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7" rupBuild="9303" codeName="{8C4F1C90-05EB-6A55-5F09-09C24B55AC0B}"/>
  <workbookPr codeName="ThisWorkbook"/>
  <bookViews>
    <workbookView xWindow="-15" yWindow="5970" windowWidth="19230" windowHeight="6030" tabRatio="522" firstSheet="1" activeTab="3"/>
  </bookViews>
  <sheets>
    <sheet name="Revision History" sheetId="82" state="hidden" r:id="rId1"/>
    <sheet name="Cover" sheetId="81" r:id="rId2"/>
    <sheet name="Control_Panel" sheetId="77" r:id="rId3"/>
    <sheet name="Trust - Frontsheet" sheetId="79" r:id="rId4"/>
    <sheet name="Validation" sheetId="83" state="hidden" r:id="rId5"/>
    <sheet name="Index" sheetId="47" state="hidden" r:id="rId6"/>
    <sheet name="Backsheet" sheetId="50" state="hidden" r:id="rId7"/>
  </sheets>
  <functionGroups builtInGroupCount="17"/>
  <externalReferences>
    <externalReference r:id="rId8"/>
  </externalReferences>
  <definedNames>
    <definedName name="_xlnm._FilterDatabase" localSheetId="6" hidden="1">Backsheet!$A$7:$D$201</definedName>
    <definedName name="_xlnm._FilterDatabase" localSheetId="5" hidden="1">Index!$F$1:$F$2598</definedName>
    <definedName name="Control_Panel_SelectedOrgs" localSheetId="2">Control_Panel!#REF!</definedName>
    <definedName name="Control_Panel_SortOrder" localSheetId="2">Control_Panel!#REF!</definedName>
    <definedName name="OrgCodeSelection" localSheetId="2">Control_Panel!$E$6</definedName>
    <definedName name="OrgNameSelection" localSheetId="2">Control_Panel!$F$6</definedName>
    <definedName name="Orgs">Index!$F$2:$G$236</definedName>
    <definedName name="Periods">Index!$J$2:$J$13</definedName>
    <definedName name="PeriodSelection" localSheetId="2">Control_Panel!#REF!</definedName>
    <definedName name="_xlnm.Print_Area" localSheetId="3">'Trust - Frontsheet'!$D$11:$X$44</definedName>
    <definedName name="_xlnm.Print_Titles" localSheetId="3">'Trust - Frontsheet'!$1:$14</definedName>
    <definedName name="ProvComSelection" localSheetId="2">Control_Panel!#REF!</definedName>
    <definedName name="SelectedOrgList" localSheetId="2">Control_Panel!#REF!</definedName>
    <definedName name="ValRange1">'Trust - Frontsheet'!$G$14:$H$213</definedName>
    <definedName name="ValRange2">'Trust - Frontsheet'!$E$14:$E$213</definedName>
  </definedNames>
  <calcPr calcId="145621"/>
</workbook>
</file>

<file path=xl/calcChain.xml><?xml version="1.0" encoding="utf-8"?>
<calcChain xmlns="http://schemas.openxmlformats.org/spreadsheetml/2006/main">
  <c r="U29" i="79" l="1"/>
  <c r="U33" i="79" l="1"/>
  <c r="U14" i="79"/>
  <c r="U16" i="79" l="1"/>
  <c r="U17" i="79" l="1"/>
  <c r="U27" i="79"/>
  <c r="U19" i="79" l="1"/>
  <c r="U15" i="79"/>
  <c r="U23" i="79"/>
  <c r="U22" i="79"/>
  <c r="U30" i="79"/>
  <c r="U28" i="79"/>
  <c r="U25" i="79"/>
  <c r="U26" i="79"/>
  <c r="U21" i="79"/>
  <c r="U24" i="79"/>
  <c r="U20" i="79"/>
  <c r="U37" i="79"/>
  <c r="U35" i="79"/>
  <c r="U38" i="79"/>
  <c r="U32" i="79"/>
  <c r="U36" i="79"/>
  <c r="U31" i="79"/>
  <c r="U44" i="79"/>
  <c r="U43" i="79"/>
  <c r="U34" i="79"/>
  <c r="U40" i="79"/>
  <c r="U39" i="79"/>
  <c r="U42" i="79"/>
  <c r="U41" i="79"/>
  <c r="U18" i="79" l="1"/>
  <c r="F6" i="77"/>
  <c r="BA868" i="79" l="1"/>
  <c r="AV868" i="79"/>
  <c r="AV2665" i="79"/>
  <c r="E632" i="79"/>
  <c r="E633" i="79"/>
  <c r="E634" i="79"/>
  <c r="E635" i="79"/>
  <c r="E636" i="79"/>
  <c r="E637" i="79"/>
  <c r="E638" i="79"/>
  <c r="E639" i="79"/>
  <c r="E640" i="79"/>
  <c r="E641" i="79"/>
  <c r="E642" i="79"/>
  <c r="E643" i="79"/>
  <c r="E644" i="79"/>
  <c r="E645" i="79"/>
  <c r="E646" i="79"/>
  <c r="E647" i="79"/>
  <c r="E648" i="79"/>
  <c r="E649" i="79"/>
  <c r="E650" i="79"/>
  <c r="E651" i="79"/>
  <c r="E652" i="79"/>
  <c r="E653" i="79"/>
  <c r="E654" i="79"/>
  <c r="E655" i="79"/>
  <c r="E656" i="79"/>
  <c r="E657" i="79"/>
  <c r="E658" i="79"/>
  <c r="E659" i="79"/>
  <c r="E660" i="79"/>
  <c r="E661" i="79"/>
  <c r="E662" i="79"/>
  <c r="E663" i="79"/>
  <c r="E664" i="79"/>
  <c r="E665" i="79"/>
  <c r="E666" i="79"/>
  <c r="E667" i="79"/>
  <c r="E668" i="79"/>
  <c r="E669" i="79"/>
  <c r="E670" i="79"/>
  <c r="E671" i="79"/>
  <c r="E672" i="79"/>
  <c r="E673" i="79"/>
  <c r="E674" i="79"/>
  <c r="E675" i="79"/>
  <c r="E676" i="79"/>
  <c r="E677" i="79"/>
  <c r="E678" i="79"/>
  <c r="E679" i="79"/>
  <c r="E680" i="79"/>
  <c r="E681" i="79"/>
  <c r="E682" i="79"/>
  <c r="E683" i="79"/>
  <c r="E684" i="79"/>
  <c r="E685" i="79"/>
  <c r="E686" i="79"/>
  <c r="E687" i="79"/>
  <c r="E688" i="79"/>
  <c r="E689" i="79"/>
  <c r="E690" i="79"/>
  <c r="E691" i="79"/>
  <c r="E692" i="79"/>
  <c r="E693" i="79"/>
  <c r="E694" i="79"/>
  <c r="E695" i="79"/>
  <c r="E696" i="79"/>
  <c r="E697" i="79"/>
  <c r="E698" i="79"/>
  <c r="E699" i="79"/>
  <c r="E700" i="79"/>
  <c r="E701" i="79"/>
  <c r="E702" i="79"/>
  <c r="E703" i="79"/>
  <c r="E704" i="79"/>
  <c r="E705" i="79"/>
  <c r="E706" i="79"/>
  <c r="E707" i="79"/>
  <c r="E708" i="79"/>
  <c r="E709" i="79"/>
  <c r="E710" i="79"/>
  <c r="E711" i="79"/>
  <c r="E712" i="79"/>
  <c r="E713" i="79"/>
  <c r="E714" i="79"/>
  <c r="E715" i="79"/>
  <c r="E716" i="79"/>
  <c r="E717" i="79"/>
  <c r="E718" i="79"/>
  <c r="E719" i="79"/>
  <c r="E720" i="79"/>
  <c r="E721" i="79"/>
  <c r="E722" i="79"/>
  <c r="E723" i="79"/>
  <c r="E724" i="79"/>
  <c r="E725" i="79"/>
  <c r="E726" i="79"/>
  <c r="E727" i="79"/>
  <c r="E728" i="79"/>
  <c r="E729" i="79"/>
  <c r="E730" i="79"/>
  <c r="E731" i="79"/>
  <c r="E732" i="79"/>
  <c r="E733" i="79"/>
  <c r="E734" i="79"/>
  <c r="E735" i="79"/>
  <c r="E736" i="79"/>
  <c r="E737" i="79"/>
  <c r="E738" i="79"/>
  <c r="E739" i="79"/>
  <c r="E740" i="79"/>
  <c r="E741" i="79"/>
  <c r="E742" i="79"/>
  <c r="E743" i="79"/>
  <c r="E744" i="79"/>
  <c r="E745" i="79"/>
  <c r="E746" i="79"/>
  <c r="E747" i="79"/>
  <c r="E748" i="79"/>
  <c r="E749" i="79"/>
  <c r="E750" i="79"/>
  <c r="E751" i="79"/>
  <c r="E752" i="79"/>
  <c r="E753" i="79"/>
  <c r="E754" i="79"/>
  <c r="E755" i="79"/>
  <c r="E756" i="79"/>
  <c r="E757" i="79"/>
  <c r="E758" i="79"/>
  <c r="E759" i="79"/>
  <c r="E760" i="79"/>
  <c r="E761" i="79"/>
  <c r="E762" i="79"/>
  <c r="E763" i="79"/>
  <c r="E764" i="79"/>
  <c r="E765" i="79"/>
  <c r="E766" i="79"/>
  <c r="E767" i="79"/>
  <c r="E768" i="79"/>
  <c r="E769" i="79"/>
  <c r="E770" i="79"/>
  <c r="E771" i="79"/>
  <c r="E772" i="79"/>
  <c r="E773" i="79"/>
  <c r="E774" i="79"/>
  <c r="E775" i="79"/>
  <c r="E776" i="79"/>
  <c r="E777" i="79"/>
  <c r="E778" i="79"/>
  <c r="E779" i="79"/>
  <c r="E780" i="79"/>
  <c r="E781" i="79"/>
  <c r="E782" i="79"/>
  <c r="E783" i="79"/>
  <c r="E784" i="79"/>
  <c r="E785" i="79"/>
  <c r="E786" i="79"/>
  <c r="E787" i="79"/>
  <c r="E788" i="79"/>
  <c r="E789" i="79"/>
  <c r="E790" i="79"/>
  <c r="E791" i="79"/>
  <c r="E792" i="79"/>
  <c r="E793" i="79"/>
  <c r="E794" i="79"/>
  <c r="E795" i="79"/>
  <c r="E796" i="79"/>
  <c r="E797" i="79"/>
  <c r="E798" i="79"/>
  <c r="E799" i="79"/>
  <c r="E800" i="79"/>
  <c r="E801" i="79"/>
  <c r="E802" i="79"/>
  <c r="E803" i="79"/>
  <c r="E804" i="79"/>
  <c r="E805" i="79"/>
  <c r="E806" i="79"/>
  <c r="E807" i="79"/>
  <c r="E808" i="79"/>
  <c r="E809" i="79"/>
  <c r="E810" i="79"/>
  <c r="E811" i="79"/>
  <c r="E812" i="79"/>
  <c r="E813" i="79"/>
  <c r="E814" i="79"/>
  <c r="E815" i="79"/>
  <c r="E816" i="79"/>
  <c r="E817" i="79"/>
  <c r="E818" i="79"/>
  <c r="E819" i="79"/>
  <c r="E820" i="79"/>
  <c r="E821" i="79"/>
  <c r="E822" i="79"/>
  <c r="E823" i="79"/>
  <c r="E824" i="79"/>
  <c r="E825" i="79"/>
  <c r="E826" i="79"/>
  <c r="E827" i="79"/>
  <c r="E828" i="79"/>
  <c r="E829" i="79"/>
  <c r="E830" i="79"/>
  <c r="E831" i="79"/>
  <c r="E832" i="79"/>
  <c r="D635" i="79"/>
  <c r="D636" i="79"/>
  <c r="D637" i="79"/>
  <c r="D638" i="79"/>
  <c r="D639" i="79"/>
  <c r="D640" i="79"/>
  <c r="D641" i="79"/>
  <c r="D642" i="79"/>
  <c r="D643" i="79"/>
  <c r="D644" i="79"/>
  <c r="D645" i="79"/>
  <c r="D646" i="79"/>
  <c r="D647" i="79"/>
  <c r="D648" i="79"/>
  <c r="D649" i="79"/>
  <c r="D650" i="79"/>
  <c r="D651" i="79"/>
  <c r="D652" i="79"/>
  <c r="D653" i="79"/>
  <c r="D654" i="79"/>
  <c r="D655" i="79"/>
  <c r="D656" i="79"/>
  <c r="D657" i="79"/>
  <c r="D658" i="79"/>
  <c r="D659" i="79"/>
  <c r="D660" i="79"/>
  <c r="D661" i="79"/>
  <c r="D662" i="79"/>
  <c r="D663" i="79"/>
  <c r="D664" i="79"/>
  <c r="D665" i="79"/>
  <c r="D666" i="79"/>
  <c r="D667" i="79"/>
  <c r="D668" i="79"/>
  <c r="D669" i="79"/>
  <c r="D670" i="79"/>
  <c r="D671" i="79"/>
  <c r="D672" i="79"/>
  <c r="D673" i="79"/>
  <c r="D674" i="79"/>
  <c r="D675" i="79"/>
  <c r="D676" i="79"/>
  <c r="D677" i="79"/>
  <c r="D678" i="79"/>
  <c r="D679" i="79"/>
  <c r="D680" i="79"/>
  <c r="D681" i="79"/>
  <c r="D682" i="79"/>
  <c r="D683" i="79"/>
  <c r="D684" i="79"/>
  <c r="D685" i="79"/>
  <c r="D686" i="79"/>
  <c r="D687" i="79"/>
  <c r="D688" i="79"/>
  <c r="D689" i="79"/>
  <c r="D690" i="79"/>
  <c r="D691" i="79"/>
  <c r="D692" i="79"/>
  <c r="D693" i="79"/>
  <c r="D694" i="79"/>
  <c r="D695" i="79"/>
  <c r="D696" i="79"/>
  <c r="D697" i="79"/>
  <c r="D698" i="79"/>
  <c r="D699" i="79"/>
  <c r="D700" i="79"/>
  <c r="D701" i="79"/>
  <c r="D702" i="79"/>
  <c r="D703" i="79"/>
  <c r="D704" i="79"/>
  <c r="D705" i="79"/>
  <c r="D706" i="79"/>
  <c r="D707" i="79"/>
  <c r="D708" i="79"/>
  <c r="D709" i="79"/>
  <c r="D710" i="79"/>
  <c r="D711" i="79"/>
  <c r="D712" i="79"/>
  <c r="D713" i="79"/>
  <c r="D714" i="79"/>
  <c r="D715" i="79"/>
  <c r="D716" i="79"/>
  <c r="D717" i="79"/>
  <c r="D718" i="79"/>
  <c r="D719" i="79"/>
  <c r="D720" i="79"/>
  <c r="D721" i="79"/>
  <c r="D722" i="79"/>
  <c r="D723" i="79"/>
  <c r="D724" i="79"/>
  <c r="D725" i="79"/>
  <c r="D726" i="79"/>
  <c r="D727" i="79"/>
  <c r="D728" i="79"/>
  <c r="D729" i="79"/>
  <c r="D730" i="79"/>
  <c r="D731" i="79"/>
  <c r="D732" i="79"/>
  <c r="D733" i="79"/>
  <c r="D734" i="79"/>
  <c r="D735" i="79"/>
  <c r="D736" i="79"/>
  <c r="D737" i="79"/>
  <c r="D738" i="79"/>
  <c r="D739" i="79"/>
  <c r="D740" i="79"/>
  <c r="D741" i="79"/>
  <c r="D742" i="79"/>
  <c r="D743" i="79"/>
  <c r="D744" i="79"/>
  <c r="D745" i="79"/>
  <c r="D746" i="79"/>
  <c r="D747" i="79"/>
  <c r="D748" i="79"/>
  <c r="D749" i="79"/>
  <c r="D750" i="79"/>
  <c r="D751" i="79"/>
  <c r="D752" i="79"/>
  <c r="D753" i="79"/>
  <c r="D754" i="79"/>
  <c r="D755" i="79"/>
  <c r="D756" i="79"/>
  <c r="D757" i="79"/>
  <c r="D758" i="79"/>
  <c r="D759" i="79"/>
  <c r="D760" i="79"/>
  <c r="D761" i="79"/>
  <c r="D762" i="79"/>
  <c r="D763" i="79"/>
  <c r="D764" i="79"/>
  <c r="D765" i="79"/>
  <c r="D766" i="79"/>
  <c r="D767" i="79"/>
  <c r="D768" i="79"/>
  <c r="D769" i="79"/>
  <c r="D770" i="79"/>
  <c r="D771" i="79"/>
  <c r="D772" i="79"/>
  <c r="D773" i="79"/>
  <c r="D774" i="79"/>
  <c r="D775" i="79"/>
  <c r="D776" i="79"/>
  <c r="D777" i="79"/>
  <c r="D778" i="79"/>
  <c r="D779" i="79"/>
  <c r="D780" i="79"/>
  <c r="D781" i="79"/>
  <c r="D782" i="79"/>
  <c r="D783" i="79"/>
  <c r="D784" i="79"/>
  <c r="D785" i="79"/>
  <c r="D786" i="79"/>
  <c r="D787" i="79"/>
  <c r="D788" i="79"/>
  <c r="D789" i="79"/>
  <c r="D790" i="79"/>
  <c r="D791" i="79"/>
  <c r="D792" i="79"/>
  <c r="D793" i="79"/>
  <c r="D794" i="79"/>
  <c r="D795" i="79"/>
  <c r="D796" i="79"/>
  <c r="D797" i="79"/>
  <c r="D798" i="79"/>
  <c r="D799" i="79"/>
  <c r="D800" i="79"/>
  <c r="D801" i="79"/>
  <c r="D802" i="79"/>
  <c r="D803" i="79"/>
  <c r="D804" i="79"/>
  <c r="D805" i="79"/>
  <c r="D806" i="79"/>
  <c r="D807" i="79"/>
  <c r="D808" i="79"/>
  <c r="D809" i="79"/>
  <c r="D810" i="79"/>
  <c r="D811" i="79"/>
  <c r="D812" i="79"/>
  <c r="D813" i="79"/>
  <c r="D814" i="79"/>
  <c r="D815" i="79"/>
  <c r="D816" i="79"/>
  <c r="D817" i="79"/>
  <c r="D818" i="79"/>
  <c r="D819" i="79"/>
  <c r="D820" i="79"/>
  <c r="D821" i="79"/>
  <c r="D822" i="79"/>
  <c r="D823" i="79"/>
  <c r="D824" i="79"/>
  <c r="D825" i="79"/>
  <c r="D826" i="79"/>
  <c r="D827" i="79"/>
  <c r="D828" i="79"/>
  <c r="D829" i="79"/>
  <c r="D830" i="79"/>
  <c r="D831" i="79"/>
  <c r="D832" i="79"/>
  <c r="D633" i="79"/>
  <c r="D634" i="79"/>
  <c r="D632" i="79"/>
  <c r="D834" i="79" l="1"/>
  <c r="E834" i="79"/>
  <c r="C3" i="50"/>
  <c r="C4" i="50"/>
  <c r="C5" i="50"/>
  <c r="C6" i="50"/>
  <c r="C7" i="50"/>
  <c r="C8" i="50"/>
  <c r="C9" i="50"/>
  <c r="C10" i="50"/>
  <c r="C11" i="50"/>
  <c r="C12" i="50"/>
  <c r="C13" i="50"/>
  <c r="C14" i="50"/>
  <c r="C15" i="50"/>
  <c r="C16" i="50"/>
  <c r="C17" i="50"/>
  <c r="C18" i="50"/>
  <c r="C19" i="50"/>
  <c r="C20" i="50"/>
  <c r="C21" i="50"/>
  <c r="C22" i="50"/>
  <c r="C23" i="50"/>
  <c r="C24" i="50"/>
  <c r="C25" i="50"/>
  <c r="C26" i="50"/>
  <c r="C27" i="50"/>
  <c r="C28" i="50"/>
  <c r="C29" i="50"/>
  <c r="C30" i="50"/>
  <c r="C31" i="50"/>
  <c r="C32" i="50"/>
  <c r="C33" i="50"/>
  <c r="C34" i="50"/>
  <c r="C35" i="50"/>
  <c r="C36" i="50"/>
  <c r="C37" i="50"/>
  <c r="C38" i="50"/>
  <c r="C39" i="50"/>
  <c r="C40" i="50"/>
  <c r="C41" i="50"/>
  <c r="C42" i="50"/>
  <c r="C43" i="50"/>
  <c r="C44" i="50"/>
  <c r="C45" i="50"/>
  <c r="C46" i="50"/>
  <c r="C47" i="50"/>
  <c r="C48" i="50"/>
  <c r="C49" i="50"/>
  <c r="C50" i="50"/>
  <c r="C51" i="50"/>
  <c r="C52" i="50"/>
  <c r="C53" i="50"/>
  <c r="C54" i="50"/>
  <c r="C55" i="50"/>
  <c r="C56" i="50"/>
  <c r="C57" i="50"/>
  <c r="C58" i="50"/>
  <c r="C59" i="50"/>
  <c r="C60" i="50"/>
  <c r="C61" i="50"/>
  <c r="C62" i="50"/>
  <c r="C63" i="50"/>
  <c r="C64" i="50"/>
  <c r="C65" i="50"/>
  <c r="C66" i="50"/>
  <c r="C67" i="50"/>
  <c r="C68" i="50"/>
  <c r="C69" i="50"/>
  <c r="C70" i="50"/>
  <c r="C71" i="50"/>
  <c r="C72" i="50"/>
  <c r="C73" i="50"/>
  <c r="C74" i="50"/>
  <c r="C75" i="50"/>
  <c r="C76" i="50"/>
  <c r="C77" i="50"/>
  <c r="C78" i="50"/>
  <c r="C79" i="50"/>
  <c r="C80" i="50"/>
  <c r="C81" i="50"/>
  <c r="C82" i="50"/>
  <c r="C83" i="50"/>
  <c r="C84" i="50"/>
  <c r="C85" i="50"/>
  <c r="C86" i="50"/>
  <c r="C87" i="50"/>
  <c r="C88" i="50"/>
  <c r="C89" i="50"/>
  <c r="C90" i="50"/>
  <c r="C91" i="50"/>
  <c r="C92" i="50"/>
  <c r="C93" i="50"/>
  <c r="C94" i="50"/>
  <c r="C95" i="50"/>
  <c r="C96" i="50"/>
  <c r="C97" i="50"/>
  <c r="C98" i="50"/>
  <c r="C99" i="50"/>
  <c r="C100" i="50"/>
  <c r="C101" i="50"/>
  <c r="C102" i="50"/>
  <c r="C103" i="50"/>
  <c r="C104" i="50"/>
  <c r="C105" i="50"/>
  <c r="C106" i="50"/>
  <c r="C107" i="50"/>
  <c r="C108" i="50"/>
  <c r="C109" i="50"/>
  <c r="C110" i="50"/>
  <c r="C111" i="50"/>
  <c r="C112" i="50"/>
  <c r="C113" i="50"/>
  <c r="C114" i="50"/>
  <c r="C115" i="50"/>
  <c r="C116" i="50"/>
  <c r="C117" i="50"/>
  <c r="C118" i="50"/>
  <c r="C119" i="50"/>
  <c r="C120" i="50"/>
  <c r="C121" i="50"/>
  <c r="C122" i="50"/>
  <c r="C123" i="50"/>
  <c r="C124" i="50"/>
  <c r="C125" i="50"/>
  <c r="C126" i="50"/>
  <c r="C127" i="50"/>
  <c r="C128" i="50"/>
  <c r="C129" i="50"/>
  <c r="C130" i="50"/>
  <c r="C131" i="50"/>
  <c r="C132" i="50"/>
  <c r="C133" i="50"/>
  <c r="C134" i="50"/>
  <c r="C135" i="50"/>
  <c r="C136" i="50"/>
  <c r="C137" i="50"/>
  <c r="C138" i="50"/>
  <c r="C139" i="50"/>
  <c r="C140" i="50"/>
  <c r="C141" i="50"/>
  <c r="C142" i="50"/>
  <c r="C143" i="50"/>
  <c r="C144" i="50"/>
  <c r="C145" i="50"/>
  <c r="C146" i="50"/>
  <c r="C147" i="50"/>
  <c r="C148" i="50"/>
  <c r="C149" i="50"/>
  <c r="C150" i="50"/>
  <c r="C151" i="50"/>
  <c r="C152" i="50"/>
  <c r="C153" i="50"/>
  <c r="C154" i="50"/>
  <c r="C155" i="50"/>
  <c r="C156" i="50"/>
  <c r="C157" i="50"/>
  <c r="C158" i="50"/>
  <c r="C159" i="50"/>
  <c r="C160" i="50"/>
  <c r="C161" i="50"/>
  <c r="C162" i="50"/>
  <c r="C163" i="50"/>
  <c r="C164" i="50"/>
  <c r="C165" i="50"/>
  <c r="C166" i="50"/>
  <c r="C167" i="50"/>
  <c r="C168" i="50"/>
  <c r="C169" i="50"/>
  <c r="C170" i="50"/>
  <c r="C171" i="50"/>
  <c r="C172" i="50"/>
  <c r="C173" i="50"/>
  <c r="C174" i="50"/>
  <c r="C175" i="50"/>
  <c r="C176" i="50"/>
  <c r="C177" i="50"/>
  <c r="C178" i="50"/>
  <c r="C179" i="50"/>
  <c r="C180" i="50"/>
  <c r="C181" i="50"/>
  <c r="C182" i="50"/>
  <c r="C183" i="50"/>
  <c r="C184" i="50"/>
  <c r="C185" i="50"/>
  <c r="C186" i="50"/>
  <c r="C187" i="50"/>
  <c r="C188" i="50"/>
  <c r="C189" i="50"/>
  <c r="C190" i="50"/>
  <c r="C191" i="50"/>
  <c r="C192" i="50"/>
  <c r="C193" i="50"/>
  <c r="C194" i="50"/>
  <c r="C195" i="50"/>
  <c r="C196" i="50"/>
  <c r="C197" i="50"/>
  <c r="C198" i="50"/>
  <c r="C199" i="50"/>
  <c r="C200" i="50"/>
  <c r="C201" i="50"/>
  <c r="C2" i="50"/>
  <c r="AB13" i="79" l="1"/>
  <c r="C25" i="77" s="1"/>
  <c r="AV4536" i="79"/>
  <c r="BA4536" i="79"/>
  <c r="C36" i="77" l="1"/>
  <c r="C33" i="77"/>
  <c r="C34" i="77"/>
  <c r="C35" i="77"/>
  <c r="R14" i="79"/>
  <c r="O2" i="50" s="1"/>
  <c r="J603" i="79"/>
  <c r="K603" i="79"/>
  <c r="L603" i="79"/>
  <c r="M603" i="79"/>
  <c r="N603" i="79"/>
  <c r="O603" i="79"/>
  <c r="P603" i="79"/>
  <c r="U603" i="79"/>
  <c r="J604" i="79"/>
  <c r="K604" i="79"/>
  <c r="L604" i="79"/>
  <c r="M604" i="79"/>
  <c r="N604" i="79"/>
  <c r="O604" i="79"/>
  <c r="P604" i="79"/>
  <c r="U604" i="79"/>
  <c r="J605" i="79"/>
  <c r="K605" i="79"/>
  <c r="L605" i="79"/>
  <c r="M605" i="79"/>
  <c r="N605" i="79"/>
  <c r="O605" i="79"/>
  <c r="P605" i="79"/>
  <c r="U605" i="79"/>
  <c r="J606" i="79"/>
  <c r="K606" i="79"/>
  <c r="L606" i="79"/>
  <c r="M606" i="79"/>
  <c r="N606" i="79"/>
  <c r="O606" i="79"/>
  <c r="P606" i="79"/>
  <c r="U606" i="79"/>
  <c r="J607" i="79"/>
  <c r="K607" i="79"/>
  <c r="L607" i="79"/>
  <c r="M607" i="79"/>
  <c r="N607" i="79"/>
  <c r="O607" i="79"/>
  <c r="P607" i="79"/>
  <c r="U607" i="79"/>
  <c r="J608" i="79"/>
  <c r="K608" i="79"/>
  <c r="L608" i="79"/>
  <c r="M608" i="79"/>
  <c r="N608" i="79"/>
  <c r="O608" i="79"/>
  <c r="P608" i="79"/>
  <c r="U608" i="79"/>
  <c r="J609" i="79"/>
  <c r="K609" i="79"/>
  <c r="L609" i="79"/>
  <c r="M609" i="79"/>
  <c r="N609" i="79"/>
  <c r="O609" i="79"/>
  <c r="P609" i="79"/>
  <c r="U609" i="79"/>
  <c r="J610" i="79"/>
  <c r="K610" i="79"/>
  <c r="L610" i="79"/>
  <c r="M610" i="79"/>
  <c r="N610" i="79"/>
  <c r="O610" i="79"/>
  <c r="P610" i="79"/>
  <c r="U610" i="79"/>
  <c r="J611" i="79"/>
  <c r="K611" i="79"/>
  <c r="L611" i="79"/>
  <c r="M611" i="79"/>
  <c r="N611" i="79"/>
  <c r="O611" i="79"/>
  <c r="P611" i="79"/>
  <c r="U611" i="79"/>
  <c r="J612" i="79"/>
  <c r="K612" i="79"/>
  <c r="L612" i="79"/>
  <c r="M612" i="79"/>
  <c r="N612" i="79"/>
  <c r="O612" i="79"/>
  <c r="P612" i="79"/>
  <c r="U612" i="79"/>
  <c r="J613" i="79"/>
  <c r="K613" i="79"/>
  <c r="L613" i="79"/>
  <c r="M613" i="79"/>
  <c r="N613" i="79"/>
  <c r="O613" i="79"/>
  <c r="P613" i="79"/>
  <c r="U613" i="79"/>
  <c r="J614" i="79"/>
  <c r="K614" i="79"/>
  <c r="L614" i="79"/>
  <c r="M614" i="79"/>
  <c r="N614" i="79"/>
  <c r="O614" i="79"/>
  <c r="P614" i="79"/>
  <c r="U614" i="79"/>
  <c r="J615" i="79"/>
  <c r="K615" i="79"/>
  <c r="L615" i="79"/>
  <c r="M615" i="79"/>
  <c r="N615" i="79"/>
  <c r="O615" i="79"/>
  <c r="P615" i="79"/>
  <c r="U615" i="79"/>
  <c r="J616" i="79"/>
  <c r="K616" i="79"/>
  <c r="L616" i="79"/>
  <c r="M616" i="79"/>
  <c r="N616" i="79"/>
  <c r="O616" i="79"/>
  <c r="P616" i="79"/>
  <c r="U616" i="79"/>
  <c r="J617" i="79"/>
  <c r="K617" i="79"/>
  <c r="L617" i="79"/>
  <c r="M617" i="79"/>
  <c r="N617" i="79"/>
  <c r="O617" i="79"/>
  <c r="P617" i="79"/>
  <c r="U617" i="79"/>
  <c r="J618" i="79"/>
  <c r="K618" i="79"/>
  <c r="L618" i="79"/>
  <c r="M618" i="79"/>
  <c r="N618" i="79"/>
  <c r="O618" i="79"/>
  <c r="P618" i="79"/>
  <c r="U618" i="79"/>
  <c r="J619" i="79"/>
  <c r="K619" i="79"/>
  <c r="L619" i="79"/>
  <c r="M619" i="79"/>
  <c r="N619" i="79"/>
  <c r="O619" i="79"/>
  <c r="P619" i="79"/>
  <c r="U619" i="79"/>
  <c r="J421" i="79"/>
  <c r="K421" i="79"/>
  <c r="L421" i="79"/>
  <c r="M421" i="79"/>
  <c r="N421" i="79"/>
  <c r="O421" i="79"/>
  <c r="P421" i="79"/>
  <c r="U421" i="79"/>
  <c r="J422" i="79"/>
  <c r="K422" i="79"/>
  <c r="L422" i="79"/>
  <c r="M422" i="79"/>
  <c r="N422" i="79"/>
  <c r="O422" i="79"/>
  <c r="P422" i="79"/>
  <c r="U422" i="79"/>
  <c r="J423" i="79"/>
  <c r="K423" i="79"/>
  <c r="L423" i="79"/>
  <c r="M423" i="79"/>
  <c r="N423" i="79"/>
  <c r="O423" i="79"/>
  <c r="P423" i="79"/>
  <c r="U423" i="79"/>
  <c r="J424" i="79"/>
  <c r="K424" i="79"/>
  <c r="L424" i="79"/>
  <c r="M424" i="79"/>
  <c r="N424" i="79"/>
  <c r="O424" i="79"/>
  <c r="P424" i="79"/>
  <c r="U424" i="79"/>
  <c r="J425" i="79"/>
  <c r="K425" i="79"/>
  <c r="L425" i="79"/>
  <c r="M425" i="79"/>
  <c r="N425" i="79"/>
  <c r="O425" i="79"/>
  <c r="P425" i="79"/>
  <c r="U425" i="79"/>
  <c r="J426" i="79"/>
  <c r="K426" i="79"/>
  <c r="L426" i="79"/>
  <c r="M426" i="79"/>
  <c r="N426" i="79"/>
  <c r="O426" i="79"/>
  <c r="P426" i="79"/>
  <c r="U426" i="79"/>
  <c r="J427" i="79"/>
  <c r="K427" i="79"/>
  <c r="L427" i="79"/>
  <c r="M427" i="79"/>
  <c r="N427" i="79"/>
  <c r="O427" i="79"/>
  <c r="P427" i="79"/>
  <c r="U427" i="79"/>
  <c r="J428" i="79"/>
  <c r="K428" i="79"/>
  <c r="L428" i="79"/>
  <c r="M428" i="79"/>
  <c r="N428" i="79"/>
  <c r="O428" i="79"/>
  <c r="P428" i="79"/>
  <c r="U428" i="79"/>
  <c r="J429" i="79"/>
  <c r="K429" i="79"/>
  <c r="L429" i="79"/>
  <c r="M429" i="79"/>
  <c r="N429" i="79"/>
  <c r="O429" i="79"/>
  <c r="P429" i="79"/>
  <c r="U429" i="79"/>
  <c r="J430" i="79"/>
  <c r="K430" i="79"/>
  <c r="L430" i="79"/>
  <c r="M430" i="79"/>
  <c r="N430" i="79"/>
  <c r="O430" i="79"/>
  <c r="P430" i="79"/>
  <c r="U430" i="79"/>
  <c r="J431" i="79"/>
  <c r="K431" i="79"/>
  <c r="L431" i="79"/>
  <c r="M431" i="79"/>
  <c r="N431" i="79"/>
  <c r="O431" i="79"/>
  <c r="P431" i="79"/>
  <c r="U431" i="79"/>
  <c r="J432" i="79"/>
  <c r="K432" i="79"/>
  <c r="L432" i="79"/>
  <c r="M432" i="79"/>
  <c r="N432" i="79"/>
  <c r="O432" i="79"/>
  <c r="P432" i="79"/>
  <c r="U432" i="79"/>
  <c r="J433" i="79"/>
  <c r="K433" i="79"/>
  <c r="L433" i="79"/>
  <c r="M433" i="79"/>
  <c r="N433" i="79"/>
  <c r="O433" i="79"/>
  <c r="P433" i="79"/>
  <c r="U433" i="79"/>
  <c r="J434" i="79"/>
  <c r="K434" i="79"/>
  <c r="L434" i="79"/>
  <c r="M434" i="79"/>
  <c r="N434" i="79"/>
  <c r="O434" i="79"/>
  <c r="P434" i="79"/>
  <c r="U434" i="79"/>
  <c r="J435" i="79"/>
  <c r="K435" i="79"/>
  <c r="L435" i="79"/>
  <c r="M435" i="79"/>
  <c r="N435" i="79"/>
  <c r="O435" i="79"/>
  <c r="P435" i="79"/>
  <c r="U435" i="79"/>
  <c r="J436" i="79"/>
  <c r="K436" i="79"/>
  <c r="L436" i="79"/>
  <c r="M436" i="79"/>
  <c r="N436" i="79"/>
  <c r="O436" i="79"/>
  <c r="P436" i="79"/>
  <c r="U436" i="79"/>
  <c r="J437" i="79"/>
  <c r="K437" i="79"/>
  <c r="L437" i="79"/>
  <c r="M437" i="79"/>
  <c r="N437" i="79"/>
  <c r="O437" i="79"/>
  <c r="P437" i="79"/>
  <c r="U437" i="79"/>
  <c r="J438" i="79"/>
  <c r="K438" i="79"/>
  <c r="L438" i="79"/>
  <c r="M438" i="79"/>
  <c r="N438" i="79"/>
  <c r="O438" i="79"/>
  <c r="P438" i="79"/>
  <c r="U438" i="79"/>
  <c r="J439" i="79"/>
  <c r="K439" i="79"/>
  <c r="L439" i="79"/>
  <c r="M439" i="79"/>
  <c r="N439" i="79"/>
  <c r="O439" i="79"/>
  <c r="P439" i="79"/>
  <c r="U439" i="79"/>
  <c r="J440" i="79"/>
  <c r="K440" i="79"/>
  <c r="L440" i="79"/>
  <c r="M440" i="79"/>
  <c r="N440" i="79"/>
  <c r="O440" i="79"/>
  <c r="P440" i="79"/>
  <c r="U440" i="79"/>
  <c r="J441" i="79"/>
  <c r="K441" i="79"/>
  <c r="L441" i="79"/>
  <c r="M441" i="79"/>
  <c r="N441" i="79"/>
  <c r="O441" i="79"/>
  <c r="P441" i="79"/>
  <c r="U441" i="79"/>
  <c r="J442" i="79"/>
  <c r="K442" i="79"/>
  <c r="L442" i="79"/>
  <c r="M442" i="79"/>
  <c r="N442" i="79"/>
  <c r="O442" i="79"/>
  <c r="P442" i="79"/>
  <c r="U442" i="79"/>
  <c r="J443" i="79"/>
  <c r="K443" i="79"/>
  <c r="L443" i="79"/>
  <c r="M443" i="79"/>
  <c r="N443" i="79"/>
  <c r="O443" i="79"/>
  <c r="P443" i="79"/>
  <c r="U443" i="79"/>
  <c r="J444" i="79"/>
  <c r="K444" i="79"/>
  <c r="L444" i="79"/>
  <c r="M444" i="79"/>
  <c r="N444" i="79"/>
  <c r="O444" i="79"/>
  <c r="P444" i="79"/>
  <c r="U444" i="79"/>
  <c r="J445" i="79"/>
  <c r="K445" i="79"/>
  <c r="L445" i="79"/>
  <c r="M445" i="79"/>
  <c r="N445" i="79"/>
  <c r="O445" i="79"/>
  <c r="P445" i="79"/>
  <c r="U445" i="79"/>
  <c r="J446" i="79"/>
  <c r="K446" i="79"/>
  <c r="L446" i="79"/>
  <c r="M446" i="79"/>
  <c r="N446" i="79"/>
  <c r="O446" i="79"/>
  <c r="P446" i="79"/>
  <c r="U446" i="79"/>
  <c r="J447" i="79"/>
  <c r="K447" i="79"/>
  <c r="L447" i="79"/>
  <c r="M447" i="79"/>
  <c r="N447" i="79"/>
  <c r="O447" i="79"/>
  <c r="P447" i="79"/>
  <c r="U447" i="79"/>
  <c r="J448" i="79"/>
  <c r="K448" i="79"/>
  <c r="L448" i="79"/>
  <c r="M448" i="79"/>
  <c r="N448" i="79"/>
  <c r="O448" i="79"/>
  <c r="P448" i="79"/>
  <c r="U448" i="79"/>
  <c r="J449" i="79"/>
  <c r="K449" i="79"/>
  <c r="L449" i="79"/>
  <c r="M449" i="79"/>
  <c r="N449" i="79"/>
  <c r="O449" i="79"/>
  <c r="P449" i="79"/>
  <c r="U449" i="79"/>
  <c r="J450" i="79"/>
  <c r="K450" i="79"/>
  <c r="L450" i="79"/>
  <c r="M450" i="79"/>
  <c r="N450" i="79"/>
  <c r="O450" i="79"/>
  <c r="P450" i="79"/>
  <c r="U450" i="79"/>
  <c r="J451" i="79"/>
  <c r="K451" i="79"/>
  <c r="L451" i="79"/>
  <c r="M451" i="79"/>
  <c r="N451" i="79"/>
  <c r="O451" i="79"/>
  <c r="P451" i="79"/>
  <c r="U451" i="79"/>
  <c r="J452" i="79"/>
  <c r="K452" i="79"/>
  <c r="L452" i="79"/>
  <c r="M452" i="79"/>
  <c r="N452" i="79"/>
  <c r="O452" i="79"/>
  <c r="P452" i="79"/>
  <c r="U452" i="79"/>
  <c r="J453" i="79"/>
  <c r="K453" i="79"/>
  <c r="L453" i="79"/>
  <c r="M453" i="79"/>
  <c r="N453" i="79"/>
  <c r="O453" i="79"/>
  <c r="P453" i="79"/>
  <c r="U453" i="79"/>
  <c r="J454" i="79"/>
  <c r="K454" i="79"/>
  <c r="L454" i="79"/>
  <c r="M454" i="79"/>
  <c r="N454" i="79"/>
  <c r="O454" i="79"/>
  <c r="P454" i="79"/>
  <c r="U454" i="79"/>
  <c r="J455" i="79"/>
  <c r="K455" i="79"/>
  <c r="L455" i="79"/>
  <c r="M455" i="79"/>
  <c r="N455" i="79"/>
  <c r="O455" i="79"/>
  <c r="P455" i="79"/>
  <c r="U455" i="79"/>
  <c r="J456" i="79"/>
  <c r="K456" i="79"/>
  <c r="L456" i="79"/>
  <c r="M456" i="79"/>
  <c r="N456" i="79"/>
  <c r="O456" i="79"/>
  <c r="P456" i="79"/>
  <c r="U456" i="79"/>
  <c r="J457" i="79"/>
  <c r="K457" i="79"/>
  <c r="L457" i="79"/>
  <c r="M457" i="79"/>
  <c r="N457" i="79"/>
  <c r="O457" i="79"/>
  <c r="P457" i="79"/>
  <c r="U457" i="79"/>
  <c r="J458" i="79"/>
  <c r="K458" i="79"/>
  <c r="L458" i="79"/>
  <c r="M458" i="79"/>
  <c r="N458" i="79"/>
  <c r="O458" i="79"/>
  <c r="P458" i="79"/>
  <c r="U458" i="79"/>
  <c r="J459" i="79"/>
  <c r="K459" i="79"/>
  <c r="L459" i="79"/>
  <c r="M459" i="79"/>
  <c r="N459" i="79"/>
  <c r="O459" i="79"/>
  <c r="P459" i="79"/>
  <c r="U459" i="79"/>
  <c r="J460" i="79"/>
  <c r="K460" i="79"/>
  <c r="L460" i="79"/>
  <c r="M460" i="79"/>
  <c r="N460" i="79"/>
  <c r="O460" i="79"/>
  <c r="P460" i="79"/>
  <c r="U460" i="79"/>
  <c r="J461" i="79"/>
  <c r="K461" i="79"/>
  <c r="L461" i="79"/>
  <c r="M461" i="79"/>
  <c r="N461" i="79"/>
  <c r="O461" i="79"/>
  <c r="P461" i="79"/>
  <c r="U461" i="79"/>
  <c r="J462" i="79"/>
  <c r="K462" i="79"/>
  <c r="L462" i="79"/>
  <c r="M462" i="79"/>
  <c r="N462" i="79"/>
  <c r="O462" i="79"/>
  <c r="P462" i="79"/>
  <c r="U462" i="79"/>
  <c r="J463" i="79"/>
  <c r="K463" i="79"/>
  <c r="L463" i="79"/>
  <c r="M463" i="79"/>
  <c r="N463" i="79"/>
  <c r="O463" i="79"/>
  <c r="P463" i="79"/>
  <c r="U463" i="79"/>
  <c r="J464" i="79"/>
  <c r="K464" i="79"/>
  <c r="L464" i="79"/>
  <c r="M464" i="79"/>
  <c r="N464" i="79"/>
  <c r="O464" i="79"/>
  <c r="P464" i="79"/>
  <c r="U464" i="79"/>
  <c r="J465" i="79"/>
  <c r="K465" i="79"/>
  <c r="L465" i="79"/>
  <c r="M465" i="79"/>
  <c r="N465" i="79"/>
  <c r="O465" i="79"/>
  <c r="P465" i="79"/>
  <c r="U465" i="79"/>
  <c r="J466" i="79"/>
  <c r="K466" i="79"/>
  <c r="L466" i="79"/>
  <c r="M466" i="79"/>
  <c r="N466" i="79"/>
  <c r="O466" i="79"/>
  <c r="P466" i="79"/>
  <c r="U466" i="79"/>
  <c r="J467" i="79"/>
  <c r="K467" i="79"/>
  <c r="L467" i="79"/>
  <c r="M467" i="79"/>
  <c r="N467" i="79"/>
  <c r="O467" i="79"/>
  <c r="P467" i="79"/>
  <c r="U467" i="79"/>
  <c r="J468" i="79"/>
  <c r="K468" i="79"/>
  <c r="L468" i="79"/>
  <c r="M468" i="79"/>
  <c r="N468" i="79"/>
  <c r="O468" i="79"/>
  <c r="P468" i="79"/>
  <c r="U468" i="79"/>
  <c r="J469" i="79"/>
  <c r="K469" i="79"/>
  <c r="L469" i="79"/>
  <c r="M469" i="79"/>
  <c r="N469" i="79"/>
  <c r="O469" i="79"/>
  <c r="P469" i="79"/>
  <c r="U469" i="79"/>
  <c r="J470" i="79"/>
  <c r="K470" i="79"/>
  <c r="L470" i="79"/>
  <c r="M470" i="79"/>
  <c r="N470" i="79"/>
  <c r="O470" i="79"/>
  <c r="P470" i="79"/>
  <c r="U470" i="79"/>
  <c r="J471" i="79"/>
  <c r="K471" i="79"/>
  <c r="L471" i="79"/>
  <c r="M471" i="79"/>
  <c r="N471" i="79"/>
  <c r="O471" i="79"/>
  <c r="P471" i="79"/>
  <c r="U471" i="79"/>
  <c r="J472" i="79"/>
  <c r="K472" i="79"/>
  <c r="L472" i="79"/>
  <c r="M472" i="79"/>
  <c r="N472" i="79"/>
  <c r="O472" i="79"/>
  <c r="P472" i="79"/>
  <c r="U472" i="79"/>
  <c r="J473" i="79"/>
  <c r="K473" i="79"/>
  <c r="L473" i="79"/>
  <c r="M473" i="79"/>
  <c r="N473" i="79"/>
  <c r="O473" i="79"/>
  <c r="P473" i="79"/>
  <c r="U473" i="79"/>
  <c r="J474" i="79"/>
  <c r="K474" i="79"/>
  <c r="L474" i="79"/>
  <c r="M474" i="79"/>
  <c r="N474" i="79"/>
  <c r="O474" i="79"/>
  <c r="P474" i="79"/>
  <c r="U474" i="79"/>
  <c r="J475" i="79"/>
  <c r="K475" i="79"/>
  <c r="L475" i="79"/>
  <c r="M475" i="79"/>
  <c r="N475" i="79"/>
  <c r="O475" i="79"/>
  <c r="P475" i="79"/>
  <c r="U475" i="79"/>
  <c r="J476" i="79"/>
  <c r="K476" i="79"/>
  <c r="L476" i="79"/>
  <c r="M476" i="79"/>
  <c r="N476" i="79"/>
  <c r="O476" i="79"/>
  <c r="P476" i="79"/>
  <c r="U476" i="79"/>
  <c r="J477" i="79"/>
  <c r="K477" i="79"/>
  <c r="L477" i="79"/>
  <c r="M477" i="79"/>
  <c r="N477" i="79"/>
  <c r="O477" i="79"/>
  <c r="P477" i="79"/>
  <c r="U477" i="79"/>
  <c r="J478" i="79"/>
  <c r="K478" i="79"/>
  <c r="L478" i="79"/>
  <c r="M478" i="79"/>
  <c r="N478" i="79"/>
  <c r="O478" i="79"/>
  <c r="P478" i="79"/>
  <c r="U478" i="79"/>
  <c r="J479" i="79"/>
  <c r="K479" i="79"/>
  <c r="L479" i="79"/>
  <c r="M479" i="79"/>
  <c r="N479" i="79"/>
  <c r="O479" i="79"/>
  <c r="P479" i="79"/>
  <c r="U479" i="79"/>
  <c r="J480" i="79"/>
  <c r="K480" i="79"/>
  <c r="L480" i="79"/>
  <c r="M480" i="79"/>
  <c r="N480" i="79"/>
  <c r="O480" i="79"/>
  <c r="P480" i="79"/>
  <c r="U480" i="79"/>
  <c r="J481" i="79"/>
  <c r="K481" i="79"/>
  <c r="L481" i="79"/>
  <c r="M481" i="79"/>
  <c r="N481" i="79"/>
  <c r="O481" i="79"/>
  <c r="P481" i="79"/>
  <c r="U481" i="79"/>
  <c r="J482" i="79"/>
  <c r="K482" i="79"/>
  <c r="L482" i="79"/>
  <c r="M482" i="79"/>
  <c r="N482" i="79"/>
  <c r="O482" i="79"/>
  <c r="P482" i="79"/>
  <c r="U482" i="79"/>
  <c r="J483" i="79"/>
  <c r="K483" i="79"/>
  <c r="L483" i="79"/>
  <c r="M483" i="79"/>
  <c r="N483" i="79"/>
  <c r="O483" i="79"/>
  <c r="P483" i="79"/>
  <c r="U483" i="79"/>
  <c r="J484" i="79"/>
  <c r="K484" i="79"/>
  <c r="L484" i="79"/>
  <c r="M484" i="79"/>
  <c r="N484" i="79"/>
  <c r="O484" i="79"/>
  <c r="P484" i="79"/>
  <c r="U484" i="79"/>
  <c r="J485" i="79"/>
  <c r="K485" i="79"/>
  <c r="L485" i="79"/>
  <c r="M485" i="79"/>
  <c r="N485" i="79"/>
  <c r="O485" i="79"/>
  <c r="P485" i="79"/>
  <c r="U485" i="79"/>
  <c r="J486" i="79"/>
  <c r="K486" i="79"/>
  <c r="L486" i="79"/>
  <c r="M486" i="79"/>
  <c r="N486" i="79"/>
  <c r="O486" i="79"/>
  <c r="P486" i="79"/>
  <c r="U486" i="79"/>
  <c r="J487" i="79"/>
  <c r="K487" i="79"/>
  <c r="L487" i="79"/>
  <c r="M487" i="79"/>
  <c r="N487" i="79"/>
  <c r="O487" i="79"/>
  <c r="P487" i="79"/>
  <c r="U487" i="79"/>
  <c r="J488" i="79"/>
  <c r="K488" i="79"/>
  <c r="L488" i="79"/>
  <c r="M488" i="79"/>
  <c r="N488" i="79"/>
  <c r="O488" i="79"/>
  <c r="P488" i="79"/>
  <c r="U488" i="79"/>
  <c r="J489" i="79"/>
  <c r="K489" i="79"/>
  <c r="L489" i="79"/>
  <c r="M489" i="79"/>
  <c r="N489" i="79"/>
  <c r="O489" i="79"/>
  <c r="P489" i="79"/>
  <c r="U489" i="79"/>
  <c r="J490" i="79"/>
  <c r="K490" i="79"/>
  <c r="L490" i="79"/>
  <c r="M490" i="79"/>
  <c r="N490" i="79"/>
  <c r="O490" i="79"/>
  <c r="P490" i="79"/>
  <c r="U490" i="79"/>
  <c r="J491" i="79"/>
  <c r="K491" i="79"/>
  <c r="L491" i="79"/>
  <c r="M491" i="79"/>
  <c r="N491" i="79"/>
  <c r="O491" i="79"/>
  <c r="P491" i="79"/>
  <c r="U491" i="79"/>
  <c r="J492" i="79"/>
  <c r="K492" i="79"/>
  <c r="L492" i="79"/>
  <c r="M492" i="79"/>
  <c r="N492" i="79"/>
  <c r="O492" i="79"/>
  <c r="P492" i="79"/>
  <c r="U492" i="79"/>
  <c r="J493" i="79"/>
  <c r="K493" i="79"/>
  <c r="L493" i="79"/>
  <c r="M493" i="79"/>
  <c r="N493" i="79"/>
  <c r="O493" i="79"/>
  <c r="P493" i="79"/>
  <c r="U493" i="79"/>
  <c r="J494" i="79"/>
  <c r="K494" i="79"/>
  <c r="L494" i="79"/>
  <c r="M494" i="79"/>
  <c r="N494" i="79"/>
  <c r="O494" i="79"/>
  <c r="P494" i="79"/>
  <c r="U494" i="79"/>
  <c r="J495" i="79"/>
  <c r="K495" i="79"/>
  <c r="L495" i="79"/>
  <c r="M495" i="79"/>
  <c r="N495" i="79"/>
  <c r="O495" i="79"/>
  <c r="P495" i="79"/>
  <c r="U495" i="79"/>
  <c r="J496" i="79"/>
  <c r="K496" i="79"/>
  <c r="L496" i="79"/>
  <c r="M496" i="79"/>
  <c r="N496" i="79"/>
  <c r="O496" i="79"/>
  <c r="P496" i="79"/>
  <c r="U496" i="79"/>
  <c r="J497" i="79"/>
  <c r="K497" i="79"/>
  <c r="L497" i="79"/>
  <c r="M497" i="79"/>
  <c r="N497" i="79"/>
  <c r="O497" i="79"/>
  <c r="P497" i="79"/>
  <c r="U497" i="79"/>
  <c r="J498" i="79"/>
  <c r="K498" i="79"/>
  <c r="L498" i="79"/>
  <c r="M498" i="79"/>
  <c r="N498" i="79"/>
  <c r="O498" i="79"/>
  <c r="P498" i="79"/>
  <c r="U498" i="79"/>
  <c r="J499" i="79"/>
  <c r="K499" i="79"/>
  <c r="L499" i="79"/>
  <c r="M499" i="79"/>
  <c r="N499" i="79"/>
  <c r="O499" i="79"/>
  <c r="P499" i="79"/>
  <c r="U499" i="79"/>
  <c r="J500" i="79"/>
  <c r="K500" i="79"/>
  <c r="L500" i="79"/>
  <c r="M500" i="79"/>
  <c r="N500" i="79"/>
  <c r="O500" i="79"/>
  <c r="P500" i="79"/>
  <c r="U500" i="79"/>
  <c r="J501" i="79"/>
  <c r="K501" i="79"/>
  <c r="L501" i="79"/>
  <c r="M501" i="79"/>
  <c r="N501" i="79"/>
  <c r="O501" i="79"/>
  <c r="P501" i="79"/>
  <c r="U501" i="79"/>
  <c r="J502" i="79"/>
  <c r="K502" i="79"/>
  <c r="L502" i="79"/>
  <c r="M502" i="79"/>
  <c r="N502" i="79"/>
  <c r="O502" i="79"/>
  <c r="P502" i="79"/>
  <c r="U502" i="79"/>
  <c r="J503" i="79"/>
  <c r="K503" i="79"/>
  <c r="L503" i="79"/>
  <c r="M503" i="79"/>
  <c r="N503" i="79"/>
  <c r="O503" i="79"/>
  <c r="P503" i="79"/>
  <c r="U503" i="79"/>
  <c r="J504" i="79"/>
  <c r="K504" i="79"/>
  <c r="L504" i="79"/>
  <c r="M504" i="79"/>
  <c r="N504" i="79"/>
  <c r="O504" i="79"/>
  <c r="P504" i="79"/>
  <c r="U504" i="79"/>
  <c r="J505" i="79"/>
  <c r="K505" i="79"/>
  <c r="L505" i="79"/>
  <c r="M505" i="79"/>
  <c r="N505" i="79"/>
  <c r="O505" i="79"/>
  <c r="P505" i="79"/>
  <c r="U505" i="79"/>
  <c r="J506" i="79"/>
  <c r="K506" i="79"/>
  <c r="L506" i="79"/>
  <c r="M506" i="79"/>
  <c r="N506" i="79"/>
  <c r="O506" i="79"/>
  <c r="P506" i="79"/>
  <c r="U506" i="79"/>
  <c r="J507" i="79"/>
  <c r="K507" i="79"/>
  <c r="L507" i="79"/>
  <c r="M507" i="79"/>
  <c r="N507" i="79"/>
  <c r="O507" i="79"/>
  <c r="P507" i="79"/>
  <c r="U507" i="79"/>
  <c r="J508" i="79"/>
  <c r="K508" i="79"/>
  <c r="L508" i="79"/>
  <c r="M508" i="79"/>
  <c r="N508" i="79"/>
  <c r="O508" i="79"/>
  <c r="P508" i="79"/>
  <c r="U508" i="79"/>
  <c r="J509" i="79"/>
  <c r="K509" i="79"/>
  <c r="L509" i="79"/>
  <c r="M509" i="79"/>
  <c r="N509" i="79"/>
  <c r="O509" i="79"/>
  <c r="P509" i="79"/>
  <c r="U509" i="79"/>
  <c r="J510" i="79"/>
  <c r="K510" i="79"/>
  <c r="L510" i="79"/>
  <c r="M510" i="79"/>
  <c r="N510" i="79"/>
  <c r="O510" i="79"/>
  <c r="P510" i="79"/>
  <c r="U510" i="79"/>
  <c r="J511" i="79"/>
  <c r="K511" i="79"/>
  <c r="L511" i="79"/>
  <c r="M511" i="79"/>
  <c r="N511" i="79"/>
  <c r="O511" i="79"/>
  <c r="P511" i="79"/>
  <c r="U511" i="79"/>
  <c r="J512" i="79"/>
  <c r="K512" i="79"/>
  <c r="L512" i="79"/>
  <c r="M512" i="79"/>
  <c r="N512" i="79"/>
  <c r="O512" i="79"/>
  <c r="P512" i="79"/>
  <c r="U512" i="79"/>
  <c r="J513" i="79"/>
  <c r="K513" i="79"/>
  <c r="L513" i="79"/>
  <c r="M513" i="79"/>
  <c r="N513" i="79"/>
  <c r="O513" i="79"/>
  <c r="P513" i="79"/>
  <c r="U513" i="79"/>
  <c r="J514" i="79"/>
  <c r="K514" i="79"/>
  <c r="L514" i="79"/>
  <c r="M514" i="79"/>
  <c r="N514" i="79"/>
  <c r="O514" i="79"/>
  <c r="P514" i="79"/>
  <c r="U514" i="79"/>
  <c r="J515" i="79"/>
  <c r="K515" i="79"/>
  <c r="L515" i="79"/>
  <c r="M515" i="79"/>
  <c r="N515" i="79"/>
  <c r="O515" i="79"/>
  <c r="P515" i="79"/>
  <c r="U515" i="79"/>
  <c r="J516" i="79"/>
  <c r="K516" i="79"/>
  <c r="L516" i="79"/>
  <c r="M516" i="79"/>
  <c r="N516" i="79"/>
  <c r="O516" i="79"/>
  <c r="P516" i="79"/>
  <c r="U516" i="79"/>
  <c r="J517" i="79"/>
  <c r="K517" i="79"/>
  <c r="L517" i="79"/>
  <c r="M517" i="79"/>
  <c r="N517" i="79"/>
  <c r="O517" i="79"/>
  <c r="P517" i="79"/>
  <c r="U517" i="79"/>
  <c r="J518" i="79"/>
  <c r="K518" i="79"/>
  <c r="L518" i="79"/>
  <c r="M518" i="79"/>
  <c r="N518" i="79"/>
  <c r="O518" i="79"/>
  <c r="P518" i="79"/>
  <c r="U518" i="79"/>
  <c r="J519" i="79"/>
  <c r="K519" i="79"/>
  <c r="L519" i="79"/>
  <c r="M519" i="79"/>
  <c r="N519" i="79"/>
  <c r="O519" i="79"/>
  <c r="P519" i="79"/>
  <c r="U519" i="79"/>
  <c r="J520" i="79"/>
  <c r="K520" i="79"/>
  <c r="L520" i="79"/>
  <c r="M520" i="79"/>
  <c r="N520" i="79"/>
  <c r="O520" i="79"/>
  <c r="P520" i="79"/>
  <c r="U520" i="79"/>
  <c r="J521" i="79"/>
  <c r="K521" i="79"/>
  <c r="L521" i="79"/>
  <c r="M521" i="79"/>
  <c r="N521" i="79"/>
  <c r="O521" i="79"/>
  <c r="P521" i="79"/>
  <c r="U521" i="79"/>
  <c r="J522" i="79"/>
  <c r="K522" i="79"/>
  <c r="L522" i="79"/>
  <c r="M522" i="79"/>
  <c r="N522" i="79"/>
  <c r="O522" i="79"/>
  <c r="P522" i="79"/>
  <c r="U522" i="79"/>
  <c r="J523" i="79"/>
  <c r="K523" i="79"/>
  <c r="L523" i="79"/>
  <c r="M523" i="79"/>
  <c r="N523" i="79"/>
  <c r="O523" i="79"/>
  <c r="P523" i="79"/>
  <c r="U523" i="79"/>
  <c r="J524" i="79"/>
  <c r="K524" i="79"/>
  <c r="L524" i="79"/>
  <c r="M524" i="79"/>
  <c r="N524" i="79"/>
  <c r="O524" i="79"/>
  <c r="P524" i="79"/>
  <c r="U524" i="79"/>
  <c r="J525" i="79"/>
  <c r="K525" i="79"/>
  <c r="L525" i="79"/>
  <c r="M525" i="79"/>
  <c r="N525" i="79"/>
  <c r="O525" i="79"/>
  <c r="P525" i="79"/>
  <c r="U525" i="79"/>
  <c r="J526" i="79"/>
  <c r="K526" i="79"/>
  <c r="L526" i="79"/>
  <c r="M526" i="79"/>
  <c r="N526" i="79"/>
  <c r="O526" i="79"/>
  <c r="P526" i="79"/>
  <c r="U526" i="79"/>
  <c r="J527" i="79"/>
  <c r="K527" i="79"/>
  <c r="L527" i="79"/>
  <c r="M527" i="79"/>
  <c r="N527" i="79"/>
  <c r="O527" i="79"/>
  <c r="P527" i="79"/>
  <c r="U527" i="79"/>
  <c r="J528" i="79"/>
  <c r="K528" i="79"/>
  <c r="L528" i="79"/>
  <c r="M528" i="79"/>
  <c r="N528" i="79"/>
  <c r="O528" i="79"/>
  <c r="P528" i="79"/>
  <c r="U528" i="79"/>
  <c r="J529" i="79"/>
  <c r="K529" i="79"/>
  <c r="L529" i="79"/>
  <c r="M529" i="79"/>
  <c r="N529" i="79"/>
  <c r="O529" i="79"/>
  <c r="P529" i="79"/>
  <c r="U529" i="79"/>
  <c r="J530" i="79"/>
  <c r="K530" i="79"/>
  <c r="L530" i="79"/>
  <c r="M530" i="79"/>
  <c r="N530" i="79"/>
  <c r="O530" i="79"/>
  <c r="P530" i="79"/>
  <c r="U530" i="79"/>
  <c r="J531" i="79"/>
  <c r="K531" i="79"/>
  <c r="L531" i="79"/>
  <c r="M531" i="79"/>
  <c r="N531" i="79"/>
  <c r="O531" i="79"/>
  <c r="P531" i="79"/>
  <c r="U531" i="79"/>
  <c r="J532" i="79"/>
  <c r="K532" i="79"/>
  <c r="L532" i="79"/>
  <c r="M532" i="79"/>
  <c r="N532" i="79"/>
  <c r="O532" i="79"/>
  <c r="P532" i="79"/>
  <c r="U532" i="79"/>
  <c r="J533" i="79"/>
  <c r="K533" i="79"/>
  <c r="L533" i="79"/>
  <c r="M533" i="79"/>
  <c r="N533" i="79"/>
  <c r="O533" i="79"/>
  <c r="P533" i="79"/>
  <c r="U533" i="79"/>
  <c r="J534" i="79"/>
  <c r="K534" i="79"/>
  <c r="L534" i="79"/>
  <c r="M534" i="79"/>
  <c r="N534" i="79"/>
  <c r="O534" i="79"/>
  <c r="P534" i="79"/>
  <c r="U534" i="79"/>
  <c r="J535" i="79"/>
  <c r="K535" i="79"/>
  <c r="L535" i="79"/>
  <c r="M535" i="79"/>
  <c r="N535" i="79"/>
  <c r="O535" i="79"/>
  <c r="P535" i="79"/>
  <c r="U535" i="79"/>
  <c r="J536" i="79"/>
  <c r="K536" i="79"/>
  <c r="L536" i="79"/>
  <c r="M536" i="79"/>
  <c r="N536" i="79"/>
  <c r="O536" i="79"/>
  <c r="P536" i="79"/>
  <c r="U536" i="79"/>
  <c r="J537" i="79"/>
  <c r="K537" i="79"/>
  <c r="L537" i="79"/>
  <c r="M537" i="79"/>
  <c r="N537" i="79"/>
  <c r="O537" i="79"/>
  <c r="P537" i="79"/>
  <c r="U537" i="79"/>
  <c r="J538" i="79"/>
  <c r="K538" i="79"/>
  <c r="L538" i="79"/>
  <c r="M538" i="79"/>
  <c r="N538" i="79"/>
  <c r="O538" i="79"/>
  <c r="P538" i="79"/>
  <c r="U538" i="79"/>
  <c r="J539" i="79"/>
  <c r="K539" i="79"/>
  <c r="L539" i="79"/>
  <c r="M539" i="79"/>
  <c r="N539" i="79"/>
  <c r="O539" i="79"/>
  <c r="P539" i="79"/>
  <c r="U539" i="79"/>
  <c r="J540" i="79"/>
  <c r="K540" i="79"/>
  <c r="L540" i="79"/>
  <c r="M540" i="79"/>
  <c r="N540" i="79"/>
  <c r="O540" i="79"/>
  <c r="P540" i="79"/>
  <c r="U540" i="79"/>
  <c r="J541" i="79"/>
  <c r="K541" i="79"/>
  <c r="L541" i="79"/>
  <c r="M541" i="79"/>
  <c r="N541" i="79"/>
  <c r="O541" i="79"/>
  <c r="P541" i="79"/>
  <c r="U541" i="79"/>
  <c r="J542" i="79"/>
  <c r="K542" i="79"/>
  <c r="L542" i="79"/>
  <c r="M542" i="79"/>
  <c r="N542" i="79"/>
  <c r="O542" i="79"/>
  <c r="P542" i="79"/>
  <c r="U542" i="79"/>
  <c r="J543" i="79"/>
  <c r="K543" i="79"/>
  <c r="L543" i="79"/>
  <c r="M543" i="79"/>
  <c r="N543" i="79"/>
  <c r="O543" i="79"/>
  <c r="P543" i="79"/>
  <c r="U543" i="79"/>
  <c r="J544" i="79"/>
  <c r="K544" i="79"/>
  <c r="L544" i="79"/>
  <c r="M544" i="79"/>
  <c r="N544" i="79"/>
  <c r="O544" i="79"/>
  <c r="P544" i="79"/>
  <c r="U544" i="79"/>
  <c r="J545" i="79"/>
  <c r="K545" i="79"/>
  <c r="L545" i="79"/>
  <c r="M545" i="79"/>
  <c r="N545" i="79"/>
  <c r="O545" i="79"/>
  <c r="P545" i="79"/>
  <c r="U545" i="79"/>
  <c r="J546" i="79"/>
  <c r="K546" i="79"/>
  <c r="L546" i="79"/>
  <c r="M546" i="79"/>
  <c r="N546" i="79"/>
  <c r="O546" i="79"/>
  <c r="P546" i="79"/>
  <c r="U546" i="79"/>
  <c r="J547" i="79"/>
  <c r="K547" i="79"/>
  <c r="L547" i="79"/>
  <c r="M547" i="79"/>
  <c r="N547" i="79"/>
  <c r="O547" i="79"/>
  <c r="P547" i="79"/>
  <c r="U547" i="79"/>
  <c r="J548" i="79"/>
  <c r="K548" i="79"/>
  <c r="L548" i="79"/>
  <c r="M548" i="79"/>
  <c r="N548" i="79"/>
  <c r="O548" i="79"/>
  <c r="P548" i="79"/>
  <c r="U548" i="79"/>
  <c r="J549" i="79"/>
  <c r="K549" i="79"/>
  <c r="L549" i="79"/>
  <c r="M549" i="79"/>
  <c r="N549" i="79"/>
  <c r="O549" i="79"/>
  <c r="P549" i="79"/>
  <c r="U549" i="79"/>
  <c r="J550" i="79"/>
  <c r="K550" i="79"/>
  <c r="L550" i="79"/>
  <c r="M550" i="79"/>
  <c r="N550" i="79"/>
  <c r="O550" i="79"/>
  <c r="P550" i="79"/>
  <c r="U550" i="79"/>
  <c r="J551" i="79"/>
  <c r="K551" i="79"/>
  <c r="L551" i="79"/>
  <c r="M551" i="79"/>
  <c r="N551" i="79"/>
  <c r="O551" i="79"/>
  <c r="P551" i="79"/>
  <c r="U551" i="79"/>
  <c r="J552" i="79"/>
  <c r="K552" i="79"/>
  <c r="L552" i="79"/>
  <c r="M552" i="79"/>
  <c r="N552" i="79"/>
  <c r="O552" i="79"/>
  <c r="P552" i="79"/>
  <c r="U552" i="79"/>
  <c r="J553" i="79"/>
  <c r="K553" i="79"/>
  <c r="L553" i="79"/>
  <c r="M553" i="79"/>
  <c r="N553" i="79"/>
  <c r="O553" i="79"/>
  <c r="P553" i="79"/>
  <c r="U553" i="79"/>
  <c r="J554" i="79"/>
  <c r="K554" i="79"/>
  <c r="L554" i="79"/>
  <c r="M554" i="79"/>
  <c r="N554" i="79"/>
  <c r="O554" i="79"/>
  <c r="P554" i="79"/>
  <c r="U554" i="79"/>
  <c r="J555" i="79"/>
  <c r="K555" i="79"/>
  <c r="L555" i="79"/>
  <c r="M555" i="79"/>
  <c r="N555" i="79"/>
  <c r="O555" i="79"/>
  <c r="P555" i="79"/>
  <c r="U555" i="79"/>
  <c r="J556" i="79"/>
  <c r="K556" i="79"/>
  <c r="L556" i="79"/>
  <c r="M556" i="79"/>
  <c r="N556" i="79"/>
  <c r="O556" i="79"/>
  <c r="P556" i="79"/>
  <c r="U556" i="79"/>
  <c r="J557" i="79"/>
  <c r="K557" i="79"/>
  <c r="L557" i="79"/>
  <c r="M557" i="79"/>
  <c r="N557" i="79"/>
  <c r="O557" i="79"/>
  <c r="P557" i="79"/>
  <c r="U557" i="79"/>
  <c r="J558" i="79"/>
  <c r="K558" i="79"/>
  <c r="L558" i="79"/>
  <c r="M558" i="79"/>
  <c r="N558" i="79"/>
  <c r="O558" i="79"/>
  <c r="P558" i="79"/>
  <c r="U558" i="79"/>
  <c r="J559" i="79"/>
  <c r="K559" i="79"/>
  <c r="L559" i="79"/>
  <c r="M559" i="79"/>
  <c r="N559" i="79"/>
  <c r="O559" i="79"/>
  <c r="P559" i="79"/>
  <c r="U559" i="79"/>
  <c r="J560" i="79"/>
  <c r="K560" i="79"/>
  <c r="L560" i="79"/>
  <c r="M560" i="79"/>
  <c r="N560" i="79"/>
  <c r="O560" i="79"/>
  <c r="P560" i="79"/>
  <c r="U560" i="79"/>
  <c r="J561" i="79"/>
  <c r="K561" i="79"/>
  <c r="L561" i="79"/>
  <c r="M561" i="79"/>
  <c r="N561" i="79"/>
  <c r="O561" i="79"/>
  <c r="P561" i="79"/>
  <c r="U561" i="79"/>
  <c r="J562" i="79"/>
  <c r="K562" i="79"/>
  <c r="L562" i="79"/>
  <c r="M562" i="79"/>
  <c r="N562" i="79"/>
  <c r="O562" i="79"/>
  <c r="P562" i="79"/>
  <c r="U562" i="79"/>
  <c r="J563" i="79"/>
  <c r="K563" i="79"/>
  <c r="L563" i="79"/>
  <c r="M563" i="79"/>
  <c r="N563" i="79"/>
  <c r="O563" i="79"/>
  <c r="P563" i="79"/>
  <c r="U563" i="79"/>
  <c r="J564" i="79"/>
  <c r="K564" i="79"/>
  <c r="L564" i="79"/>
  <c r="M564" i="79"/>
  <c r="N564" i="79"/>
  <c r="O564" i="79"/>
  <c r="P564" i="79"/>
  <c r="U564" i="79"/>
  <c r="J565" i="79"/>
  <c r="K565" i="79"/>
  <c r="L565" i="79"/>
  <c r="M565" i="79"/>
  <c r="N565" i="79"/>
  <c r="O565" i="79"/>
  <c r="P565" i="79"/>
  <c r="U565" i="79"/>
  <c r="J566" i="79"/>
  <c r="K566" i="79"/>
  <c r="L566" i="79"/>
  <c r="M566" i="79"/>
  <c r="N566" i="79"/>
  <c r="O566" i="79"/>
  <c r="P566" i="79"/>
  <c r="U566" i="79"/>
  <c r="J567" i="79"/>
  <c r="K567" i="79"/>
  <c r="L567" i="79"/>
  <c r="M567" i="79"/>
  <c r="N567" i="79"/>
  <c r="O567" i="79"/>
  <c r="P567" i="79"/>
  <c r="U567" i="79"/>
  <c r="J568" i="79"/>
  <c r="K568" i="79"/>
  <c r="L568" i="79"/>
  <c r="M568" i="79"/>
  <c r="N568" i="79"/>
  <c r="O568" i="79"/>
  <c r="P568" i="79"/>
  <c r="U568" i="79"/>
  <c r="J569" i="79"/>
  <c r="K569" i="79"/>
  <c r="L569" i="79"/>
  <c r="M569" i="79"/>
  <c r="N569" i="79"/>
  <c r="O569" i="79"/>
  <c r="P569" i="79"/>
  <c r="U569" i="79"/>
  <c r="J570" i="79"/>
  <c r="K570" i="79"/>
  <c r="L570" i="79"/>
  <c r="M570" i="79"/>
  <c r="N570" i="79"/>
  <c r="O570" i="79"/>
  <c r="P570" i="79"/>
  <c r="U570" i="79"/>
  <c r="J571" i="79"/>
  <c r="K571" i="79"/>
  <c r="L571" i="79"/>
  <c r="M571" i="79"/>
  <c r="N571" i="79"/>
  <c r="O571" i="79"/>
  <c r="P571" i="79"/>
  <c r="U571" i="79"/>
  <c r="J572" i="79"/>
  <c r="K572" i="79"/>
  <c r="L572" i="79"/>
  <c r="M572" i="79"/>
  <c r="N572" i="79"/>
  <c r="O572" i="79"/>
  <c r="P572" i="79"/>
  <c r="U572" i="79"/>
  <c r="J573" i="79"/>
  <c r="K573" i="79"/>
  <c r="L573" i="79"/>
  <c r="M573" i="79"/>
  <c r="N573" i="79"/>
  <c r="O573" i="79"/>
  <c r="P573" i="79"/>
  <c r="U573" i="79"/>
  <c r="J574" i="79"/>
  <c r="K574" i="79"/>
  <c r="L574" i="79"/>
  <c r="M574" i="79"/>
  <c r="N574" i="79"/>
  <c r="O574" i="79"/>
  <c r="P574" i="79"/>
  <c r="U574" i="79"/>
  <c r="J575" i="79"/>
  <c r="K575" i="79"/>
  <c r="L575" i="79"/>
  <c r="M575" i="79"/>
  <c r="N575" i="79"/>
  <c r="O575" i="79"/>
  <c r="P575" i="79"/>
  <c r="U575" i="79"/>
  <c r="J576" i="79"/>
  <c r="K576" i="79"/>
  <c r="L576" i="79"/>
  <c r="M576" i="79"/>
  <c r="N576" i="79"/>
  <c r="O576" i="79"/>
  <c r="P576" i="79"/>
  <c r="U576" i="79"/>
  <c r="J577" i="79"/>
  <c r="K577" i="79"/>
  <c r="L577" i="79"/>
  <c r="M577" i="79"/>
  <c r="N577" i="79"/>
  <c r="O577" i="79"/>
  <c r="P577" i="79"/>
  <c r="U577" i="79"/>
  <c r="J578" i="79"/>
  <c r="K578" i="79"/>
  <c r="L578" i="79"/>
  <c r="M578" i="79"/>
  <c r="N578" i="79"/>
  <c r="O578" i="79"/>
  <c r="P578" i="79"/>
  <c r="U578" i="79"/>
  <c r="J579" i="79"/>
  <c r="K579" i="79"/>
  <c r="L579" i="79"/>
  <c r="M579" i="79"/>
  <c r="N579" i="79"/>
  <c r="O579" i="79"/>
  <c r="P579" i="79"/>
  <c r="U579" i="79"/>
  <c r="J580" i="79"/>
  <c r="K580" i="79"/>
  <c r="L580" i="79"/>
  <c r="M580" i="79"/>
  <c r="N580" i="79"/>
  <c r="O580" i="79"/>
  <c r="P580" i="79"/>
  <c r="U580" i="79"/>
  <c r="J581" i="79"/>
  <c r="K581" i="79"/>
  <c r="L581" i="79"/>
  <c r="M581" i="79"/>
  <c r="N581" i="79"/>
  <c r="O581" i="79"/>
  <c r="P581" i="79"/>
  <c r="U581" i="79"/>
  <c r="J582" i="79"/>
  <c r="K582" i="79"/>
  <c r="L582" i="79"/>
  <c r="M582" i="79"/>
  <c r="N582" i="79"/>
  <c r="O582" i="79"/>
  <c r="P582" i="79"/>
  <c r="U582" i="79"/>
  <c r="J583" i="79"/>
  <c r="K583" i="79"/>
  <c r="L583" i="79"/>
  <c r="M583" i="79"/>
  <c r="N583" i="79"/>
  <c r="O583" i="79"/>
  <c r="P583" i="79"/>
  <c r="U583" i="79"/>
  <c r="J584" i="79"/>
  <c r="K584" i="79"/>
  <c r="L584" i="79"/>
  <c r="M584" i="79"/>
  <c r="N584" i="79"/>
  <c r="O584" i="79"/>
  <c r="P584" i="79"/>
  <c r="U584" i="79"/>
  <c r="J585" i="79"/>
  <c r="K585" i="79"/>
  <c r="L585" i="79"/>
  <c r="M585" i="79"/>
  <c r="N585" i="79"/>
  <c r="O585" i="79"/>
  <c r="P585" i="79"/>
  <c r="U585" i="79"/>
  <c r="J586" i="79"/>
  <c r="K586" i="79"/>
  <c r="L586" i="79"/>
  <c r="M586" i="79"/>
  <c r="N586" i="79"/>
  <c r="O586" i="79"/>
  <c r="P586" i="79"/>
  <c r="U586" i="79"/>
  <c r="J587" i="79"/>
  <c r="K587" i="79"/>
  <c r="L587" i="79"/>
  <c r="M587" i="79"/>
  <c r="N587" i="79"/>
  <c r="O587" i="79"/>
  <c r="P587" i="79"/>
  <c r="U587" i="79"/>
  <c r="J588" i="79"/>
  <c r="K588" i="79"/>
  <c r="L588" i="79"/>
  <c r="M588" i="79"/>
  <c r="N588" i="79"/>
  <c r="O588" i="79"/>
  <c r="P588" i="79"/>
  <c r="U588" i="79"/>
  <c r="J589" i="79"/>
  <c r="K589" i="79"/>
  <c r="L589" i="79"/>
  <c r="M589" i="79"/>
  <c r="N589" i="79"/>
  <c r="O589" i="79"/>
  <c r="P589" i="79"/>
  <c r="U589" i="79"/>
  <c r="J590" i="79"/>
  <c r="K590" i="79"/>
  <c r="L590" i="79"/>
  <c r="M590" i="79"/>
  <c r="N590" i="79"/>
  <c r="O590" i="79"/>
  <c r="P590" i="79"/>
  <c r="U590" i="79"/>
  <c r="J591" i="79"/>
  <c r="K591" i="79"/>
  <c r="L591" i="79"/>
  <c r="M591" i="79"/>
  <c r="N591" i="79"/>
  <c r="O591" i="79"/>
  <c r="P591" i="79"/>
  <c r="U591" i="79"/>
  <c r="J592" i="79"/>
  <c r="K592" i="79"/>
  <c r="L592" i="79"/>
  <c r="M592" i="79"/>
  <c r="N592" i="79"/>
  <c r="O592" i="79"/>
  <c r="P592" i="79"/>
  <c r="U592" i="79"/>
  <c r="J593" i="79"/>
  <c r="K593" i="79"/>
  <c r="L593" i="79"/>
  <c r="M593" i="79"/>
  <c r="N593" i="79"/>
  <c r="O593" i="79"/>
  <c r="P593" i="79"/>
  <c r="U593" i="79"/>
  <c r="J594" i="79"/>
  <c r="K594" i="79"/>
  <c r="L594" i="79"/>
  <c r="M594" i="79"/>
  <c r="N594" i="79"/>
  <c r="O594" i="79"/>
  <c r="P594" i="79"/>
  <c r="U594" i="79"/>
  <c r="J595" i="79"/>
  <c r="K595" i="79"/>
  <c r="L595" i="79"/>
  <c r="M595" i="79"/>
  <c r="N595" i="79"/>
  <c r="O595" i="79"/>
  <c r="P595" i="79"/>
  <c r="U595" i="79"/>
  <c r="J596" i="79"/>
  <c r="K596" i="79"/>
  <c r="L596" i="79"/>
  <c r="M596" i="79"/>
  <c r="N596" i="79"/>
  <c r="O596" i="79"/>
  <c r="P596" i="79"/>
  <c r="U596" i="79"/>
  <c r="J597" i="79"/>
  <c r="K597" i="79"/>
  <c r="L597" i="79"/>
  <c r="M597" i="79"/>
  <c r="N597" i="79"/>
  <c r="O597" i="79"/>
  <c r="P597" i="79"/>
  <c r="U597" i="79"/>
  <c r="J598" i="79"/>
  <c r="K598" i="79"/>
  <c r="L598" i="79"/>
  <c r="M598" i="79"/>
  <c r="N598" i="79"/>
  <c r="O598" i="79"/>
  <c r="P598" i="79"/>
  <c r="U598" i="79"/>
  <c r="J599" i="79"/>
  <c r="K599" i="79"/>
  <c r="L599" i="79"/>
  <c r="M599" i="79"/>
  <c r="N599" i="79"/>
  <c r="O599" i="79"/>
  <c r="P599" i="79"/>
  <c r="U599" i="79"/>
  <c r="J600" i="79"/>
  <c r="K600" i="79"/>
  <c r="L600" i="79"/>
  <c r="M600" i="79"/>
  <c r="N600" i="79"/>
  <c r="O600" i="79"/>
  <c r="P600" i="79"/>
  <c r="U600" i="79"/>
  <c r="J601" i="79"/>
  <c r="K601" i="79"/>
  <c r="L601" i="79"/>
  <c r="M601" i="79"/>
  <c r="N601" i="79"/>
  <c r="O601" i="79"/>
  <c r="P601" i="79"/>
  <c r="U601" i="79"/>
  <c r="J602" i="79"/>
  <c r="K602" i="79"/>
  <c r="L602" i="79"/>
  <c r="M602" i="79"/>
  <c r="N602" i="79"/>
  <c r="O602" i="79"/>
  <c r="P602" i="79"/>
  <c r="U602" i="79"/>
  <c r="K420" i="79"/>
  <c r="L420" i="79"/>
  <c r="M420" i="79"/>
  <c r="N420" i="79"/>
  <c r="O420" i="79"/>
  <c r="P420" i="79"/>
  <c r="R420" i="79"/>
  <c r="U420" i="79"/>
  <c r="U620" i="79" s="1"/>
  <c r="J420" i="79"/>
  <c r="L620" i="79" l="1"/>
  <c r="P620" i="79"/>
  <c r="O620" i="79"/>
  <c r="K620" i="79"/>
  <c r="N620" i="79"/>
  <c r="J620" i="79"/>
  <c r="M620" i="79"/>
  <c r="AV1306" i="79"/>
  <c r="BA1306" i="79"/>
  <c r="AV2619" i="79" l="1"/>
  <c r="BA2619" i="79"/>
  <c r="AV2618" i="79"/>
  <c r="BA2618" i="79"/>
  <c r="AV4610" i="79"/>
  <c r="I216" i="79"/>
  <c r="I217" i="79"/>
  <c r="I218" i="79"/>
  <c r="I219" i="79"/>
  <c r="I220" i="79"/>
  <c r="I221" i="79"/>
  <c r="I222" i="79"/>
  <c r="I223" i="79"/>
  <c r="I224" i="79"/>
  <c r="I225" i="79"/>
  <c r="I226" i="79"/>
  <c r="I227" i="79"/>
  <c r="I228" i="79"/>
  <c r="I229" i="79"/>
  <c r="I230" i="79"/>
  <c r="I231" i="79"/>
  <c r="I232" i="79"/>
  <c r="I233" i="79"/>
  <c r="I234" i="79"/>
  <c r="I235" i="79"/>
  <c r="I236" i="79"/>
  <c r="I237" i="79"/>
  <c r="I238" i="79"/>
  <c r="I239" i="79"/>
  <c r="I240" i="79"/>
  <c r="I241" i="79"/>
  <c r="I242" i="79"/>
  <c r="I243" i="79"/>
  <c r="I244" i="79"/>
  <c r="I245" i="79"/>
  <c r="I246" i="79"/>
  <c r="I247" i="79"/>
  <c r="I248" i="79"/>
  <c r="I249" i="79"/>
  <c r="I250" i="79"/>
  <c r="I251" i="79"/>
  <c r="I252" i="79"/>
  <c r="I253" i="79"/>
  <c r="I254" i="79"/>
  <c r="I255" i="79"/>
  <c r="I256" i="79"/>
  <c r="I257" i="79"/>
  <c r="I258" i="79"/>
  <c r="I259" i="79"/>
  <c r="I260" i="79"/>
  <c r="I261" i="79"/>
  <c r="I262" i="79"/>
  <c r="I263" i="79"/>
  <c r="I264" i="79"/>
  <c r="I265" i="79"/>
  <c r="I266" i="79"/>
  <c r="I267" i="79"/>
  <c r="I268" i="79"/>
  <c r="I269" i="79"/>
  <c r="I270" i="79"/>
  <c r="I271" i="79"/>
  <c r="I272" i="79"/>
  <c r="I273" i="79"/>
  <c r="I274" i="79"/>
  <c r="I275" i="79"/>
  <c r="I276" i="79"/>
  <c r="I277" i="79"/>
  <c r="I278" i="79"/>
  <c r="I279" i="79"/>
  <c r="I280" i="79"/>
  <c r="I281" i="79"/>
  <c r="I282" i="79"/>
  <c r="I283" i="79"/>
  <c r="I284" i="79"/>
  <c r="I285" i="79"/>
  <c r="I286" i="79"/>
  <c r="I287" i="79"/>
  <c r="I288" i="79"/>
  <c r="I289" i="79"/>
  <c r="I290" i="79"/>
  <c r="I291" i="79"/>
  <c r="I292" i="79"/>
  <c r="I293" i="79"/>
  <c r="I294" i="79"/>
  <c r="I295" i="79"/>
  <c r="I296" i="79"/>
  <c r="I297" i="79"/>
  <c r="I298" i="79"/>
  <c r="I299" i="79"/>
  <c r="I300" i="79"/>
  <c r="I301" i="79"/>
  <c r="I302" i="79"/>
  <c r="I303" i="79"/>
  <c r="I304" i="79"/>
  <c r="I305" i="79"/>
  <c r="I306" i="79"/>
  <c r="I307" i="79"/>
  <c r="I308" i="79"/>
  <c r="I309" i="79"/>
  <c r="I310" i="79"/>
  <c r="I311" i="79"/>
  <c r="I312" i="79"/>
  <c r="I313" i="79"/>
  <c r="I314" i="79"/>
  <c r="I315" i="79"/>
  <c r="I316" i="79"/>
  <c r="I317" i="79"/>
  <c r="I318" i="79"/>
  <c r="I319" i="79"/>
  <c r="I320" i="79"/>
  <c r="I321" i="79"/>
  <c r="I322" i="79"/>
  <c r="I323" i="79"/>
  <c r="I324" i="79"/>
  <c r="I325" i="79"/>
  <c r="I326" i="79"/>
  <c r="I327" i="79"/>
  <c r="I328" i="79"/>
  <c r="I329" i="79"/>
  <c r="I330" i="79"/>
  <c r="I331" i="79"/>
  <c r="I332" i="79"/>
  <c r="I333" i="79"/>
  <c r="I334" i="79"/>
  <c r="I335" i="79"/>
  <c r="I336" i="79"/>
  <c r="I337" i="79"/>
  <c r="I338" i="79"/>
  <c r="I339" i="79"/>
  <c r="I340" i="79"/>
  <c r="I341" i="79"/>
  <c r="I342" i="79"/>
  <c r="I343" i="79"/>
  <c r="I344" i="79"/>
  <c r="I345" i="79"/>
  <c r="I346" i="79"/>
  <c r="I347" i="79"/>
  <c r="I348" i="79"/>
  <c r="I349" i="79"/>
  <c r="I350" i="79"/>
  <c r="I351" i="79"/>
  <c r="I352" i="79"/>
  <c r="I353" i="79"/>
  <c r="I354" i="79"/>
  <c r="I355" i="79"/>
  <c r="I356" i="79"/>
  <c r="I357" i="79"/>
  <c r="I358" i="79"/>
  <c r="I359" i="79"/>
  <c r="I360" i="79"/>
  <c r="I361" i="79"/>
  <c r="I362" i="79"/>
  <c r="I363" i="79"/>
  <c r="I364" i="79"/>
  <c r="I365" i="79"/>
  <c r="I366" i="79"/>
  <c r="I367" i="79"/>
  <c r="I368" i="79"/>
  <c r="I369" i="79"/>
  <c r="I370" i="79"/>
  <c r="I371" i="79"/>
  <c r="I372" i="79"/>
  <c r="I373" i="79"/>
  <c r="I374" i="79"/>
  <c r="I375" i="79"/>
  <c r="I376" i="79"/>
  <c r="I377" i="79"/>
  <c r="I378" i="79"/>
  <c r="I379" i="79"/>
  <c r="I380" i="79"/>
  <c r="I381" i="79"/>
  <c r="I382" i="79"/>
  <c r="I383" i="79"/>
  <c r="I384" i="79"/>
  <c r="I385" i="79"/>
  <c r="I386" i="79"/>
  <c r="I387" i="79"/>
  <c r="I388" i="79"/>
  <c r="I389" i="79"/>
  <c r="I390" i="79"/>
  <c r="I391" i="79"/>
  <c r="I392" i="79"/>
  <c r="I393" i="79"/>
  <c r="I394" i="79"/>
  <c r="I395" i="79"/>
  <c r="I396" i="79"/>
  <c r="I397" i="79"/>
  <c r="I398" i="79"/>
  <c r="I399" i="79"/>
  <c r="I400" i="79"/>
  <c r="I401" i="79"/>
  <c r="I402" i="79"/>
  <c r="I403" i="79"/>
  <c r="I404" i="79"/>
  <c r="I405" i="79"/>
  <c r="I406" i="79"/>
  <c r="I407" i="79"/>
  <c r="I408" i="79"/>
  <c r="I409" i="79"/>
  <c r="I410" i="79"/>
  <c r="I411" i="79"/>
  <c r="I412" i="79"/>
  <c r="I413" i="79"/>
  <c r="I414" i="79"/>
  <c r="I215" i="79"/>
  <c r="B3" i="50" l="1"/>
  <c r="B4" i="50"/>
  <c r="B5" i="50"/>
  <c r="B6" i="50"/>
  <c r="B7" i="50"/>
  <c r="B8" i="50"/>
  <c r="B9" i="50"/>
  <c r="B10" i="50"/>
  <c r="B11" i="50"/>
  <c r="B12" i="50"/>
  <c r="B13" i="50"/>
  <c r="B14" i="50"/>
  <c r="B15" i="50"/>
  <c r="B16" i="50"/>
  <c r="B17" i="50"/>
  <c r="B18" i="50"/>
  <c r="B19" i="50"/>
  <c r="B20" i="50"/>
  <c r="B21" i="50"/>
  <c r="B22" i="50"/>
  <c r="B23" i="50"/>
  <c r="B24" i="50"/>
  <c r="B25" i="50"/>
  <c r="B26" i="50"/>
  <c r="B27" i="50"/>
  <c r="B28" i="50"/>
  <c r="B29" i="50"/>
  <c r="B30" i="50"/>
  <c r="B31" i="50"/>
  <c r="B32" i="50"/>
  <c r="B33" i="50"/>
  <c r="B34" i="50"/>
  <c r="B35" i="50"/>
  <c r="B36" i="50"/>
  <c r="B37" i="50"/>
  <c r="B38" i="50"/>
  <c r="B39" i="50"/>
  <c r="B40" i="50"/>
  <c r="B41" i="50"/>
  <c r="B42" i="50"/>
  <c r="B43" i="50"/>
  <c r="B44" i="50"/>
  <c r="B45" i="50"/>
  <c r="B46" i="50"/>
  <c r="B47" i="50"/>
  <c r="B48" i="50"/>
  <c r="B49" i="50"/>
  <c r="B50" i="50"/>
  <c r="B51" i="50"/>
  <c r="B52" i="50"/>
  <c r="B53" i="50"/>
  <c r="B54" i="50"/>
  <c r="B55" i="50"/>
  <c r="B56" i="50"/>
  <c r="B57" i="50"/>
  <c r="B58" i="50"/>
  <c r="B59" i="50"/>
  <c r="B60" i="50"/>
  <c r="B61" i="50"/>
  <c r="B62" i="50"/>
  <c r="B63" i="50"/>
  <c r="B64" i="50"/>
  <c r="B65" i="50"/>
  <c r="B66" i="50"/>
  <c r="B67" i="50"/>
  <c r="B68" i="50"/>
  <c r="B69" i="50"/>
  <c r="B70" i="50"/>
  <c r="B71" i="50"/>
  <c r="B72" i="50"/>
  <c r="B73" i="50"/>
  <c r="B74" i="50"/>
  <c r="B75" i="50"/>
  <c r="B76" i="50"/>
  <c r="B77" i="50"/>
  <c r="B78" i="50"/>
  <c r="B79" i="50"/>
  <c r="B80" i="50"/>
  <c r="B81" i="50"/>
  <c r="B82" i="50"/>
  <c r="B83" i="50"/>
  <c r="B84" i="50"/>
  <c r="B85" i="50"/>
  <c r="B86" i="50"/>
  <c r="B87" i="50"/>
  <c r="B88" i="50"/>
  <c r="B89" i="50"/>
  <c r="B90" i="50"/>
  <c r="B91" i="50"/>
  <c r="B92" i="50"/>
  <c r="B93" i="50"/>
  <c r="B94" i="50"/>
  <c r="B95" i="50"/>
  <c r="B96" i="50"/>
  <c r="B97" i="50"/>
  <c r="B98" i="50"/>
  <c r="B99" i="50"/>
  <c r="B100" i="50"/>
  <c r="B101" i="50"/>
  <c r="B102" i="50"/>
  <c r="B103" i="50"/>
  <c r="B104" i="50"/>
  <c r="B105" i="50"/>
  <c r="B106" i="50"/>
  <c r="B107" i="50"/>
  <c r="B108" i="50"/>
  <c r="B109" i="50"/>
  <c r="B110" i="50"/>
  <c r="B111" i="50"/>
  <c r="B112" i="50"/>
  <c r="B113" i="50"/>
  <c r="B114" i="50"/>
  <c r="B115" i="50"/>
  <c r="B116" i="50"/>
  <c r="B117" i="50"/>
  <c r="B118" i="50"/>
  <c r="B119" i="50"/>
  <c r="B120" i="50"/>
  <c r="B121" i="50"/>
  <c r="B122" i="50"/>
  <c r="B123" i="50"/>
  <c r="B124" i="50"/>
  <c r="B125" i="50"/>
  <c r="B126" i="50"/>
  <c r="B127" i="50"/>
  <c r="B128" i="50"/>
  <c r="B129" i="50"/>
  <c r="B130" i="50"/>
  <c r="B131" i="50"/>
  <c r="B132" i="50"/>
  <c r="B133" i="50"/>
  <c r="B134" i="50"/>
  <c r="B135" i="50"/>
  <c r="B136" i="50"/>
  <c r="B137" i="50"/>
  <c r="B138" i="50"/>
  <c r="B139" i="50"/>
  <c r="B140" i="50"/>
  <c r="B141" i="50"/>
  <c r="B142" i="50"/>
  <c r="B143" i="50"/>
  <c r="B144" i="50"/>
  <c r="B145" i="50"/>
  <c r="B146" i="50"/>
  <c r="B147" i="50"/>
  <c r="B148" i="50"/>
  <c r="B149" i="50"/>
  <c r="B150" i="50"/>
  <c r="B151" i="50"/>
  <c r="B152" i="50"/>
  <c r="B153" i="50"/>
  <c r="B154" i="50"/>
  <c r="B155" i="50"/>
  <c r="B156" i="50"/>
  <c r="B157" i="50"/>
  <c r="B158" i="50"/>
  <c r="B159" i="50"/>
  <c r="B160" i="50"/>
  <c r="B161" i="50"/>
  <c r="B162" i="50"/>
  <c r="B163" i="50"/>
  <c r="B164" i="50"/>
  <c r="B165" i="50"/>
  <c r="B166" i="50"/>
  <c r="B167" i="50"/>
  <c r="B168" i="50"/>
  <c r="B169" i="50"/>
  <c r="B170" i="50"/>
  <c r="B171" i="50"/>
  <c r="B172" i="50"/>
  <c r="B173" i="50"/>
  <c r="B174" i="50"/>
  <c r="B175" i="50"/>
  <c r="B176" i="50"/>
  <c r="B177" i="50"/>
  <c r="B178" i="50"/>
  <c r="B179" i="50"/>
  <c r="B180" i="50"/>
  <c r="B181" i="50"/>
  <c r="B182" i="50"/>
  <c r="B183" i="50"/>
  <c r="B184" i="50"/>
  <c r="B185" i="50"/>
  <c r="B186" i="50"/>
  <c r="B187" i="50"/>
  <c r="B188" i="50"/>
  <c r="B189" i="50"/>
  <c r="B190" i="50"/>
  <c r="B191" i="50"/>
  <c r="B192" i="50"/>
  <c r="B193" i="50"/>
  <c r="B194" i="50"/>
  <c r="B195" i="50"/>
  <c r="B196" i="50"/>
  <c r="B197" i="50"/>
  <c r="B198" i="50"/>
  <c r="B199" i="50"/>
  <c r="B200" i="50"/>
  <c r="B201" i="50"/>
  <c r="B2" i="50"/>
  <c r="F3" i="50" l="1"/>
  <c r="G3" i="50"/>
  <c r="H3" i="50"/>
  <c r="I3" i="50"/>
  <c r="J3" i="50"/>
  <c r="K3" i="50"/>
  <c r="L3" i="50"/>
  <c r="M3" i="50"/>
  <c r="R3" i="50"/>
  <c r="F4" i="50"/>
  <c r="G4" i="50"/>
  <c r="H4" i="50"/>
  <c r="I4" i="50"/>
  <c r="J4" i="50"/>
  <c r="K4" i="50"/>
  <c r="L4" i="50"/>
  <c r="M4" i="50"/>
  <c r="R4" i="50"/>
  <c r="F5" i="50"/>
  <c r="G5" i="50"/>
  <c r="H5" i="50"/>
  <c r="I5" i="50"/>
  <c r="J5" i="50"/>
  <c r="K5" i="50"/>
  <c r="L5" i="50"/>
  <c r="M5" i="50"/>
  <c r="R5" i="50"/>
  <c r="F6" i="50"/>
  <c r="G6" i="50"/>
  <c r="H6" i="50"/>
  <c r="I6" i="50"/>
  <c r="J6" i="50"/>
  <c r="K6" i="50"/>
  <c r="L6" i="50"/>
  <c r="M6" i="50"/>
  <c r="R6" i="50"/>
  <c r="F7" i="50"/>
  <c r="G7" i="50"/>
  <c r="H7" i="50"/>
  <c r="I7" i="50"/>
  <c r="J7" i="50"/>
  <c r="K7" i="50"/>
  <c r="L7" i="50"/>
  <c r="M7" i="50"/>
  <c r="R7" i="50"/>
  <c r="F8" i="50"/>
  <c r="G8" i="50"/>
  <c r="H8" i="50"/>
  <c r="I8" i="50"/>
  <c r="J8" i="50"/>
  <c r="K8" i="50"/>
  <c r="L8" i="50"/>
  <c r="M8" i="50"/>
  <c r="R8" i="50"/>
  <c r="F9" i="50"/>
  <c r="G9" i="50"/>
  <c r="H9" i="50"/>
  <c r="I9" i="50"/>
  <c r="J9" i="50"/>
  <c r="K9" i="50"/>
  <c r="L9" i="50"/>
  <c r="M9" i="50"/>
  <c r="R9" i="50"/>
  <c r="F10" i="50"/>
  <c r="G10" i="50"/>
  <c r="H10" i="50"/>
  <c r="I10" i="50"/>
  <c r="J10" i="50"/>
  <c r="K10" i="50"/>
  <c r="L10" i="50"/>
  <c r="M10" i="50"/>
  <c r="R10" i="50"/>
  <c r="F11" i="50"/>
  <c r="G11" i="50"/>
  <c r="H11" i="50"/>
  <c r="I11" i="50"/>
  <c r="J11" i="50"/>
  <c r="K11" i="50"/>
  <c r="L11" i="50"/>
  <c r="M11" i="50"/>
  <c r="R11" i="50"/>
  <c r="F12" i="50"/>
  <c r="G12" i="50"/>
  <c r="H12" i="50"/>
  <c r="I12" i="50"/>
  <c r="J12" i="50"/>
  <c r="K12" i="50"/>
  <c r="L12" i="50"/>
  <c r="M12" i="50"/>
  <c r="R12" i="50"/>
  <c r="F13" i="50"/>
  <c r="G13" i="50"/>
  <c r="H13" i="50"/>
  <c r="I13" i="50"/>
  <c r="J13" i="50"/>
  <c r="K13" i="50"/>
  <c r="L13" i="50"/>
  <c r="M13" i="50"/>
  <c r="R13" i="50"/>
  <c r="F14" i="50"/>
  <c r="G14" i="50"/>
  <c r="H14" i="50"/>
  <c r="I14" i="50"/>
  <c r="J14" i="50"/>
  <c r="K14" i="50"/>
  <c r="L14" i="50"/>
  <c r="M14" i="50"/>
  <c r="R14" i="50"/>
  <c r="F15" i="50"/>
  <c r="G15" i="50"/>
  <c r="H15" i="50"/>
  <c r="I15" i="50"/>
  <c r="J15" i="50"/>
  <c r="K15" i="50"/>
  <c r="L15" i="50"/>
  <c r="M15" i="50"/>
  <c r="R15" i="50"/>
  <c r="F16" i="50"/>
  <c r="G16" i="50"/>
  <c r="H16" i="50"/>
  <c r="I16" i="50"/>
  <c r="J16" i="50"/>
  <c r="K16" i="50"/>
  <c r="L16" i="50"/>
  <c r="M16" i="50"/>
  <c r="R16" i="50"/>
  <c r="F17" i="50"/>
  <c r="G17" i="50"/>
  <c r="H17" i="50"/>
  <c r="I17" i="50"/>
  <c r="J17" i="50"/>
  <c r="K17" i="50"/>
  <c r="L17" i="50"/>
  <c r="M17" i="50"/>
  <c r="R17" i="50"/>
  <c r="F18" i="50"/>
  <c r="G18" i="50"/>
  <c r="H18" i="50"/>
  <c r="I18" i="50"/>
  <c r="J18" i="50"/>
  <c r="K18" i="50"/>
  <c r="L18" i="50"/>
  <c r="M18" i="50"/>
  <c r="R18" i="50"/>
  <c r="F19" i="50"/>
  <c r="G19" i="50"/>
  <c r="H19" i="50"/>
  <c r="I19" i="50"/>
  <c r="J19" i="50"/>
  <c r="K19" i="50"/>
  <c r="L19" i="50"/>
  <c r="M19" i="50"/>
  <c r="R19" i="50"/>
  <c r="F20" i="50"/>
  <c r="G20" i="50"/>
  <c r="H20" i="50"/>
  <c r="I20" i="50"/>
  <c r="J20" i="50"/>
  <c r="K20" i="50"/>
  <c r="L20" i="50"/>
  <c r="M20" i="50"/>
  <c r="R20" i="50"/>
  <c r="F21" i="50"/>
  <c r="G21" i="50"/>
  <c r="H21" i="50"/>
  <c r="I21" i="50"/>
  <c r="J21" i="50"/>
  <c r="K21" i="50"/>
  <c r="L21" i="50"/>
  <c r="M21" i="50"/>
  <c r="R21" i="50"/>
  <c r="F22" i="50"/>
  <c r="G22" i="50"/>
  <c r="H22" i="50"/>
  <c r="I22" i="50"/>
  <c r="J22" i="50"/>
  <c r="K22" i="50"/>
  <c r="L22" i="50"/>
  <c r="M22" i="50"/>
  <c r="R22" i="50"/>
  <c r="F23" i="50"/>
  <c r="G23" i="50"/>
  <c r="H23" i="50"/>
  <c r="I23" i="50"/>
  <c r="J23" i="50"/>
  <c r="K23" i="50"/>
  <c r="L23" i="50"/>
  <c r="M23" i="50"/>
  <c r="R23" i="50"/>
  <c r="F24" i="50"/>
  <c r="G24" i="50"/>
  <c r="H24" i="50"/>
  <c r="I24" i="50"/>
  <c r="J24" i="50"/>
  <c r="K24" i="50"/>
  <c r="L24" i="50"/>
  <c r="M24" i="50"/>
  <c r="R24" i="50"/>
  <c r="F25" i="50"/>
  <c r="G25" i="50"/>
  <c r="H25" i="50"/>
  <c r="I25" i="50"/>
  <c r="J25" i="50"/>
  <c r="K25" i="50"/>
  <c r="L25" i="50"/>
  <c r="M25" i="50"/>
  <c r="R25" i="50"/>
  <c r="F26" i="50"/>
  <c r="G26" i="50"/>
  <c r="H26" i="50"/>
  <c r="I26" i="50"/>
  <c r="J26" i="50"/>
  <c r="K26" i="50"/>
  <c r="L26" i="50"/>
  <c r="M26" i="50"/>
  <c r="R26" i="50"/>
  <c r="F27" i="50"/>
  <c r="G27" i="50"/>
  <c r="H27" i="50"/>
  <c r="I27" i="50"/>
  <c r="J27" i="50"/>
  <c r="K27" i="50"/>
  <c r="L27" i="50"/>
  <c r="M27" i="50"/>
  <c r="R27" i="50"/>
  <c r="F28" i="50"/>
  <c r="G28" i="50"/>
  <c r="H28" i="50"/>
  <c r="I28" i="50"/>
  <c r="J28" i="50"/>
  <c r="K28" i="50"/>
  <c r="L28" i="50"/>
  <c r="M28" i="50"/>
  <c r="R28" i="50"/>
  <c r="F29" i="50"/>
  <c r="G29" i="50"/>
  <c r="H29" i="50"/>
  <c r="I29" i="50"/>
  <c r="J29" i="50"/>
  <c r="K29" i="50"/>
  <c r="L29" i="50"/>
  <c r="M29" i="50"/>
  <c r="R29" i="50"/>
  <c r="F30" i="50"/>
  <c r="G30" i="50"/>
  <c r="H30" i="50"/>
  <c r="I30" i="50"/>
  <c r="J30" i="50"/>
  <c r="K30" i="50"/>
  <c r="L30" i="50"/>
  <c r="M30" i="50"/>
  <c r="R30" i="50"/>
  <c r="F31" i="50"/>
  <c r="G31" i="50"/>
  <c r="H31" i="50"/>
  <c r="I31" i="50"/>
  <c r="J31" i="50"/>
  <c r="K31" i="50"/>
  <c r="L31" i="50"/>
  <c r="M31" i="50"/>
  <c r="R31" i="50"/>
  <c r="F32" i="50"/>
  <c r="G32" i="50"/>
  <c r="H32" i="50"/>
  <c r="I32" i="50"/>
  <c r="J32" i="50"/>
  <c r="K32" i="50"/>
  <c r="L32" i="50"/>
  <c r="M32" i="50"/>
  <c r="R32" i="50"/>
  <c r="F33" i="50"/>
  <c r="G33" i="50"/>
  <c r="H33" i="50"/>
  <c r="I33" i="50"/>
  <c r="J33" i="50"/>
  <c r="K33" i="50"/>
  <c r="L33" i="50"/>
  <c r="M33" i="50"/>
  <c r="R33" i="50"/>
  <c r="F34" i="50"/>
  <c r="G34" i="50"/>
  <c r="H34" i="50"/>
  <c r="I34" i="50"/>
  <c r="J34" i="50"/>
  <c r="K34" i="50"/>
  <c r="L34" i="50"/>
  <c r="M34" i="50"/>
  <c r="R34" i="50"/>
  <c r="F35" i="50"/>
  <c r="G35" i="50"/>
  <c r="H35" i="50"/>
  <c r="I35" i="50"/>
  <c r="J35" i="50"/>
  <c r="K35" i="50"/>
  <c r="L35" i="50"/>
  <c r="M35" i="50"/>
  <c r="R35" i="50"/>
  <c r="F36" i="50"/>
  <c r="G36" i="50"/>
  <c r="H36" i="50"/>
  <c r="I36" i="50"/>
  <c r="J36" i="50"/>
  <c r="K36" i="50"/>
  <c r="L36" i="50"/>
  <c r="M36" i="50"/>
  <c r="R36" i="50"/>
  <c r="F37" i="50"/>
  <c r="G37" i="50"/>
  <c r="H37" i="50"/>
  <c r="I37" i="50"/>
  <c r="J37" i="50"/>
  <c r="K37" i="50"/>
  <c r="L37" i="50"/>
  <c r="M37" i="50"/>
  <c r="R37" i="50"/>
  <c r="F38" i="50"/>
  <c r="G38" i="50"/>
  <c r="H38" i="50"/>
  <c r="I38" i="50"/>
  <c r="J38" i="50"/>
  <c r="K38" i="50"/>
  <c r="L38" i="50"/>
  <c r="M38" i="50"/>
  <c r="R38" i="50"/>
  <c r="F39" i="50"/>
  <c r="G39" i="50"/>
  <c r="H39" i="50"/>
  <c r="I39" i="50"/>
  <c r="J39" i="50"/>
  <c r="K39" i="50"/>
  <c r="L39" i="50"/>
  <c r="M39" i="50"/>
  <c r="R39" i="50"/>
  <c r="F40" i="50"/>
  <c r="G40" i="50"/>
  <c r="H40" i="50"/>
  <c r="I40" i="50"/>
  <c r="J40" i="50"/>
  <c r="K40" i="50"/>
  <c r="L40" i="50"/>
  <c r="M40" i="50"/>
  <c r="R40" i="50"/>
  <c r="F41" i="50"/>
  <c r="G41" i="50"/>
  <c r="H41" i="50"/>
  <c r="I41" i="50"/>
  <c r="J41" i="50"/>
  <c r="K41" i="50"/>
  <c r="L41" i="50"/>
  <c r="M41" i="50"/>
  <c r="R41" i="50"/>
  <c r="F42" i="50"/>
  <c r="G42" i="50"/>
  <c r="H42" i="50"/>
  <c r="I42" i="50"/>
  <c r="J42" i="50"/>
  <c r="K42" i="50"/>
  <c r="L42" i="50"/>
  <c r="M42" i="50"/>
  <c r="R42" i="50"/>
  <c r="F43" i="50"/>
  <c r="G43" i="50"/>
  <c r="H43" i="50"/>
  <c r="I43" i="50"/>
  <c r="J43" i="50"/>
  <c r="K43" i="50"/>
  <c r="L43" i="50"/>
  <c r="M43" i="50"/>
  <c r="R43" i="50"/>
  <c r="F44" i="50"/>
  <c r="G44" i="50"/>
  <c r="H44" i="50"/>
  <c r="I44" i="50"/>
  <c r="J44" i="50"/>
  <c r="K44" i="50"/>
  <c r="L44" i="50"/>
  <c r="M44" i="50"/>
  <c r="R44" i="50"/>
  <c r="F45" i="50"/>
  <c r="G45" i="50"/>
  <c r="H45" i="50"/>
  <c r="I45" i="50"/>
  <c r="J45" i="50"/>
  <c r="K45" i="50"/>
  <c r="L45" i="50"/>
  <c r="M45" i="50"/>
  <c r="R45" i="50"/>
  <c r="F46" i="50"/>
  <c r="G46" i="50"/>
  <c r="H46" i="50"/>
  <c r="I46" i="50"/>
  <c r="J46" i="50"/>
  <c r="K46" i="50"/>
  <c r="L46" i="50"/>
  <c r="M46" i="50"/>
  <c r="R46" i="50"/>
  <c r="F47" i="50"/>
  <c r="G47" i="50"/>
  <c r="H47" i="50"/>
  <c r="I47" i="50"/>
  <c r="J47" i="50"/>
  <c r="K47" i="50"/>
  <c r="L47" i="50"/>
  <c r="M47" i="50"/>
  <c r="R47" i="50"/>
  <c r="F48" i="50"/>
  <c r="G48" i="50"/>
  <c r="H48" i="50"/>
  <c r="I48" i="50"/>
  <c r="J48" i="50"/>
  <c r="K48" i="50"/>
  <c r="L48" i="50"/>
  <c r="M48" i="50"/>
  <c r="R48" i="50"/>
  <c r="F49" i="50"/>
  <c r="G49" i="50"/>
  <c r="H49" i="50"/>
  <c r="I49" i="50"/>
  <c r="J49" i="50"/>
  <c r="K49" i="50"/>
  <c r="L49" i="50"/>
  <c r="M49" i="50"/>
  <c r="R49" i="50"/>
  <c r="F50" i="50"/>
  <c r="G50" i="50"/>
  <c r="H50" i="50"/>
  <c r="I50" i="50"/>
  <c r="J50" i="50"/>
  <c r="K50" i="50"/>
  <c r="L50" i="50"/>
  <c r="M50" i="50"/>
  <c r="R50" i="50"/>
  <c r="F51" i="50"/>
  <c r="G51" i="50"/>
  <c r="H51" i="50"/>
  <c r="I51" i="50"/>
  <c r="J51" i="50"/>
  <c r="K51" i="50"/>
  <c r="L51" i="50"/>
  <c r="M51" i="50"/>
  <c r="R51" i="50"/>
  <c r="F52" i="50"/>
  <c r="G52" i="50"/>
  <c r="H52" i="50"/>
  <c r="I52" i="50"/>
  <c r="J52" i="50"/>
  <c r="K52" i="50"/>
  <c r="L52" i="50"/>
  <c r="M52" i="50"/>
  <c r="R52" i="50"/>
  <c r="F53" i="50"/>
  <c r="G53" i="50"/>
  <c r="H53" i="50"/>
  <c r="I53" i="50"/>
  <c r="J53" i="50"/>
  <c r="K53" i="50"/>
  <c r="L53" i="50"/>
  <c r="M53" i="50"/>
  <c r="R53" i="50"/>
  <c r="F54" i="50"/>
  <c r="G54" i="50"/>
  <c r="H54" i="50"/>
  <c r="I54" i="50"/>
  <c r="J54" i="50"/>
  <c r="K54" i="50"/>
  <c r="L54" i="50"/>
  <c r="M54" i="50"/>
  <c r="R54" i="50"/>
  <c r="F55" i="50"/>
  <c r="G55" i="50"/>
  <c r="H55" i="50"/>
  <c r="I55" i="50"/>
  <c r="J55" i="50"/>
  <c r="K55" i="50"/>
  <c r="L55" i="50"/>
  <c r="M55" i="50"/>
  <c r="R55" i="50"/>
  <c r="F56" i="50"/>
  <c r="G56" i="50"/>
  <c r="H56" i="50"/>
  <c r="I56" i="50"/>
  <c r="J56" i="50"/>
  <c r="K56" i="50"/>
  <c r="L56" i="50"/>
  <c r="M56" i="50"/>
  <c r="R56" i="50"/>
  <c r="F57" i="50"/>
  <c r="G57" i="50"/>
  <c r="H57" i="50"/>
  <c r="I57" i="50"/>
  <c r="J57" i="50"/>
  <c r="K57" i="50"/>
  <c r="L57" i="50"/>
  <c r="M57" i="50"/>
  <c r="R57" i="50"/>
  <c r="F58" i="50"/>
  <c r="G58" i="50"/>
  <c r="H58" i="50"/>
  <c r="I58" i="50"/>
  <c r="J58" i="50"/>
  <c r="K58" i="50"/>
  <c r="L58" i="50"/>
  <c r="M58" i="50"/>
  <c r="R58" i="50"/>
  <c r="F59" i="50"/>
  <c r="G59" i="50"/>
  <c r="H59" i="50"/>
  <c r="I59" i="50"/>
  <c r="J59" i="50"/>
  <c r="K59" i="50"/>
  <c r="L59" i="50"/>
  <c r="M59" i="50"/>
  <c r="R59" i="50"/>
  <c r="F60" i="50"/>
  <c r="G60" i="50"/>
  <c r="H60" i="50"/>
  <c r="I60" i="50"/>
  <c r="J60" i="50"/>
  <c r="K60" i="50"/>
  <c r="L60" i="50"/>
  <c r="M60" i="50"/>
  <c r="R60" i="50"/>
  <c r="F61" i="50"/>
  <c r="G61" i="50"/>
  <c r="H61" i="50"/>
  <c r="I61" i="50"/>
  <c r="J61" i="50"/>
  <c r="K61" i="50"/>
  <c r="L61" i="50"/>
  <c r="M61" i="50"/>
  <c r="R61" i="50"/>
  <c r="F62" i="50"/>
  <c r="G62" i="50"/>
  <c r="H62" i="50"/>
  <c r="I62" i="50"/>
  <c r="J62" i="50"/>
  <c r="K62" i="50"/>
  <c r="L62" i="50"/>
  <c r="M62" i="50"/>
  <c r="R62" i="50"/>
  <c r="F63" i="50"/>
  <c r="G63" i="50"/>
  <c r="H63" i="50"/>
  <c r="I63" i="50"/>
  <c r="J63" i="50"/>
  <c r="K63" i="50"/>
  <c r="L63" i="50"/>
  <c r="M63" i="50"/>
  <c r="R63" i="50"/>
  <c r="F64" i="50"/>
  <c r="G64" i="50"/>
  <c r="H64" i="50"/>
  <c r="I64" i="50"/>
  <c r="J64" i="50"/>
  <c r="K64" i="50"/>
  <c r="L64" i="50"/>
  <c r="M64" i="50"/>
  <c r="R64" i="50"/>
  <c r="F65" i="50"/>
  <c r="G65" i="50"/>
  <c r="H65" i="50"/>
  <c r="I65" i="50"/>
  <c r="J65" i="50"/>
  <c r="K65" i="50"/>
  <c r="L65" i="50"/>
  <c r="M65" i="50"/>
  <c r="R65" i="50"/>
  <c r="F66" i="50"/>
  <c r="G66" i="50"/>
  <c r="H66" i="50"/>
  <c r="I66" i="50"/>
  <c r="J66" i="50"/>
  <c r="K66" i="50"/>
  <c r="L66" i="50"/>
  <c r="M66" i="50"/>
  <c r="R66" i="50"/>
  <c r="F67" i="50"/>
  <c r="G67" i="50"/>
  <c r="H67" i="50"/>
  <c r="I67" i="50"/>
  <c r="J67" i="50"/>
  <c r="K67" i="50"/>
  <c r="L67" i="50"/>
  <c r="M67" i="50"/>
  <c r="R67" i="50"/>
  <c r="F68" i="50"/>
  <c r="G68" i="50"/>
  <c r="H68" i="50"/>
  <c r="I68" i="50"/>
  <c r="J68" i="50"/>
  <c r="K68" i="50"/>
  <c r="L68" i="50"/>
  <c r="M68" i="50"/>
  <c r="R68" i="50"/>
  <c r="F69" i="50"/>
  <c r="G69" i="50"/>
  <c r="H69" i="50"/>
  <c r="I69" i="50"/>
  <c r="J69" i="50"/>
  <c r="K69" i="50"/>
  <c r="L69" i="50"/>
  <c r="M69" i="50"/>
  <c r="R69" i="50"/>
  <c r="F70" i="50"/>
  <c r="G70" i="50"/>
  <c r="H70" i="50"/>
  <c r="I70" i="50"/>
  <c r="J70" i="50"/>
  <c r="K70" i="50"/>
  <c r="L70" i="50"/>
  <c r="M70" i="50"/>
  <c r="R70" i="50"/>
  <c r="F71" i="50"/>
  <c r="G71" i="50"/>
  <c r="H71" i="50"/>
  <c r="I71" i="50"/>
  <c r="J71" i="50"/>
  <c r="K71" i="50"/>
  <c r="L71" i="50"/>
  <c r="M71" i="50"/>
  <c r="R71" i="50"/>
  <c r="F72" i="50"/>
  <c r="G72" i="50"/>
  <c r="H72" i="50"/>
  <c r="I72" i="50"/>
  <c r="J72" i="50"/>
  <c r="K72" i="50"/>
  <c r="L72" i="50"/>
  <c r="M72" i="50"/>
  <c r="R72" i="50"/>
  <c r="F73" i="50"/>
  <c r="G73" i="50"/>
  <c r="H73" i="50"/>
  <c r="I73" i="50"/>
  <c r="J73" i="50"/>
  <c r="K73" i="50"/>
  <c r="L73" i="50"/>
  <c r="M73" i="50"/>
  <c r="R73" i="50"/>
  <c r="F74" i="50"/>
  <c r="G74" i="50"/>
  <c r="H74" i="50"/>
  <c r="I74" i="50"/>
  <c r="J74" i="50"/>
  <c r="K74" i="50"/>
  <c r="L74" i="50"/>
  <c r="M74" i="50"/>
  <c r="R74" i="50"/>
  <c r="F75" i="50"/>
  <c r="G75" i="50"/>
  <c r="H75" i="50"/>
  <c r="I75" i="50"/>
  <c r="J75" i="50"/>
  <c r="K75" i="50"/>
  <c r="L75" i="50"/>
  <c r="M75" i="50"/>
  <c r="R75" i="50"/>
  <c r="F76" i="50"/>
  <c r="G76" i="50"/>
  <c r="H76" i="50"/>
  <c r="I76" i="50"/>
  <c r="J76" i="50"/>
  <c r="K76" i="50"/>
  <c r="L76" i="50"/>
  <c r="M76" i="50"/>
  <c r="R76" i="50"/>
  <c r="F77" i="50"/>
  <c r="G77" i="50"/>
  <c r="H77" i="50"/>
  <c r="I77" i="50"/>
  <c r="J77" i="50"/>
  <c r="K77" i="50"/>
  <c r="L77" i="50"/>
  <c r="M77" i="50"/>
  <c r="R77" i="50"/>
  <c r="F78" i="50"/>
  <c r="G78" i="50"/>
  <c r="H78" i="50"/>
  <c r="I78" i="50"/>
  <c r="J78" i="50"/>
  <c r="K78" i="50"/>
  <c r="L78" i="50"/>
  <c r="M78" i="50"/>
  <c r="R78" i="50"/>
  <c r="F79" i="50"/>
  <c r="G79" i="50"/>
  <c r="H79" i="50"/>
  <c r="I79" i="50"/>
  <c r="J79" i="50"/>
  <c r="K79" i="50"/>
  <c r="L79" i="50"/>
  <c r="M79" i="50"/>
  <c r="R79" i="50"/>
  <c r="F80" i="50"/>
  <c r="G80" i="50"/>
  <c r="H80" i="50"/>
  <c r="I80" i="50"/>
  <c r="J80" i="50"/>
  <c r="K80" i="50"/>
  <c r="L80" i="50"/>
  <c r="M80" i="50"/>
  <c r="R80" i="50"/>
  <c r="F81" i="50"/>
  <c r="G81" i="50"/>
  <c r="H81" i="50"/>
  <c r="I81" i="50"/>
  <c r="J81" i="50"/>
  <c r="K81" i="50"/>
  <c r="L81" i="50"/>
  <c r="M81" i="50"/>
  <c r="R81" i="50"/>
  <c r="F82" i="50"/>
  <c r="G82" i="50"/>
  <c r="H82" i="50"/>
  <c r="I82" i="50"/>
  <c r="J82" i="50"/>
  <c r="K82" i="50"/>
  <c r="L82" i="50"/>
  <c r="M82" i="50"/>
  <c r="R82" i="50"/>
  <c r="F83" i="50"/>
  <c r="G83" i="50"/>
  <c r="H83" i="50"/>
  <c r="I83" i="50"/>
  <c r="J83" i="50"/>
  <c r="K83" i="50"/>
  <c r="L83" i="50"/>
  <c r="M83" i="50"/>
  <c r="R83" i="50"/>
  <c r="F84" i="50"/>
  <c r="G84" i="50"/>
  <c r="H84" i="50"/>
  <c r="I84" i="50"/>
  <c r="J84" i="50"/>
  <c r="K84" i="50"/>
  <c r="L84" i="50"/>
  <c r="M84" i="50"/>
  <c r="R84" i="50"/>
  <c r="F85" i="50"/>
  <c r="G85" i="50"/>
  <c r="H85" i="50"/>
  <c r="I85" i="50"/>
  <c r="J85" i="50"/>
  <c r="K85" i="50"/>
  <c r="L85" i="50"/>
  <c r="M85" i="50"/>
  <c r="R85" i="50"/>
  <c r="F86" i="50"/>
  <c r="G86" i="50"/>
  <c r="H86" i="50"/>
  <c r="I86" i="50"/>
  <c r="J86" i="50"/>
  <c r="K86" i="50"/>
  <c r="L86" i="50"/>
  <c r="M86" i="50"/>
  <c r="R86" i="50"/>
  <c r="F87" i="50"/>
  <c r="G87" i="50"/>
  <c r="H87" i="50"/>
  <c r="I87" i="50"/>
  <c r="J87" i="50"/>
  <c r="K87" i="50"/>
  <c r="L87" i="50"/>
  <c r="M87" i="50"/>
  <c r="R87" i="50"/>
  <c r="F88" i="50"/>
  <c r="G88" i="50"/>
  <c r="H88" i="50"/>
  <c r="I88" i="50"/>
  <c r="J88" i="50"/>
  <c r="K88" i="50"/>
  <c r="L88" i="50"/>
  <c r="M88" i="50"/>
  <c r="R88" i="50"/>
  <c r="F89" i="50"/>
  <c r="G89" i="50"/>
  <c r="H89" i="50"/>
  <c r="I89" i="50"/>
  <c r="J89" i="50"/>
  <c r="K89" i="50"/>
  <c r="L89" i="50"/>
  <c r="M89" i="50"/>
  <c r="R89" i="50"/>
  <c r="F90" i="50"/>
  <c r="G90" i="50"/>
  <c r="H90" i="50"/>
  <c r="I90" i="50"/>
  <c r="J90" i="50"/>
  <c r="K90" i="50"/>
  <c r="L90" i="50"/>
  <c r="M90" i="50"/>
  <c r="R90" i="50"/>
  <c r="F91" i="50"/>
  <c r="G91" i="50"/>
  <c r="H91" i="50"/>
  <c r="I91" i="50"/>
  <c r="J91" i="50"/>
  <c r="K91" i="50"/>
  <c r="L91" i="50"/>
  <c r="M91" i="50"/>
  <c r="R91" i="50"/>
  <c r="F92" i="50"/>
  <c r="G92" i="50"/>
  <c r="H92" i="50"/>
  <c r="I92" i="50"/>
  <c r="J92" i="50"/>
  <c r="K92" i="50"/>
  <c r="L92" i="50"/>
  <c r="M92" i="50"/>
  <c r="R92" i="50"/>
  <c r="F93" i="50"/>
  <c r="G93" i="50"/>
  <c r="H93" i="50"/>
  <c r="I93" i="50"/>
  <c r="J93" i="50"/>
  <c r="K93" i="50"/>
  <c r="L93" i="50"/>
  <c r="M93" i="50"/>
  <c r="R93" i="50"/>
  <c r="F94" i="50"/>
  <c r="G94" i="50"/>
  <c r="H94" i="50"/>
  <c r="I94" i="50"/>
  <c r="J94" i="50"/>
  <c r="K94" i="50"/>
  <c r="L94" i="50"/>
  <c r="M94" i="50"/>
  <c r="R94" i="50"/>
  <c r="F95" i="50"/>
  <c r="G95" i="50"/>
  <c r="H95" i="50"/>
  <c r="I95" i="50"/>
  <c r="J95" i="50"/>
  <c r="K95" i="50"/>
  <c r="L95" i="50"/>
  <c r="M95" i="50"/>
  <c r="R95" i="50"/>
  <c r="F96" i="50"/>
  <c r="G96" i="50"/>
  <c r="H96" i="50"/>
  <c r="I96" i="50"/>
  <c r="J96" i="50"/>
  <c r="K96" i="50"/>
  <c r="L96" i="50"/>
  <c r="M96" i="50"/>
  <c r="R96" i="50"/>
  <c r="F97" i="50"/>
  <c r="G97" i="50"/>
  <c r="H97" i="50"/>
  <c r="I97" i="50"/>
  <c r="J97" i="50"/>
  <c r="K97" i="50"/>
  <c r="L97" i="50"/>
  <c r="M97" i="50"/>
  <c r="R97" i="50"/>
  <c r="F98" i="50"/>
  <c r="G98" i="50"/>
  <c r="H98" i="50"/>
  <c r="I98" i="50"/>
  <c r="J98" i="50"/>
  <c r="K98" i="50"/>
  <c r="L98" i="50"/>
  <c r="M98" i="50"/>
  <c r="R98" i="50"/>
  <c r="F99" i="50"/>
  <c r="G99" i="50"/>
  <c r="H99" i="50"/>
  <c r="I99" i="50"/>
  <c r="J99" i="50"/>
  <c r="K99" i="50"/>
  <c r="L99" i="50"/>
  <c r="M99" i="50"/>
  <c r="R99" i="50"/>
  <c r="F100" i="50"/>
  <c r="G100" i="50"/>
  <c r="H100" i="50"/>
  <c r="I100" i="50"/>
  <c r="J100" i="50"/>
  <c r="K100" i="50"/>
  <c r="L100" i="50"/>
  <c r="M100" i="50"/>
  <c r="R100" i="50"/>
  <c r="F101" i="50"/>
  <c r="G101" i="50"/>
  <c r="H101" i="50"/>
  <c r="I101" i="50"/>
  <c r="J101" i="50"/>
  <c r="K101" i="50"/>
  <c r="L101" i="50"/>
  <c r="M101" i="50"/>
  <c r="R101" i="50"/>
  <c r="F102" i="50"/>
  <c r="G102" i="50"/>
  <c r="H102" i="50"/>
  <c r="I102" i="50"/>
  <c r="J102" i="50"/>
  <c r="K102" i="50"/>
  <c r="L102" i="50"/>
  <c r="M102" i="50"/>
  <c r="R102" i="50"/>
  <c r="F103" i="50"/>
  <c r="G103" i="50"/>
  <c r="H103" i="50"/>
  <c r="I103" i="50"/>
  <c r="J103" i="50"/>
  <c r="K103" i="50"/>
  <c r="L103" i="50"/>
  <c r="M103" i="50"/>
  <c r="R103" i="50"/>
  <c r="F104" i="50"/>
  <c r="G104" i="50"/>
  <c r="H104" i="50"/>
  <c r="I104" i="50"/>
  <c r="J104" i="50"/>
  <c r="K104" i="50"/>
  <c r="L104" i="50"/>
  <c r="M104" i="50"/>
  <c r="R104" i="50"/>
  <c r="F105" i="50"/>
  <c r="G105" i="50"/>
  <c r="H105" i="50"/>
  <c r="I105" i="50"/>
  <c r="J105" i="50"/>
  <c r="K105" i="50"/>
  <c r="L105" i="50"/>
  <c r="M105" i="50"/>
  <c r="R105" i="50"/>
  <c r="F106" i="50"/>
  <c r="G106" i="50"/>
  <c r="H106" i="50"/>
  <c r="I106" i="50"/>
  <c r="J106" i="50"/>
  <c r="K106" i="50"/>
  <c r="L106" i="50"/>
  <c r="M106" i="50"/>
  <c r="R106" i="50"/>
  <c r="F107" i="50"/>
  <c r="G107" i="50"/>
  <c r="H107" i="50"/>
  <c r="I107" i="50"/>
  <c r="J107" i="50"/>
  <c r="K107" i="50"/>
  <c r="L107" i="50"/>
  <c r="M107" i="50"/>
  <c r="R107" i="50"/>
  <c r="F108" i="50"/>
  <c r="G108" i="50"/>
  <c r="H108" i="50"/>
  <c r="I108" i="50"/>
  <c r="J108" i="50"/>
  <c r="K108" i="50"/>
  <c r="L108" i="50"/>
  <c r="M108" i="50"/>
  <c r="R108" i="50"/>
  <c r="F109" i="50"/>
  <c r="G109" i="50"/>
  <c r="H109" i="50"/>
  <c r="I109" i="50"/>
  <c r="J109" i="50"/>
  <c r="K109" i="50"/>
  <c r="L109" i="50"/>
  <c r="M109" i="50"/>
  <c r="R109" i="50"/>
  <c r="F110" i="50"/>
  <c r="G110" i="50"/>
  <c r="H110" i="50"/>
  <c r="I110" i="50"/>
  <c r="J110" i="50"/>
  <c r="K110" i="50"/>
  <c r="L110" i="50"/>
  <c r="M110" i="50"/>
  <c r="R110" i="50"/>
  <c r="F111" i="50"/>
  <c r="G111" i="50"/>
  <c r="H111" i="50"/>
  <c r="I111" i="50"/>
  <c r="J111" i="50"/>
  <c r="K111" i="50"/>
  <c r="L111" i="50"/>
  <c r="M111" i="50"/>
  <c r="R111" i="50"/>
  <c r="F112" i="50"/>
  <c r="G112" i="50"/>
  <c r="H112" i="50"/>
  <c r="I112" i="50"/>
  <c r="J112" i="50"/>
  <c r="K112" i="50"/>
  <c r="L112" i="50"/>
  <c r="M112" i="50"/>
  <c r="R112" i="50"/>
  <c r="F113" i="50"/>
  <c r="G113" i="50"/>
  <c r="H113" i="50"/>
  <c r="I113" i="50"/>
  <c r="J113" i="50"/>
  <c r="K113" i="50"/>
  <c r="L113" i="50"/>
  <c r="M113" i="50"/>
  <c r="R113" i="50"/>
  <c r="F114" i="50"/>
  <c r="G114" i="50"/>
  <c r="H114" i="50"/>
  <c r="I114" i="50"/>
  <c r="J114" i="50"/>
  <c r="K114" i="50"/>
  <c r="L114" i="50"/>
  <c r="M114" i="50"/>
  <c r="R114" i="50"/>
  <c r="F115" i="50"/>
  <c r="G115" i="50"/>
  <c r="H115" i="50"/>
  <c r="I115" i="50"/>
  <c r="J115" i="50"/>
  <c r="K115" i="50"/>
  <c r="L115" i="50"/>
  <c r="M115" i="50"/>
  <c r="R115" i="50"/>
  <c r="F116" i="50"/>
  <c r="G116" i="50"/>
  <c r="H116" i="50"/>
  <c r="I116" i="50"/>
  <c r="J116" i="50"/>
  <c r="K116" i="50"/>
  <c r="L116" i="50"/>
  <c r="M116" i="50"/>
  <c r="R116" i="50"/>
  <c r="F117" i="50"/>
  <c r="G117" i="50"/>
  <c r="H117" i="50"/>
  <c r="I117" i="50"/>
  <c r="J117" i="50"/>
  <c r="K117" i="50"/>
  <c r="L117" i="50"/>
  <c r="M117" i="50"/>
  <c r="R117" i="50"/>
  <c r="F118" i="50"/>
  <c r="G118" i="50"/>
  <c r="H118" i="50"/>
  <c r="I118" i="50"/>
  <c r="J118" i="50"/>
  <c r="K118" i="50"/>
  <c r="L118" i="50"/>
  <c r="M118" i="50"/>
  <c r="R118" i="50"/>
  <c r="F119" i="50"/>
  <c r="G119" i="50"/>
  <c r="H119" i="50"/>
  <c r="I119" i="50"/>
  <c r="J119" i="50"/>
  <c r="K119" i="50"/>
  <c r="L119" i="50"/>
  <c r="M119" i="50"/>
  <c r="R119" i="50"/>
  <c r="F120" i="50"/>
  <c r="G120" i="50"/>
  <c r="H120" i="50"/>
  <c r="I120" i="50"/>
  <c r="J120" i="50"/>
  <c r="K120" i="50"/>
  <c r="L120" i="50"/>
  <c r="M120" i="50"/>
  <c r="R120" i="50"/>
  <c r="F121" i="50"/>
  <c r="G121" i="50"/>
  <c r="H121" i="50"/>
  <c r="I121" i="50"/>
  <c r="J121" i="50"/>
  <c r="K121" i="50"/>
  <c r="L121" i="50"/>
  <c r="M121" i="50"/>
  <c r="R121" i="50"/>
  <c r="F122" i="50"/>
  <c r="G122" i="50"/>
  <c r="H122" i="50"/>
  <c r="I122" i="50"/>
  <c r="J122" i="50"/>
  <c r="K122" i="50"/>
  <c r="L122" i="50"/>
  <c r="M122" i="50"/>
  <c r="R122" i="50"/>
  <c r="F123" i="50"/>
  <c r="G123" i="50"/>
  <c r="H123" i="50"/>
  <c r="I123" i="50"/>
  <c r="J123" i="50"/>
  <c r="K123" i="50"/>
  <c r="L123" i="50"/>
  <c r="M123" i="50"/>
  <c r="R123" i="50"/>
  <c r="F124" i="50"/>
  <c r="G124" i="50"/>
  <c r="H124" i="50"/>
  <c r="I124" i="50"/>
  <c r="J124" i="50"/>
  <c r="K124" i="50"/>
  <c r="L124" i="50"/>
  <c r="M124" i="50"/>
  <c r="R124" i="50"/>
  <c r="F125" i="50"/>
  <c r="G125" i="50"/>
  <c r="H125" i="50"/>
  <c r="I125" i="50"/>
  <c r="J125" i="50"/>
  <c r="K125" i="50"/>
  <c r="L125" i="50"/>
  <c r="M125" i="50"/>
  <c r="R125" i="50"/>
  <c r="F126" i="50"/>
  <c r="G126" i="50"/>
  <c r="H126" i="50"/>
  <c r="I126" i="50"/>
  <c r="J126" i="50"/>
  <c r="K126" i="50"/>
  <c r="L126" i="50"/>
  <c r="M126" i="50"/>
  <c r="R126" i="50"/>
  <c r="F127" i="50"/>
  <c r="G127" i="50"/>
  <c r="H127" i="50"/>
  <c r="I127" i="50"/>
  <c r="J127" i="50"/>
  <c r="K127" i="50"/>
  <c r="L127" i="50"/>
  <c r="M127" i="50"/>
  <c r="R127" i="50"/>
  <c r="F128" i="50"/>
  <c r="G128" i="50"/>
  <c r="H128" i="50"/>
  <c r="I128" i="50"/>
  <c r="J128" i="50"/>
  <c r="K128" i="50"/>
  <c r="L128" i="50"/>
  <c r="M128" i="50"/>
  <c r="R128" i="50"/>
  <c r="F129" i="50"/>
  <c r="G129" i="50"/>
  <c r="H129" i="50"/>
  <c r="I129" i="50"/>
  <c r="J129" i="50"/>
  <c r="K129" i="50"/>
  <c r="L129" i="50"/>
  <c r="M129" i="50"/>
  <c r="R129" i="50"/>
  <c r="F130" i="50"/>
  <c r="G130" i="50"/>
  <c r="H130" i="50"/>
  <c r="I130" i="50"/>
  <c r="J130" i="50"/>
  <c r="K130" i="50"/>
  <c r="L130" i="50"/>
  <c r="M130" i="50"/>
  <c r="R130" i="50"/>
  <c r="F131" i="50"/>
  <c r="G131" i="50"/>
  <c r="H131" i="50"/>
  <c r="I131" i="50"/>
  <c r="J131" i="50"/>
  <c r="K131" i="50"/>
  <c r="L131" i="50"/>
  <c r="M131" i="50"/>
  <c r="R131" i="50"/>
  <c r="F132" i="50"/>
  <c r="G132" i="50"/>
  <c r="H132" i="50"/>
  <c r="I132" i="50"/>
  <c r="J132" i="50"/>
  <c r="K132" i="50"/>
  <c r="L132" i="50"/>
  <c r="M132" i="50"/>
  <c r="R132" i="50"/>
  <c r="F133" i="50"/>
  <c r="G133" i="50"/>
  <c r="H133" i="50"/>
  <c r="I133" i="50"/>
  <c r="J133" i="50"/>
  <c r="K133" i="50"/>
  <c r="L133" i="50"/>
  <c r="M133" i="50"/>
  <c r="R133" i="50"/>
  <c r="F134" i="50"/>
  <c r="G134" i="50"/>
  <c r="H134" i="50"/>
  <c r="I134" i="50"/>
  <c r="J134" i="50"/>
  <c r="K134" i="50"/>
  <c r="L134" i="50"/>
  <c r="M134" i="50"/>
  <c r="R134" i="50"/>
  <c r="F135" i="50"/>
  <c r="G135" i="50"/>
  <c r="H135" i="50"/>
  <c r="I135" i="50"/>
  <c r="J135" i="50"/>
  <c r="K135" i="50"/>
  <c r="L135" i="50"/>
  <c r="M135" i="50"/>
  <c r="R135" i="50"/>
  <c r="F136" i="50"/>
  <c r="G136" i="50"/>
  <c r="H136" i="50"/>
  <c r="I136" i="50"/>
  <c r="J136" i="50"/>
  <c r="K136" i="50"/>
  <c r="L136" i="50"/>
  <c r="M136" i="50"/>
  <c r="R136" i="50"/>
  <c r="F137" i="50"/>
  <c r="G137" i="50"/>
  <c r="H137" i="50"/>
  <c r="I137" i="50"/>
  <c r="J137" i="50"/>
  <c r="K137" i="50"/>
  <c r="L137" i="50"/>
  <c r="M137" i="50"/>
  <c r="R137" i="50"/>
  <c r="F138" i="50"/>
  <c r="G138" i="50"/>
  <c r="H138" i="50"/>
  <c r="I138" i="50"/>
  <c r="J138" i="50"/>
  <c r="K138" i="50"/>
  <c r="L138" i="50"/>
  <c r="M138" i="50"/>
  <c r="R138" i="50"/>
  <c r="F139" i="50"/>
  <c r="G139" i="50"/>
  <c r="H139" i="50"/>
  <c r="I139" i="50"/>
  <c r="J139" i="50"/>
  <c r="K139" i="50"/>
  <c r="L139" i="50"/>
  <c r="M139" i="50"/>
  <c r="R139" i="50"/>
  <c r="F140" i="50"/>
  <c r="G140" i="50"/>
  <c r="H140" i="50"/>
  <c r="I140" i="50"/>
  <c r="J140" i="50"/>
  <c r="K140" i="50"/>
  <c r="L140" i="50"/>
  <c r="M140" i="50"/>
  <c r="R140" i="50"/>
  <c r="F141" i="50"/>
  <c r="G141" i="50"/>
  <c r="H141" i="50"/>
  <c r="I141" i="50"/>
  <c r="J141" i="50"/>
  <c r="K141" i="50"/>
  <c r="L141" i="50"/>
  <c r="M141" i="50"/>
  <c r="R141" i="50"/>
  <c r="F142" i="50"/>
  <c r="G142" i="50"/>
  <c r="H142" i="50"/>
  <c r="I142" i="50"/>
  <c r="J142" i="50"/>
  <c r="K142" i="50"/>
  <c r="L142" i="50"/>
  <c r="M142" i="50"/>
  <c r="R142" i="50"/>
  <c r="F143" i="50"/>
  <c r="G143" i="50"/>
  <c r="H143" i="50"/>
  <c r="I143" i="50"/>
  <c r="J143" i="50"/>
  <c r="K143" i="50"/>
  <c r="L143" i="50"/>
  <c r="M143" i="50"/>
  <c r="R143" i="50"/>
  <c r="F144" i="50"/>
  <c r="G144" i="50"/>
  <c r="H144" i="50"/>
  <c r="I144" i="50"/>
  <c r="J144" i="50"/>
  <c r="K144" i="50"/>
  <c r="L144" i="50"/>
  <c r="M144" i="50"/>
  <c r="R144" i="50"/>
  <c r="F145" i="50"/>
  <c r="G145" i="50"/>
  <c r="H145" i="50"/>
  <c r="I145" i="50"/>
  <c r="J145" i="50"/>
  <c r="K145" i="50"/>
  <c r="L145" i="50"/>
  <c r="M145" i="50"/>
  <c r="R145" i="50"/>
  <c r="F146" i="50"/>
  <c r="G146" i="50"/>
  <c r="H146" i="50"/>
  <c r="I146" i="50"/>
  <c r="J146" i="50"/>
  <c r="K146" i="50"/>
  <c r="L146" i="50"/>
  <c r="M146" i="50"/>
  <c r="R146" i="50"/>
  <c r="F147" i="50"/>
  <c r="G147" i="50"/>
  <c r="H147" i="50"/>
  <c r="I147" i="50"/>
  <c r="J147" i="50"/>
  <c r="K147" i="50"/>
  <c r="L147" i="50"/>
  <c r="M147" i="50"/>
  <c r="R147" i="50"/>
  <c r="F148" i="50"/>
  <c r="G148" i="50"/>
  <c r="H148" i="50"/>
  <c r="I148" i="50"/>
  <c r="J148" i="50"/>
  <c r="K148" i="50"/>
  <c r="L148" i="50"/>
  <c r="M148" i="50"/>
  <c r="R148" i="50"/>
  <c r="F149" i="50"/>
  <c r="G149" i="50"/>
  <c r="H149" i="50"/>
  <c r="I149" i="50"/>
  <c r="J149" i="50"/>
  <c r="K149" i="50"/>
  <c r="L149" i="50"/>
  <c r="M149" i="50"/>
  <c r="R149" i="50"/>
  <c r="F150" i="50"/>
  <c r="G150" i="50"/>
  <c r="H150" i="50"/>
  <c r="I150" i="50"/>
  <c r="J150" i="50"/>
  <c r="K150" i="50"/>
  <c r="L150" i="50"/>
  <c r="M150" i="50"/>
  <c r="R150" i="50"/>
  <c r="F151" i="50"/>
  <c r="G151" i="50"/>
  <c r="H151" i="50"/>
  <c r="I151" i="50"/>
  <c r="J151" i="50"/>
  <c r="K151" i="50"/>
  <c r="L151" i="50"/>
  <c r="M151" i="50"/>
  <c r="R151" i="50"/>
  <c r="F152" i="50"/>
  <c r="G152" i="50"/>
  <c r="H152" i="50"/>
  <c r="I152" i="50"/>
  <c r="J152" i="50"/>
  <c r="K152" i="50"/>
  <c r="L152" i="50"/>
  <c r="M152" i="50"/>
  <c r="R152" i="50"/>
  <c r="F153" i="50"/>
  <c r="G153" i="50"/>
  <c r="H153" i="50"/>
  <c r="I153" i="50"/>
  <c r="J153" i="50"/>
  <c r="K153" i="50"/>
  <c r="L153" i="50"/>
  <c r="M153" i="50"/>
  <c r="R153" i="50"/>
  <c r="F154" i="50"/>
  <c r="G154" i="50"/>
  <c r="H154" i="50"/>
  <c r="I154" i="50"/>
  <c r="J154" i="50"/>
  <c r="K154" i="50"/>
  <c r="L154" i="50"/>
  <c r="M154" i="50"/>
  <c r="R154" i="50"/>
  <c r="F155" i="50"/>
  <c r="G155" i="50"/>
  <c r="H155" i="50"/>
  <c r="I155" i="50"/>
  <c r="J155" i="50"/>
  <c r="K155" i="50"/>
  <c r="L155" i="50"/>
  <c r="M155" i="50"/>
  <c r="R155" i="50"/>
  <c r="F156" i="50"/>
  <c r="G156" i="50"/>
  <c r="H156" i="50"/>
  <c r="I156" i="50"/>
  <c r="J156" i="50"/>
  <c r="K156" i="50"/>
  <c r="L156" i="50"/>
  <c r="M156" i="50"/>
  <c r="R156" i="50"/>
  <c r="F157" i="50"/>
  <c r="G157" i="50"/>
  <c r="H157" i="50"/>
  <c r="I157" i="50"/>
  <c r="J157" i="50"/>
  <c r="K157" i="50"/>
  <c r="L157" i="50"/>
  <c r="M157" i="50"/>
  <c r="R157" i="50"/>
  <c r="F158" i="50"/>
  <c r="G158" i="50"/>
  <c r="H158" i="50"/>
  <c r="I158" i="50"/>
  <c r="J158" i="50"/>
  <c r="K158" i="50"/>
  <c r="L158" i="50"/>
  <c r="M158" i="50"/>
  <c r="R158" i="50"/>
  <c r="F159" i="50"/>
  <c r="G159" i="50"/>
  <c r="H159" i="50"/>
  <c r="I159" i="50"/>
  <c r="J159" i="50"/>
  <c r="K159" i="50"/>
  <c r="L159" i="50"/>
  <c r="M159" i="50"/>
  <c r="R159" i="50"/>
  <c r="F160" i="50"/>
  <c r="G160" i="50"/>
  <c r="H160" i="50"/>
  <c r="I160" i="50"/>
  <c r="J160" i="50"/>
  <c r="K160" i="50"/>
  <c r="L160" i="50"/>
  <c r="M160" i="50"/>
  <c r="R160" i="50"/>
  <c r="F161" i="50"/>
  <c r="G161" i="50"/>
  <c r="H161" i="50"/>
  <c r="I161" i="50"/>
  <c r="J161" i="50"/>
  <c r="K161" i="50"/>
  <c r="L161" i="50"/>
  <c r="M161" i="50"/>
  <c r="R161" i="50"/>
  <c r="F162" i="50"/>
  <c r="G162" i="50"/>
  <c r="H162" i="50"/>
  <c r="I162" i="50"/>
  <c r="J162" i="50"/>
  <c r="K162" i="50"/>
  <c r="L162" i="50"/>
  <c r="M162" i="50"/>
  <c r="R162" i="50"/>
  <c r="F163" i="50"/>
  <c r="G163" i="50"/>
  <c r="H163" i="50"/>
  <c r="I163" i="50"/>
  <c r="J163" i="50"/>
  <c r="K163" i="50"/>
  <c r="L163" i="50"/>
  <c r="M163" i="50"/>
  <c r="R163" i="50"/>
  <c r="F164" i="50"/>
  <c r="G164" i="50"/>
  <c r="H164" i="50"/>
  <c r="I164" i="50"/>
  <c r="J164" i="50"/>
  <c r="K164" i="50"/>
  <c r="L164" i="50"/>
  <c r="M164" i="50"/>
  <c r="R164" i="50"/>
  <c r="F165" i="50"/>
  <c r="G165" i="50"/>
  <c r="H165" i="50"/>
  <c r="I165" i="50"/>
  <c r="J165" i="50"/>
  <c r="K165" i="50"/>
  <c r="L165" i="50"/>
  <c r="M165" i="50"/>
  <c r="R165" i="50"/>
  <c r="F166" i="50"/>
  <c r="G166" i="50"/>
  <c r="H166" i="50"/>
  <c r="I166" i="50"/>
  <c r="J166" i="50"/>
  <c r="K166" i="50"/>
  <c r="L166" i="50"/>
  <c r="M166" i="50"/>
  <c r="R166" i="50"/>
  <c r="F167" i="50"/>
  <c r="G167" i="50"/>
  <c r="H167" i="50"/>
  <c r="I167" i="50"/>
  <c r="J167" i="50"/>
  <c r="K167" i="50"/>
  <c r="L167" i="50"/>
  <c r="M167" i="50"/>
  <c r="R167" i="50"/>
  <c r="F168" i="50"/>
  <c r="G168" i="50"/>
  <c r="H168" i="50"/>
  <c r="I168" i="50"/>
  <c r="J168" i="50"/>
  <c r="K168" i="50"/>
  <c r="L168" i="50"/>
  <c r="M168" i="50"/>
  <c r="R168" i="50"/>
  <c r="F169" i="50"/>
  <c r="G169" i="50"/>
  <c r="H169" i="50"/>
  <c r="I169" i="50"/>
  <c r="J169" i="50"/>
  <c r="K169" i="50"/>
  <c r="L169" i="50"/>
  <c r="M169" i="50"/>
  <c r="R169" i="50"/>
  <c r="F170" i="50"/>
  <c r="G170" i="50"/>
  <c r="H170" i="50"/>
  <c r="I170" i="50"/>
  <c r="J170" i="50"/>
  <c r="K170" i="50"/>
  <c r="L170" i="50"/>
  <c r="M170" i="50"/>
  <c r="R170" i="50"/>
  <c r="F171" i="50"/>
  <c r="G171" i="50"/>
  <c r="H171" i="50"/>
  <c r="I171" i="50"/>
  <c r="J171" i="50"/>
  <c r="K171" i="50"/>
  <c r="L171" i="50"/>
  <c r="M171" i="50"/>
  <c r="R171" i="50"/>
  <c r="F172" i="50"/>
  <c r="G172" i="50"/>
  <c r="H172" i="50"/>
  <c r="I172" i="50"/>
  <c r="J172" i="50"/>
  <c r="K172" i="50"/>
  <c r="L172" i="50"/>
  <c r="M172" i="50"/>
  <c r="R172" i="50"/>
  <c r="F173" i="50"/>
  <c r="G173" i="50"/>
  <c r="H173" i="50"/>
  <c r="I173" i="50"/>
  <c r="J173" i="50"/>
  <c r="K173" i="50"/>
  <c r="L173" i="50"/>
  <c r="M173" i="50"/>
  <c r="R173" i="50"/>
  <c r="F174" i="50"/>
  <c r="G174" i="50"/>
  <c r="H174" i="50"/>
  <c r="I174" i="50"/>
  <c r="J174" i="50"/>
  <c r="K174" i="50"/>
  <c r="L174" i="50"/>
  <c r="M174" i="50"/>
  <c r="R174" i="50"/>
  <c r="F175" i="50"/>
  <c r="G175" i="50"/>
  <c r="H175" i="50"/>
  <c r="I175" i="50"/>
  <c r="J175" i="50"/>
  <c r="K175" i="50"/>
  <c r="L175" i="50"/>
  <c r="M175" i="50"/>
  <c r="R175" i="50"/>
  <c r="F176" i="50"/>
  <c r="G176" i="50"/>
  <c r="H176" i="50"/>
  <c r="I176" i="50"/>
  <c r="J176" i="50"/>
  <c r="K176" i="50"/>
  <c r="L176" i="50"/>
  <c r="M176" i="50"/>
  <c r="R176" i="50"/>
  <c r="F177" i="50"/>
  <c r="G177" i="50"/>
  <c r="H177" i="50"/>
  <c r="I177" i="50"/>
  <c r="J177" i="50"/>
  <c r="K177" i="50"/>
  <c r="L177" i="50"/>
  <c r="M177" i="50"/>
  <c r="R177" i="50"/>
  <c r="F178" i="50"/>
  <c r="G178" i="50"/>
  <c r="H178" i="50"/>
  <c r="I178" i="50"/>
  <c r="J178" i="50"/>
  <c r="K178" i="50"/>
  <c r="L178" i="50"/>
  <c r="M178" i="50"/>
  <c r="R178" i="50"/>
  <c r="F179" i="50"/>
  <c r="G179" i="50"/>
  <c r="H179" i="50"/>
  <c r="I179" i="50"/>
  <c r="J179" i="50"/>
  <c r="K179" i="50"/>
  <c r="L179" i="50"/>
  <c r="M179" i="50"/>
  <c r="R179" i="50"/>
  <c r="F180" i="50"/>
  <c r="G180" i="50"/>
  <c r="H180" i="50"/>
  <c r="I180" i="50"/>
  <c r="J180" i="50"/>
  <c r="K180" i="50"/>
  <c r="L180" i="50"/>
  <c r="M180" i="50"/>
  <c r="R180" i="50"/>
  <c r="F181" i="50"/>
  <c r="G181" i="50"/>
  <c r="H181" i="50"/>
  <c r="I181" i="50"/>
  <c r="J181" i="50"/>
  <c r="K181" i="50"/>
  <c r="L181" i="50"/>
  <c r="M181" i="50"/>
  <c r="R181" i="50"/>
  <c r="F182" i="50"/>
  <c r="G182" i="50"/>
  <c r="H182" i="50"/>
  <c r="I182" i="50"/>
  <c r="J182" i="50"/>
  <c r="K182" i="50"/>
  <c r="L182" i="50"/>
  <c r="M182" i="50"/>
  <c r="R182" i="50"/>
  <c r="F183" i="50"/>
  <c r="G183" i="50"/>
  <c r="H183" i="50"/>
  <c r="I183" i="50"/>
  <c r="J183" i="50"/>
  <c r="K183" i="50"/>
  <c r="L183" i="50"/>
  <c r="M183" i="50"/>
  <c r="R183" i="50"/>
  <c r="F184" i="50"/>
  <c r="G184" i="50"/>
  <c r="H184" i="50"/>
  <c r="I184" i="50"/>
  <c r="J184" i="50"/>
  <c r="K184" i="50"/>
  <c r="L184" i="50"/>
  <c r="M184" i="50"/>
  <c r="R184" i="50"/>
  <c r="F185" i="50"/>
  <c r="G185" i="50"/>
  <c r="H185" i="50"/>
  <c r="I185" i="50"/>
  <c r="J185" i="50"/>
  <c r="K185" i="50"/>
  <c r="L185" i="50"/>
  <c r="M185" i="50"/>
  <c r="R185" i="50"/>
  <c r="F186" i="50"/>
  <c r="G186" i="50"/>
  <c r="H186" i="50"/>
  <c r="I186" i="50"/>
  <c r="J186" i="50"/>
  <c r="K186" i="50"/>
  <c r="L186" i="50"/>
  <c r="M186" i="50"/>
  <c r="R186" i="50"/>
  <c r="F187" i="50"/>
  <c r="G187" i="50"/>
  <c r="H187" i="50"/>
  <c r="I187" i="50"/>
  <c r="J187" i="50"/>
  <c r="K187" i="50"/>
  <c r="L187" i="50"/>
  <c r="M187" i="50"/>
  <c r="R187" i="50"/>
  <c r="F188" i="50"/>
  <c r="G188" i="50"/>
  <c r="H188" i="50"/>
  <c r="I188" i="50"/>
  <c r="J188" i="50"/>
  <c r="K188" i="50"/>
  <c r="L188" i="50"/>
  <c r="M188" i="50"/>
  <c r="R188" i="50"/>
  <c r="F189" i="50"/>
  <c r="G189" i="50"/>
  <c r="H189" i="50"/>
  <c r="I189" i="50"/>
  <c r="J189" i="50"/>
  <c r="K189" i="50"/>
  <c r="L189" i="50"/>
  <c r="M189" i="50"/>
  <c r="R189" i="50"/>
  <c r="F190" i="50"/>
  <c r="G190" i="50"/>
  <c r="H190" i="50"/>
  <c r="I190" i="50"/>
  <c r="J190" i="50"/>
  <c r="K190" i="50"/>
  <c r="L190" i="50"/>
  <c r="M190" i="50"/>
  <c r="R190" i="50"/>
  <c r="F191" i="50"/>
  <c r="G191" i="50"/>
  <c r="H191" i="50"/>
  <c r="I191" i="50"/>
  <c r="J191" i="50"/>
  <c r="K191" i="50"/>
  <c r="L191" i="50"/>
  <c r="M191" i="50"/>
  <c r="R191" i="50"/>
  <c r="F192" i="50"/>
  <c r="G192" i="50"/>
  <c r="H192" i="50"/>
  <c r="I192" i="50"/>
  <c r="J192" i="50"/>
  <c r="K192" i="50"/>
  <c r="L192" i="50"/>
  <c r="M192" i="50"/>
  <c r="R192" i="50"/>
  <c r="F193" i="50"/>
  <c r="G193" i="50"/>
  <c r="H193" i="50"/>
  <c r="I193" i="50"/>
  <c r="J193" i="50"/>
  <c r="K193" i="50"/>
  <c r="L193" i="50"/>
  <c r="M193" i="50"/>
  <c r="R193" i="50"/>
  <c r="F194" i="50"/>
  <c r="G194" i="50"/>
  <c r="H194" i="50"/>
  <c r="I194" i="50"/>
  <c r="J194" i="50"/>
  <c r="K194" i="50"/>
  <c r="L194" i="50"/>
  <c r="M194" i="50"/>
  <c r="R194" i="50"/>
  <c r="F195" i="50"/>
  <c r="G195" i="50"/>
  <c r="H195" i="50"/>
  <c r="I195" i="50"/>
  <c r="J195" i="50"/>
  <c r="K195" i="50"/>
  <c r="L195" i="50"/>
  <c r="M195" i="50"/>
  <c r="R195" i="50"/>
  <c r="F196" i="50"/>
  <c r="G196" i="50"/>
  <c r="H196" i="50"/>
  <c r="I196" i="50"/>
  <c r="J196" i="50"/>
  <c r="K196" i="50"/>
  <c r="L196" i="50"/>
  <c r="M196" i="50"/>
  <c r="R196" i="50"/>
  <c r="F197" i="50"/>
  <c r="G197" i="50"/>
  <c r="H197" i="50"/>
  <c r="I197" i="50"/>
  <c r="J197" i="50"/>
  <c r="K197" i="50"/>
  <c r="L197" i="50"/>
  <c r="M197" i="50"/>
  <c r="R197" i="50"/>
  <c r="F198" i="50"/>
  <c r="G198" i="50"/>
  <c r="H198" i="50"/>
  <c r="I198" i="50"/>
  <c r="J198" i="50"/>
  <c r="K198" i="50"/>
  <c r="L198" i="50"/>
  <c r="M198" i="50"/>
  <c r="R198" i="50"/>
  <c r="F199" i="50"/>
  <c r="G199" i="50"/>
  <c r="H199" i="50"/>
  <c r="I199" i="50"/>
  <c r="J199" i="50"/>
  <c r="K199" i="50"/>
  <c r="L199" i="50"/>
  <c r="M199" i="50"/>
  <c r="R199" i="50"/>
  <c r="F200" i="50"/>
  <c r="G200" i="50"/>
  <c r="H200" i="50"/>
  <c r="I200" i="50"/>
  <c r="J200" i="50"/>
  <c r="K200" i="50"/>
  <c r="L200" i="50"/>
  <c r="M200" i="50"/>
  <c r="R200" i="50"/>
  <c r="F201" i="50"/>
  <c r="G201" i="50"/>
  <c r="H201" i="50"/>
  <c r="I201" i="50"/>
  <c r="J201" i="50"/>
  <c r="K201" i="50"/>
  <c r="L201" i="50"/>
  <c r="M201" i="50"/>
  <c r="R201" i="50"/>
  <c r="R2" i="50"/>
  <c r="G2" i="50"/>
  <c r="H2" i="50"/>
  <c r="I2" i="50"/>
  <c r="J2" i="50"/>
  <c r="K2" i="50"/>
  <c r="L2" i="50"/>
  <c r="M2" i="50"/>
  <c r="F2" i="50"/>
  <c r="D3" i="50" l="1"/>
  <c r="E3" i="50"/>
  <c r="D4" i="50"/>
  <c r="E4" i="50"/>
  <c r="D5" i="50"/>
  <c r="E5" i="50"/>
  <c r="D6" i="50"/>
  <c r="E6" i="50"/>
  <c r="D7" i="50"/>
  <c r="E7" i="50"/>
  <c r="D8" i="50"/>
  <c r="E8" i="50"/>
  <c r="D9" i="50"/>
  <c r="E9" i="50"/>
  <c r="D10" i="50"/>
  <c r="E10" i="50"/>
  <c r="D11" i="50"/>
  <c r="E11" i="50"/>
  <c r="D12" i="50"/>
  <c r="E12" i="50"/>
  <c r="D13" i="50"/>
  <c r="E13" i="50"/>
  <c r="D14" i="50"/>
  <c r="E14" i="50"/>
  <c r="D15" i="50"/>
  <c r="E15" i="50"/>
  <c r="D16" i="50"/>
  <c r="E16" i="50"/>
  <c r="D17" i="50"/>
  <c r="E17" i="50"/>
  <c r="D18" i="50"/>
  <c r="E18" i="50"/>
  <c r="D19" i="50"/>
  <c r="E19" i="50"/>
  <c r="D20" i="50"/>
  <c r="E20" i="50"/>
  <c r="D21" i="50"/>
  <c r="E21" i="50"/>
  <c r="D22" i="50"/>
  <c r="E22" i="50"/>
  <c r="D23" i="50"/>
  <c r="E23" i="50"/>
  <c r="D24" i="50"/>
  <c r="E24" i="50"/>
  <c r="D25" i="50"/>
  <c r="E25" i="50"/>
  <c r="D26" i="50"/>
  <c r="E26" i="50"/>
  <c r="D27" i="50"/>
  <c r="E27" i="50"/>
  <c r="D28" i="50"/>
  <c r="E28" i="50"/>
  <c r="D29" i="50"/>
  <c r="E29" i="50"/>
  <c r="D30" i="50"/>
  <c r="E30" i="50"/>
  <c r="D31" i="50"/>
  <c r="E31" i="50"/>
  <c r="D32" i="50"/>
  <c r="E32" i="50"/>
  <c r="D33" i="50"/>
  <c r="E33" i="50"/>
  <c r="D34" i="50"/>
  <c r="E34" i="50"/>
  <c r="D35" i="50"/>
  <c r="E35" i="50"/>
  <c r="D36" i="50"/>
  <c r="E36" i="50"/>
  <c r="D37" i="50"/>
  <c r="E37" i="50"/>
  <c r="D38" i="50"/>
  <c r="E38" i="50"/>
  <c r="D39" i="50"/>
  <c r="E39" i="50"/>
  <c r="D40" i="50"/>
  <c r="E40" i="50"/>
  <c r="D41" i="50"/>
  <c r="E41" i="50"/>
  <c r="D42" i="50"/>
  <c r="E42" i="50"/>
  <c r="D43" i="50"/>
  <c r="E43" i="50"/>
  <c r="D44" i="50"/>
  <c r="E44" i="50"/>
  <c r="D45" i="50"/>
  <c r="E45" i="50"/>
  <c r="D46" i="50"/>
  <c r="E46" i="50"/>
  <c r="D47" i="50"/>
  <c r="E47" i="50"/>
  <c r="D48" i="50"/>
  <c r="E48" i="50"/>
  <c r="D49" i="50"/>
  <c r="E49" i="50"/>
  <c r="D50" i="50"/>
  <c r="E50" i="50"/>
  <c r="D51" i="50"/>
  <c r="E51" i="50"/>
  <c r="D52" i="50"/>
  <c r="E52" i="50"/>
  <c r="D53" i="50"/>
  <c r="E53" i="50"/>
  <c r="D54" i="50"/>
  <c r="E54" i="50"/>
  <c r="D55" i="50"/>
  <c r="E55" i="50"/>
  <c r="D56" i="50"/>
  <c r="E56" i="50"/>
  <c r="D57" i="50"/>
  <c r="E57" i="50"/>
  <c r="D58" i="50"/>
  <c r="E58" i="50"/>
  <c r="D59" i="50"/>
  <c r="E59" i="50"/>
  <c r="D60" i="50"/>
  <c r="E60" i="50"/>
  <c r="D61" i="50"/>
  <c r="E61" i="50"/>
  <c r="D62" i="50"/>
  <c r="E62" i="50"/>
  <c r="D63" i="50"/>
  <c r="E63" i="50"/>
  <c r="D64" i="50"/>
  <c r="E64" i="50"/>
  <c r="D65" i="50"/>
  <c r="E65" i="50"/>
  <c r="D66" i="50"/>
  <c r="E66" i="50"/>
  <c r="D67" i="50"/>
  <c r="E67" i="50"/>
  <c r="D68" i="50"/>
  <c r="E68" i="50"/>
  <c r="D69" i="50"/>
  <c r="E69" i="50"/>
  <c r="D70" i="50"/>
  <c r="E70" i="50"/>
  <c r="D71" i="50"/>
  <c r="E71" i="50"/>
  <c r="D72" i="50"/>
  <c r="E72" i="50"/>
  <c r="D73" i="50"/>
  <c r="E73" i="50"/>
  <c r="D74" i="50"/>
  <c r="E74" i="50"/>
  <c r="D75" i="50"/>
  <c r="E75" i="50"/>
  <c r="D76" i="50"/>
  <c r="E76" i="50"/>
  <c r="D77" i="50"/>
  <c r="E77" i="50"/>
  <c r="D78" i="50"/>
  <c r="E78" i="50"/>
  <c r="D79" i="50"/>
  <c r="E79" i="50"/>
  <c r="D80" i="50"/>
  <c r="E80" i="50"/>
  <c r="D81" i="50"/>
  <c r="E81" i="50"/>
  <c r="D82" i="50"/>
  <c r="E82" i="50"/>
  <c r="D83" i="50"/>
  <c r="E83" i="50"/>
  <c r="D84" i="50"/>
  <c r="E84" i="50"/>
  <c r="D85" i="50"/>
  <c r="E85" i="50"/>
  <c r="D86" i="50"/>
  <c r="E86" i="50"/>
  <c r="D87" i="50"/>
  <c r="E87" i="50"/>
  <c r="D88" i="50"/>
  <c r="E88" i="50"/>
  <c r="D89" i="50"/>
  <c r="E89" i="50"/>
  <c r="D90" i="50"/>
  <c r="E90" i="50"/>
  <c r="D91" i="50"/>
  <c r="E91" i="50"/>
  <c r="D92" i="50"/>
  <c r="E92" i="50"/>
  <c r="D93" i="50"/>
  <c r="E93" i="50"/>
  <c r="D94" i="50"/>
  <c r="E94" i="50"/>
  <c r="D95" i="50"/>
  <c r="E95" i="50"/>
  <c r="D96" i="50"/>
  <c r="E96" i="50"/>
  <c r="D97" i="50"/>
  <c r="E97" i="50"/>
  <c r="D98" i="50"/>
  <c r="E98" i="50"/>
  <c r="D99" i="50"/>
  <c r="E99" i="50"/>
  <c r="D100" i="50"/>
  <c r="E100" i="50"/>
  <c r="D101" i="50"/>
  <c r="E101" i="50"/>
  <c r="D102" i="50"/>
  <c r="E102" i="50"/>
  <c r="D103" i="50"/>
  <c r="E103" i="50"/>
  <c r="D104" i="50"/>
  <c r="E104" i="50"/>
  <c r="D105" i="50"/>
  <c r="E105" i="50"/>
  <c r="D106" i="50"/>
  <c r="E106" i="50"/>
  <c r="D107" i="50"/>
  <c r="E107" i="50"/>
  <c r="D108" i="50"/>
  <c r="E108" i="50"/>
  <c r="D109" i="50"/>
  <c r="E109" i="50"/>
  <c r="D110" i="50"/>
  <c r="E110" i="50"/>
  <c r="D111" i="50"/>
  <c r="E111" i="50"/>
  <c r="D112" i="50"/>
  <c r="E112" i="50"/>
  <c r="D113" i="50"/>
  <c r="E113" i="50"/>
  <c r="D114" i="50"/>
  <c r="E114" i="50"/>
  <c r="D115" i="50"/>
  <c r="E115" i="50"/>
  <c r="D116" i="50"/>
  <c r="E116" i="50"/>
  <c r="D117" i="50"/>
  <c r="E117" i="50"/>
  <c r="D118" i="50"/>
  <c r="E118" i="50"/>
  <c r="D119" i="50"/>
  <c r="E119" i="50"/>
  <c r="D120" i="50"/>
  <c r="E120" i="50"/>
  <c r="D121" i="50"/>
  <c r="E121" i="50"/>
  <c r="D122" i="50"/>
  <c r="E122" i="50"/>
  <c r="D123" i="50"/>
  <c r="E123" i="50"/>
  <c r="D124" i="50"/>
  <c r="E124" i="50"/>
  <c r="D125" i="50"/>
  <c r="E125" i="50"/>
  <c r="D126" i="50"/>
  <c r="E126" i="50"/>
  <c r="D127" i="50"/>
  <c r="E127" i="50"/>
  <c r="D128" i="50"/>
  <c r="E128" i="50"/>
  <c r="D129" i="50"/>
  <c r="E129" i="50"/>
  <c r="D130" i="50"/>
  <c r="E130" i="50"/>
  <c r="D131" i="50"/>
  <c r="E131" i="50"/>
  <c r="D132" i="50"/>
  <c r="E132" i="50"/>
  <c r="D133" i="50"/>
  <c r="E133" i="50"/>
  <c r="D134" i="50"/>
  <c r="E134" i="50"/>
  <c r="D135" i="50"/>
  <c r="E135" i="50"/>
  <c r="D136" i="50"/>
  <c r="E136" i="50"/>
  <c r="D137" i="50"/>
  <c r="E137" i="50"/>
  <c r="D138" i="50"/>
  <c r="E138" i="50"/>
  <c r="D139" i="50"/>
  <c r="E139" i="50"/>
  <c r="D140" i="50"/>
  <c r="E140" i="50"/>
  <c r="D141" i="50"/>
  <c r="E141" i="50"/>
  <c r="D142" i="50"/>
  <c r="E142" i="50"/>
  <c r="D143" i="50"/>
  <c r="E143" i="50"/>
  <c r="D144" i="50"/>
  <c r="E144" i="50"/>
  <c r="D145" i="50"/>
  <c r="E145" i="50"/>
  <c r="D146" i="50"/>
  <c r="E146" i="50"/>
  <c r="D147" i="50"/>
  <c r="E147" i="50"/>
  <c r="D148" i="50"/>
  <c r="E148" i="50"/>
  <c r="D149" i="50"/>
  <c r="E149" i="50"/>
  <c r="D150" i="50"/>
  <c r="E150" i="50"/>
  <c r="D151" i="50"/>
  <c r="E151" i="50"/>
  <c r="D152" i="50"/>
  <c r="E152" i="50"/>
  <c r="D153" i="50"/>
  <c r="E153" i="50"/>
  <c r="D154" i="50"/>
  <c r="E154" i="50"/>
  <c r="D155" i="50"/>
  <c r="E155" i="50"/>
  <c r="D156" i="50"/>
  <c r="E156" i="50"/>
  <c r="D157" i="50"/>
  <c r="E157" i="50"/>
  <c r="D158" i="50"/>
  <c r="E158" i="50"/>
  <c r="D159" i="50"/>
  <c r="E159" i="50"/>
  <c r="D160" i="50"/>
  <c r="E160" i="50"/>
  <c r="D161" i="50"/>
  <c r="E161" i="50"/>
  <c r="D162" i="50"/>
  <c r="E162" i="50"/>
  <c r="D163" i="50"/>
  <c r="E163" i="50"/>
  <c r="D164" i="50"/>
  <c r="E164" i="50"/>
  <c r="D165" i="50"/>
  <c r="E165" i="50"/>
  <c r="D166" i="50"/>
  <c r="E166" i="50"/>
  <c r="D167" i="50"/>
  <c r="E167" i="50"/>
  <c r="D168" i="50"/>
  <c r="E168" i="50"/>
  <c r="D169" i="50"/>
  <c r="E169" i="50"/>
  <c r="D170" i="50"/>
  <c r="E170" i="50"/>
  <c r="D171" i="50"/>
  <c r="E171" i="50"/>
  <c r="D172" i="50"/>
  <c r="E172" i="50"/>
  <c r="D173" i="50"/>
  <c r="E173" i="50"/>
  <c r="D174" i="50"/>
  <c r="E174" i="50"/>
  <c r="D175" i="50"/>
  <c r="E175" i="50"/>
  <c r="D176" i="50"/>
  <c r="E176" i="50"/>
  <c r="D177" i="50"/>
  <c r="E177" i="50"/>
  <c r="D178" i="50"/>
  <c r="E178" i="50"/>
  <c r="D179" i="50"/>
  <c r="E179" i="50"/>
  <c r="D180" i="50"/>
  <c r="E180" i="50"/>
  <c r="D181" i="50"/>
  <c r="E181" i="50"/>
  <c r="D182" i="50"/>
  <c r="E182" i="50"/>
  <c r="D183" i="50"/>
  <c r="E183" i="50"/>
  <c r="D184" i="50"/>
  <c r="E184" i="50"/>
  <c r="D185" i="50"/>
  <c r="E185" i="50"/>
  <c r="D186" i="50"/>
  <c r="E186" i="50"/>
  <c r="D187" i="50"/>
  <c r="E187" i="50"/>
  <c r="D188" i="50"/>
  <c r="E188" i="50"/>
  <c r="D189" i="50"/>
  <c r="E189" i="50"/>
  <c r="D190" i="50"/>
  <c r="E190" i="50"/>
  <c r="D191" i="50"/>
  <c r="E191" i="50"/>
  <c r="D192" i="50"/>
  <c r="E192" i="50"/>
  <c r="D193" i="50"/>
  <c r="E193" i="50"/>
  <c r="D194" i="50"/>
  <c r="E194" i="50"/>
  <c r="D195" i="50"/>
  <c r="E195" i="50"/>
  <c r="D196" i="50"/>
  <c r="E196" i="50"/>
  <c r="D197" i="50"/>
  <c r="E197" i="50"/>
  <c r="D198" i="50"/>
  <c r="E198" i="50"/>
  <c r="D199" i="50"/>
  <c r="E199" i="50"/>
  <c r="D200" i="50"/>
  <c r="E200" i="50"/>
  <c r="D201" i="50"/>
  <c r="E201" i="50"/>
  <c r="D2" i="50" l="1"/>
  <c r="E2" i="50"/>
  <c r="V14" i="79" l="1"/>
  <c r="S2" i="50" s="1"/>
  <c r="W14" i="79"/>
  <c r="T2" i="50" s="1"/>
  <c r="W420" i="79" l="1"/>
  <c r="V420" i="79"/>
  <c r="BA5104" i="79"/>
  <c r="AV5104" i="79"/>
  <c r="BA5103" i="79"/>
  <c r="AV5103" i="79"/>
  <c r="BA5102" i="79"/>
  <c r="AV5102" i="79"/>
  <c r="BA5101" i="79"/>
  <c r="AV5101" i="79"/>
  <c r="BA5100" i="79"/>
  <c r="AV5100" i="79"/>
  <c r="BA5099" i="79"/>
  <c r="AV5099" i="79"/>
  <c r="BA5098" i="79"/>
  <c r="AV5098" i="79"/>
  <c r="BA5097" i="79"/>
  <c r="AV5097" i="79"/>
  <c r="BA5096" i="79"/>
  <c r="AV5096" i="79"/>
  <c r="BA5095" i="79"/>
  <c r="AV5095" i="79"/>
  <c r="BA5094" i="79"/>
  <c r="AV5094" i="79"/>
  <c r="BA5093" i="79"/>
  <c r="AV5093" i="79"/>
  <c r="BA5092" i="79"/>
  <c r="AV5092" i="79"/>
  <c r="BA5091" i="79"/>
  <c r="AV5091" i="79"/>
  <c r="BA5090" i="79"/>
  <c r="AV5090" i="79"/>
  <c r="BA5089" i="79"/>
  <c r="AV5089" i="79"/>
  <c r="BA5088" i="79"/>
  <c r="AV5088" i="79"/>
  <c r="BA5087" i="79"/>
  <c r="AV5087" i="79"/>
  <c r="BA5086" i="79"/>
  <c r="AV5086" i="79"/>
  <c r="BA5085" i="79"/>
  <c r="AV5085" i="79"/>
  <c r="BA5084" i="79"/>
  <c r="AV5084" i="79"/>
  <c r="BA5083" i="79"/>
  <c r="AV5083" i="79"/>
  <c r="BA5082" i="79"/>
  <c r="AV5082" i="79"/>
  <c r="BA5081" i="79"/>
  <c r="AV5081" i="79"/>
  <c r="BA5080" i="79"/>
  <c r="AV5080" i="79"/>
  <c r="BA5079" i="79"/>
  <c r="AV5079" i="79"/>
  <c r="BA5078" i="79"/>
  <c r="AV5078" i="79"/>
  <c r="BA5077" i="79"/>
  <c r="AV5077" i="79"/>
  <c r="BA5076" i="79"/>
  <c r="AV5076" i="79"/>
  <c r="BA5075" i="79"/>
  <c r="AV5075" i="79"/>
  <c r="BA5074" i="79"/>
  <c r="AV5074" i="79"/>
  <c r="BA5073" i="79"/>
  <c r="AV5073" i="79"/>
  <c r="BA5072" i="79"/>
  <c r="AV5072" i="79"/>
  <c r="BA5071" i="79"/>
  <c r="AV5071" i="79"/>
  <c r="BA5070" i="79"/>
  <c r="AV5070" i="79"/>
  <c r="BA5069" i="79"/>
  <c r="AV5069" i="79"/>
  <c r="BA5068" i="79"/>
  <c r="AV5068" i="79"/>
  <c r="BA5067" i="79"/>
  <c r="AV5067" i="79"/>
  <c r="BA5066" i="79"/>
  <c r="AV5066" i="79"/>
  <c r="BA5065" i="79"/>
  <c r="AV5065" i="79"/>
  <c r="BA5064" i="79"/>
  <c r="AV5064" i="79"/>
  <c r="BA5063" i="79"/>
  <c r="AV5063" i="79"/>
  <c r="BA5062" i="79"/>
  <c r="AV5062" i="79"/>
  <c r="BA5061" i="79"/>
  <c r="AV5061" i="79"/>
  <c r="BA5060" i="79"/>
  <c r="AV5060" i="79"/>
  <c r="BA5059" i="79"/>
  <c r="AV5059" i="79"/>
  <c r="BA5058" i="79"/>
  <c r="AV5058" i="79"/>
  <c r="BA5057" i="79"/>
  <c r="AV5057" i="79"/>
  <c r="BA5056" i="79"/>
  <c r="AV5056" i="79"/>
  <c r="BA5055" i="79"/>
  <c r="AV5055" i="79"/>
  <c r="BA5054" i="79"/>
  <c r="AV5054" i="79"/>
  <c r="BA5053" i="79"/>
  <c r="AV5053" i="79"/>
  <c r="BA5052" i="79"/>
  <c r="AV5052" i="79"/>
  <c r="BA5051" i="79"/>
  <c r="AV5051" i="79"/>
  <c r="BA5050" i="79"/>
  <c r="AV5050" i="79"/>
  <c r="BA5049" i="79"/>
  <c r="AV5049" i="79"/>
  <c r="BA5048" i="79"/>
  <c r="AV5048" i="79"/>
  <c r="BA5047" i="79"/>
  <c r="AV5047" i="79"/>
  <c r="BA5046" i="79"/>
  <c r="AV5046" i="79"/>
  <c r="BA5045" i="79"/>
  <c r="AV5045" i="79"/>
  <c r="BA5044" i="79"/>
  <c r="AV5044" i="79"/>
  <c r="BA5043" i="79"/>
  <c r="AV5043" i="79"/>
  <c r="BA5042" i="79"/>
  <c r="AV5042" i="79"/>
  <c r="BA5041" i="79"/>
  <c r="AV5041" i="79"/>
  <c r="BA5040" i="79"/>
  <c r="AV5040" i="79"/>
  <c r="BA5039" i="79"/>
  <c r="AV5039" i="79"/>
  <c r="BA5038" i="79"/>
  <c r="AV5038" i="79"/>
  <c r="BA5037" i="79"/>
  <c r="AV5037" i="79"/>
  <c r="BA5036" i="79"/>
  <c r="AV5036" i="79"/>
  <c r="BA5035" i="79"/>
  <c r="AV5035" i="79"/>
  <c r="BA5034" i="79"/>
  <c r="AV5034" i="79"/>
  <c r="BA5033" i="79"/>
  <c r="AV5033" i="79"/>
  <c r="BA5032" i="79"/>
  <c r="AV5032" i="79"/>
  <c r="BA5031" i="79"/>
  <c r="AV5031" i="79"/>
  <c r="BA5030" i="79"/>
  <c r="AV5030" i="79"/>
  <c r="BA5029" i="79"/>
  <c r="AV5029" i="79"/>
  <c r="BA5028" i="79"/>
  <c r="AV5028" i="79"/>
  <c r="BA5027" i="79"/>
  <c r="AV5027" i="79"/>
  <c r="BA5026" i="79"/>
  <c r="AV5026" i="79"/>
  <c r="BA5025" i="79"/>
  <c r="AV5025" i="79"/>
  <c r="BA5024" i="79"/>
  <c r="AV5024" i="79"/>
  <c r="BA5023" i="79"/>
  <c r="AV5023" i="79"/>
  <c r="BA5022" i="79"/>
  <c r="AV5022" i="79"/>
  <c r="BA5021" i="79"/>
  <c r="AV5021" i="79"/>
  <c r="BA5020" i="79"/>
  <c r="AV5020" i="79"/>
  <c r="BA5019" i="79"/>
  <c r="AV5019" i="79"/>
  <c r="BA5018" i="79"/>
  <c r="AV5018" i="79"/>
  <c r="BA5017" i="79"/>
  <c r="AV5017" i="79"/>
  <c r="BA5016" i="79"/>
  <c r="AV5016" i="79"/>
  <c r="BA5015" i="79"/>
  <c r="AV5015" i="79"/>
  <c r="BA5014" i="79"/>
  <c r="AV5014" i="79"/>
  <c r="BA5013" i="79"/>
  <c r="AV5013" i="79"/>
  <c r="BA5012" i="79"/>
  <c r="AV5012" i="79"/>
  <c r="BA5011" i="79"/>
  <c r="AV5011" i="79"/>
  <c r="BA5010" i="79"/>
  <c r="AV5010" i="79"/>
  <c r="BA5009" i="79"/>
  <c r="AV5009" i="79"/>
  <c r="BA5008" i="79"/>
  <c r="AV5008" i="79"/>
  <c r="BA5007" i="79"/>
  <c r="AV5007" i="79"/>
  <c r="BA5006" i="79"/>
  <c r="AV5006" i="79"/>
  <c r="BA5005" i="79"/>
  <c r="AV5005" i="79"/>
  <c r="BA5004" i="79"/>
  <c r="AV5004" i="79"/>
  <c r="BA5003" i="79"/>
  <c r="AV5003" i="79"/>
  <c r="BA5002" i="79"/>
  <c r="AV5002" i="79"/>
  <c r="BA5001" i="79"/>
  <c r="AV5001" i="79"/>
  <c r="BA5000" i="79"/>
  <c r="AV5000" i="79"/>
  <c r="BA4999" i="79"/>
  <c r="AV4999" i="79"/>
  <c r="BA4998" i="79"/>
  <c r="AV4998" i="79"/>
  <c r="BA4997" i="79"/>
  <c r="AV4997" i="79"/>
  <c r="BA4996" i="79"/>
  <c r="AV4996" i="79"/>
  <c r="BA4995" i="79"/>
  <c r="AV4995" i="79"/>
  <c r="BA4994" i="79"/>
  <c r="AV4994" i="79"/>
  <c r="BA4993" i="79"/>
  <c r="AV4993" i="79"/>
  <c r="BA4992" i="79"/>
  <c r="AV4992" i="79"/>
  <c r="BA4991" i="79"/>
  <c r="AV4991" i="79"/>
  <c r="BA4990" i="79"/>
  <c r="AV4990" i="79"/>
  <c r="BA4989" i="79"/>
  <c r="AV4989" i="79"/>
  <c r="BA4988" i="79"/>
  <c r="AV4988" i="79"/>
  <c r="BA4987" i="79"/>
  <c r="AV4987" i="79"/>
  <c r="BA4986" i="79"/>
  <c r="AV4986" i="79"/>
  <c r="BA4985" i="79"/>
  <c r="AV4985" i="79"/>
  <c r="BA4984" i="79"/>
  <c r="AV4984" i="79"/>
  <c r="BA4983" i="79"/>
  <c r="AV4983" i="79"/>
  <c r="BA4982" i="79"/>
  <c r="AV4982" i="79"/>
  <c r="BA4981" i="79"/>
  <c r="AV4981" i="79"/>
  <c r="BA4980" i="79"/>
  <c r="AV4980" i="79"/>
  <c r="BA4979" i="79"/>
  <c r="AV4979" i="79"/>
  <c r="BA4978" i="79"/>
  <c r="AV4978" i="79"/>
  <c r="BA4977" i="79"/>
  <c r="AV4977" i="79"/>
  <c r="BA4976" i="79"/>
  <c r="AV4976" i="79"/>
  <c r="BA4975" i="79"/>
  <c r="AV4975" i="79"/>
  <c r="BA4974" i="79"/>
  <c r="AV4974" i="79"/>
  <c r="BA4973" i="79"/>
  <c r="AV4973" i="79"/>
  <c r="BA4972" i="79"/>
  <c r="AV4972" i="79"/>
  <c r="BA4971" i="79"/>
  <c r="AV4971" i="79"/>
  <c r="BA4970" i="79"/>
  <c r="AV4970" i="79"/>
  <c r="BA4969" i="79"/>
  <c r="AV4969" i="79"/>
  <c r="BA4968" i="79"/>
  <c r="AV4968" i="79"/>
  <c r="BA4967" i="79"/>
  <c r="AV4967" i="79"/>
  <c r="BA4966" i="79"/>
  <c r="AV4966" i="79"/>
  <c r="BA4965" i="79"/>
  <c r="AV4965" i="79"/>
  <c r="BA4964" i="79"/>
  <c r="AV4964" i="79"/>
  <c r="BA4963" i="79"/>
  <c r="AV4963" i="79"/>
  <c r="BA4962" i="79"/>
  <c r="AV4962" i="79"/>
  <c r="BA4961" i="79"/>
  <c r="AV4961" i="79"/>
  <c r="BA4960" i="79"/>
  <c r="AV4960" i="79"/>
  <c r="BA4959" i="79"/>
  <c r="AV4959" i="79"/>
  <c r="BA4958" i="79"/>
  <c r="AV4958" i="79"/>
  <c r="BA4957" i="79"/>
  <c r="AV4957" i="79"/>
  <c r="BA4956" i="79"/>
  <c r="AV4956" i="79"/>
  <c r="BA4955" i="79"/>
  <c r="AV4955" i="79"/>
  <c r="BA4954" i="79"/>
  <c r="AV4954" i="79"/>
  <c r="BA4953" i="79"/>
  <c r="AV4953" i="79"/>
  <c r="BA4952" i="79"/>
  <c r="AV4952" i="79"/>
  <c r="BA4951" i="79"/>
  <c r="AV4951" i="79"/>
  <c r="BA4950" i="79"/>
  <c r="AV4950" i="79"/>
  <c r="BA4949" i="79"/>
  <c r="AV4949" i="79"/>
  <c r="BA4948" i="79"/>
  <c r="AV4948" i="79"/>
  <c r="BA4947" i="79"/>
  <c r="AV4947" i="79"/>
  <c r="BA4946" i="79"/>
  <c r="AV4946" i="79"/>
  <c r="BA4945" i="79"/>
  <c r="AV4945" i="79"/>
  <c r="BA4944" i="79"/>
  <c r="AV4944" i="79"/>
  <c r="BA4943" i="79"/>
  <c r="AV4943" i="79"/>
  <c r="BA4942" i="79"/>
  <c r="AV4942" i="79"/>
  <c r="BA4941" i="79"/>
  <c r="AV4941" i="79"/>
  <c r="BA4940" i="79"/>
  <c r="AV4940" i="79"/>
  <c r="BA4939" i="79"/>
  <c r="AV4939" i="79"/>
  <c r="BA4938" i="79"/>
  <c r="AV4938" i="79"/>
  <c r="BA4937" i="79"/>
  <c r="AV4937" i="79"/>
  <c r="BA4936" i="79"/>
  <c r="AV4936" i="79"/>
  <c r="BA4935" i="79"/>
  <c r="AV4935" i="79"/>
  <c r="BA4934" i="79"/>
  <c r="AV4934" i="79"/>
  <c r="BA4933" i="79"/>
  <c r="AV4933" i="79"/>
  <c r="BA4932" i="79"/>
  <c r="AV4932" i="79"/>
  <c r="BA4931" i="79"/>
  <c r="AV4931" i="79"/>
  <c r="BA4930" i="79"/>
  <c r="AV4930" i="79"/>
  <c r="BA4929" i="79"/>
  <c r="AV4929" i="79"/>
  <c r="BA4928" i="79"/>
  <c r="AV4928" i="79"/>
  <c r="BA4927" i="79"/>
  <c r="AV4927" i="79"/>
  <c r="BA4926" i="79"/>
  <c r="AV4926" i="79"/>
  <c r="BA4925" i="79"/>
  <c r="AV4925" i="79"/>
  <c r="BA4924" i="79"/>
  <c r="AV4924" i="79"/>
  <c r="BA4923" i="79"/>
  <c r="AV4923" i="79"/>
  <c r="BA4922" i="79"/>
  <c r="AV4922" i="79"/>
  <c r="BA4921" i="79"/>
  <c r="AV4921" i="79"/>
  <c r="BA4920" i="79"/>
  <c r="AV4920" i="79"/>
  <c r="BA4919" i="79"/>
  <c r="AV4919" i="79"/>
  <c r="BA4918" i="79"/>
  <c r="AV4918" i="79"/>
  <c r="BA4917" i="79"/>
  <c r="AV4917" i="79"/>
  <c r="BA4916" i="79"/>
  <c r="AV4916" i="79"/>
  <c r="BA4915" i="79"/>
  <c r="AV4915" i="79"/>
  <c r="BA4914" i="79"/>
  <c r="AV4914" i="79"/>
  <c r="BA4913" i="79"/>
  <c r="AV4913" i="79"/>
  <c r="BA4912" i="79"/>
  <c r="AV4912" i="79"/>
  <c r="BA4911" i="79"/>
  <c r="AV4911" i="79"/>
  <c r="BA4910" i="79"/>
  <c r="AV4910" i="79"/>
  <c r="BA4909" i="79"/>
  <c r="AV4909" i="79"/>
  <c r="BA4908" i="79"/>
  <c r="AV4908" i="79"/>
  <c r="BA4907" i="79"/>
  <c r="AV4907" i="79"/>
  <c r="BA4906" i="79"/>
  <c r="AV4906" i="79"/>
  <c r="BA4905" i="79"/>
  <c r="AV4905" i="79"/>
  <c r="BA4904" i="79"/>
  <c r="AV4904" i="79"/>
  <c r="BA4903" i="79"/>
  <c r="AV4903" i="79"/>
  <c r="BA4902" i="79"/>
  <c r="AV4902" i="79"/>
  <c r="BA4901" i="79"/>
  <c r="AV4901" i="79"/>
  <c r="BA4900" i="79"/>
  <c r="AV4900" i="79"/>
  <c r="BA4899" i="79"/>
  <c r="AV4899" i="79"/>
  <c r="BA4898" i="79"/>
  <c r="AV4898" i="79"/>
  <c r="BA4897" i="79"/>
  <c r="AV4897" i="79"/>
  <c r="BA4896" i="79"/>
  <c r="AV4896" i="79"/>
  <c r="BA4895" i="79"/>
  <c r="AV4895" i="79"/>
  <c r="BA4894" i="79"/>
  <c r="AV4894" i="79"/>
  <c r="BA4893" i="79"/>
  <c r="AV4893" i="79"/>
  <c r="BA4892" i="79"/>
  <c r="AV4892" i="79"/>
  <c r="BA4891" i="79"/>
  <c r="AV4891" i="79"/>
  <c r="BA4890" i="79"/>
  <c r="AV4890" i="79"/>
  <c r="BA4889" i="79"/>
  <c r="AV4889" i="79"/>
  <c r="BA4888" i="79"/>
  <c r="AV4888" i="79"/>
  <c r="BA4887" i="79"/>
  <c r="AV4887" i="79"/>
  <c r="BA4886" i="79"/>
  <c r="AV4886" i="79"/>
  <c r="BA4885" i="79"/>
  <c r="AV4885" i="79"/>
  <c r="BA4884" i="79"/>
  <c r="AV4884" i="79"/>
  <c r="BA4883" i="79"/>
  <c r="AV4883" i="79"/>
  <c r="BA4882" i="79"/>
  <c r="AV4882" i="79"/>
  <c r="BA4881" i="79"/>
  <c r="AV4881" i="79"/>
  <c r="BA4880" i="79"/>
  <c r="AV4880" i="79"/>
  <c r="BA4879" i="79"/>
  <c r="AV4879" i="79"/>
  <c r="BA4878" i="79"/>
  <c r="AV4878" i="79"/>
  <c r="BA4877" i="79"/>
  <c r="AV4877" i="79"/>
  <c r="BA4876" i="79"/>
  <c r="AV4876" i="79"/>
  <c r="BA4875" i="79"/>
  <c r="AV4875" i="79"/>
  <c r="BA4874" i="79"/>
  <c r="AV4874" i="79"/>
  <c r="BA4873" i="79"/>
  <c r="AV4873" i="79"/>
  <c r="BA4872" i="79"/>
  <c r="AV4872" i="79"/>
  <c r="BA4871" i="79"/>
  <c r="AV4871" i="79"/>
  <c r="BA4870" i="79"/>
  <c r="AV4870" i="79"/>
  <c r="BA4869" i="79"/>
  <c r="AV4869" i="79"/>
  <c r="BA4868" i="79"/>
  <c r="AV4868" i="79"/>
  <c r="BA4867" i="79"/>
  <c r="AV4867" i="79"/>
  <c r="BA4866" i="79"/>
  <c r="AV4866" i="79"/>
  <c r="BA4865" i="79"/>
  <c r="AV4865" i="79"/>
  <c r="BA4864" i="79"/>
  <c r="AV4864" i="79"/>
  <c r="BA4863" i="79"/>
  <c r="AV4863" i="79"/>
  <c r="BA4862" i="79"/>
  <c r="AV4862" i="79"/>
  <c r="BA4861" i="79"/>
  <c r="AV4861" i="79"/>
  <c r="BA4860" i="79"/>
  <c r="AV4860" i="79"/>
  <c r="BA4859" i="79"/>
  <c r="AV4859" i="79"/>
  <c r="BA4858" i="79"/>
  <c r="AV4858" i="79"/>
  <c r="BA4857" i="79"/>
  <c r="AV4857" i="79"/>
  <c r="BA4856" i="79"/>
  <c r="AV4856" i="79"/>
  <c r="BA4855" i="79"/>
  <c r="AV4855" i="79"/>
  <c r="BA4854" i="79"/>
  <c r="AV4854" i="79"/>
  <c r="BA4853" i="79"/>
  <c r="AV4853" i="79"/>
  <c r="BA4852" i="79"/>
  <c r="AV4852" i="79"/>
  <c r="BA4851" i="79"/>
  <c r="AV4851" i="79"/>
  <c r="BA4850" i="79"/>
  <c r="AV4850" i="79"/>
  <c r="BA4849" i="79"/>
  <c r="AV4849" i="79"/>
  <c r="BA4848" i="79"/>
  <c r="AV4848" i="79"/>
  <c r="BA4847" i="79"/>
  <c r="AV4847" i="79"/>
  <c r="BA4846" i="79"/>
  <c r="AV4846" i="79"/>
  <c r="BA4845" i="79"/>
  <c r="AV4845" i="79"/>
  <c r="BA4844" i="79"/>
  <c r="AV4844" i="79"/>
  <c r="BA4843" i="79"/>
  <c r="AV4843" i="79"/>
  <c r="BA4842" i="79"/>
  <c r="AV4842" i="79"/>
  <c r="BA4841" i="79"/>
  <c r="AV4841" i="79"/>
  <c r="BA4840" i="79"/>
  <c r="AV4840" i="79"/>
  <c r="BA4839" i="79"/>
  <c r="AV4839" i="79"/>
  <c r="BA4838" i="79"/>
  <c r="AV4838" i="79"/>
  <c r="BA4837" i="79"/>
  <c r="AV4837" i="79"/>
  <c r="BA4836" i="79"/>
  <c r="AV4836" i="79"/>
  <c r="BA4835" i="79"/>
  <c r="AV4835" i="79"/>
  <c r="BA4834" i="79"/>
  <c r="AV4834" i="79"/>
  <c r="BA4833" i="79"/>
  <c r="AV4833" i="79"/>
  <c r="BA4832" i="79"/>
  <c r="AV4832" i="79"/>
  <c r="BA4831" i="79"/>
  <c r="AV4831" i="79"/>
  <c r="BA4830" i="79"/>
  <c r="AV4830" i="79"/>
  <c r="BA4829" i="79"/>
  <c r="AV4829" i="79"/>
  <c r="BA4828" i="79"/>
  <c r="AV4828" i="79"/>
  <c r="BA4827" i="79"/>
  <c r="AV4827" i="79"/>
  <c r="BA4826" i="79"/>
  <c r="AV4826" i="79"/>
  <c r="BA4825" i="79"/>
  <c r="AV4825" i="79"/>
  <c r="BA4824" i="79"/>
  <c r="AV4824" i="79"/>
  <c r="BA4823" i="79"/>
  <c r="AV4823" i="79"/>
  <c r="BA4822" i="79"/>
  <c r="AV4822" i="79"/>
  <c r="BA4821" i="79"/>
  <c r="AV4821" i="79"/>
  <c r="BA4820" i="79"/>
  <c r="AV4820" i="79"/>
  <c r="BA4819" i="79"/>
  <c r="AV4819" i="79"/>
  <c r="BA4818" i="79"/>
  <c r="AV4818" i="79"/>
  <c r="BA4817" i="79"/>
  <c r="AV4817" i="79"/>
  <c r="BA4816" i="79"/>
  <c r="AV4816" i="79"/>
  <c r="BA4815" i="79"/>
  <c r="AV4815" i="79"/>
  <c r="BA4814" i="79"/>
  <c r="AV4814" i="79"/>
  <c r="BA4813" i="79"/>
  <c r="AV4813" i="79"/>
  <c r="BA4812" i="79"/>
  <c r="AV4812" i="79"/>
  <c r="BA4811" i="79"/>
  <c r="AV4811" i="79"/>
  <c r="BA4810" i="79"/>
  <c r="AV4810" i="79"/>
  <c r="BA4809" i="79"/>
  <c r="AV4809" i="79"/>
  <c r="BA4808" i="79"/>
  <c r="AV4808" i="79"/>
  <c r="BA4807" i="79"/>
  <c r="AV4807" i="79"/>
  <c r="BA4806" i="79"/>
  <c r="AV4806" i="79"/>
  <c r="BA4805" i="79"/>
  <c r="AV4805" i="79"/>
  <c r="BA4804" i="79"/>
  <c r="AV4804" i="79"/>
  <c r="BA4803" i="79"/>
  <c r="AV4803" i="79"/>
  <c r="BA4802" i="79"/>
  <c r="AV4802" i="79"/>
  <c r="BA4801" i="79"/>
  <c r="AV4801" i="79"/>
  <c r="BA4800" i="79"/>
  <c r="AV4800" i="79"/>
  <c r="BA4799" i="79"/>
  <c r="AV4799" i="79"/>
  <c r="BA4798" i="79"/>
  <c r="AV4798" i="79"/>
  <c r="BA4797" i="79"/>
  <c r="AV4797" i="79"/>
  <c r="BA4796" i="79"/>
  <c r="AV4796" i="79"/>
  <c r="BA4795" i="79"/>
  <c r="AV4795" i="79"/>
  <c r="BA4794" i="79"/>
  <c r="AV4794" i="79"/>
  <c r="BA4793" i="79"/>
  <c r="AV4793" i="79"/>
  <c r="BA4792" i="79"/>
  <c r="AV4792" i="79"/>
  <c r="BA4791" i="79"/>
  <c r="AV4791" i="79"/>
  <c r="BA4790" i="79"/>
  <c r="AV4790" i="79"/>
  <c r="BA4789" i="79"/>
  <c r="AV4789" i="79"/>
  <c r="BA4788" i="79"/>
  <c r="AV4788" i="79"/>
  <c r="BA4787" i="79"/>
  <c r="AV4787" i="79"/>
  <c r="BA4786" i="79"/>
  <c r="AV4786" i="79"/>
  <c r="BA4785" i="79"/>
  <c r="AV4785" i="79"/>
  <c r="BA4784" i="79"/>
  <c r="AV4784" i="79"/>
  <c r="BA4783" i="79"/>
  <c r="AV4783" i="79"/>
  <c r="BA4782" i="79"/>
  <c r="AV4782" i="79"/>
  <c r="BA4781" i="79"/>
  <c r="AV4781" i="79"/>
  <c r="BA4780" i="79"/>
  <c r="AV4780" i="79"/>
  <c r="BA4779" i="79"/>
  <c r="AV4779" i="79"/>
  <c r="BA4778" i="79"/>
  <c r="AV4778" i="79"/>
  <c r="BA4777" i="79"/>
  <c r="AV4777" i="79"/>
  <c r="BA4776" i="79"/>
  <c r="AV4776" i="79"/>
  <c r="BA4775" i="79"/>
  <c r="AV4775" i="79"/>
  <c r="BA4774" i="79"/>
  <c r="AV4774" i="79"/>
  <c r="BA4773" i="79"/>
  <c r="AV4773" i="79"/>
  <c r="BA4772" i="79"/>
  <c r="AV4772" i="79"/>
  <c r="BA4771" i="79"/>
  <c r="AV4771" i="79"/>
  <c r="BA4770" i="79"/>
  <c r="AV4770" i="79"/>
  <c r="BA4769" i="79"/>
  <c r="AV4769" i="79"/>
  <c r="BA4768" i="79"/>
  <c r="AV4768" i="79"/>
  <c r="BA4767" i="79"/>
  <c r="AV4767" i="79"/>
  <c r="BA4766" i="79"/>
  <c r="AV4766" i="79"/>
  <c r="BA4765" i="79"/>
  <c r="AV4765" i="79"/>
  <c r="BA4764" i="79"/>
  <c r="AV4764" i="79"/>
  <c r="BA4763" i="79"/>
  <c r="AV4763" i="79"/>
  <c r="BA4762" i="79"/>
  <c r="AV4762" i="79"/>
  <c r="BA4761" i="79"/>
  <c r="AV4761" i="79"/>
  <c r="BA4760" i="79"/>
  <c r="AV4760" i="79"/>
  <c r="BA4759" i="79"/>
  <c r="AV4759" i="79"/>
  <c r="BA4758" i="79"/>
  <c r="AV4758" i="79"/>
  <c r="BA4757" i="79"/>
  <c r="AV4757" i="79"/>
  <c r="BA4756" i="79"/>
  <c r="AV4756" i="79"/>
  <c r="BA4755" i="79"/>
  <c r="AV4755" i="79"/>
  <c r="BA4754" i="79"/>
  <c r="AV4754" i="79"/>
  <c r="BA4753" i="79"/>
  <c r="AV4753" i="79"/>
  <c r="BA4752" i="79"/>
  <c r="AV4752" i="79"/>
  <c r="BA4751" i="79"/>
  <c r="AV4751" i="79"/>
  <c r="BA4750" i="79"/>
  <c r="AV4750" i="79"/>
  <c r="BA4749" i="79"/>
  <c r="AV4749" i="79"/>
  <c r="BA4748" i="79"/>
  <c r="AV4748" i="79"/>
  <c r="BA4747" i="79"/>
  <c r="AV4747" i="79"/>
  <c r="BA4746" i="79"/>
  <c r="AV4746" i="79"/>
  <c r="BA4745" i="79"/>
  <c r="AV4745" i="79"/>
  <c r="BA4744" i="79"/>
  <c r="AV4744" i="79"/>
  <c r="BA4743" i="79"/>
  <c r="AV4743" i="79"/>
  <c r="BA4742" i="79"/>
  <c r="AV4742" i="79"/>
  <c r="BA4741" i="79"/>
  <c r="AV4741" i="79"/>
  <c r="BA4740" i="79"/>
  <c r="AV4740" i="79"/>
  <c r="BA4739" i="79"/>
  <c r="AV4739" i="79"/>
  <c r="BA4738" i="79"/>
  <c r="AV4738" i="79"/>
  <c r="BA4737" i="79"/>
  <c r="AV4737" i="79"/>
  <c r="BA4736" i="79"/>
  <c r="AV4736" i="79"/>
  <c r="BA4735" i="79"/>
  <c r="AV4735" i="79"/>
  <c r="BA4734" i="79"/>
  <c r="AV4734" i="79"/>
  <c r="BA4733" i="79"/>
  <c r="AV4733" i="79"/>
  <c r="BA4732" i="79"/>
  <c r="AV4732" i="79"/>
  <c r="BA4731" i="79"/>
  <c r="AV4731" i="79"/>
  <c r="BA4730" i="79"/>
  <c r="AV4730" i="79"/>
  <c r="BA4729" i="79"/>
  <c r="AV4729" i="79"/>
  <c r="BA4728" i="79"/>
  <c r="AV4728" i="79"/>
  <c r="BA4727" i="79"/>
  <c r="AV4727" i="79"/>
  <c r="BA4726" i="79"/>
  <c r="AV4726" i="79"/>
  <c r="BA4725" i="79"/>
  <c r="AV4725" i="79"/>
  <c r="BA4724" i="79"/>
  <c r="AV4724" i="79"/>
  <c r="BA4723" i="79"/>
  <c r="AV4723" i="79"/>
  <c r="BA4722" i="79"/>
  <c r="AV4722" i="79"/>
  <c r="BA4721" i="79"/>
  <c r="AV4721" i="79"/>
  <c r="BA4720" i="79"/>
  <c r="AV4720" i="79"/>
  <c r="BA4719" i="79"/>
  <c r="AV4719" i="79"/>
  <c r="BA4718" i="79"/>
  <c r="AV4718" i="79"/>
  <c r="BA4717" i="79"/>
  <c r="AV4717" i="79"/>
  <c r="BA4716" i="79"/>
  <c r="AV4716" i="79"/>
  <c r="BA4715" i="79"/>
  <c r="AV4715" i="79"/>
  <c r="BA4714" i="79"/>
  <c r="AV4714" i="79"/>
  <c r="BA4713" i="79"/>
  <c r="AV4713" i="79"/>
  <c r="BA4712" i="79"/>
  <c r="AV4712" i="79"/>
  <c r="BA4711" i="79"/>
  <c r="AV4711" i="79"/>
  <c r="BA4710" i="79"/>
  <c r="AV4710" i="79"/>
  <c r="BA4709" i="79"/>
  <c r="AV4709" i="79"/>
  <c r="BA4708" i="79"/>
  <c r="AV4708" i="79"/>
  <c r="BA4707" i="79"/>
  <c r="AV4707" i="79"/>
  <c r="BA4706" i="79"/>
  <c r="AV4706" i="79"/>
  <c r="BA4705" i="79"/>
  <c r="AV4705" i="79"/>
  <c r="BA4704" i="79"/>
  <c r="AV4704" i="79"/>
  <c r="BA4703" i="79"/>
  <c r="AV4703" i="79"/>
  <c r="BA4702" i="79"/>
  <c r="AV4702" i="79"/>
  <c r="BA4701" i="79"/>
  <c r="AV4701" i="79"/>
  <c r="BA4700" i="79"/>
  <c r="AV4700" i="79"/>
  <c r="BA4699" i="79"/>
  <c r="AV4699" i="79"/>
  <c r="BA4698" i="79"/>
  <c r="AV4698" i="79"/>
  <c r="BA4697" i="79"/>
  <c r="AV4697" i="79"/>
  <c r="BA4696" i="79"/>
  <c r="AV4696" i="79"/>
  <c r="BA4695" i="79"/>
  <c r="AV4695" i="79"/>
  <c r="BA4694" i="79"/>
  <c r="AV4694" i="79"/>
  <c r="BA4693" i="79"/>
  <c r="AV4693" i="79"/>
  <c r="BA4692" i="79"/>
  <c r="AV4692" i="79"/>
  <c r="BA4691" i="79"/>
  <c r="AV4691" i="79"/>
  <c r="BA4690" i="79"/>
  <c r="AV4690" i="79"/>
  <c r="BA4689" i="79"/>
  <c r="AV4689" i="79"/>
  <c r="BA4688" i="79"/>
  <c r="AV4688" i="79"/>
  <c r="BA4687" i="79"/>
  <c r="AV4687" i="79"/>
  <c r="BA4686" i="79"/>
  <c r="AV4686" i="79"/>
  <c r="BA4685" i="79"/>
  <c r="AV4685" i="79"/>
  <c r="BA4684" i="79"/>
  <c r="AV4684" i="79"/>
  <c r="BA4683" i="79"/>
  <c r="AV4683" i="79"/>
  <c r="BA4682" i="79"/>
  <c r="AV4682" i="79"/>
  <c r="BA4681" i="79"/>
  <c r="AV4681" i="79"/>
  <c r="BA4680" i="79"/>
  <c r="AV4680" i="79"/>
  <c r="BA4679" i="79"/>
  <c r="AV4679" i="79"/>
  <c r="BA4678" i="79"/>
  <c r="AV4678" i="79"/>
  <c r="BA4677" i="79"/>
  <c r="AV4677" i="79"/>
  <c r="BA4676" i="79"/>
  <c r="AV4676" i="79"/>
  <c r="BA4675" i="79"/>
  <c r="AV4675" i="79"/>
  <c r="BA4674" i="79"/>
  <c r="AV4674" i="79"/>
  <c r="BA4673" i="79"/>
  <c r="AV4673" i="79"/>
  <c r="BA4672" i="79"/>
  <c r="AV4672" i="79"/>
  <c r="BA4671" i="79"/>
  <c r="AV4671" i="79"/>
  <c r="BA4670" i="79"/>
  <c r="AV4670" i="79"/>
  <c r="BA4669" i="79"/>
  <c r="AV4669" i="79"/>
  <c r="BA4668" i="79"/>
  <c r="AV4668" i="79"/>
  <c r="BA4667" i="79"/>
  <c r="AV4667" i="79"/>
  <c r="BA4666" i="79"/>
  <c r="AV4666" i="79"/>
  <c r="BA4665" i="79"/>
  <c r="AV4665" i="79"/>
  <c r="BA4664" i="79"/>
  <c r="AV4664" i="79"/>
  <c r="BA4663" i="79"/>
  <c r="AV4663" i="79"/>
  <c r="BA4662" i="79"/>
  <c r="AV4662" i="79"/>
  <c r="BA4661" i="79"/>
  <c r="AV4661" i="79"/>
  <c r="BA4660" i="79"/>
  <c r="AV4660" i="79"/>
  <c r="BA4659" i="79"/>
  <c r="AV4659" i="79"/>
  <c r="BA4658" i="79"/>
  <c r="AV4658" i="79"/>
  <c r="BA4657" i="79"/>
  <c r="AV4657" i="79"/>
  <c r="BA4656" i="79"/>
  <c r="AV4656" i="79"/>
  <c r="BA4655" i="79"/>
  <c r="AV4655" i="79"/>
  <c r="BA4654" i="79"/>
  <c r="AV4654" i="79"/>
  <c r="BA4653" i="79"/>
  <c r="AV4653" i="79"/>
  <c r="BA4652" i="79"/>
  <c r="AV4652" i="79"/>
  <c r="BA4651" i="79"/>
  <c r="AV4651" i="79"/>
  <c r="BA4650" i="79"/>
  <c r="AV4650" i="79"/>
  <c r="BA4649" i="79"/>
  <c r="AV4649" i="79"/>
  <c r="BA4648" i="79"/>
  <c r="AV4648" i="79"/>
  <c r="BA4647" i="79"/>
  <c r="AV4647" i="79"/>
  <c r="BA4646" i="79"/>
  <c r="AV4646" i="79"/>
  <c r="BA4645" i="79"/>
  <c r="AV4645" i="79"/>
  <c r="BA4644" i="79"/>
  <c r="AV4644" i="79"/>
  <c r="BA4643" i="79"/>
  <c r="AV4643" i="79"/>
  <c r="BA4642" i="79"/>
  <c r="AV4642" i="79"/>
  <c r="BA4641" i="79"/>
  <c r="AV4641" i="79"/>
  <c r="BA4640" i="79"/>
  <c r="AV4640" i="79"/>
  <c r="BA4639" i="79"/>
  <c r="AV4639" i="79"/>
  <c r="BA4638" i="79"/>
  <c r="AV4638" i="79"/>
  <c r="BA4637" i="79"/>
  <c r="AV4637" i="79"/>
  <c r="BA4636" i="79"/>
  <c r="AV4636" i="79"/>
  <c r="BA4635" i="79"/>
  <c r="AV4635" i="79"/>
  <c r="BA4634" i="79"/>
  <c r="AV4634" i="79"/>
  <c r="BA4633" i="79"/>
  <c r="AV4633" i="79"/>
  <c r="BA4632" i="79"/>
  <c r="AV4632" i="79"/>
  <c r="BA4631" i="79"/>
  <c r="AV4631" i="79"/>
  <c r="BA4630" i="79"/>
  <c r="AV4630" i="79"/>
  <c r="BA4629" i="79"/>
  <c r="AV4629" i="79"/>
  <c r="BA4628" i="79"/>
  <c r="AV4628" i="79"/>
  <c r="BA4627" i="79"/>
  <c r="AV4627" i="79"/>
  <c r="BA4626" i="79"/>
  <c r="AV4626" i="79"/>
  <c r="BA4625" i="79"/>
  <c r="AV4625" i="79"/>
  <c r="BA4624" i="79"/>
  <c r="AV4624" i="79"/>
  <c r="BA4623" i="79"/>
  <c r="AV4623" i="79"/>
  <c r="BA4622" i="79"/>
  <c r="AV4622" i="79"/>
  <c r="BA4621" i="79"/>
  <c r="AV4621" i="79"/>
  <c r="BA4620" i="79"/>
  <c r="AV4620" i="79"/>
  <c r="BA4619" i="79"/>
  <c r="AV4619" i="79"/>
  <c r="BA4618" i="79"/>
  <c r="AV4618" i="79"/>
  <c r="BA4617" i="79"/>
  <c r="AV4617" i="79"/>
  <c r="BA4616" i="79"/>
  <c r="AV4616" i="79"/>
  <c r="BA4615" i="79"/>
  <c r="AV4615" i="79"/>
  <c r="BA4614" i="79"/>
  <c r="AV4614" i="79"/>
  <c r="BA4613" i="79"/>
  <c r="AV4613" i="79"/>
  <c r="BA4612" i="79"/>
  <c r="AV4612" i="79"/>
  <c r="BA4611" i="79"/>
  <c r="AV4611" i="79"/>
  <c r="BA4609" i="79"/>
  <c r="AV4609" i="79"/>
  <c r="BA4608" i="79"/>
  <c r="AV4608" i="79"/>
  <c r="BA4607" i="79"/>
  <c r="AV4607" i="79"/>
  <c r="BA4606" i="79"/>
  <c r="AV4606" i="79"/>
  <c r="BA4605" i="79"/>
  <c r="AV4605" i="79"/>
  <c r="BA4604" i="79"/>
  <c r="AV4604" i="79"/>
  <c r="BA4603" i="79"/>
  <c r="AV4603" i="79"/>
  <c r="BA4602" i="79"/>
  <c r="AV4602" i="79"/>
  <c r="BA4601" i="79"/>
  <c r="AV4601" i="79"/>
  <c r="BA4600" i="79"/>
  <c r="AV4600" i="79"/>
  <c r="BA4599" i="79"/>
  <c r="AV4599" i="79"/>
  <c r="BA4598" i="79"/>
  <c r="AV4598" i="79"/>
  <c r="BA4597" i="79"/>
  <c r="AV4597" i="79"/>
  <c r="BA4596" i="79"/>
  <c r="AV4596" i="79"/>
  <c r="BA4595" i="79"/>
  <c r="AV4595" i="79"/>
  <c r="BA4594" i="79"/>
  <c r="AV4594" i="79"/>
  <c r="BA4593" i="79"/>
  <c r="AV4593" i="79"/>
  <c r="BA4592" i="79"/>
  <c r="AV4592" i="79"/>
  <c r="BA4591" i="79"/>
  <c r="AV4591" i="79"/>
  <c r="BA4590" i="79"/>
  <c r="AV4590" i="79"/>
  <c r="BA4589" i="79"/>
  <c r="AV4589" i="79"/>
  <c r="BA4588" i="79"/>
  <c r="AV4588" i="79"/>
  <c r="BA4587" i="79"/>
  <c r="AV4587" i="79"/>
  <c r="BA4586" i="79"/>
  <c r="AV4586" i="79"/>
  <c r="BA4585" i="79"/>
  <c r="AV4585" i="79"/>
  <c r="BA4584" i="79"/>
  <c r="AV4584" i="79"/>
  <c r="BA4583" i="79"/>
  <c r="AV4583" i="79"/>
  <c r="BA4582" i="79"/>
  <c r="AV4582" i="79"/>
  <c r="BA4581" i="79"/>
  <c r="AV4581" i="79"/>
  <c r="BA4580" i="79"/>
  <c r="AV4580" i="79"/>
  <c r="BA4579" i="79"/>
  <c r="AV4579" i="79"/>
  <c r="BA4578" i="79"/>
  <c r="AV4578" i="79"/>
  <c r="BA4577" i="79"/>
  <c r="AV4577" i="79"/>
  <c r="BA4576" i="79"/>
  <c r="AV4576" i="79"/>
  <c r="BA4575" i="79"/>
  <c r="AV4575" i="79"/>
  <c r="BA4574" i="79"/>
  <c r="AV4574" i="79"/>
  <c r="BA4573" i="79"/>
  <c r="AV4573" i="79"/>
  <c r="BA4572" i="79"/>
  <c r="AV4572" i="79"/>
  <c r="BA4571" i="79"/>
  <c r="AV4571" i="79"/>
  <c r="BA4570" i="79"/>
  <c r="AV4570" i="79"/>
  <c r="BA4569" i="79"/>
  <c r="AV4569" i="79"/>
  <c r="BA4568" i="79"/>
  <c r="AV4568" i="79"/>
  <c r="BA4567" i="79"/>
  <c r="AV4567" i="79"/>
  <c r="BA4566" i="79"/>
  <c r="AV4566" i="79"/>
  <c r="BA4565" i="79"/>
  <c r="AV4565" i="79"/>
  <c r="BA4564" i="79"/>
  <c r="AV4564" i="79"/>
  <c r="BA4563" i="79"/>
  <c r="AV4563" i="79"/>
  <c r="BA4562" i="79"/>
  <c r="AV4562" i="79"/>
  <c r="BA4561" i="79"/>
  <c r="AV4561" i="79"/>
  <c r="BA4560" i="79"/>
  <c r="AV4560" i="79"/>
  <c r="BA4559" i="79"/>
  <c r="AV4559" i="79"/>
  <c r="BA4558" i="79"/>
  <c r="AV4558" i="79"/>
  <c r="BA4557" i="79"/>
  <c r="AV4557" i="79"/>
  <c r="BA4556" i="79"/>
  <c r="AV4556" i="79"/>
  <c r="BA4555" i="79"/>
  <c r="AV4555" i="79"/>
  <c r="BA4554" i="79"/>
  <c r="AV4554" i="79"/>
  <c r="BA4553" i="79"/>
  <c r="AV4553" i="79"/>
  <c r="BA4552" i="79"/>
  <c r="AV4552" i="79"/>
  <c r="BA4551" i="79"/>
  <c r="AV4551" i="79"/>
  <c r="BA4550" i="79"/>
  <c r="AV4550" i="79"/>
  <c r="BA4549" i="79"/>
  <c r="AV4549" i="79"/>
  <c r="BA4548" i="79"/>
  <c r="AV4548" i="79"/>
  <c r="BA4547" i="79"/>
  <c r="AV4547" i="79"/>
  <c r="BA4546" i="79"/>
  <c r="AV4546" i="79"/>
  <c r="BA4545" i="79"/>
  <c r="AV4545" i="79"/>
  <c r="BA4544" i="79"/>
  <c r="AV4544" i="79"/>
  <c r="BA4543" i="79"/>
  <c r="AV4543" i="79"/>
  <c r="BA4542" i="79"/>
  <c r="AV4542" i="79"/>
  <c r="BA4541" i="79"/>
  <c r="AV4541" i="79"/>
  <c r="BA4540" i="79"/>
  <c r="AV4540" i="79"/>
  <c r="BA4539" i="79"/>
  <c r="AV4539" i="79"/>
  <c r="BA4538" i="79"/>
  <c r="AV4538" i="79"/>
  <c r="BA4537" i="79"/>
  <c r="AV4537" i="79"/>
  <c r="BA4535" i="79"/>
  <c r="AV4535" i="79"/>
  <c r="BA4534" i="79"/>
  <c r="AV4534" i="79"/>
  <c r="BA4533" i="79"/>
  <c r="AV4533" i="79"/>
  <c r="BA4532" i="79"/>
  <c r="AV4532" i="79"/>
  <c r="BA4531" i="79"/>
  <c r="AV4531" i="79"/>
  <c r="BA4530" i="79"/>
  <c r="AV4530" i="79"/>
  <c r="BA4529" i="79"/>
  <c r="AV4529" i="79"/>
  <c r="BA4528" i="79"/>
  <c r="AV4528" i="79"/>
  <c r="BA4527" i="79"/>
  <c r="AV4527" i="79"/>
  <c r="BA4526" i="79"/>
  <c r="AV4526" i="79"/>
  <c r="BA4525" i="79"/>
  <c r="AV4525" i="79"/>
  <c r="BA4524" i="79"/>
  <c r="AV4524" i="79"/>
  <c r="BA4523" i="79"/>
  <c r="AV4523" i="79"/>
  <c r="BA4522" i="79"/>
  <c r="AV4522" i="79"/>
  <c r="BA4521" i="79"/>
  <c r="AV4521" i="79"/>
  <c r="BA4520" i="79"/>
  <c r="AV4520" i="79"/>
  <c r="BA4519" i="79"/>
  <c r="AV4519" i="79"/>
  <c r="BA4518" i="79"/>
  <c r="AV4518" i="79"/>
  <c r="BA4517" i="79"/>
  <c r="AV4517" i="79"/>
  <c r="BA4516" i="79"/>
  <c r="AV4516" i="79"/>
  <c r="BA4515" i="79"/>
  <c r="AV4515" i="79"/>
  <c r="BA4514" i="79"/>
  <c r="AV4514" i="79"/>
  <c r="BA4513" i="79"/>
  <c r="AV4513" i="79"/>
  <c r="BA4512" i="79"/>
  <c r="AV4512" i="79"/>
  <c r="BA4511" i="79"/>
  <c r="AV4511" i="79"/>
  <c r="BA4510" i="79"/>
  <c r="AV4510" i="79"/>
  <c r="BA4509" i="79"/>
  <c r="AV4509" i="79"/>
  <c r="BA4508" i="79"/>
  <c r="AV4508" i="79"/>
  <c r="BA4507" i="79"/>
  <c r="AV4507" i="79"/>
  <c r="BA4506" i="79"/>
  <c r="AV4506" i="79"/>
  <c r="BA4505" i="79"/>
  <c r="AV4505" i="79"/>
  <c r="BA4504" i="79"/>
  <c r="AV4504" i="79"/>
  <c r="BA4503" i="79"/>
  <c r="AV4503" i="79"/>
  <c r="BA4502" i="79"/>
  <c r="AV4502" i="79"/>
  <c r="BA4501" i="79"/>
  <c r="AV4501" i="79"/>
  <c r="BA4500" i="79"/>
  <c r="AV4500" i="79"/>
  <c r="BA4499" i="79"/>
  <c r="AV4499" i="79"/>
  <c r="BA4498" i="79"/>
  <c r="AV4498" i="79"/>
  <c r="BA4497" i="79"/>
  <c r="AV4497" i="79"/>
  <c r="BA4496" i="79"/>
  <c r="AV4496" i="79"/>
  <c r="BA4495" i="79"/>
  <c r="AV4495" i="79"/>
  <c r="BA4494" i="79"/>
  <c r="AV4494" i="79"/>
  <c r="BA4493" i="79"/>
  <c r="AV4493" i="79"/>
  <c r="BA4492" i="79"/>
  <c r="AV4492" i="79"/>
  <c r="BA4491" i="79"/>
  <c r="AV4491" i="79"/>
  <c r="BA4490" i="79"/>
  <c r="AV4490" i="79"/>
  <c r="BA4489" i="79"/>
  <c r="AV4489" i="79"/>
  <c r="BA4488" i="79"/>
  <c r="AV4488" i="79"/>
  <c r="BA4487" i="79"/>
  <c r="AV4487" i="79"/>
  <c r="BA4486" i="79"/>
  <c r="AV4486" i="79"/>
  <c r="BA4485" i="79"/>
  <c r="AV4485" i="79"/>
  <c r="BA4484" i="79"/>
  <c r="AV4484" i="79"/>
  <c r="BA4483" i="79"/>
  <c r="AV4483" i="79"/>
  <c r="BA4482" i="79"/>
  <c r="AV4482" i="79"/>
  <c r="BA4481" i="79"/>
  <c r="AV4481" i="79"/>
  <c r="BA4480" i="79"/>
  <c r="AV4480" i="79"/>
  <c r="BA4479" i="79"/>
  <c r="AV4479" i="79"/>
  <c r="BA4478" i="79"/>
  <c r="AV4478" i="79"/>
  <c r="BA4477" i="79"/>
  <c r="AV4477" i="79"/>
  <c r="BA4476" i="79"/>
  <c r="AV4476" i="79"/>
  <c r="BA4475" i="79"/>
  <c r="AV4475" i="79"/>
  <c r="BA4474" i="79"/>
  <c r="AV4474" i="79"/>
  <c r="BA4473" i="79"/>
  <c r="AV4473" i="79"/>
  <c r="BA4472" i="79"/>
  <c r="AV4472" i="79"/>
  <c r="BA4471" i="79"/>
  <c r="AV4471" i="79"/>
  <c r="BA4470" i="79"/>
  <c r="AV4470" i="79"/>
  <c r="BA4469" i="79"/>
  <c r="AV4469" i="79"/>
  <c r="BA4468" i="79"/>
  <c r="AV4468" i="79"/>
  <c r="BA4467" i="79"/>
  <c r="AV4467" i="79"/>
  <c r="BA4466" i="79"/>
  <c r="AV4466" i="79"/>
  <c r="BA4465" i="79"/>
  <c r="AV4465" i="79"/>
  <c r="BA4464" i="79"/>
  <c r="AV4464" i="79"/>
  <c r="BA4463" i="79"/>
  <c r="AV4463" i="79"/>
  <c r="BA4462" i="79"/>
  <c r="AV4462" i="79"/>
  <c r="BA4461" i="79"/>
  <c r="AV4461" i="79"/>
  <c r="BA4460" i="79"/>
  <c r="AV4460" i="79"/>
  <c r="BA4459" i="79"/>
  <c r="AV4459" i="79"/>
  <c r="BA4458" i="79"/>
  <c r="AV4458" i="79"/>
  <c r="BA4457" i="79"/>
  <c r="AV4457" i="79"/>
  <c r="BA4456" i="79"/>
  <c r="AV4456" i="79"/>
  <c r="BA4455" i="79"/>
  <c r="AV4455" i="79"/>
  <c r="BA4454" i="79"/>
  <c r="AV4454" i="79"/>
  <c r="BA4453" i="79"/>
  <c r="AV4453" i="79"/>
  <c r="BA4452" i="79"/>
  <c r="AV4452" i="79"/>
  <c r="BA4451" i="79"/>
  <c r="AV4451" i="79"/>
  <c r="BA4450" i="79"/>
  <c r="AV4450" i="79"/>
  <c r="BA4449" i="79"/>
  <c r="AV4449" i="79"/>
  <c r="BA4448" i="79"/>
  <c r="AV4448" i="79"/>
  <c r="BA4447" i="79"/>
  <c r="AV4447" i="79"/>
  <c r="BA4446" i="79"/>
  <c r="AV4446" i="79"/>
  <c r="BA4445" i="79"/>
  <c r="AV4445" i="79"/>
  <c r="BA4444" i="79"/>
  <c r="AV4444" i="79"/>
  <c r="BA4443" i="79"/>
  <c r="AV4443" i="79"/>
  <c r="BA4442" i="79"/>
  <c r="AV4442" i="79"/>
  <c r="BA4441" i="79"/>
  <c r="AV4441" i="79"/>
  <c r="BA4440" i="79"/>
  <c r="AV4440" i="79"/>
  <c r="BA4439" i="79"/>
  <c r="AV4439" i="79"/>
  <c r="BA4438" i="79"/>
  <c r="AV4438" i="79"/>
  <c r="BA4437" i="79"/>
  <c r="AV4437" i="79"/>
  <c r="BA4436" i="79"/>
  <c r="AV4436" i="79"/>
  <c r="BA4435" i="79"/>
  <c r="AV4435" i="79"/>
  <c r="BA4434" i="79"/>
  <c r="AV4434" i="79"/>
  <c r="BA4433" i="79"/>
  <c r="AV4433" i="79"/>
  <c r="BA4432" i="79"/>
  <c r="AV4432" i="79"/>
  <c r="BA4431" i="79"/>
  <c r="AV4431" i="79"/>
  <c r="BA4430" i="79"/>
  <c r="AV4430" i="79"/>
  <c r="BA4429" i="79"/>
  <c r="AV4429" i="79"/>
  <c r="BA4428" i="79"/>
  <c r="AV4428" i="79"/>
  <c r="BA4427" i="79"/>
  <c r="AV4427" i="79"/>
  <c r="BA4426" i="79"/>
  <c r="AV4426" i="79"/>
  <c r="BA4425" i="79"/>
  <c r="AV4425" i="79"/>
  <c r="BA4424" i="79"/>
  <c r="AV4424" i="79"/>
  <c r="BA4423" i="79"/>
  <c r="AV4423" i="79"/>
  <c r="BA4422" i="79"/>
  <c r="AV4422" i="79"/>
  <c r="BA4421" i="79"/>
  <c r="AV4421" i="79"/>
  <c r="BA4420" i="79"/>
  <c r="AV4420" i="79"/>
  <c r="BA4419" i="79"/>
  <c r="AV4419" i="79"/>
  <c r="BA4418" i="79"/>
  <c r="AV4418" i="79"/>
  <c r="BA4417" i="79"/>
  <c r="AV4417" i="79"/>
  <c r="BA4416" i="79"/>
  <c r="AV4416" i="79"/>
  <c r="BA4415" i="79"/>
  <c r="AV4415" i="79"/>
  <c r="BA4414" i="79"/>
  <c r="AV4414" i="79"/>
  <c r="BA4413" i="79"/>
  <c r="AV4413" i="79"/>
  <c r="BA4412" i="79"/>
  <c r="AV4412" i="79"/>
  <c r="BA4411" i="79"/>
  <c r="AV4411" i="79"/>
  <c r="BA4410" i="79"/>
  <c r="AV4410" i="79"/>
  <c r="BA4409" i="79"/>
  <c r="AV4409" i="79"/>
  <c r="BA4408" i="79"/>
  <c r="AV4408" i="79"/>
  <c r="BA4407" i="79"/>
  <c r="AV4407" i="79"/>
  <c r="BA4406" i="79"/>
  <c r="AV4406" i="79"/>
  <c r="BA4405" i="79"/>
  <c r="AV4405" i="79"/>
  <c r="BA4404" i="79"/>
  <c r="AV4404" i="79"/>
  <c r="BA4403" i="79"/>
  <c r="AV4403" i="79"/>
  <c r="BA4402" i="79"/>
  <c r="AV4402" i="79"/>
  <c r="BA4401" i="79"/>
  <c r="AV4401" i="79"/>
  <c r="BA4400" i="79"/>
  <c r="AV4400" i="79"/>
  <c r="BA4399" i="79"/>
  <c r="AV4399" i="79"/>
  <c r="BA4398" i="79"/>
  <c r="AV4398" i="79"/>
  <c r="BA4397" i="79"/>
  <c r="AV4397" i="79"/>
  <c r="BA4396" i="79"/>
  <c r="AV4396" i="79"/>
  <c r="BA4395" i="79"/>
  <c r="AV4395" i="79"/>
  <c r="BA4394" i="79"/>
  <c r="AV4394" i="79"/>
  <c r="BA4393" i="79"/>
  <c r="AV4393" i="79"/>
  <c r="BA4392" i="79"/>
  <c r="AV4392" i="79"/>
  <c r="BA4391" i="79"/>
  <c r="AV4391" i="79"/>
  <c r="BA4390" i="79"/>
  <c r="AV4390" i="79"/>
  <c r="BA4389" i="79"/>
  <c r="AV4389" i="79"/>
  <c r="BA4388" i="79"/>
  <c r="AV4388" i="79"/>
  <c r="BA4387" i="79"/>
  <c r="AV4387" i="79"/>
  <c r="BA4386" i="79"/>
  <c r="AV4386" i="79"/>
  <c r="BA4385" i="79"/>
  <c r="AV4385" i="79"/>
  <c r="BA4384" i="79"/>
  <c r="AV4384" i="79"/>
  <c r="BA4383" i="79"/>
  <c r="AV4383" i="79"/>
  <c r="BA4382" i="79"/>
  <c r="AV4382" i="79"/>
  <c r="BA4381" i="79"/>
  <c r="AV4381" i="79"/>
  <c r="BA4380" i="79"/>
  <c r="AV4380" i="79"/>
  <c r="BA4379" i="79"/>
  <c r="AV4379" i="79"/>
  <c r="BA4378" i="79"/>
  <c r="AV4378" i="79"/>
  <c r="BA4377" i="79"/>
  <c r="AV4377" i="79"/>
  <c r="BA4376" i="79"/>
  <c r="AV4376" i="79"/>
  <c r="BA4375" i="79"/>
  <c r="AV4375" i="79"/>
  <c r="BA4374" i="79"/>
  <c r="AV4374" i="79"/>
  <c r="BA4373" i="79"/>
  <c r="AV4373" i="79"/>
  <c r="BA4372" i="79"/>
  <c r="AV4372" i="79"/>
  <c r="BA4371" i="79"/>
  <c r="AV4371" i="79"/>
  <c r="BA4370" i="79"/>
  <c r="AV4370" i="79"/>
  <c r="BA4369" i="79"/>
  <c r="AV4369" i="79"/>
  <c r="BA4368" i="79"/>
  <c r="AV4368" i="79"/>
  <c r="BA4367" i="79"/>
  <c r="AV4367" i="79"/>
  <c r="BA4366" i="79"/>
  <c r="AV4366" i="79"/>
  <c r="BA4365" i="79"/>
  <c r="AV4365" i="79"/>
  <c r="BA4364" i="79"/>
  <c r="AV4364" i="79"/>
  <c r="BA4363" i="79"/>
  <c r="AV4363" i="79"/>
  <c r="BA4362" i="79"/>
  <c r="AV4362" i="79"/>
  <c r="BA4361" i="79"/>
  <c r="AV4361" i="79"/>
  <c r="BA4360" i="79"/>
  <c r="AV4360" i="79"/>
  <c r="BA4359" i="79"/>
  <c r="AV4359" i="79"/>
  <c r="BA4358" i="79"/>
  <c r="AV4358" i="79"/>
  <c r="BA4357" i="79"/>
  <c r="AV4357" i="79"/>
  <c r="BA4356" i="79"/>
  <c r="AV4356" i="79"/>
  <c r="BA4355" i="79"/>
  <c r="AV4355" i="79"/>
  <c r="BA4354" i="79"/>
  <c r="AV4354" i="79"/>
  <c r="BA4353" i="79"/>
  <c r="AV4353" i="79"/>
  <c r="BA4352" i="79"/>
  <c r="AV4352" i="79"/>
  <c r="BA4351" i="79"/>
  <c r="AV4351" i="79"/>
  <c r="BA4350" i="79"/>
  <c r="AV4350" i="79"/>
  <c r="BA4349" i="79"/>
  <c r="AV4349" i="79"/>
  <c r="BA4348" i="79"/>
  <c r="AV4348" i="79"/>
  <c r="BA4347" i="79"/>
  <c r="AV4347" i="79"/>
  <c r="BA4346" i="79"/>
  <c r="AV4346" i="79"/>
  <c r="BA4345" i="79"/>
  <c r="AV4345" i="79"/>
  <c r="BA4344" i="79"/>
  <c r="AV4344" i="79"/>
  <c r="BA4343" i="79"/>
  <c r="AV4343" i="79"/>
  <c r="BA4342" i="79"/>
  <c r="AV4342" i="79"/>
  <c r="BA4341" i="79"/>
  <c r="AV4341" i="79"/>
  <c r="BA4340" i="79"/>
  <c r="AV4340" i="79"/>
  <c r="BA4339" i="79"/>
  <c r="AV4339" i="79"/>
  <c r="BA4338" i="79"/>
  <c r="AV4338" i="79"/>
  <c r="BA4337" i="79"/>
  <c r="AV4337" i="79"/>
  <c r="BA4336" i="79"/>
  <c r="AV4336" i="79"/>
  <c r="BA4335" i="79"/>
  <c r="AV4335" i="79"/>
  <c r="BA4334" i="79"/>
  <c r="AV4334" i="79"/>
  <c r="BA4333" i="79"/>
  <c r="AV4333" i="79"/>
  <c r="BA4332" i="79"/>
  <c r="AV4332" i="79"/>
  <c r="BA4331" i="79"/>
  <c r="AV4331" i="79"/>
  <c r="BA4330" i="79"/>
  <c r="AV4330" i="79"/>
  <c r="BA4329" i="79"/>
  <c r="AV4329" i="79"/>
  <c r="BA4328" i="79"/>
  <c r="AV4328" i="79"/>
  <c r="BA4327" i="79"/>
  <c r="AV4327" i="79"/>
  <c r="BA4326" i="79"/>
  <c r="AV4326" i="79"/>
  <c r="BA4325" i="79"/>
  <c r="AV4325" i="79"/>
  <c r="BA4324" i="79"/>
  <c r="AV4324" i="79"/>
  <c r="BA4323" i="79"/>
  <c r="AV4323" i="79"/>
  <c r="BA4322" i="79"/>
  <c r="AV4322" i="79"/>
  <c r="BA4321" i="79"/>
  <c r="AV4321" i="79"/>
  <c r="BA4320" i="79"/>
  <c r="AV4320" i="79"/>
  <c r="BA4319" i="79"/>
  <c r="AV4319" i="79"/>
  <c r="BA4318" i="79"/>
  <c r="AV4318" i="79"/>
  <c r="BA4317" i="79"/>
  <c r="AV4317" i="79"/>
  <c r="BA4316" i="79"/>
  <c r="AV4316" i="79"/>
  <c r="BA4315" i="79"/>
  <c r="AV4315" i="79"/>
  <c r="BA4314" i="79"/>
  <c r="AV4314" i="79"/>
  <c r="BA4313" i="79"/>
  <c r="AV4313" i="79"/>
  <c r="BA4312" i="79"/>
  <c r="AV4312" i="79"/>
  <c r="BA4311" i="79"/>
  <c r="AV4311" i="79"/>
  <c r="BA4310" i="79"/>
  <c r="AV4310" i="79"/>
  <c r="BA4309" i="79"/>
  <c r="AV4309" i="79"/>
  <c r="BA4308" i="79"/>
  <c r="AV4308" i="79"/>
  <c r="BA4307" i="79"/>
  <c r="AV4307" i="79"/>
  <c r="BA4306" i="79"/>
  <c r="AV4306" i="79"/>
  <c r="BA4305" i="79"/>
  <c r="AV4305" i="79"/>
  <c r="BA4304" i="79"/>
  <c r="AV4304" i="79"/>
  <c r="BA4303" i="79"/>
  <c r="AV4303" i="79"/>
  <c r="BA4302" i="79"/>
  <c r="AV4302" i="79"/>
  <c r="BA4301" i="79"/>
  <c r="AV4301" i="79"/>
  <c r="BA4300" i="79"/>
  <c r="AV4300" i="79"/>
  <c r="BA4299" i="79"/>
  <c r="AV4299" i="79"/>
  <c r="BA4298" i="79"/>
  <c r="AV4298" i="79"/>
  <c r="BA4297" i="79"/>
  <c r="AV4297" i="79"/>
  <c r="BA4296" i="79"/>
  <c r="AV4296" i="79"/>
  <c r="BA4295" i="79"/>
  <c r="AV4295" i="79"/>
  <c r="BA4294" i="79"/>
  <c r="AV4294" i="79"/>
  <c r="BA4293" i="79"/>
  <c r="AV4293" i="79"/>
  <c r="BA4292" i="79"/>
  <c r="AV4292" i="79"/>
  <c r="BA4291" i="79"/>
  <c r="AV4291" i="79"/>
  <c r="BA4290" i="79"/>
  <c r="AV4290" i="79"/>
  <c r="BA4289" i="79"/>
  <c r="AV4289" i="79"/>
  <c r="BA4288" i="79"/>
  <c r="AV4288" i="79"/>
  <c r="BA4287" i="79"/>
  <c r="AV4287" i="79"/>
  <c r="BA4286" i="79"/>
  <c r="AV4286" i="79"/>
  <c r="BA4285" i="79"/>
  <c r="AV4285" i="79"/>
  <c r="BA4284" i="79"/>
  <c r="AV4284" i="79"/>
  <c r="BA4283" i="79"/>
  <c r="AV4283" i="79"/>
  <c r="BA4282" i="79"/>
  <c r="AV4282" i="79"/>
  <c r="BA4281" i="79"/>
  <c r="AV4281" i="79"/>
  <c r="BA4280" i="79"/>
  <c r="AV4280" i="79"/>
  <c r="BA4279" i="79"/>
  <c r="AV4279" i="79"/>
  <c r="BA4278" i="79"/>
  <c r="AV4278" i="79"/>
  <c r="BA4277" i="79"/>
  <c r="AV4277" i="79"/>
  <c r="BA4276" i="79"/>
  <c r="AV4276" i="79"/>
  <c r="BA4275" i="79"/>
  <c r="AV4275" i="79"/>
  <c r="BA4274" i="79"/>
  <c r="AV4274" i="79"/>
  <c r="BA4273" i="79"/>
  <c r="AV4273" i="79"/>
  <c r="BA4272" i="79"/>
  <c r="AV4272" i="79"/>
  <c r="BA4271" i="79"/>
  <c r="AV4271" i="79"/>
  <c r="BA4270" i="79"/>
  <c r="AV4270" i="79"/>
  <c r="BA4269" i="79"/>
  <c r="AV4269" i="79"/>
  <c r="BA4268" i="79"/>
  <c r="AV4268" i="79"/>
  <c r="BA4267" i="79"/>
  <c r="AV4267" i="79"/>
  <c r="BA4266" i="79"/>
  <c r="AV4266" i="79"/>
  <c r="BA4265" i="79"/>
  <c r="AV4265" i="79"/>
  <c r="BA4264" i="79"/>
  <c r="AV4264" i="79"/>
  <c r="BA4263" i="79"/>
  <c r="AV4263" i="79"/>
  <c r="BA4262" i="79"/>
  <c r="AV4262" i="79"/>
  <c r="BA4261" i="79"/>
  <c r="AV4261" i="79"/>
  <c r="BA4260" i="79"/>
  <c r="AV4260" i="79"/>
  <c r="BA4259" i="79"/>
  <c r="AV4259" i="79"/>
  <c r="BA4258" i="79"/>
  <c r="AV4258" i="79"/>
  <c r="BA4257" i="79"/>
  <c r="AV4257" i="79"/>
  <c r="BA4256" i="79"/>
  <c r="AV4256" i="79"/>
  <c r="BA4255" i="79"/>
  <c r="AV4255" i="79"/>
  <c r="BA4254" i="79"/>
  <c r="AV4254" i="79"/>
  <c r="BA4253" i="79"/>
  <c r="AV4253" i="79"/>
  <c r="BA4252" i="79"/>
  <c r="AV4252" i="79"/>
  <c r="BA4251" i="79"/>
  <c r="AV4251" i="79"/>
  <c r="BA4250" i="79"/>
  <c r="AV4250" i="79"/>
  <c r="BA4249" i="79"/>
  <c r="AV4249" i="79"/>
  <c r="BA4248" i="79"/>
  <c r="AV4248" i="79"/>
  <c r="BA4247" i="79"/>
  <c r="AV4247" i="79"/>
  <c r="BA4246" i="79"/>
  <c r="AV4246" i="79"/>
  <c r="BA4245" i="79"/>
  <c r="AV4245" i="79"/>
  <c r="BA4244" i="79"/>
  <c r="AV4244" i="79"/>
  <c r="BA4243" i="79"/>
  <c r="AV4243" i="79"/>
  <c r="BA4242" i="79"/>
  <c r="AV4242" i="79"/>
  <c r="BA4241" i="79"/>
  <c r="AV4241" i="79"/>
  <c r="BA4240" i="79"/>
  <c r="AV4240" i="79"/>
  <c r="BA4239" i="79"/>
  <c r="AV4239" i="79"/>
  <c r="BA4238" i="79"/>
  <c r="AV4238" i="79"/>
  <c r="BA4237" i="79"/>
  <c r="AV4237" i="79"/>
  <c r="BA4236" i="79"/>
  <c r="AV4236" i="79"/>
  <c r="BA4235" i="79"/>
  <c r="AV4235" i="79"/>
  <c r="BA4234" i="79"/>
  <c r="AV4234" i="79"/>
  <c r="BA4233" i="79"/>
  <c r="AV4233" i="79"/>
  <c r="BA4232" i="79"/>
  <c r="AV4232" i="79"/>
  <c r="BA4231" i="79"/>
  <c r="AV4231" i="79"/>
  <c r="BA4230" i="79"/>
  <c r="AV4230" i="79"/>
  <c r="BA4229" i="79"/>
  <c r="AV4229" i="79"/>
  <c r="BA4228" i="79"/>
  <c r="AV4228" i="79"/>
  <c r="BA4227" i="79"/>
  <c r="AV4227" i="79"/>
  <c r="BA4226" i="79"/>
  <c r="AV4226" i="79"/>
  <c r="BA4225" i="79"/>
  <c r="AV4225" i="79"/>
  <c r="BA4224" i="79"/>
  <c r="AV4224" i="79"/>
  <c r="BA4223" i="79"/>
  <c r="AV4223" i="79"/>
  <c r="BA4222" i="79"/>
  <c r="AV4222" i="79"/>
  <c r="BA4221" i="79"/>
  <c r="AV4221" i="79"/>
  <c r="BA4220" i="79"/>
  <c r="AV4220" i="79"/>
  <c r="BA4219" i="79"/>
  <c r="AV4219" i="79"/>
  <c r="BA4218" i="79"/>
  <c r="AV4218" i="79"/>
  <c r="BA4217" i="79"/>
  <c r="AV4217" i="79"/>
  <c r="BA4216" i="79"/>
  <c r="AV4216" i="79"/>
  <c r="BA4215" i="79"/>
  <c r="AV4215" i="79"/>
  <c r="BA4214" i="79"/>
  <c r="AV4214" i="79"/>
  <c r="BA4213" i="79"/>
  <c r="AV4213" i="79"/>
  <c r="BA4212" i="79"/>
  <c r="AV4212" i="79"/>
  <c r="BA4211" i="79"/>
  <c r="AV4211" i="79"/>
  <c r="BA4210" i="79"/>
  <c r="AV4210" i="79"/>
  <c r="BA4209" i="79"/>
  <c r="AV4209" i="79"/>
  <c r="BA4208" i="79"/>
  <c r="AV4208" i="79"/>
  <c r="BA4207" i="79"/>
  <c r="AV4207" i="79"/>
  <c r="BA4206" i="79"/>
  <c r="AV4206" i="79"/>
  <c r="BA4205" i="79"/>
  <c r="AV4205" i="79"/>
  <c r="BA4204" i="79"/>
  <c r="AV4204" i="79"/>
  <c r="BA4203" i="79"/>
  <c r="AV4203" i="79"/>
  <c r="BA4202" i="79"/>
  <c r="AV4202" i="79"/>
  <c r="BA4201" i="79"/>
  <c r="AV4201" i="79"/>
  <c r="BA4200" i="79"/>
  <c r="AV4200" i="79"/>
  <c r="BA4199" i="79"/>
  <c r="AV4199" i="79"/>
  <c r="BA4198" i="79"/>
  <c r="AV4198" i="79"/>
  <c r="BA4197" i="79"/>
  <c r="AV4197" i="79"/>
  <c r="BA4196" i="79"/>
  <c r="AV4196" i="79"/>
  <c r="BA4195" i="79"/>
  <c r="AV4195" i="79"/>
  <c r="BA4194" i="79"/>
  <c r="AV4194" i="79"/>
  <c r="BA4193" i="79"/>
  <c r="AV4193" i="79"/>
  <c r="BA4192" i="79"/>
  <c r="AV4192" i="79"/>
  <c r="BA4191" i="79"/>
  <c r="AV4191" i="79"/>
  <c r="BA4190" i="79"/>
  <c r="AV4190" i="79"/>
  <c r="BA4189" i="79"/>
  <c r="AV4189" i="79"/>
  <c r="BA4188" i="79"/>
  <c r="AV4188" i="79"/>
  <c r="BA4187" i="79"/>
  <c r="AV4187" i="79"/>
  <c r="BA4186" i="79"/>
  <c r="AV4186" i="79"/>
  <c r="BA4185" i="79"/>
  <c r="AV4185" i="79"/>
  <c r="BA4184" i="79"/>
  <c r="AV4184" i="79"/>
  <c r="BA4183" i="79"/>
  <c r="AV4183" i="79"/>
  <c r="BA4182" i="79"/>
  <c r="AV4182" i="79"/>
  <c r="BA4181" i="79"/>
  <c r="AV4181" i="79"/>
  <c r="BA4180" i="79"/>
  <c r="AV4180" i="79"/>
  <c r="BA4179" i="79"/>
  <c r="AV4179" i="79"/>
  <c r="BA4178" i="79"/>
  <c r="AV4178" i="79"/>
  <c r="BA4177" i="79"/>
  <c r="AV4177" i="79"/>
  <c r="BA4176" i="79"/>
  <c r="AV4176" i="79"/>
  <c r="BA4175" i="79"/>
  <c r="AV4175" i="79"/>
  <c r="BA4174" i="79"/>
  <c r="AV4174" i="79"/>
  <c r="BA4173" i="79"/>
  <c r="AV4173" i="79"/>
  <c r="BA4172" i="79"/>
  <c r="AV4172" i="79"/>
  <c r="BA4171" i="79"/>
  <c r="AV4171" i="79"/>
  <c r="BA4170" i="79"/>
  <c r="AV4170" i="79"/>
  <c r="BA4169" i="79"/>
  <c r="AV4169" i="79"/>
  <c r="BA4168" i="79"/>
  <c r="AV4168" i="79"/>
  <c r="BA4167" i="79"/>
  <c r="AV4167" i="79"/>
  <c r="BA4166" i="79"/>
  <c r="AV4166" i="79"/>
  <c r="BA4165" i="79"/>
  <c r="AV4165" i="79"/>
  <c r="BA4164" i="79"/>
  <c r="AV4164" i="79"/>
  <c r="BA4163" i="79"/>
  <c r="AV4163" i="79"/>
  <c r="BA4162" i="79"/>
  <c r="AV4162" i="79"/>
  <c r="BA4161" i="79"/>
  <c r="AV4161" i="79"/>
  <c r="BA4160" i="79"/>
  <c r="AV4160" i="79"/>
  <c r="BA4159" i="79"/>
  <c r="AV4159" i="79"/>
  <c r="BA4158" i="79"/>
  <c r="AV4158" i="79"/>
  <c r="BA4157" i="79"/>
  <c r="AV4157" i="79"/>
  <c r="BA4156" i="79"/>
  <c r="AV4156" i="79"/>
  <c r="BA4155" i="79"/>
  <c r="AV4155" i="79"/>
  <c r="BA4154" i="79"/>
  <c r="AV4154" i="79"/>
  <c r="BA4153" i="79"/>
  <c r="AV4153" i="79"/>
  <c r="BA4152" i="79"/>
  <c r="AV4152" i="79"/>
  <c r="BA4151" i="79"/>
  <c r="AV4151" i="79"/>
  <c r="BA4150" i="79"/>
  <c r="AV4150" i="79"/>
  <c r="BA4149" i="79"/>
  <c r="AV4149" i="79"/>
  <c r="BA4148" i="79"/>
  <c r="AV4148" i="79"/>
  <c r="BA4147" i="79"/>
  <c r="AV4147" i="79"/>
  <c r="BA4146" i="79"/>
  <c r="AV4146" i="79"/>
  <c r="BA4145" i="79"/>
  <c r="AV4145" i="79"/>
  <c r="BA4144" i="79"/>
  <c r="AV4144" i="79"/>
  <c r="BA4143" i="79"/>
  <c r="AV4143" i="79"/>
  <c r="BA4142" i="79"/>
  <c r="AV4142" i="79"/>
  <c r="BA4141" i="79"/>
  <c r="AV4141" i="79"/>
  <c r="BA4140" i="79"/>
  <c r="AV4140" i="79"/>
  <c r="BA4139" i="79"/>
  <c r="AV4139" i="79"/>
  <c r="BA4138" i="79"/>
  <c r="AV4138" i="79"/>
  <c r="BA4137" i="79"/>
  <c r="AV4137" i="79"/>
  <c r="BA4136" i="79"/>
  <c r="AV4136" i="79"/>
  <c r="BA4135" i="79"/>
  <c r="AV4135" i="79"/>
  <c r="BA4134" i="79"/>
  <c r="AV4134" i="79"/>
  <c r="BA4133" i="79"/>
  <c r="AV4133" i="79"/>
  <c r="BA4132" i="79"/>
  <c r="AV4132" i="79"/>
  <c r="BA4131" i="79"/>
  <c r="AV4131" i="79"/>
  <c r="BA4130" i="79"/>
  <c r="AV4130" i="79"/>
  <c r="BA4129" i="79"/>
  <c r="AV4129" i="79"/>
  <c r="BA4128" i="79"/>
  <c r="AV4128" i="79"/>
  <c r="BA4127" i="79"/>
  <c r="AV4127" i="79"/>
  <c r="BA4126" i="79"/>
  <c r="AV4126" i="79"/>
  <c r="BA4125" i="79"/>
  <c r="AV4125" i="79"/>
  <c r="BA4124" i="79"/>
  <c r="AV4124" i="79"/>
  <c r="BA4123" i="79"/>
  <c r="AV4123" i="79"/>
  <c r="BA4122" i="79"/>
  <c r="AV4122" i="79"/>
  <c r="BA4121" i="79"/>
  <c r="AV4121" i="79"/>
  <c r="BA4120" i="79"/>
  <c r="AV4120" i="79"/>
  <c r="BA4119" i="79"/>
  <c r="AV4119" i="79"/>
  <c r="BA4118" i="79"/>
  <c r="AV4118" i="79"/>
  <c r="BA4117" i="79"/>
  <c r="AV4117" i="79"/>
  <c r="BA4116" i="79"/>
  <c r="AV4116" i="79"/>
  <c r="BA4115" i="79"/>
  <c r="AV4115" i="79"/>
  <c r="BA4114" i="79"/>
  <c r="AV4114" i="79"/>
  <c r="BA4113" i="79"/>
  <c r="AV4113" i="79"/>
  <c r="BA4112" i="79"/>
  <c r="AV4112" i="79"/>
  <c r="BA4111" i="79"/>
  <c r="AV4111" i="79"/>
  <c r="BA4110" i="79"/>
  <c r="AV4110" i="79"/>
  <c r="BA4109" i="79"/>
  <c r="AV4109" i="79"/>
  <c r="BA4108" i="79"/>
  <c r="AV4108" i="79"/>
  <c r="BA4107" i="79"/>
  <c r="AV4107" i="79"/>
  <c r="BA4106" i="79"/>
  <c r="AV4106" i="79"/>
  <c r="BA4105" i="79"/>
  <c r="AV4105" i="79"/>
  <c r="BA4104" i="79"/>
  <c r="AV4104" i="79"/>
  <c r="BA4103" i="79"/>
  <c r="AV4103" i="79"/>
  <c r="BA4102" i="79"/>
  <c r="AV4102" i="79"/>
  <c r="BA4101" i="79"/>
  <c r="AV4101" i="79"/>
  <c r="BA4100" i="79"/>
  <c r="AV4100" i="79"/>
  <c r="BA4099" i="79"/>
  <c r="AV4099" i="79"/>
  <c r="BA4098" i="79"/>
  <c r="AV4098" i="79"/>
  <c r="BA4097" i="79"/>
  <c r="AV4097" i="79"/>
  <c r="BA4096" i="79"/>
  <c r="AV4096" i="79"/>
  <c r="BA4095" i="79"/>
  <c r="AV4095" i="79"/>
  <c r="BA4094" i="79"/>
  <c r="AV4094" i="79"/>
  <c r="BA4093" i="79"/>
  <c r="AV4093" i="79"/>
  <c r="BA4092" i="79"/>
  <c r="AV4092" i="79"/>
  <c r="BA4091" i="79"/>
  <c r="AV4091" i="79"/>
  <c r="BA4090" i="79"/>
  <c r="AV4090" i="79"/>
  <c r="BA4089" i="79"/>
  <c r="AV4089" i="79"/>
  <c r="BA4088" i="79"/>
  <c r="AV4088" i="79"/>
  <c r="BA4087" i="79"/>
  <c r="AV4087" i="79"/>
  <c r="BA4086" i="79"/>
  <c r="AV4086" i="79"/>
  <c r="BA4085" i="79"/>
  <c r="AV4085" i="79"/>
  <c r="BA4084" i="79"/>
  <c r="AV4084" i="79"/>
  <c r="BA4083" i="79"/>
  <c r="AV4083" i="79"/>
  <c r="BA4082" i="79"/>
  <c r="AV4082" i="79"/>
  <c r="BA4081" i="79"/>
  <c r="AV4081" i="79"/>
  <c r="BA4080" i="79"/>
  <c r="AV4080" i="79"/>
  <c r="BA4079" i="79"/>
  <c r="AV4079" i="79"/>
  <c r="BA4078" i="79"/>
  <c r="AV4078" i="79"/>
  <c r="BA4077" i="79"/>
  <c r="AV4077" i="79"/>
  <c r="BA4076" i="79"/>
  <c r="AV4076" i="79"/>
  <c r="BA4075" i="79"/>
  <c r="AV4075" i="79"/>
  <c r="BA4074" i="79"/>
  <c r="AV4074" i="79"/>
  <c r="BA4073" i="79"/>
  <c r="AV4073" i="79"/>
  <c r="BA4072" i="79"/>
  <c r="AV4072" i="79"/>
  <c r="BA4071" i="79"/>
  <c r="AV4071" i="79"/>
  <c r="BA4070" i="79"/>
  <c r="AV4070" i="79"/>
  <c r="BA4069" i="79"/>
  <c r="AV4069" i="79"/>
  <c r="BA4068" i="79"/>
  <c r="AV4068" i="79"/>
  <c r="BA4067" i="79"/>
  <c r="AV4067" i="79"/>
  <c r="BA4066" i="79"/>
  <c r="AV4066" i="79"/>
  <c r="BA4065" i="79"/>
  <c r="AV4065" i="79"/>
  <c r="BA4064" i="79"/>
  <c r="AV4064" i="79"/>
  <c r="BA4063" i="79"/>
  <c r="AV4063" i="79"/>
  <c r="BA4062" i="79"/>
  <c r="AV4062" i="79"/>
  <c r="BA4061" i="79"/>
  <c r="AV4061" i="79"/>
  <c r="BA4060" i="79"/>
  <c r="AV4060" i="79"/>
  <c r="BA4059" i="79"/>
  <c r="AV4059" i="79"/>
  <c r="BA4058" i="79"/>
  <c r="AV4058" i="79"/>
  <c r="BA4057" i="79"/>
  <c r="AV4057" i="79"/>
  <c r="BA4056" i="79"/>
  <c r="AV4056" i="79"/>
  <c r="BA4055" i="79"/>
  <c r="AV4055" i="79"/>
  <c r="BA4054" i="79"/>
  <c r="AV4054" i="79"/>
  <c r="BA4053" i="79"/>
  <c r="AV4053" i="79"/>
  <c r="BA4052" i="79"/>
  <c r="AV4052" i="79"/>
  <c r="BA4051" i="79"/>
  <c r="AV4051" i="79"/>
  <c r="BA4050" i="79"/>
  <c r="AV4050" i="79"/>
  <c r="BA4049" i="79"/>
  <c r="AV4049" i="79"/>
  <c r="BA4048" i="79"/>
  <c r="AV4048" i="79"/>
  <c r="BA4047" i="79"/>
  <c r="AV4047" i="79"/>
  <c r="BA4046" i="79"/>
  <c r="AV4046" i="79"/>
  <c r="BA4045" i="79"/>
  <c r="AV4045" i="79"/>
  <c r="BA4044" i="79"/>
  <c r="AV4044" i="79"/>
  <c r="BA4043" i="79"/>
  <c r="AV4043" i="79"/>
  <c r="BA4042" i="79"/>
  <c r="AV4042" i="79"/>
  <c r="BA4041" i="79"/>
  <c r="AV4041" i="79"/>
  <c r="BA4040" i="79"/>
  <c r="AV4040" i="79"/>
  <c r="BA4039" i="79"/>
  <c r="AV4039" i="79"/>
  <c r="BA4038" i="79"/>
  <c r="AV4038" i="79"/>
  <c r="BA4037" i="79"/>
  <c r="AV4037" i="79"/>
  <c r="BA4036" i="79"/>
  <c r="AV4036" i="79"/>
  <c r="BA4035" i="79"/>
  <c r="AV4035" i="79"/>
  <c r="BA4034" i="79"/>
  <c r="AV4034" i="79"/>
  <c r="BA4033" i="79"/>
  <c r="AV4033" i="79"/>
  <c r="BA4032" i="79"/>
  <c r="AV4032" i="79"/>
  <c r="BA4031" i="79"/>
  <c r="AV4031" i="79"/>
  <c r="BA4030" i="79"/>
  <c r="AV4030" i="79"/>
  <c r="BA4029" i="79"/>
  <c r="AV4029" i="79"/>
  <c r="BA4028" i="79"/>
  <c r="AV4028" i="79"/>
  <c r="BA4027" i="79"/>
  <c r="AV4027" i="79"/>
  <c r="BA4026" i="79"/>
  <c r="AV4026" i="79"/>
  <c r="BA4025" i="79"/>
  <c r="AV4025" i="79"/>
  <c r="BA4024" i="79"/>
  <c r="AV4024" i="79"/>
  <c r="BA4023" i="79"/>
  <c r="AV4023" i="79"/>
  <c r="BA4022" i="79"/>
  <c r="AV4022" i="79"/>
  <c r="BA4021" i="79"/>
  <c r="AV4021" i="79"/>
  <c r="BA4020" i="79"/>
  <c r="AV4020" i="79"/>
  <c r="BA4019" i="79"/>
  <c r="AV4019" i="79"/>
  <c r="BA4018" i="79"/>
  <c r="AV4018" i="79"/>
  <c r="BA4017" i="79"/>
  <c r="AV4017" i="79"/>
  <c r="BA4016" i="79"/>
  <c r="AV4016" i="79"/>
  <c r="BA4015" i="79"/>
  <c r="AV4015" i="79"/>
  <c r="BA4014" i="79"/>
  <c r="AV4014" i="79"/>
  <c r="BA4013" i="79"/>
  <c r="AV4013" i="79"/>
  <c r="BA4012" i="79"/>
  <c r="AV4012" i="79"/>
  <c r="BA4011" i="79"/>
  <c r="AV4011" i="79"/>
  <c r="BA4010" i="79"/>
  <c r="AV4010" i="79"/>
  <c r="BA4009" i="79"/>
  <c r="AV4009" i="79"/>
  <c r="BA4008" i="79"/>
  <c r="AV4008" i="79"/>
  <c r="BA4007" i="79"/>
  <c r="AV4007" i="79"/>
  <c r="BA4006" i="79"/>
  <c r="AV4006" i="79"/>
  <c r="BA4005" i="79"/>
  <c r="AV4005" i="79"/>
  <c r="BA4004" i="79"/>
  <c r="AV4004" i="79"/>
  <c r="BA4003" i="79"/>
  <c r="AV4003" i="79"/>
  <c r="BA4002" i="79"/>
  <c r="AV4002" i="79"/>
  <c r="BA4001" i="79"/>
  <c r="AV4001" i="79"/>
  <c r="BA4000" i="79"/>
  <c r="AV4000" i="79"/>
  <c r="BA3999" i="79"/>
  <c r="AV3999" i="79"/>
  <c r="BA3998" i="79"/>
  <c r="AV3998" i="79"/>
  <c r="BA3997" i="79"/>
  <c r="AV3997" i="79"/>
  <c r="BA3996" i="79"/>
  <c r="AV3996" i="79"/>
  <c r="BA3995" i="79"/>
  <c r="AV3995" i="79"/>
  <c r="BA3994" i="79"/>
  <c r="AV3994" i="79"/>
  <c r="BA3993" i="79"/>
  <c r="AV3993" i="79"/>
  <c r="BA3992" i="79"/>
  <c r="AV3992" i="79"/>
  <c r="BA3991" i="79"/>
  <c r="AV3991" i="79"/>
  <c r="BA3990" i="79"/>
  <c r="AV3990" i="79"/>
  <c r="BA3989" i="79"/>
  <c r="AV3989" i="79"/>
  <c r="BA3988" i="79"/>
  <c r="AV3988" i="79"/>
  <c r="BA3987" i="79"/>
  <c r="AV3987" i="79"/>
  <c r="BA3986" i="79"/>
  <c r="AV3986" i="79"/>
  <c r="BA3985" i="79"/>
  <c r="AV3985" i="79"/>
  <c r="BA3984" i="79"/>
  <c r="AV3984" i="79"/>
  <c r="BA3983" i="79"/>
  <c r="AV3983" i="79"/>
  <c r="BA3982" i="79"/>
  <c r="AV3982" i="79"/>
  <c r="BA3981" i="79"/>
  <c r="AV3981" i="79"/>
  <c r="BA3980" i="79"/>
  <c r="AV3980" i="79"/>
  <c r="BA3979" i="79"/>
  <c r="AV3979" i="79"/>
  <c r="BA3978" i="79"/>
  <c r="AV3978" i="79"/>
  <c r="BA3977" i="79"/>
  <c r="AV3977" i="79"/>
  <c r="BA3976" i="79"/>
  <c r="AV3976" i="79"/>
  <c r="BA3975" i="79"/>
  <c r="AV3975" i="79"/>
  <c r="BA3974" i="79"/>
  <c r="AV3974" i="79"/>
  <c r="BA3973" i="79"/>
  <c r="AV3973" i="79"/>
  <c r="BA3972" i="79"/>
  <c r="AV3972" i="79"/>
  <c r="BA3971" i="79"/>
  <c r="AV3971" i="79"/>
  <c r="BA3970" i="79"/>
  <c r="AV3970" i="79"/>
  <c r="BA3969" i="79"/>
  <c r="AV3969" i="79"/>
  <c r="BA3968" i="79"/>
  <c r="AV3968" i="79"/>
  <c r="BA3967" i="79"/>
  <c r="AV3967" i="79"/>
  <c r="BA3966" i="79"/>
  <c r="AV3966" i="79"/>
  <c r="BA3965" i="79"/>
  <c r="AV3965" i="79"/>
  <c r="BA3964" i="79"/>
  <c r="AV3964" i="79"/>
  <c r="BA3963" i="79"/>
  <c r="AV3963" i="79"/>
  <c r="BA3962" i="79"/>
  <c r="AV3962" i="79"/>
  <c r="BA3961" i="79"/>
  <c r="AV3961" i="79"/>
  <c r="BA3960" i="79"/>
  <c r="AV3960" i="79"/>
  <c r="BA3959" i="79"/>
  <c r="AV3959" i="79"/>
  <c r="BA3958" i="79"/>
  <c r="AV3958" i="79"/>
  <c r="BA3957" i="79"/>
  <c r="AV3957" i="79"/>
  <c r="BA3956" i="79"/>
  <c r="AV3956" i="79"/>
  <c r="BA3955" i="79"/>
  <c r="AV3955" i="79"/>
  <c r="BA3954" i="79"/>
  <c r="AV3954" i="79"/>
  <c r="BA3953" i="79"/>
  <c r="AV3953" i="79"/>
  <c r="BA3952" i="79"/>
  <c r="AV3952" i="79"/>
  <c r="BA3951" i="79"/>
  <c r="AV3951" i="79"/>
  <c r="BA3950" i="79"/>
  <c r="AV3950" i="79"/>
  <c r="BA3949" i="79"/>
  <c r="AV3949" i="79"/>
  <c r="BA3948" i="79"/>
  <c r="AV3948" i="79"/>
  <c r="BA3947" i="79"/>
  <c r="AV3947" i="79"/>
  <c r="BA3946" i="79"/>
  <c r="AV3946" i="79"/>
  <c r="BA3945" i="79"/>
  <c r="AV3945" i="79"/>
  <c r="BA3944" i="79"/>
  <c r="AV3944" i="79"/>
  <c r="BA3943" i="79"/>
  <c r="AV3943" i="79"/>
  <c r="BA3942" i="79"/>
  <c r="AV3942" i="79"/>
  <c r="BA3941" i="79"/>
  <c r="AV3941" i="79"/>
  <c r="BA3940" i="79"/>
  <c r="AV3940" i="79"/>
  <c r="BA3939" i="79"/>
  <c r="AV3939" i="79"/>
  <c r="BA3938" i="79"/>
  <c r="AV3938" i="79"/>
  <c r="BA3937" i="79"/>
  <c r="AV3937" i="79"/>
  <c r="BA3936" i="79"/>
  <c r="AV3936" i="79"/>
  <c r="BA3935" i="79"/>
  <c r="AV3935" i="79"/>
  <c r="BA3934" i="79"/>
  <c r="AV3934" i="79"/>
  <c r="BA3933" i="79"/>
  <c r="AV3933" i="79"/>
  <c r="BA3932" i="79"/>
  <c r="AV3932" i="79"/>
  <c r="BA3931" i="79"/>
  <c r="AV3931" i="79"/>
  <c r="BA3930" i="79"/>
  <c r="AV3930" i="79"/>
  <c r="BA3929" i="79"/>
  <c r="AV3929" i="79"/>
  <c r="BA3928" i="79"/>
  <c r="AV3928" i="79"/>
  <c r="BA3927" i="79"/>
  <c r="AV3927" i="79"/>
  <c r="BA3926" i="79"/>
  <c r="AV3926" i="79"/>
  <c r="BA3925" i="79"/>
  <c r="AV3925" i="79"/>
  <c r="BA3924" i="79"/>
  <c r="AV3924" i="79"/>
  <c r="BA3923" i="79"/>
  <c r="AV3923" i="79"/>
  <c r="BA3922" i="79"/>
  <c r="AV3922" i="79"/>
  <c r="BA3921" i="79"/>
  <c r="AV3921" i="79"/>
  <c r="BA3920" i="79"/>
  <c r="AV3920" i="79"/>
  <c r="BA3919" i="79"/>
  <c r="AV3919" i="79"/>
  <c r="BA3918" i="79"/>
  <c r="AV3918" i="79"/>
  <c r="BA3917" i="79"/>
  <c r="AV3917" i="79"/>
  <c r="BA3916" i="79"/>
  <c r="AV3916" i="79"/>
  <c r="BA3915" i="79"/>
  <c r="AV3915" i="79"/>
  <c r="BA3914" i="79"/>
  <c r="AV3914" i="79"/>
  <c r="BA3913" i="79"/>
  <c r="AV3913" i="79"/>
  <c r="BA3912" i="79"/>
  <c r="AV3912" i="79"/>
  <c r="BA3911" i="79"/>
  <c r="AV3911" i="79"/>
  <c r="BA3910" i="79"/>
  <c r="AV3910" i="79"/>
  <c r="BA3909" i="79"/>
  <c r="AV3909" i="79"/>
  <c r="BA3908" i="79"/>
  <c r="AV3908" i="79"/>
  <c r="BA3907" i="79"/>
  <c r="AV3907" i="79"/>
  <c r="BA3906" i="79"/>
  <c r="AV3906" i="79"/>
  <c r="BA3905" i="79"/>
  <c r="AV3905" i="79"/>
  <c r="BA3904" i="79"/>
  <c r="AV3904" i="79"/>
  <c r="BA3903" i="79"/>
  <c r="AV3903" i="79"/>
  <c r="BA3902" i="79"/>
  <c r="AV3902" i="79"/>
  <c r="BA3901" i="79"/>
  <c r="AV3901" i="79"/>
  <c r="BA3900" i="79"/>
  <c r="AV3900" i="79"/>
  <c r="BA3899" i="79"/>
  <c r="AV3899" i="79"/>
  <c r="BA3898" i="79"/>
  <c r="AV3898" i="79"/>
  <c r="BA3897" i="79"/>
  <c r="AV3897" i="79"/>
  <c r="BA3896" i="79"/>
  <c r="AV3896" i="79"/>
  <c r="BA3895" i="79"/>
  <c r="AV3895" i="79"/>
  <c r="BA3894" i="79"/>
  <c r="AV3894" i="79"/>
  <c r="BA3893" i="79"/>
  <c r="AV3893" i="79"/>
  <c r="BA3892" i="79"/>
  <c r="AV3892" i="79"/>
  <c r="BA3891" i="79"/>
  <c r="AV3891" i="79"/>
  <c r="BA3890" i="79"/>
  <c r="AV3890" i="79"/>
  <c r="BA3889" i="79"/>
  <c r="AV3889" i="79"/>
  <c r="BA3888" i="79"/>
  <c r="AV3888" i="79"/>
  <c r="BA3887" i="79"/>
  <c r="AV3887" i="79"/>
  <c r="BA3886" i="79"/>
  <c r="AV3886" i="79"/>
  <c r="BA3885" i="79"/>
  <c r="AV3885" i="79"/>
  <c r="BA3884" i="79"/>
  <c r="AV3884" i="79"/>
  <c r="BA3883" i="79"/>
  <c r="AV3883" i="79"/>
  <c r="BA3882" i="79"/>
  <c r="AV3882" i="79"/>
  <c r="BA3881" i="79"/>
  <c r="AV3881" i="79"/>
  <c r="BA3880" i="79"/>
  <c r="AV3880" i="79"/>
  <c r="BA3879" i="79"/>
  <c r="AV3879" i="79"/>
  <c r="BA3878" i="79"/>
  <c r="AV3878" i="79"/>
  <c r="BA3877" i="79"/>
  <c r="AV3877" i="79"/>
  <c r="BA3876" i="79"/>
  <c r="AV3876" i="79"/>
  <c r="BA3875" i="79"/>
  <c r="AV3875" i="79"/>
  <c r="BA3874" i="79"/>
  <c r="AV3874" i="79"/>
  <c r="BA3873" i="79"/>
  <c r="AV3873" i="79"/>
  <c r="BA3872" i="79"/>
  <c r="AV3872" i="79"/>
  <c r="BA3871" i="79"/>
  <c r="AV3871" i="79"/>
  <c r="BA3870" i="79"/>
  <c r="AV3870" i="79"/>
  <c r="BA3869" i="79"/>
  <c r="AV3869" i="79"/>
  <c r="BA3868" i="79"/>
  <c r="AV3868" i="79"/>
  <c r="BA3867" i="79"/>
  <c r="AV3867" i="79"/>
  <c r="BA3866" i="79"/>
  <c r="AV3866" i="79"/>
  <c r="BA3865" i="79"/>
  <c r="AV3865" i="79"/>
  <c r="BA3864" i="79"/>
  <c r="AV3864" i="79"/>
  <c r="BA3863" i="79"/>
  <c r="AV3863" i="79"/>
  <c r="BA3862" i="79"/>
  <c r="AV3862" i="79"/>
  <c r="BA3861" i="79"/>
  <c r="AV3861" i="79"/>
  <c r="BA3860" i="79"/>
  <c r="AV3860" i="79"/>
  <c r="BA3859" i="79"/>
  <c r="AV3859" i="79"/>
  <c r="BA3858" i="79"/>
  <c r="AV3858" i="79"/>
  <c r="BA3857" i="79"/>
  <c r="AV3857" i="79"/>
  <c r="BA3856" i="79"/>
  <c r="AV3856" i="79"/>
  <c r="BA3855" i="79"/>
  <c r="AV3855" i="79"/>
  <c r="BA3854" i="79"/>
  <c r="AV3854" i="79"/>
  <c r="BA3853" i="79"/>
  <c r="AV3853" i="79"/>
  <c r="BA3852" i="79"/>
  <c r="AV3852" i="79"/>
  <c r="BA3851" i="79"/>
  <c r="AV3851" i="79"/>
  <c r="BA3850" i="79"/>
  <c r="AV3850" i="79"/>
  <c r="BA3849" i="79"/>
  <c r="AV3849" i="79"/>
  <c r="BA3848" i="79"/>
  <c r="AV3848" i="79"/>
  <c r="BA3847" i="79"/>
  <c r="AV3847" i="79"/>
  <c r="BA3846" i="79"/>
  <c r="AV3846" i="79"/>
  <c r="BA3845" i="79"/>
  <c r="AV3845" i="79"/>
  <c r="BA3844" i="79"/>
  <c r="AV3844" i="79"/>
  <c r="BA3843" i="79"/>
  <c r="AV3843" i="79"/>
  <c r="BA3842" i="79"/>
  <c r="AV3842" i="79"/>
  <c r="BA3841" i="79"/>
  <c r="AV3841" i="79"/>
  <c r="BA3840" i="79"/>
  <c r="AV3840" i="79"/>
  <c r="BA3839" i="79"/>
  <c r="AV3839" i="79"/>
  <c r="BA3838" i="79"/>
  <c r="AV3838" i="79"/>
  <c r="BA3837" i="79"/>
  <c r="AV3837" i="79"/>
  <c r="BA3836" i="79"/>
  <c r="AV3836" i="79"/>
  <c r="BA3835" i="79"/>
  <c r="AV3835" i="79"/>
  <c r="BA3834" i="79"/>
  <c r="AV3834" i="79"/>
  <c r="BA3833" i="79"/>
  <c r="AV3833" i="79"/>
  <c r="BA3832" i="79"/>
  <c r="AV3832" i="79"/>
  <c r="BA3831" i="79"/>
  <c r="AV3831" i="79"/>
  <c r="BA3830" i="79"/>
  <c r="AV3830" i="79"/>
  <c r="BA3829" i="79"/>
  <c r="AV3829" i="79"/>
  <c r="BA3828" i="79"/>
  <c r="AV3828" i="79"/>
  <c r="BA3827" i="79"/>
  <c r="AV3827" i="79"/>
  <c r="BA3826" i="79"/>
  <c r="AV3826" i="79"/>
  <c r="BA3825" i="79"/>
  <c r="AV3825" i="79"/>
  <c r="BA3824" i="79"/>
  <c r="AV3824" i="79"/>
  <c r="BA3823" i="79"/>
  <c r="AV3823" i="79"/>
  <c r="BA3822" i="79"/>
  <c r="AV3822" i="79"/>
  <c r="BA3821" i="79"/>
  <c r="AV3821" i="79"/>
  <c r="BA3820" i="79"/>
  <c r="AV3820" i="79"/>
  <c r="BA3819" i="79"/>
  <c r="AV3819" i="79"/>
  <c r="BA3818" i="79"/>
  <c r="AV3818" i="79"/>
  <c r="BA3817" i="79"/>
  <c r="AV3817" i="79"/>
  <c r="BA3816" i="79"/>
  <c r="AV3816" i="79"/>
  <c r="BA3815" i="79"/>
  <c r="AV3815" i="79"/>
  <c r="BA3814" i="79"/>
  <c r="AV3814" i="79"/>
  <c r="BA3813" i="79"/>
  <c r="AV3813" i="79"/>
  <c r="BA3812" i="79"/>
  <c r="AV3812" i="79"/>
  <c r="BA3811" i="79"/>
  <c r="AV3811" i="79"/>
  <c r="BA3810" i="79"/>
  <c r="AV3810" i="79"/>
  <c r="BA3809" i="79"/>
  <c r="AV3809" i="79"/>
  <c r="BA3808" i="79"/>
  <c r="AV3808" i="79"/>
  <c r="BA3807" i="79"/>
  <c r="AV3807" i="79"/>
  <c r="BA3806" i="79"/>
  <c r="AV3806" i="79"/>
  <c r="BA3805" i="79"/>
  <c r="AV3805" i="79"/>
  <c r="BA3804" i="79"/>
  <c r="AV3804" i="79"/>
  <c r="BA3803" i="79"/>
  <c r="AV3803" i="79"/>
  <c r="BA3802" i="79"/>
  <c r="AV3802" i="79"/>
  <c r="BA3801" i="79"/>
  <c r="AV3801" i="79"/>
  <c r="BA3800" i="79"/>
  <c r="AV3800" i="79"/>
  <c r="BA3799" i="79"/>
  <c r="AV3799" i="79"/>
  <c r="BA3798" i="79"/>
  <c r="AV3798" i="79"/>
  <c r="BA3797" i="79"/>
  <c r="AV3797" i="79"/>
  <c r="BA3796" i="79"/>
  <c r="AV3796" i="79"/>
  <c r="BA3795" i="79"/>
  <c r="AV3795" i="79"/>
  <c r="BA3794" i="79"/>
  <c r="AV3794" i="79"/>
  <c r="BA3793" i="79"/>
  <c r="AV3793" i="79"/>
  <c r="BA3792" i="79"/>
  <c r="AV3792" i="79"/>
  <c r="BA3791" i="79"/>
  <c r="AV3791" i="79"/>
  <c r="BA3790" i="79"/>
  <c r="AV3790" i="79"/>
  <c r="BA3789" i="79"/>
  <c r="AV3789" i="79"/>
  <c r="BA3788" i="79"/>
  <c r="AV3788" i="79"/>
  <c r="BA3787" i="79"/>
  <c r="AV3787" i="79"/>
  <c r="BA3786" i="79"/>
  <c r="AV3786" i="79"/>
  <c r="BA3785" i="79"/>
  <c r="AV3785" i="79"/>
  <c r="BA3784" i="79"/>
  <c r="AV3784" i="79"/>
  <c r="BA3783" i="79"/>
  <c r="AV3783" i="79"/>
  <c r="BA3782" i="79"/>
  <c r="AV3782" i="79"/>
  <c r="BA3781" i="79"/>
  <c r="AV3781" i="79"/>
  <c r="BA3780" i="79"/>
  <c r="AV3780" i="79"/>
  <c r="BA3779" i="79"/>
  <c r="AV3779" i="79"/>
  <c r="BA3778" i="79"/>
  <c r="AV3778" i="79"/>
  <c r="BA3777" i="79"/>
  <c r="AV3777" i="79"/>
  <c r="BA3776" i="79"/>
  <c r="AV3776" i="79"/>
  <c r="BA3775" i="79"/>
  <c r="AV3775" i="79"/>
  <c r="BA3774" i="79"/>
  <c r="AV3774" i="79"/>
  <c r="BA3773" i="79"/>
  <c r="AV3773" i="79"/>
  <c r="BA3772" i="79"/>
  <c r="AV3772" i="79"/>
  <c r="BA3771" i="79"/>
  <c r="AV3771" i="79"/>
  <c r="BA3770" i="79"/>
  <c r="AV3770" i="79"/>
  <c r="BA3769" i="79"/>
  <c r="AV3769" i="79"/>
  <c r="BA3768" i="79"/>
  <c r="AV3768" i="79"/>
  <c r="BA3767" i="79"/>
  <c r="AV3767" i="79"/>
  <c r="BA3766" i="79"/>
  <c r="AV3766" i="79"/>
  <c r="BA3765" i="79"/>
  <c r="AV3765" i="79"/>
  <c r="BA3764" i="79"/>
  <c r="AV3764" i="79"/>
  <c r="BA3763" i="79"/>
  <c r="AV3763" i="79"/>
  <c r="BA3762" i="79"/>
  <c r="AV3762" i="79"/>
  <c r="BA3761" i="79"/>
  <c r="AV3761" i="79"/>
  <c r="BA3760" i="79"/>
  <c r="AV3760" i="79"/>
  <c r="BA3759" i="79"/>
  <c r="AV3759" i="79"/>
  <c r="BA3758" i="79"/>
  <c r="AV3758" i="79"/>
  <c r="BA3757" i="79"/>
  <c r="AV3757" i="79"/>
  <c r="BA3756" i="79"/>
  <c r="AV3756" i="79"/>
  <c r="BA3755" i="79"/>
  <c r="AV3755" i="79"/>
  <c r="BA3754" i="79"/>
  <c r="AV3754" i="79"/>
  <c r="BA3753" i="79"/>
  <c r="AV3753" i="79"/>
  <c r="BA3752" i="79"/>
  <c r="AV3752" i="79"/>
  <c r="BA3751" i="79"/>
  <c r="AV3751" i="79"/>
  <c r="BA3750" i="79"/>
  <c r="AV3750" i="79"/>
  <c r="BA3749" i="79"/>
  <c r="AV3749" i="79"/>
  <c r="BA3748" i="79"/>
  <c r="AV3748" i="79"/>
  <c r="BA3747" i="79"/>
  <c r="AV3747" i="79"/>
  <c r="BA3746" i="79"/>
  <c r="AV3746" i="79"/>
  <c r="BA3745" i="79"/>
  <c r="AV3745" i="79"/>
  <c r="BA3744" i="79"/>
  <c r="AV3744" i="79"/>
  <c r="BA3743" i="79"/>
  <c r="AV3743" i="79"/>
  <c r="BA3742" i="79"/>
  <c r="AV3742" i="79"/>
  <c r="BA3741" i="79"/>
  <c r="AV3741" i="79"/>
  <c r="BA3740" i="79"/>
  <c r="AV3740" i="79"/>
  <c r="BA3739" i="79"/>
  <c r="AV3739" i="79"/>
  <c r="BA3738" i="79"/>
  <c r="AV3738" i="79"/>
  <c r="BA3737" i="79"/>
  <c r="AV3737" i="79"/>
  <c r="BA3736" i="79"/>
  <c r="AV3736" i="79"/>
  <c r="BA3735" i="79"/>
  <c r="AV3735" i="79"/>
  <c r="BA3734" i="79"/>
  <c r="AV3734" i="79"/>
  <c r="BA3733" i="79"/>
  <c r="AV3733" i="79"/>
  <c r="BA3732" i="79"/>
  <c r="AV3732" i="79"/>
  <c r="BA3731" i="79"/>
  <c r="AV3731" i="79"/>
  <c r="BA3730" i="79"/>
  <c r="AV3730" i="79"/>
  <c r="BA3729" i="79"/>
  <c r="AV3729" i="79"/>
  <c r="BA3728" i="79"/>
  <c r="AV3728" i="79"/>
  <c r="BA3727" i="79"/>
  <c r="AV3727" i="79"/>
  <c r="BA3726" i="79"/>
  <c r="AV3726" i="79"/>
  <c r="BA3725" i="79"/>
  <c r="AV3725" i="79"/>
  <c r="BA3724" i="79"/>
  <c r="AV3724" i="79"/>
  <c r="BA3723" i="79"/>
  <c r="AV3723" i="79"/>
  <c r="BA3722" i="79"/>
  <c r="AV3722" i="79"/>
  <c r="BA3721" i="79"/>
  <c r="AV3721" i="79"/>
  <c r="BA3720" i="79"/>
  <c r="AV3720" i="79"/>
  <c r="BA3719" i="79"/>
  <c r="AV3719" i="79"/>
  <c r="BA3718" i="79"/>
  <c r="AV3718" i="79"/>
  <c r="BA3717" i="79"/>
  <c r="AV3717" i="79"/>
  <c r="BA3716" i="79"/>
  <c r="AV3716" i="79"/>
  <c r="BA3715" i="79"/>
  <c r="AV3715" i="79"/>
  <c r="BA3714" i="79"/>
  <c r="AV3714" i="79"/>
  <c r="BA3713" i="79"/>
  <c r="AV3713" i="79"/>
  <c r="BA3712" i="79"/>
  <c r="AV3712" i="79"/>
  <c r="BA3711" i="79"/>
  <c r="AV3711" i="79"/>
  <c r="BA3710" i="79"/>
  <c r="AV3710" i="79"/>
  <c r="BA3709" i="79"/>
  <c r="AV3709" i="79"/>
  <c r="BA3708" i="79"/>
  <c r="AV3708" i="79"/>
  <c r="BA3707" i="79"/>
  <c r="AV3707" i="79"/>
  <c r="BA3706" i="79"/>
  <c r="AV3706" i="79"/>
  <c r="BA3705" i="79"/>
  <c r="AV3705" i="79"/>
  <c r="BA3704" i="79"/>
  <c r="AV3704" i="79"/>
  <c r="BA3703" i="79"/>
  <c r="AV3703" i="79"/>
  <c r="BA3702" i="79"/>
  <c r="AV3702" i="79"/>
  <c r="BA3701" i="79"/>
  <c r="AV3701" i="79"/>
  <c r="BA3700" i="79"/>
  <c r="AV3700" i="79"/>
  <c r="BA3699" i="79"/>
  <c r="AV3699" i="79"/>
  <c r="BA3698" i="79"/>
  <c r="AV3698" i="79"/>
  <c r="BA3697" i="79"/>
  <c r="AV3697" i="79"/>
  <c r="BA3696" i="79"/>
  <c r="AV3696" i="79"/>
  <c r="BA3695" i="79"/>
  <c r="AV3695" i="79"/>
  <c r="BA3694" i="79"/>
  <c r="AV3694" i="79"/>
  <c r="BA3693" i="79"/>
  <c r="AV3693" i="79"/>
  <c r="BA3692" i="79"/>
  <c r="AV3692" i="79"/>
  <c r="BA3691" i="79"/>
  <c r="AV3691" i="79"/>
  <c r="BA3690" i="79"/>
  <c r="AV3690" i="79"/>
  <c r="BA3689" i="79"/>
  <c r="AV3689" i="79"/>
  <c r="BA3688" i="79"/>
  <c r="AV3688" i="79"/>
  <c r="BA3687" i="79"/>
  <c r="AV3687" i="79"/>
  <c r="BA3686" i="79"/>
  <c r="AV3686" i="79"/>
  <c r="BA3685" i="79"/>
  <c r="AV3685" i="79"/>
  <c r="BA3684" i="79"/>
  <c r="AV3684" i="79"/>
  <c r="BA3683" i="79"/>
  <c r="AV3683" i="79"/>
  <c r="BA3682" i="79"/>
  <c r="AV3682" i="79"/>
  <c r="BA3681" i="79"/>
  <c r="AV3681" i="79"/>
  <c r="BA3680" i="79"/>
  <c r="AV3680" i="79"/>
  <c r="BA3679" i="79"/>
  <c r="AV3679" i="79"/>
  <c r="BA3678" i="79"/>
  <c r="AV3678" i="79"/>
  <c r="BA3677" i="79"/>
  <c r="AV3677" i="79"/>
  <c r="BA3676" i="79"/>
  <c r="AV3676" i="79"/>
  <c r="BA3675" i="79"/>
  <c r="AV3675" i="79"/>
  <c r="BA3674" i="79"/>
  <c r="AV3674" i="79"/>
  <c r="BA3673" i="79"/>
  <c r="AV3673" i="79"/>
  <c r="BA3672" i="79"/>
  <c r="AV3672" i="79"/>
  <c r="BA3671" i="79"/>
  <c r="AV3671" i="79"/>
  <c r="BA3670" i="79"/>
  <c r="AV3670" i="79"/>
  <c r="BA3669" i="79"/>
  <c r="AV3669" i="79"/>
  <c r="BA3668" i="79"/>
  <c r="AV3668" i="79"/>
  <c r="BA3667" i="79"/>
  <c r="AV3667" i="79"/>
  <c r="BA3666" i="79"/>
  <c r="AV3666" i="79"/>
  <c r="BA3665" i="79"/>
  <c r="AV3665" i="79"/>
  <c r="BA3664" i="79"/>
  <c r="AV3664" i="79"/>
  <c r="BA3663" i="79"/>
  <c r="AV3663" i="79"/>
  <c r="BA3662" i="79"/>
  <c r="AV3662" i="79"/>
  <c r="BA3661" i="79"/>
  <c r="AV3661" i="79"/>
  <c r="BA3660" i="79"/>
  <c r="AV3660" i="79"/>
  <c r="BA3659" i="79"/>
  <c r="AV3659" i="79"/>
  <c r="BA3658" i="79"/>
  <c r="AV3658" i="79"/>
  <c r="BA3657" i="79"/>
  <c r="AV3657" i="79"/>
  <c r="BA3656" i="79"/>
  <c r="AV3656" i="79"/>
  <c r="BA3655" i="79"/>
  <c r="AV3655" i="79"/>
  <c r="BA3654" i="79"/>
  <c r="AV3654" i="79"/>
  <c r="BA3653" i="79"/>
  <c r="AV3653" i="79"/>
  <c r="BA3652" i="79"/>
  <c r="AV3652" i="79"/>
  <c r="BA3651" i="79"/>
  <c r="AV3651" i="79"/>
  <c r="BA3650" i="79"/>
  <c r="AV3650" i="79"/>
  <c r="BA3649" i="79"/>
  <c r="AV3649" i="79"/>
  <c r="BA3648" i="79"/>
  <c r="AV3648" i="79"/>
  <c r="BA3647" i="79"/>
  <c r="AV3647" i="79"/>
  <c r="BA3646" i="79"/>
  <c r="AV3646" i="79"/>
  <c r="BA3645" i="79"/>
  <c r="AV3645" i="79"/>
  <c r="BA3644" i="79"/>
  <c r="AV3644" i="79"/>
  <c r="BA3643" i="79"/>
  <c r="AV3643" i="79"/>
  <c r="BA3642" i="79"/>
  <c r="AV3642" i="79"/>
  <c r="BA3641" i="79"/>
  <c r="AV3641" i="79"/>
  <c r="BA3640" i="79"/>
  <c r="AV3640" i="79"/>
  <c r="BA3639" i="79"/>
  <c r="AV3639" i="79"/>
  <c r="BA3638" i="79"/>
  <c r="AV3638" i="79"/>
  <c r="BA3637" i="79"/>
  <c r="AV3637" i="79"/>
  <c r="BA3636" i="79"/>
  <c r="AV3636" i="79"/>
  <c r="BA3635" i="79"/>
  <c r="AV3635" i="79"/>
  <c r="BA3634" i="79"/>
  <c r="AV3634" i="79"/>
  <c r="BA3633" i="79"/>
  <c r="AV3633" i="79"/>
  <c r="BA3632" i="79"/>
  <c r="AV3632" i="79"/>
  <c r="BA3631" i="79"/>
  <c r="AV3631" i="79"/>
  <c r="BA3630" i="79"/>
  <c r="AV3630" i="79"/>
  <c r="BA3629" i="79"/>
  <c r="AV3629" i="79"/>
  <c r="BA3628" i="79"/>
  <c r="AV3628" i="79"/>
  <c r="BA3627" i="79"/>
  <c r="AV3627" i="79"/>
  <c r="BA3626" i="79"/>
  <c r="AV3626" i="79"/>
  <c r="BA3625" i="79"/>
  <c r="AV3625" i="79"/>
  <c r="BA3624" i="79"/>
  <c r="AV3624" i="79"/>
  <c r="BA3623" i="79"/>
  <c r="AV3623" i="79"/>
  <c r="BA3622" i="79"/>
  <c r="AV3622" i="79"/>
  <c r="BA3621" i="79"/>
  <c r="AV3621" i="79"/>
  <c r="BA3620" i="79"/>
  <c r="AV3620" i="79"/>
  <c r="BA3619" i="79"/>
  <c r="AV3619" i="79"/>
  <c r="BA3618" i="79"/>
  <c r="AV3618" i="79"/>
  <c r="BA3617" i="79"/>
  <c r="AV3617" i="79"/>
  <c r="BA3616" i="79"/>
  <c r="AV3616" i="79"/>
  <c r="BA3615" i="79"/>
  <c r="AV3615" i="79"/>
  <c r="BA3614" i="79"/>
  <c r="AV3614" i="79"/>
  <c r="BA3613" i="79"/>
  <c r="AV3613" i="79"/>
  <c r="BA3612" i="79"/>
  <c r="AV3612" i="79"/>
  <c r="BA3611" i="79"/>
  <c r="AV3611" i="79"/>
  <c r="BA3610" i="79"/>
  <c r="AV3610" i="79"/>
  <c r="BA3609" i="79"/>
  <c r="AV3609" i="79"/>
  <c r="BA3608" i="79"/>
  <c r="AV3608" i="79"/>
  <c r="BA3607" i="79"/>
  <c r="AV3607" i="79"/>
  <c r="BA3606" i="79"/>
  <c r="AV3606" i="79"/>
  <c r="BA3605" i="79"/>
  <c r="AV3605" i="79"/>
  <c r="BA3604" i="79"/>
  <c r="AV3604" i="79"/>
  <c r="BA3603" i="79"/>
  <c r="AV3603" i="79"/>
  <c r="BA3602" i="79"/>
  <c r="AV3602" i="79"/>
  <c r="BA3601" i="79"/>
  <c r="AV3601" i="79"/>
  <c r="BA3600" i="79"/>
  <c r="AV3600" i="79"/>
  <c r="BA3599" i="79"/>
  <c r="AV3599" i="79"/>
  <c r="BA3598" i="79"/>
  <c r="AV3598" i="79"/>
  <c r="BA3597" i="79"/>
  <c r="AV3597" i="79"/>
  <c r="BA3596" i="79"/>
  <c r="AV3596" i="79"/>
  <c r="BA3595" i="79"/>
  <c r="AV3595" i="79"/>
  <c r="BA3594" i="79"/>
  <c r="AV3594" i="79"/>
  <c r="BA3593" i="79"/>
  <c r="AV3593" i="79"/>
  <c r="BA3592" i="79"/>
  <c r="AV3592" i="79"/>
  <c r="BA3591" i="79"/>
  <c r="AV3591" i="79"/>
  <c r="BA3590" i="79"/>
  <c r="AV3590" i="79"/>
  <c r="BA3589" i="79"/>
  <c r="AV3589" i="79"/>
  <c r="BA3588" i="79"/>
  <c r="AV3588" i="79"/>
  <c r="BA3587" i="79"/>
  <c r="AV3587" i="79"/>
  <c r="BA3586" i="79"/>
  <c r="AV3586" i="79"/>
  <c r="BA3585" i="79"/>
  <c r="AV3585" i="79"/>
  <c r="BA3584" i="79"/>
  <c r="AV3584" i="79"/>
  <c r="BA3583" i="79"/>
  <c r="AV3583" i="79"/>
  <c r="BA3582" i="79"/>
  <c r="AV3582" i="79"/>
  <c r="BA3581" i="79"/>
  <c r="AV3581" i="79"/>
  <c r="BA3580" i="79"/>
  <c r="AV3580" i="79"/>
  <c r="BA3579" i="79"/>
  <c r="AV3579" i="79"/>
  <c r="BA3578" i="79"/>
  <c r="AV3578" i="79"/>
  <c r="BA3577" i="79"/>
  <c r="AV3577" i="79"/>
  <c r="BA3576" i="79"/>
  <c r="AV3576" i="79"/>
  <c r="BA3575" i="79"/>
  <c r="AV3575" i="79"/>
  <c r="BA3574" i="79"/>
  <c r="AV3574" i="79"/>
  <c r="BA3573" i="79"/>
  <c r="AV3573" i="79"/>
  <c r="BA3572" i="79"/>
  <c r="AV3572" i="79"/>
  <c r="BA3571" i="79"/>
  <c r="AV3571" i="79"/>
  <c r="BA3570" i="79"/>
  <c r="AV3570" i="79"/>
  <c r="BA3569" i="79"/>
  <c r="AV3569" i="79"/>
  <c r="BA3568" i="79"/>
  <c r="AV3568" i="79"/>
  <c r="BA3567" i="79"/>
  <c r="AV3567" i="79"/>
  <c r="BA3566" i="79"/>
  <c r="AV3566" i="79"/>
  <c r="BA3565" i="79"/>
  <c r="AV3565" i="79"/>
  <c r="BA3564" i="79"/>
  <c r="AV3564" i="79"/>
  <c r="BA3563" i="79"/>
  <c r="AV3563" i="79"/>
  <c r="BA3562" i="79"/>
  <c r="AV3562" i="79"/>
  <c r="BA3561" i="79"/>
  <c r="AV3561" i="79"/>
  <c r="BA3560" i="79"/>
  <c r="AV3560" i="79"/>
  <c r="BA3559" i="79"/>
  <c r="AV3559" i="79"/>
  <c r="BA3558" i="79"/>
  <c r="AV3558" i="79"/>
  <c r="BA3557" i="79"/>
  <c r="AV3557" i="79"/>
  <c r="BA3556" i="79"/>
  <c r="AV3556" i="79"/>
  <c r="BA3555" i="79"/>
  <c r="AV3555" i="79"/>
  <c r="BA3554" i="79"/>
  <c r="AV3554" i="79"/>
  <c r="BA3553" i="79"/>
  <c r="AV3553" i="79"/>
  <c r="BA3552" i="79"/>
  <c r="AV3552" i="79"/>
  <c r="BA3551" i="79"/>
  <c r="AV3551" i="79"/>
  <c r="BA3550" i="79"/>
  <c r="AV3550" i="79"/>
  <c r="BA3549" i="79"/>
  <c r="AV3549" i="79"/>
  <c r="BA3548" i="79"/>
  <c r="AV3548" i="79"/>
  <c r="BA3547" i="79"/>
  <c r="AV3547" i="79"/>
  <c r="BA3546" i="79"/>
  <c r="AV3546" i="79"/>
  <c r="BA3545" i="79"/>
  <c r="AV3545" i="79"/>
  <c r="BA3544" i="79"/>
  <c r="AV3544" i="79"/>
  <c r="BA3543" i="79"/>
  <c r="AV3543" i="79"/>
  <c r="BA3542" i="79"/>
  <c r="AV3542" i="79"/>
  <c r="BA3541" i="79"/>
  <c r="AV3541" i="79"/>
  <c r="BA3540" i="79"/>
  <c r="AV3540" i="79"/>
  <c r="BA3539" i="79"/>
  <c r="AV3539" i="79"/>
  <c r="BA3538" i="79"/>
  <c r="AV3538" i="79"/>
  <c r="BA3537" i="79"/>
  <c r="AV3537" i="79"/>
  <c r="BA3536" i="79"/>
  <c r="AV3536" i="79"/>
  <c r="BA3535" i="79"/>
  <c r="AV3535" i="79"/>
  <c r="BA3534" i="79"/>
  <c r="AV3534" i="79"/>
  <c r="BA3533" i="79"/>
  <c r="AV3533" i="79"/>
  <c r="BA3532" i="79"/>
  <c r="AV3532" i="79"/>
  <c r="BA3531" i="79"/>
  <c r="AV3531" i="79"/>
  <c r="BA3530" i="79"/>
  <c r="AV3530" i="79"/>
  <c r="BA3529" i="79"/>
  <c r="AV3529" i="79"/>
  <c r="BA3528" i="79"/>
  <c r="AV3528" i="79"/>
  <c r="BA3527" i="79"/>
  <c r="AV3527" i="79"/>
  <c r="BA3526" i="79"/>
  <c r="AV3526" i="79"/>
  <c r="BA3525" i="79"/>
  <c r="AV3525" i="79"/>
  <c r="BA3524" i="79"/>
  <c r="AV3524" i="79"/>
  <c r="BA3523" i="79"/>
  <c r="AV3523" i="79"/>
  <c r="BA3522" i="79"/>
  <c r="AV3522" i="79"/>
  <c r="BA3521" i="79"/>
  <c r="AV3521" i="79"/>
  <c r="BA3520" i="79"/>
  <c r="AV3520" i="79"/>
  <c r="BA3519" i="79"/>
  <c r="AV3519" i="79"/>
  <c r="BA3518" i="79"/>
  <c r="AV3518" i="79"/>
  <c r="BA3517" i="79"/>
  <c r="AV3517" i="79"/>
  <c r="BA3516" i="79"/>
  <c r="AV3516" i="79"/>
  <c r="BA3515" i="79"/>
  <c r="AV3515" i="79"/>
  <c r="BA3514" i="79"/>
  <c r="AV3514" i="79"/>
  <c r="BA3513" i="79"/>
  <c r="AV3513" i="79"/>
  <c r="BA3512" i="79"/>
  <c r="AV3512" i="79"/>
  <c r="BA3511" i="79"/>
  <c r="AV3511" i="79"/>
  <c r="BA3510" i="79"/>
  <c r="AV3510" i="79"/>
  <c r="BA3509" i="79"/>
  <c r="AV3509" i="79"/>
  <c r="BA3508" i="79"/>
  <c r="AV3508" i="79"/>
  <c r="BA3507" i="79"/>
  <c r="AV3507" i="79"/>
  <c r="BA3506" i="79"/>
  <c r="AV3506" i="79"/>
  <c r="BA3505" i="79"/>
  <c r="AV3505" i="79"/>
  <c r="BA3504" i="79"/>
  <c r="AV3504" i="79"/>
  <c r="BA3503" i="79"/>
  <c r="AV3503" i="79"/>
  <c r="BA3502" i="79"/>
  <c r="AV3502" i="79"/>
  <c r="BA3501" i="79"/>
  <c r="AV3501" i="79"/>
  <c r="BA3500" i="79"/>
  <c r="AV3500" i="79"/>
  <c r="BA3499" i="79"/>
  <c r="AV3499" i="79"/>
  <c r="BA3498" i="79"/>
  <c r="AV3498" i="79"/>
  <c r="BA3497" i="79"/>
  <c r="AV3497" i="79"/>
  <c r="BA3496" i="79"/>
  <c r="AV3496" i="79"/>
  <c r="BA3495" i="79"/>
  <c r="AV3495" i="79"/>
  <c r="BA3494" i="79"/>
  <c r="AV3494" i="79"/>
  <c r="BA3493" i="79"/>
  <c r="AV3493" i="79"/>
  <c r="BA3492" i="79"/>
  <c r="AV3492" i="79"/>
  <c r="BA3491" i="79"/>
  <c r="AV3491" i="79"/>
  <c r="BA3490" i="79"/>
  <c r="AV3490" i="79"/>
  <c r="BA3489" i="79"/>
  <c r="AV3489" i="79"/>
  <c r="BA3488" i="79"/>
  <c r="AV3488" i="79"/>
  <c r="BA3487" i="79"/>
  <c r="AV3487" i="79"/>
  <c r="BA3486" i="79"/>
  <c r="AV3486" i="79"/>
  <c r="BA3485" i="79"/>
  <c r="AV3485" i="79"/>
  <c r="BA3484" i="79"/>
  <c r="AV3484" i="79"/>
  <c r="BA3483" i="79"/>
  <c r="AV3483" i="79"/>
  <c r="BA3482" i="79"/>
  <c r="AV3482" i="79"/>
  <c r="BA3481" i="79"/>
  <c r="AV3481" i="79"/>
  <c r="BA3480" i="79"/>
  <c r="AV3480" i="79"/>
  <c r="BA3479" i="79"/>
  <c r="AV3479" i="79"/>
  <c r="BA3478" i="79"/>
  <c r="AV3478" i="79"/>
  <c r="BA3477" i="79"/>
  <c r="AV3477" i="79"/>
  <c r="BA3476" i="79"/>
  <c r="AV3476" i="79"/>
  <c r="BA3475" i="79"/>
  <c r="AV3475" i="79"/>
  <c r="BA3474" i="79"/>
  <c r="AV3474" i="79"/>
  <c r="BA3473" i="79"/>
  <c r="AV3473" i="79"/>
  <c r="BA3472" i="79"/>
  <c r="AV3472" i="79"/>
  <c r="BA3471" i="79"/>
  <c r="AV3471" i="79"/>
  <c r="BA3470" i="79"/>
  <c r="AV3470" i="79"/>
  <c r="BA3469" i="79"/>
  <c r="AV3469" i="79"/>
  <c r="BA3468" i="79"/>
  <c r="AV3468" i="79"/>
  <c r="BA3467" i="79"/>
  <c r="AV3467" i="79"/>
  <c r="BA3466" i="79"/>
  <c r="AV3466" i="79"/>
  <c r="BA3465" i="79"/>
  <c r="AV3465" i="79"/>
  <c r="BA3464" i="79"/>
  <c r="AV3464" i="79"/>
  <c r="BA3463" i="79"/>
  <c r="AV3463" i="79"/>
  <c r="BA3462" i="79"/>
  <c r="AV3462" i="79"/>
  <c r="BA3461" i="79"/>
  <c r="AV3461" i="79"/>
  <c r="BA3460" i="79"/>
  <c r="AV3460" i="79"/>
  <c r="BA3459" i="79"/>
  <c r="AV3459" i="79"/>
  <c r="BA3458" i="79"/>
  <c r="AV3458" i="79"/>
  <c r="BA3457" i="79"/>
  <c r="AV3457" i="79"/>
  <c r="BA3456" i="79"/>
  <c r="AV3456" i="79"/>
  <c r="BA3455" i="79"/>
  <c r="AV3455" i="79"/>
  <c r="BA3454" i="79"/>
  <c r="AV3454" i="79"/>
  <c r="BA3453" i="79"/>
  <c r="AV3453" i="79"/>
  <c r="BA3452" i="79"/>
  <c r="AV3452" i="79"/>
  <c r="BA3451" i="79"/>
  <c r="AV3451" i="79"/>
  <c r="BA3450" i="79"/>
  <c r="AV3450" i="79"/>
  <c r="BA3449" i="79"/>
  <c r="AV3449" i="79"/>
  <c r="BA3448" i="79"/>
  <c r="AV3448" i="79"/>
  <c r="BA3447" i="79"/>
  <c r="AV3447" i="79"/>
  <c r="BA3446" i="79"/>
  <c r="AV3446" i="79"/>
  <c r="BA3445" i="79"/>
  <c r="AV3445" i="79"/>
  <c r="BA3444" i="79"/>
  <c r="AV3444" i="79"/>
  <c r="BA3443" i="79"/>
  <c r="AV3443" i="79"/>
  <c r="BA3442" i="79"/>
  <c r="AV3442" i="79"/>
  <c r="BA3441" i="79"/>
  <c r="AV3441" i="79"/>
  <c r="BA3440" i="79"/>
  <c r="AV3440" i="79"/>
  <c r="BA3439" i="79"/>
  <c r="AV3439" i="79"/>
  <c r="BA3438" i="79"/>
  <c r="AV3438" i="79"/>
  <c r="BA3437" i="79"/>
  <c r="AV3437" i="79"/>
  <c r="BA3436" i="79"/>
  <c r="AV3436" i="79"/>
  <c r="BA3435" i="79"/>
  <c r="AV3435" i="79"/>
  <c r="BA3434" i="79"/>
  <c r="AV3434" i="79"/>
  <c r="BA3433" i="79"/>
  <c r="AV3433" i="79"/>
  <c r="BA3432" i="79"/>
  <c r="AV3432" i="79"/>
  <c r="BA3431" i="79"/>
  <c r="AV3431" i="79"/>
  <c r="BA3430" i="79"/>
  <c r="AV3430" i="79"/>
  <c r="BA3429" i="79"/>
  <c r="AV3429" i="79"/>
  <c r="BA3428" i="79"/>
  <c r="AV3428" i="79"/>
  <c r="BA3427" i="79"/>
  <c r="AV3427" i="79"/>
  <c r="BA3426" i="79"/>
  <c r="AV3426" i="79"/>
  <c r="BA3425" i="79"/>
  <c r="AV3425" i="79"/>
  <c r="BA3424" i="79"/>
  <c r="AV3424" i="79"/>
  <c r="BA3423" i="79"/>
  <c r="AV3423" i="79"/>
  <c r="BA3422" i="79"/>
  <c r="AV3422" i="79"/>
  <c r="BA3421" i="79"/>
  <c r="AV3421" i="79"/>
  <c r="BA3420" i="79"/>
  <c r="AV3420" i="79"/>
  <c r="BA3419" i="79"/>
  <c r="AV3419" i="79"/>
  <c r="BA3418" i="79"/>
  <c r="AV3418" i="79"/>
  <c r="BA3417" i="79"/>
  <c r="AV3417" i="79"/>
  <c r="BA3416" i="79"/>
  <c r="AV3416" i="79"/>
  <c r="BA3415" i="79"/>
  <c r="AV3415" i="79"/>
  <c r="BA3414" i="79"/>
  <c r="AV3414" i="79"/>
  <c r="BA3413" i="79"/>
  <c r="AV3413" i="79"/>
  <c r="BA3412" i="79"/>
  <c r="AV3412" i="79"/>
  <c r="BA3411" i="79"/>
  <c r="AV3411" i="79"/>
  <c r="BA3410" i="79"/>
  <c r="AV3410" i="79"/>
  <c r="BA3409" i="79"/>
  <c r="AV3409" i="79"/>
  <c r="BA3408" i="79"/>
  <c r="AV3408" i="79"/>
  <c r="BA3407" i="79"/>
  <c r="AV3407" i="79"/>
  <c r="BA3406" i="79"/>
  <c r="AV3406" i="79"/>
  <c r="BA3405" i="79"/>
  <c r="AV3405" i="79"/>
  <c r="BA3404" i="79"/>
  <c r="AV3404" i="79"/>
  <c r="BA3403" i="79"/>
  <c r="AV3403" i="79"/>
  <c r="BA3402" i="79"/>
  <c r="AV3402" i="79"/>
  <c r="BA3401" i="79"/>
  <c r="AV3401" i="79"/>
  <c r="BA3400" i="79"/>
  <c r="AV3400" i="79"/>
  <c r="BA3399" i="79"/>
  <c r="AV3399" i="79"/>
  <c r="BA3398" i="79"/>
  <c r="AV3398" i="79"/>
  <c r="BA3397" i="79"/>
  <c r="AV3397" i="79"/>
  <c r="BA3396" i="79"/>
  <c r="AV3396" i="79"/>
  <c r="BA3395" i="79"/>
  <c r="AV3395" i="79"/>
  <c r="BA3394" i="79"/>
  <c r="AV3394" i="79"/>
  <c r="BA3393" i="79"/>
  <c r="AV3393" i="79"/>
  <c r="BA3392" i="79"/>
  <c r="AV3392" i="79"/>
  <c r="BA3391" i="79"/>
  <c r="AV3391" i="79"/>
  <c r="BA3390" i="79"/>
  <c r="AV3390" i="79"/>
  <c r="BA3389" i="79"/>
  <c r="AV3389" i="79"/>
  <c r="BA3388" i="79"/>
  <c r="AV3388" i="79"/>
  <c r="BA3387" i="79"/>
  <c r="AV3387" i="79"/>
  <c r="BA3386" i="79"/>
  <c r="AV3386" i="79"/>
  <c r="BA3385" i="79"/>
  <c r="AV3385" i="79"/>
  <c r="BA3384" i="79"/>
  <c r="AV3384" i="79"/>
  <c r="BA3383" i="79"/>
  <c r="AV3383" i="79"/>
  <c r="BA3382" i="79"/>
  <c r="AV3382" i="79"/>
  <c r="BA3381" i="79"/>
  <c r="AV3381" i="79"/>
  <c r="BA3380" i="79"/>
  <c r="AV3380" i="79"/>
  <c r="BA3379" i="79"/>
  <c r="AV3379" i="79"/>
  <c r="BA3378" i="79"/>
  <c r="AV3378" i="79"/>
  <c r="BA3377" i="79"/>
  <c r="AV3377" i="79"/>
  <c r="BA3376" i="79"/>
  <c r="AV3376" i="79"/>
  <c r="BA3375" i="79"/>
  <c r="AV3375" i="79"/>
  <c r="BA3374" i="79"/>
  <c r="AV3374" i="79"/>
  <c r="BA3373" i="79"/>
  <c r="AV3373" i="79"/>
  <c r="BA3372" i="79"/>
  <c r="AV3372" i="79"/>
  <c r="BA3371" i="79"/>
  <c r="AV3371" i="79"/>
  <c r="BA3370" i="79"/>
  <c r="AV3370" i="79"/>
  <c r="BA3369" i="79"/>
  <c r="AV3369" i="79"/>
  <c r="BA3368" i="79"/>
  <c r="AV3368" i="79"/>
  <c r="BA3367" i="79"/>
  <c r="AV3367" i="79"/>
  <c r="BA3366" i="79"/>
  <c r="AV3366" i="79"/>
  <c r="BA3365" i="79"/>
  <c r="AV3365" i="79"/>
  <c r="BA3364" i="79"/>
  <c r="AV3364" i="79"/>
  <c r="BA3363" i="79"/>
  <c r="AV3363" i="79"/>
  <c r="BA3362" i="79"/>
  <c r="AV3362" i="79"/>
  <c r="BA3361" i="79"/>
  <c r="AV3361" i="79"/>
  <c r="BA3360" i="79"/>
  <c r="AV3360" i="79"/>
  <c r="BA3359" i="79"/>
  <c r="AV3359" i="79"/>
  <c r="BA3358" i="79"/>
  <c r="AV3358" i="79"/>
  <c r="BA3357" i="79"/>
  <c r="AV3357" i="79"/>
  <c r="BA3356" i="79"/>
  <c r="AV3356" i="79"/>
  <c r="BA3355" i="79"/>
  <c r="AV3355" i="79"/>
  <c r="BA3354" i="79"/>
  <c r="AV3354" i="79"/>
  <c r="BA3353" i="79"/>
  <c r="AV3353" i="79"/>
  <c r="BA3352" i="79"/>
  <c r="AV3352" i="79"/>
  <c r="BA3351" i="79"/>
  <c r="AV3351" i="79"/>
  <c r="BA3350" i="79"/>
  <c r="AV3350" i="79"/>
  <c r="BA3349" i="79"/>
  <c r="AV3349" i="79"/>
  <c r="BA3348" i="79"/>
  <c r="AV3348" i="79"/>
  <c r="BA3347" i="79"/>
  <c r="AV3347" i="79"/>
  <c r="BA3346" i="79"/>
  <c r="AV3346" i="79"/>
  <c r="BA3345" i="79"/>
  <c r="AV3345" i="79"/>
  <c r="BA3344" i="79"/>
  <c r="AV3344" i="79"/>
  <c r="BA3343" i="79"/>
  <c r="AV3343" i="79"/>
  <c r="BA3342" i="79"/>
  <c r="AV3342" i="79"/>
  <c r="BA3341" i="79"/>
  <c r="AV3341" i="79"/>
  <c r="BA3340" i="79"/>
  <c r="AV3340" i="79"/>
  <c r="BA3339" i="79"/>
  <c r="AV3339" i="79"/>
  <c r="BA3338" i="79"/>
  <c r="AV3338" i="79"/>
  <c r="BA3337" i="79"/>
  <c r="AV3337" i="79"/>
  <c r="BA3336" i="79"/>
  <c r="AV3336" i="79"/>
  <c r="BA3335" i="79"/>
  <c r="AV3335" i="79"/>
  <c r="BA3334" i="79"/>
  <c r="AV3334" i="79"/>
  <c r="BA3333" i="79"/>
  <c r="AV3333" i="79"/>
  <c r="BA3332" i="79"/>
  <c r="AV3332" i="79"/>
  <c r="BA3331" i="79"/>
  <c r="AV3331" i="79"/>
  <c r="BA3330" i="79"/>
  <c r="AV3330" i="79"/>
  <c r="BA3329" i="79"/>
  <c r="AV3329" i="79"/>
  <c r="BA3328" i="79"/>
  <c r="AV3328" i="79"/>
  <c r="BA3327" i="79"/>
  <c r="AV3327" i="79"/>
  <c r="BA3326" i="79"/>
  <c r="AV3326" i="79"/>
  <c r="BA3325" i="79"/>
  <c r="AV3325" i="79"/>
  <c r="BA3324" i="79"/>
  <c r="AV3324" i="79"/>
  <c r="BA3323" i="79"/>
  <c r="AV3323" i="79"/>
  <c r="BA3322" i="79"/>
  <c r="AV3322" i="79"/>
  <c r="BA3321" i="79"/>
  <c r="AV3321" i="79"/>
  <c r="BA3320" i="79"/>
  <c r="AV3320" i="79"/>
  <c r="BA3319" i="79"/>
  <c r="AV3319" i="79"/>
  <c r="BA3318" i="79"/>
  <c r="AV3318" i="79"/>
  <c r="BA3317" i="79"/>
  <c r="AV3317" i="79"/>
  <c r="BA3316" i="79"/>
  <c r="AV3316" i="79"/>
  <c r="BA3315" i="79"/>
  <c r="AV3315" i="79"/>
  <c r="BA3314" i="79"/>
  <c r="AV3314" i="79"/>
  <c r="BA3313" i="79"/>
  <c r="AV3313" i="79"/>
  <c r="BA3312" i="79"/>
  <c r="AV3312" i="79"/>
  <c r="BA3311" i="79"/>
  <c r="AV3311" i="79"/>
  <c r="BA3310" i="79"/>
  <c r="AV3310" i="79"/>
  <c r="BA3309" i="79"/>
  <c r="AV3309" i="79"/>
  <c r="BA3308" i="79"/>
  <c r="AV3308" i="79"/>
  <c r="BA3307" i="79"/>
  <c r="AV3307" i="79"/>
  <c r="BA3306" i="79"/>
  <c r="AV3306" i="79"/>
  <c r="BA3305" i="79"/>
  <c r="AV3305" i="79"/>
  <c r="BA3304" i="79"/>
  <c r="AV3304" i="79"/>
  <c r="BA3303" i="79"/>
  <c r="AV3303" i="79"/>
  <c r="BA3302" i="79"/>
  <c r="AV3302" i="79"/>
  <c r="BA3301" i="79"/>
  <c r="AV3301" i="79"/>
  <c r="BA3300" i="79"/>
  <c r="AV3300" i="79"/>
  <c r="BA3299" i="79"/>
  <c r="AV3299" i="79"/>
  <c r="BA3298" i="79"/>
  <c r="AV3298" i="79"/>
  <c r="BA3297" i="79"/>
  <c r="AV3297" i="79"/>
  <c r="BA3296" i="79"/>
  <c r="AV3296" i="79"/>
  <c r="BA3295" i="79"/>
  <c r="AV3295" i="79"/>
  <c r="BA3294" i="79"/>
  <c r="AV3294" i="79"/>
  <c r="BA3293" i="79"/>
  <c r="AV3293" i="79"/>
  <c r="BA3292" i="79"/>
  <c r="AV3292" i="79"/>
  <c r="BA3291" i="79"/>
  <c r="AV3291" i="79"/>
  <c r="BA3290" i="79"/>
  <c r="AV3290" i="79"/>
  <c r="BA3289" i="79"/>
  <c r="AV3289" i="79"/>
  <c r="BA3288" i="79"/>
  <c r="AV3288" i="79"/>
  <c r="BA3287" i="79"/>
  <c r="AV3287" i="79"/>
  <c r="BA3286" i="79"/>
  <c r="AV3286" i="79"/>
  <c r="BA3285" i="79"/>
  <c r="AV3285" i="79"/>
  <c r="BA3284" i="79"/>
  <c r="AV3284" i="79"/>
  <c r="BA3283" i="79"/>
  <c r="AV3283" i="79"/>
  <c r="BA3282" i="79"/>
  <c r="AV3282" i="79"/>
  <c r="BA3281" i="79"/>
  <c r="AV3281" i="79"/>
  <c r="BA3280" i="79"/>
  <c r="AV3280" i="79"/>
  <c r="BA3279" i="79"/>
  <c r="AV3279" i="79"/>
  <c r="BA3278" i="79"/>
  <c r="AV3278" i="79"/>
  <c r="BA3277" i="79"/>
  <c r="AV3277" i="79"/>
  <c r="BA3276" i="79"/>
  <c r="AV3276" i="79"/>
  <c r="BA3275" i="79"/>
  <c r="AV3275" i="79"/>
  <c r="BA3274" i="79"/>
  <c r="AV3274" i="79"/>
  <c r="BA3273" i="79"/>
  <c r="AV3273" i="79"/>
  <c r="BA3272" i="79"/>
  <c r="AV3272" i="79"/>
  <c r="BA3271" i="79"/>
  <c r="AV3271" i="79"/>
  <c r="BA3270" i="79"/>
  <c r="AV3270" i="79"/>
  <c r="BA3269" i="79"/>
  <c r="AV3269" i="79"/>
  <c r="BA3268" i="79"/>
  <c r="AV3268" i="79"/>
  <c r="BA3267" i="79"/>
  <c r="AV3267" i="79"/>
  <c r="BA3266" i="79"/>
  <c r="AV3266" i="79"/>
  <c r="BA3265" i="79"/>
  <c r="AV3265" i="79"/>
  <c r="BA3264" i="79"/>
  <c r="AV3264" i="79"/>
  <c r="BA3263" i="79"/>
  <c r="AV3263" i="79"/>
  <c r="BA3262" i="79"/>
  <c r="AV3262" i="79"/>
  <c r="BA3261" i="79"/>
  <c r="AV3261" i="79"/>
  <c r="BA3260" i="79"/>
  <c r="AV3260" i="79"/>
  <c r="BA3259" i="79"/>
  <c r="AV3259" i="79"/>
  <c r="BA3258" i="79"/>
  <c r="AV3258" i="79"/>
  <c r="BA3257" i="79"/>
  <c r="AV3257" i="79"/>
  <c r="BA3256" i="79"/>
  <c r="AV3256" i="79"/>
  <c r="BA3255" i="79"/>
  <c r="AV3255" i="79"/>
  <c r="BA3254" i="79"/>
  <c r="AV3254" i="79"/>
  <c r="BA3253" i="79"/>
  <c r="AV3253" i="79"/>
  <c r="BA3252" i="79"/>
  <c r="AV3252" i="79"/>
  <c r="BA3251" i="79"/>
  <c r="AV3251" i="79"/>
  <c r="BA3250" i="79"/>
  <c r="AV3250" i="79"/>
  <c r="BA3249" i="79"/>
  <c r="AV3249" i="79"/>
  <c r="BA3248" i="79"/>
  <c r="AV3248" i="79"/>
  <c r="BA3247" i="79"/>
  <c r="AV3247" i="79"/>
  <c r="BA3246" i="79"/>
  <c r="AV3246" i="79"/>
  <c r="BA3245" i="79"/>
  <c r="AV3245" i="79"/>
  <c r="BA3244" i="79"/>
  <c r="AV3244" i="79"/>
  <c r="BA3243" i="79"/>
  <c r="AV3243" i="79"/>
  <c r="BA3242" i="79"/>
  <c r="AV3242" i="79"/>
  <c r="BA3241" i="79"/>
  <c r="AV3241" i="79"/>
  <c r="BA3240" i="79"/>
  <c r="AV3240" i="79"/>
  <c r="BA3239" i="79"/>
  <c r="AV3239" i="79"/>
  <c r="BA3238" i="79"/>
  <c r="AV3238" i="79"/>
  <c r="BA3237" i="79"/>
  <c r="AV3237" i="79"/>
  <c r="BA3236" i="79"/>
  <c r="AV3236" i="79"/>
  <c r="BA3235" i="79"/>
  <c r="AV3235" i="79"/>
  <c r="BA3234" i="79"/>
  <c r="AV3234" i="79"/>
  <c r="BA3233" i="79"/>
  <c r="AV3233" i="79"/>
  <c r="BA3232" i="79"/>
  <c r="AV3232" i="79"/>
  <c r="BA3231" i="79"/>
  <c r="AV3231" i="79"/>
  <c r="BA3230" i="79"/>
  <c r="AV3230" i="79"/>
  <c r="BA3229" i="79"/>
  <c r="AV3229" i="79"/>
  <c r="BA3228" i="79"/>
  <c r="AV3228" i="79"/>
  <c r="BA3227" i="79"/>
  <c r="AV3227" i="79"/>
  <c r="BA3226" i="79"/>
  <c r="AV3226" i="79"/>
  <c r="BA3225" i="79"/>
  <c r="AV3225" i="79"/>
  <c r="BA3224" i="79"/>
  <c r="AV3224" i="79"/>
  <c r="BA3223" i="79"/>
  <c r="AV3223" i="79"/>
  <c r="BA3222" i="79"/>
  <c r="AV3222" i="79"/>
  <c r="BA3221" i="79"/>
  <c r="AV3221" i="79"/>
  <c r="BA3220" i="79"/>
  <c r="AV3220" i="79"/>
  <c r="BA3219" i="79"/>
  <c r="AV3219" i="79"/>
  <c r="BA3218" i="79"/>
  <c r="AV3218" i="79"/>
  <c r="BA3217" i="79"/>
  <c r="AV3217" i="79"/>
  <c r="BA3216" i="79"/>
  <c r="AV3216" i="79"/>
  <c r="BA3215" i="79"/>
  <c r="AV3215" i="79"/>
  <c r="BA3214" i="79"/>
  <c r="AV3214" i="79"/>
  <c r="BA3213" i="79"/>
  <c r="AV3213" i="79"/>
  <c r="BA3212" i="79"/>
  <c r="AV3212" i="79"/>
  <c r="BA3211" i="79"/>
  <c r="AV3211" i="79"/>
  <c r="BA3210" i="79"/>
  <c r="AV3210" i="79"/>
  <c r="BA3209" i="79"/>
  <c r="AV3209" i="79"/>
  <c r="BA3208" i="79"/>
  <c r="AV3208" i="79"/>
  <c r="BA3207" i="79"/>
  <c r="AV3207" i="79"/>
  <c r="BA3206" i="79"/>
  <c r="AV3206" i="79"/>
  <c r="BA3205" i="79"/>
  <c r="AV3205" i="79"/>
  <c r="BA3204" i="79"/>
  <c r="AV3204" i="79"/>
  <c r="BA3203" i="79"/>
  <c r="AV3203" i="79"/>
  <c r="BA3202" i="79"/>
  <c r="AV3202" i="79"/>
  <c r="BA3201" i="79"/>
  <c r="AV3201" i="79"/>
  <c r="BA3200" i="79"/>
  <c r="AV3200" i="79"/>
  <c r="BA3199" i="79"/>
  <c r="AV3199" i="79"/>
  <c r="BA3198" i="79"/>
  <c r="AV3198" i="79"/>
  <c r="BA3197" i="79"/>
  <c r="AV3197" i="79"/>
  <c r="BA3196" i="79"/>
  <c r="AV3196" i="79"/>
  <c r="BA3195" i="79"/>
  <c r="AV3195" i="79"/>
  <c r="BA3194" i="79"/>
  <c r="AV3194" i="79"/>
  <c r="BA3193" i="79"/>
  <c r="AV3193" i="79"/>
  <c r="BA3192" i="79"/>
  <c r="AV3192" i="79"/>
  <c r="BA3191" i="79"/>
  <c r="AV3191" i="79"/>
  <c r="BA3190" i="79"/>
  <c r="AV3190" i="79"/>
  <c r="BA3189" i="79"/>
  <c r="AV3189" i="79"/>
  <c r="BA3188" i="79"/>
  <c r="AV3188" i="79"/>
  <c r="BA3187" i="79"/>
  <c r="AV3187" i="79"/>
  <c r="BA3186" i="79"/>
  <c r="AV3186" i="79"/>
  <c r="BA3185" i="79"/>
  <c r="AV3185" i="79"/>
  <c r="BA3184" i="79"/>
  <c r="AV3184" i="79"/>
  <c r="BA3183" i="79"/>
  <c r="AV3183" i="79"/>
  <c r="BA3182" i="79"/>
  <c r="AV3182" i="79"/>
  <c r="BA3181" i="79"/>
  <c r="AV3181" i="79"/>
  <c r="BA3180" i="79"/>
  <c r="AV3180" i="79"/>
  <c r="BA3179" i="79"/>
  <c r="AV3179" i="79"/>
  <c r="BA3178" i="79"/>
  <c r="AV3178" i="79"/>
  <c r="BA3177" i="79"/>
  <c r="AV3177" i="79"/>
  <c r="BA3176" i="79"/>
  <c r="AV3176" i="79"/>
  <c r="BA3175" i="79"/>
  <c r="AV3175" i="79"/>
  <c r="BA3174" i="79"/>
  <c r="AV3174" i="79"/>
  <c r="BA3173" i="79"/>
  <c r="AV3173" i="79"/>
  <c r="BA3172" i="79"/>
  <c r="AV3172" i="79"/>
  <c r="BA3171" i="79"/>
  <c r="AV3171" i="79"/>
  <c r="BA3170" i="79"/>
  <c r="AV3170" i="79"/>
  <c r="BA3169" i="79"/>
  <c r="AV3169" i="79"/>
  <c r="BA3168" i="79"/>
  <c r="AV3168" i="79"/>
  <c r="BA3167" i="79"/>
  <c r="AV3167" i="79"/>
  <c r="BA3166" i="79"/>
  <c r="AV3166" i="79"/>
  <c r="BA3165" i="79"/>
  <c r="AV3165" i="79"/>
  <c r="BA3164" i="79"/>
  <c r="AV3164" i="79"/>
  <c r="BA3163" i="79"/>
  <c r="AV3163" i="79"/>
  <c r="BA3162" i="79"/>
  <c r="AV3162" i="79"/>
  <c r="BA3161" i="79"/>
  <c r="AV3161" i="79"/>
  <c r="BA3160" i="79"/>
  <c r="AV3160" i="79"/>
  <c r="BA3159" i="79"/>
  <c r="AV3159" i="79"/>
  <c r="BA3158" i="79"/>
  <c r="AV3158" i="79"/>
  <c r="BA3157" i="79"/>
  <c r="AV3157" i="79"/>
  <c r="BA3156" i="79"/>
  <c r="AV3156" i="79"/>
  <c r="BA3155" i="79"/>
  <c r="AV3155" i="79"/>
  <c r="BA3154" i="79"/>
  <c r="AV3154" i="79"/>
  <c r="BA3153" i="79"/>
  <c r="AV3153" i="79"/>
  <c r="BA3152" i="79"/>
  <c r="AV3152" i="79"/>
  <c r="BA3151" i="79"/>
  <c r="AV3151" i="79"/>
  <c r="BA3150" i="79"/>
  <c r="AV3150" i="79"/>
  <c r="BA3149" i="79"/>
  <c r="AV3149" i="79"/>
  <c r="BA3148" i="79"/>
  <c r="AV3148" i="79"/>
  <c r="BA3147" i="79"/>
  <c r="AV3147" i="79"/>
  <c r="BA3146" i="79"/>
  <c r="AV3146" i="79"/>
  <c r="BA3145" i="79"/>
  <c r="AV3145" i="79"/>
  <c r="BA3144" i="79"/>
  <c r="AV3144" i="79"/>
  <c r="BA3143" i="79"/>
  <c r="AV3143" i="79"/>
  <c r="BA3142" i="79"/>
  <c r="AV3142" i="79"/>
  <c r="BA3141" i="79"/>
  <c r="AV3141" i="79"/>
  <c r="BA3140" i="79"/>
  <c r="AV3140" i="79"/>
  <c r="BA3139" i="79"/>
  <c r="AV3139" i="79"/>
  <c r="BA3138" i="79"/>
  <c r="AV3138" i="79"/>
  <c r="BA3137" i="79"/>
  <c r="AV3137" i="79"/>
  <c r="BA3136" i="79"/>
  <c r="AV3136" i="79"/>
  <c r="BA3135" i="79"/>
  <c r="AV3135" i="79"/>
  <c r="BA3134" i="79"/>
  <c r="AV3134" i="79"/>
  <c r="BA3133" i="79"/>
  <c r="AV3133" i="79"/>
  <c r="BA3132" i="79"/>
  <c r="AV3132" i="79"/>
  <c r="BA3131" i="79"/>
  <c r="AV3131" i="79"/>
  <c r="BA3130" i="79"/>
  <c r="AV3130" i="79"/>
  <c r="BA3129" i="79"/>
  <c r="AV3129" i="79"/>
  <c r="BA3128" i="79"/>
  <c r="AV3128" i="79"/>
  <c r="BA3127" i="79"/>
  <c r="AV3127" i="79"/>
  <c r="BA3126" i="79"/>
  <c r="AV3126" i="79"/>
  <c r="BA3125" i="79"/>
  <c r="AV3125" i="79"/>
  <c r="BA3124" i="79"/>
  <c r="AV3124" i="79"/>
  <c r="BA3123" i="79"/>
  <c r="AV3123" i="79"/>
  <c r="BA3122" i="79"/>
  <c r="AV3122" i="79"/>
  <c r="BA3121" i="79"/>
  <c r="AV3121" i="79"/>
  <c r="BA3120" i="79"/>
  <c r="AV3120" i="79"/>
  <c r="BA3119" i="79"/>
  <c r="AV3119" i="79"/>
  <c r="BA3118" i="79"/>
  <c r="AV3118" i="79"/>
  <c r="BA3117" i="79"/>
  <c r="AV3117" i="79"/>
  <c r="BA3116" i="79"/>
  <c r="AV3116" i="79"/>
  <c r="BA3115" i="79"/>
  <c r="AV3115" i="79"/>
  <c r="BA3114" i="79"/>
  <c r="AV3114" i="79"/>
  <c r="BA3113" i="79"/>
  <c r="AV3113" i="79"/>
  <c r="BA3112" i="79"/>
  <c r="AV3112" i="79"/>
  <c r="BA3111" i="79"/>
  <c r="AV3111" i="79"/>
  <c r="BA3110" i="79"/>
  <c r="AV3110" i="79"/>
  <c r="BA3109" i="79"/>
  <c r="AV3109" i="79"/>
  <c r="BA3108" i="79"/>
  <c r="AV3108" i="79"/>
  <c r="BA3107" i="79"/>
  <c r="AV3107" i="79"/>
  <c r="BA3106" i="79"/>
  <c r="AV3106" i="79"/>
  <c r="BA3105" i="79"/>
  <c r="AV3105" i="79"/>
  <c r="BA3104" i="79"/>
  <c r="AV3104" i="79"/>
  <c r="BA3103" i="79"/>
  <c r="AV3103" i="79"/>
  <c r="BA3102" i="79"/>
  <c r="AV3102" i="79"/>
  <c r="BA3101" i="79"/>
  <c r="AV3101" i="79"/>
  <c r="BA3100" i="79"/>
  <c r="AV3100" i="79"/>
  <c r="BA3099" i="79"/>
  <c r="AV3099" i="79"/>
  <c r="BA3098" i="79"/>
  <c r="AV3098" i="79"/>
  <c r="BA3097" i="79"/>
  <c r="AV3097" i="79"/>
  <c r="BA3096" i="79"/>
  <c r="AV3096" i="79"/>
  <c r="BA3095" i="79"/>
  <c r="AV3095" i="79"/>
  <c r="BA3094" i="79"/>
  <c r="AV3094" i="79"/>
  <c r="BA3093" i="79"/>
  <c r="AV3093" i="79"/>
  <c r="BA3092" i="79"/>
  <c r="AV3092" i="79"/>
  <c r="BA3091" i="79"/>
  <c r="AV3091" i="79"/>
  <c r="BA3090" i="79"/>
  <c r="AV3090" i="79"/>
  <c r="BA3089" i="79"/>
  <c r="AV3089" i="79"/>
  <c r="BA3088" i="79"/>
  <c r="AV3088" i="79"/>
  <c r="BA3087" i="79"/>
  <c r="AV3087" i="79"/>
  <c r="BA3086" i="79"/>
  <c r="AV3086" i="79"/>
  <c r="BA3085" i="79"/>
  <c r="AV3085" i="79"/>
  <c r="BA3084" i="79"/>
  <c r="AV3084" i="79"/>
  <c r="BA3083" i="79"/>
  <c r="AV3083" i="79"/>
  <c r="BA3082" i="79"/>
  <c r="AV3082" i="79"/>
  <c r="BA3081" i="79"/>
  <c r="AV3081" i="79"/>
  <c r="BA3080" i="79"/>
  <c r="AV3080" i="79"/>
  <c r="BA3079" i="79"/>
  <c r="AV3079" i="79"/>
  <c r="BA3078" i="79"/>
  <c r="AV3078" i="79"/>
  <c r="BA3077" i="79"/>
  <c r="AV3077" i="79"/>
  <c r="BA3076" i="79"/>
  <c r="AV3076" i="79"/>
  <c r="BA3075" i="79"/>
  <c r="AV3075" i="79"/>
  <c r="BA3074" i="79"/>
  <c r="AV3074" i="79"/>
  <c r="BA3073" i="79"/>
  <c r="AV3073" i="79"/>
  <c r="BA3072" i="79"/>
  <c r="AV3072" i="79"/>
  <c r="BA3071" i="79"/>
  <c r="AV3071" i="79"/>
  <c r="BA3070" i="79"/>
  <c r="AV3070" i="79"/>
  <c r="BA3069" i="79"/>
  <c r="AV3069" i="79"/>
  <c r="BA3068" i="79"/>
  <c r="AV3068" i="79"/>
  <c r="BA3067" i="79"/>
  <c r="AV3067" i="79"/>
  <c r="BA3066" i="79"/>
  <c r="AV3066" i="79"/>
  <c r="BA3065" i="79"/>
  <c r="AV3065" i="79"/>
  <c r="BA3064" i="79"/>
  <c r="AV3064" i="79"/>
  <c r="BA3063" i="79"/>
  <c r="AV3063" i="79"/>
  <c r="BA3062" i="79"/>
  <c r="AV3062" i="79"/>
  <c r="BA3061" i="79"/>
  <c r="AV3061" i="79"/>
  <c r="BA3060" i="79"/>
  <c r="AV3060" i="79"/>
  <c r="BA3059" i="79"/>
  <c r="AV3059" i="79"/>
  <c r="BA3058" i="79"/>
  <c r="AV3058" i="79"/>
  <c r="BA3057" i="79"/>
  <c r="AV3057" i="79"/>
  <c r="BA3056" i="79"/>
  <c r="AV3056" i="79"/>
  <c r="BA3055" i="79"/>
  <c r="AV3055" i="79"/>
  <c r="BA3054" i="79"/>
  <c r="AV3054" i="79"/>
  <c r="BA3053" i="79"/>
  <c r="AV3053" i="79"/>
  <c r="BA3052" i="79"/>
  <c r="AV3052" i="79"/>
  <c r="BA3051" i="79"/>
  <c r="AV3051" i="79"/>
  <c r="BA3050" i="79"/>
  <c r="AV3050" i="79"/>
  <c r="BA3049" i="79"/>
  <c r="AV3049" i="79"/>
  <c r="BA3048" i="79"/>
  <c r="AV3048" i="79"/>
  <c r="BA3047" i="79"/>
  <c r="AV3047" i="79"/>
  <c r="BA3046" i="79"/>
  <c r="AV3046" i="79"/>
  <c r="BA3045" i="79"/>
  <c r="AV3045" i="79"/>
  <c r="BA3044" i="79"/>
  <c r="AV3044" i="79"/>
  <c r="BA3043" i="79"/>
  <c r="AV3043" i="79"/>
  <c r="BA3042" i="79"/>
  <c r="AV3042" i="79"/>
  <c r="BA3041" i="79"/>
  <c r="AV3041" i="79"/>
  <c r="BA3040" i="79"/>
  <c r="AV3040" i="79"/>
  <c r="BA3039" i="79"/>
  <c r="AV3039" i="79"/>
  <c r="BA3038" i="79"/>
  <c r="AV3038" i="79"/>
  <c r="BA3037" i="79"/>
  <c r="AV3037" i="79"/>
  <c r="BA3036" i="79"/>
  <c r="AV3036" i="79"/>
  <c r="BA3035" i="79"/>
  <c r="AV3035" i="79"/>
  <c r="BA3034" i="79"/>
  <c r="AV3034" i="79"/>
  <c r="BA3033" i="79"/>
  <c r="AV3033" i="79"/>
  <c r="BA3032" i="79"/>
  <c r="AV3032" i="79"/>
  <c r="BA3031" i="79"/>
  <c r="AV3031" i="79"/>
  <c r="BA3030" i="79"/>
  <c r="AV3030" i="79"/>
  <c r="BA3029" i="79"/>
  <c r="AV3029" i="79"/>
  <c r="BA3028" i="79"/>
  <c r="AV3028" i="79"/>
  <c r="BA3027" i="79"/>
  <c r="AV3027" i="79"/>
  <c r="BA3026" i="79"/>
  <c r="AV3026" i="79"/>
  <c r="BA3025" i="79"/>
  <c r="AV3025" i="79"/>
  <c r="BA3024" i="79"/>
  <c r="AV3024" i="79"/>
  <c r="BA3023" i="79"/>
  <c r="AV3023" i="79"/>
  <c r="BA3022" i="79"/>
  <c r="AV3022" i="79"/>
  <c r="BA3021" i="79"/>
  <c r="AV3021" i="79"/>
  <c r="BA3020" i="79"/>
  <c r="AV3020" i="79"/>
  <c r="BA3019" i="79"/>
  <c r="AV3019" i="79"/>
  <c r="BA3018" i="79"/>
  <c r="AV3018" i="79"/>
  <c r="BA3017" i="79"/>
  <c r="AV3017" i="79"/>
  <c r="BA3016" i="79"/>
  <c r="AV3016" i="79"/>
  <c r="BA3015" i="79"/>
  <c r="AV3015" i="79"/>
  <c r="BA3014" i="79"/>
  <c r="AV3014" i="79"/>
  <c r="BA3013" i="79"/>
  <c r="AV3013" i="79"/>
  <c r="BA3012" i="79"/>
  <c r="AV3012" i="79"/>
  <c r="BA3011" i="79"/>
  <c r="AV3011" i="79"/>
  <c r="BA3010" i="79"/>
  <c r="AV3010" i="79"/>
  <c r="BA3009" i="79"/>
  <c r="AV3009" i="79"/>
  <c r="BA3008" i="79"/>
  <c r="AV3008" i="79"/>
  <c r="BA3007" i="79"/>
  <c r="AV3007" i="79"/>
  <c r="BA3006" i="79"/>
  <c r="AV3006" i="79"/>
  <c r="BA3005" i="79"/>
  <c r="AV3005" i="79"/>
  <c r="BA3004" i="79"/>
  <c r="AV3004" i="79"/>
  <c r="BA3003" i="79"/>
  <c r="AV3003" i="79"/>
  <c r="BA3002" i="79"/>
  <c r="AV3002" i="79"/>
  <c r="BA3001" i="79"/>
  <c r="AV3001" i="79"/>
  <c r="BA3000" i="79"/>
  <c r="AV3000" i="79"/>
  <c r="BA2999" i="79"/>
  <c r="AV2999" i="79"/>
  <c r="BA2998" i="79"/>
  <c r="AV2998" i="79"/>
  <c r="BA2997" i="79"/>
  <c r="AV2997" i="79"/>
  <c r="BA2996" i="79"/>
  <c r="AV2996" i="79"/>
  <c r="BA2995" i="79"/>
  <c r="AV2995" i="79"/>
  <c r="BA2994" i="79"/>
  <c r="AV2994" i="79"/>
  <c r="BA2993" i="79"/>
  <c r="AV2993" i="79"/>
  <c r="BA2992" i="79"/>
  <c r="AV2992" i="79"/>
  <c r="BA2991" i="79"/>
  <c r="AV2991" i="79"/>
  <c r="BA2990" i="79"/>
  <c r="AV2990" i="79"/>
  <c r="BA2989" i="79"/>
  <c r="AV2989" i="79"/>
  <c r="BA2988" i="79"/>
  <c r="AV2988" i="79"/>
  <c r="BA2987" i="79"/>
  <c r="AV2987" i="79"/>
  <c r="BA2986" i="79"/>
  <c r="AV2986" i="79"/>
  <c r="BA2985" i="79"/>
  <c r="AV2985" i="79"/>
  <c r="BA2984" i="79"/>
  <c r="AV2984" i="79"/>
  <c r="BA2983" i="79"/>
  <c r="AV2983" i="79"/>
  <c r="BA2982" i="79"/>
  <c r="AV2982" i="79"/>
  <c r="BA2981" i="79"/>
  <c r="AV2981" i="79"/>
  <c r="BA2980" i="79"/>
  <c r="AV2980" i="79"/>
  <c r="BA2979" i="79"/>
  <c r="AV2979" i="79"/>
  <c r="BA2978" i="79"/>
  <c r="AV2978" i="79"/>
  <c r="BA2977" i="79"/>
  <c r="AV2977" i="79"/>
  <c r="BA2976" i="79"/>
  <c r="AV2976" i="79"/>
  <c r="BA2975" i="79"/>
  <c r="AV2975" i="79"/>
  <c r="BA2974" i="79"/>
  <c r="AV2974" i="79"/>
  <c r="BA2973" i="79"/>
  <c r="AV2973" i="79"/>
  <c r="BA2972" i="79"/>
  <c r="AV2972" i="79"/>
  <c r="BA2971" i="79"/>
  <c r="AV2971" i="79"/>
  <c r="BA2970" i="79"/>
  <c r="AV2970" i="79"/>
  <c r="BA2969" i="79"/>
  <c r="AV2969" i="79"/>
  <c r="BA2968" i="79"/>
  <c r="AV2968" i="79"/>
  <c r="BA2967" i="79"/>
  <c r="AV2967" i="79"/>
  <c r="BA2966" i="79"/>
  <c r="AV2966" i="79"/>
  <c r="BA2965" i="79"/>
  <c r="AV2965" i="79"/>
  <c r="BA2964" i="79"/>
  <c r="AV2964" i="79"/>
  <c r="BA2963" i="79"/>
  <c r="AV2963" i="79"/>
  <c r="BA2962" i="79"/>
  <c r="AV2962" i="79"/>
  <c r="BA2961" i="79"/>
  <c r="AV2961" i="79"/>
  <c r="BA2960" i="79"/>
  <c r="AV2960" i="79"/>
  <c r="BA2959" i="79"/>
  <c r="AV2959" i="79"/>
  <c r="BA2958" i="79"/>
  <c r="AV2958" i="79"/>
  <c r="BA2957" i="79"/>
  <c r="AV2957" i="79"/>
  <c r="BA2956" i="79"/>
  <c r="AV2956" i="79"/>
  <c r="BA2955" i="79"/>
  <c r="AV2955" i="79"/>
  <c r="BA2954" i="79"/>
  <c r="AV2954" i="79"/>
  <c r="BA2953" i="79"/>
  <c r="AV2953" i="79"/>
  <c r="BA2952" i="79"/>
  <c r="AV2952" i="79"/>
  <c r="BA2951" i="79"/>
  <c r="AV2951" i="79"/>
  <c r="BA2950" i="79"/>
  <c r="AV2950" i="79"/>
  <c r="BA2949" i="79"/>
  <c r="AV2949" i="79"/>
  <c r="BA2948" i="79"/>
  <c r="AV2948" i="79"/>
  <c r="BA2947" i="79"/>
  <c r="AV2947" i="79"/>
  <c r="BA2946" i="79"/>
  <c r="AV2946" i="79"/>
  <c r="BA2945" i="79"/>
  <c r="AV2945" i="79"/>
  <c r="BA2944" i="79"/>
  <c r="AV2944" i="79"/>
  <c r="BA2943" i="79"/>
  <c r="AV2943" i="79"/>
  <c r="BA2942" i="79"/>
  <c r="AV2942" i="79"/>
  <c r="BA2941" i="79"/>
  <c r="AV2941" i="79"/>
  <c r="BA2940" i="79"/>
  <c r="AV2940" i="79"/>
  <c r="BA2939" i="79"/>
  <c r="AV2939" i="79"/>
  <c r="BA2938" i="79"/>
  <c r="AV2938" i="79"/>
  <c r="BA2937" i="79"/>
  <c r="AV2937" i="79"/>
  <c r="BA2936" i="79"/>
  <c r="AV2936" i="79"/>
  <c r="BA2935" i="79"/>
  <c r="AV2935" i="79"/>
  <c r="BA2934" i="79"/>
  <c r="AV2934" i="79"/>
  <c r="BA2933" i="79"/>
  <c r="AV2933" i="79"/>
  <c r="BA2932" i="79"/>
  <c r="AV2932" i="79"/>
  <c r="BA2931" i="79"/>
  <c r="AV2931" i="79"/>
  <c r="BA2930" i="79"/>
  <c r="AV2930" i="79"/>
  <c r="BA2929" i="79"/>
  <c r="AV2929" i="79"/>
  <c r="BA2928" i="79"/>
  <c r="AV2928" i="79"/>
  <c r="BA2927" i="79"/>
  <c r="AV2927" i="79"/>
  <c r="BA2926" i="79"/>
  <c r="AV2926" i="79"/>
  <c r="BA2925" i="79"/>
  <c r="AV2925" i="79"/>
  <c r="BA2924" i="79"/>
  <c r="AV2924" i="79"/>
  <c r="BA2923" i="79"/>
  <c r="AV2923" i="79"/>
  <c r="BA2922" i="79"/>
  <c r="AV2922" i="79"/>
  <c r="BA2921" i="79"/>
  <c r="AV2921" i="79"/>
  <c r="BA2920" i="79"/>
  <c r="AV2920" i="79"/>
  <c r="BA2919" i="79"/>
  <c r="AV2919" i="79"/>
  <c r="BA2918" i="79"/>
  <c r="AV2918" i="79"/>
  <c r="BA2917" i="79"/>
  <c r="AV2917" i="79"/>
  <c r="BA2916" i="79"/>
  <c r="AV2916" i="79"/>
  <c r="BA2915" i="79"/>
  <c r="AV2915" i="79"/>
  <c r="BA2914" i="79"/>
  <c r="AV2914" i="79"/>
  <c r="BA2913" i="79"/>
  <c r="AV2913" i="79"/>
  <c r="BA2912" i="79"/>
  <c r="AV2912" i="79"/>
  <c r="BA2911" i="79"/>
  <c r="AV2911" i="79"/>
  <c r="BA2910" i="79"/>
  <c r="AV2910" i="79"/>
  <c r="BA2909" i="79"/>
  <c r="AV2909" i="79"/>
  <c r="BA2908" i="79"/>
  <c r="AV2908" i="79"/>
  <c r="BA2907" i="79"/>
  <c r="AV2907" i="79"/>
  <c r="BA2906" i="79"/>
  <c r="AV2906" i="79"/>
  <c r="BA2905" i="79"/>
  <c r="AV2905" i="79"/>
  <c r="BA2904" i="79"/>
  <c r="AV2904" i="79"/>
  <c r="BA2903" i="79"/>
  <c r="AV2903" i="79"/>
  <c r="BA2902" i="79"/>
  <c r="AV2902" i="79"/>
  <c r="BA2901" i="79"/>
  <c r="AV2901" i="79"/>
  <c r="BA2900" i="79"/>
  <c r="AV2900" i="79"/>
  <c r="BA2899" i="79"/>
  <c r="AV2899" i="79"/>
  <c r="BA2898" i="79"/>
  <c r="AV2898" i="79"/>
  <c r="BA2897" i="79"/>
  <c r="AV2897" i="79"/>
  <c r="BA2896" i="79"/>
  <c r="AV2896" i="79"/>
  <c r="BA2895" i="79"/>
  <c r="AV2895" i="79"/>
  <c r="BA2894" i="79"/>
  <c r="AV2894" i="79"/>
  <c r="BA2893" i="79"/>
  <c r="AV2893" i="79"/>
  <c r="BA2892" i="79"/>
  <c r="AV2892" i="79"/>
  <c r="BA2891" i="79"/>
  <c r="AV2891" i="79"/>
  <c r="BA2890" i="79"/>
  <c r="AV2890" i="79"/>
  <c r="BA2889" i="79"/>
  <c r="AV2889" i="79"/>
  <c r="BA2888" i="79"/>
  <c r="AV2888" i="79"/>
  <c r="BA2887" i="79"/>
  <c r="AV2887" i="79"/>
  <c r="BA2886" i="79"/>
  <c r="AV2886" i="79"/>
  <c r="BA2885" i="79"/>
  <c r="AV2885" i="79"/>
  <c r="BA2884" i="79"/>
  <c r="AV2884" i="79"/>
  <c r="BA2883" i="79"/>
  <c r="AV2883" i="79"/>
  <c r="BA2882" i="79"/>
  <c r="AV2882" i="79"/>
  <c r="BA2881" i="79"/>
  <c r="AV2881" i="79"/>
  <c r="BA2880" i="79"/>
  <c r="AV2880" i="79"/>
  <c r="BA2879" i="79"/>
  <c r="AV2879" i="79"/>
  <c r="BA2878" i="79"/>
  <c r="AV2878" i="79"/>
  <c r="BA2877" i="79"/>
  <c r="AV2877" i="79"/>
  <c r="BA2876" i="79"/>
  <c r="AV2876" i="79"/>
  <c r="BA2875" i="79"/>
  <c r="AV2875" i="79"/>
  <c r="BA2874" i="79"/>
  <c r="AV2874" i="79"/>
  <c r="BA2873" i="79"/>
  <c r="AV2873" i="79"/>
  <c r="BA2872" i="79"/>
  <c r="AV2872" i="79"/>
  <c r="BA2871" i="79"/>
  <c r="AV2871" i="79"/>
  <c r="BA2870" i="79"/>
  <c r="AV2870" i="79"/>
  <c r="BA2869" i="79"/>
  <c r="AV2869" i="79"/>
  <c r="BA2868" i="79"/>
  <c r="AV2868" i="79"/>
  <c r="BA2867" i="79"/>
  <c r="AV2867" i="79"/>
  <c r="BA2866" i="79"/>
  <c r="AV2866" i="79"/>
  <c r="BA2865" i="79"/>
  <c r="AV2865" i="79"/>
  <c r="BA2864" i="79"/>
  <c r="AV2864" i="79"/>
  <c r="BA2863" i="79"/>
  <c r="AV2863" i="79"/>
  <c r="BA2862" i="79"/>
  <c r="AV2862" i="79"/>
  <c r="BA2861" i="79"/>
  <c r="AV2861" i="79"/>
  <c r="BA2860" i="79"/>
  <c r="AV2860" i="79"/>
  <c r="BA2859" i="79"/>
  <c r="AV2859" i="79"/>
  <c r="BA2858" i="79"/>
  <c r="AV2858" i="79"/>
  <c r="BA2857" i="79"/>
  <c r="AV2857" i="79"/>
  <c r="BA2856" i="79"/>
  <c r="AV2856" i="79"/>
  <c r="BA2855" i="79"/>
  <c r="AV2855" i="79"/>
  <c r="BA2854" i="79"/>
  <c r="AV2854" i="79"/>
  <c r="BA2853" i="79"/>
  <c r="AV2853" i="79"/>
  <c r="BA2852" i="79"/>
  <c r="AV2852" i="79"/>
  <c r="BA2851" i="79"/>
  <c r="AV2851" i="79"/>
  <c r="BA2850" i="79"/>
  <c r="AV2850" i="79"/>
  <c r="BA2849" i="79"/>
  <c r="AV2849" i="79"/>
  <c r="BA2848" i="79"/>
  <c r="AV2848" i="79"/>
  <c r="BA2847" i="79"/>
  <c r="AV2847" i="79"/>
  <c r="BA2846" i="79"/>
  <c r="AV2846" i="79"/>
  <c r="BA2845" i="79"/>
  <c r="AV2845" i="79"/>
  <c r="BA2844" i="79"/>
  <c r="AV2844" i="79"/>
  <c r="BA2843" i="79"/>
  <c r="AV2843" i="79"/>
  <c r="BA2842" i="79"/>
  <c r="AV2842" i="79"/>
  <c r="BA2841" i="79"/>
  <c r="AV2841" i="79"/>
  <c r="BA2840" i="79"/>
  <c r="AV2840" i="79"/>
  <c r="BA2839" i="79"/>
  <c r="AV2839" i="79"/>
  <c r="BA2838" i="79"/>
  <c r="AV2838" i="79"/>
  <c r="BA2837" i="79"/>
  <c r="AV2837" i="79"/>
  <c r="BA2836" i="79"/>
  <c r="AV2836" i="79"/>
  <c r="BA2835" i="79"/>
  <c r="AV2835" i="79"/>
  <c r="BA2834" i="79"/>
  <c r="AV2834" i="79"/>
  <c r="BA2833" i="79"/>
  <c r="AV2833" i="79"/>
  <c r="BA2832" i="79"/>
  <c r="AV2832" i="79"/>
  <c r="BA2831" i="79"/>
  <c r="AV2831" i="79"/>
  <c r="BA2830" i="79"/>
  <c r="AV2830" i="79"/>
  <c r="BA2829" i="79"/>
  <c r="AV2829" i="79"/>
  <c r="BA2828" i="79"/>
  <c r="AV2828" i="79"/>
  <c r="BA2827" i="79"/>
  <c r="AV2827" i="79"/>
  <c r="BA2826" i="79"/>
  <c r="AV2826" i="79"/>
  <c r="BA2825" i="79"/>
  <c r="AV2825" i="79"/>
  <c r="BA2824" i="79"/>
  <c r="AV2824" i="79"/>
  <c r="BA2823" i="79"/>
  <c r="AV2823" i="79"/>
  <c r="BA2822" i="79"/>
  <c r="AV2822" i="79"/>
  <c r="BA2821" i="79"/>
  <c r="AV2821" i="79"/>
  <c r="BA2820" i="79"/>
  <c r="AV2820" i="79"/>
  <c r="BA2819" i="79"/>
  <c r="AV2819" i="79"/>
  <c r="BA2818" i="79"/>
  <c r="AV2818" i="79"/>
  <c r="BA2817" i="79"/>
  <c r="AV2817" i="79"/>
  <c r="BA2816" i="79"/>
  <c r="AV2816" i="79"/>
  <c r="BA2815" i="79"/>
  <c r="AV2815" i="79"/>
  <c r="BA2814" i="79"/>
  <c r="AV2814" i="79"/>
  <c r="BA2813" i="79"/>
  <c r="AV2813" i="79"/>
  <c r="BA2812" i="79"/>
  <c r="AV2812" i="79"/>
  <c r="BA2811" i="79"/>
  <c r="AV2811" i="79"/>
  <c r="BA2810" i="79"/>
  <c r="AV2810" i="79"/>
  <c r="BA2809" i="79"/>
  <c r="AV2809" i="79"/>
  <c r="BA2808" i="79"/>
  <c r="AV2808" i="79"/>
  <c r="BA2807" i="79"/>
  <c r="AV2807" i="79"/>
  <c r="BA2806" i="79"/>
  <c r="AV2806" i="79"/>
  <c r="BA2805" i="79"/>
  <c r="AV2805" i="79"/>
  <c r="BA2804" i="79"/>
  <c r="AV2804" i="79"/>
  <c r="BA2803" i="79"/>
  <c r="AV2803" i="79"/>
  <c r="BA2802" i="79"/>
  <c r="AV2802" i="79"/>
  <c r="BA2801" i="79"/>
  <c r="AV2801" i="79"/>
  <c r="BA2800" i="79"/>
  <c r="AV2800" i="79"/>
  <c r="BA2799" i="79"/>
  <c r="AV2799" i="79"/>
  <c r="BA2798" i="79"/>
  <c r="AV2798" i="79"/>
  <c r="BA2797" i="79"/>
  <c r="AV2797" i="79"/>
  <c r="BA2796" i="79"/>
  <c r="AV2796" i="79"/>
  <c r="BA2795" i="79"/>
  <c r="AV2795" i="79"/>
  <c r="BA2794" i="79"/>
  <c r="AV2794" i="79"/>
  <c r="BA2793" i="79"/>
  <c r="AV2793" i="79"/>
  <c r="BA2792" i="79"/>
  <c r="AV2792" i="79"/>
  <c r="BA2791" i="79"/>
  <c r="AV2791" i="79"/>
  <c r="BA2790" i="79"/>
  <c r="AV2790" i="79"/>
  <c r="BA2789" i="79"/>
  <c r="AV2789" i="79"/>
  <c r="BA2788" i="79"/>
  <c r="AV2788" i="79"/>
  <c r="BA2787" i="79"/>
  <c r="AV2787" i="79"/>
  <c r="BA2786" i="79"/>
  <c r="AV2786" i="79"/>
  <c r="BA2785" i="79"/>
  <c r="AV2785" i="79"/>
  <c r="BA2784" i="79"/>
  <c r="AV2784" i="79"/>
  <c r="BA2783" i="79"/>
  <c r="AV2783" i="79"/>
  <c r="BA2782" i="79"/>
  <c r="AV2782" i="79"/>
  <c r="BA2781" i="79"/>
  <c r="AV2781" i="79"/>
  <c r="BA2780" i="79"/>
  <c r="AV2780" i="79"/>
  <c r="BA2779" i="79"/>
  <c r="AV2779" i="79"/>
  <c r="BA2778" i="79"/>
  <c r="AV2778" i="79"/>
  <c r="BA2777" i="79"/>
  <c r="AV2777" i="79"/>
  <c r="BA2776" i="79"/>
  <c r="AV2776" i="79"/>
  <c r="BA2775" i="79"/>
  <c r="AV2775" i="79"/>
  <c r="BA2774" i="79"/>
  <c r="AV2774" i="79"/>
  <c r="BA2773" i="79"/>
  <c r="AV2773" i="79"/>
  <c r="BA2772" i="79"/>
  <c r="AV2772" i="79"/>
  <c r="BA2771" i="79"/>
  <c r="AV2771" i="79"/>
  <c r="BA2770" i="79"/>
  <c r="AV2770" i="79"/>
  <c r="BA2769" i="79"/>
  <c r="AV2769" i="79"/>
  <c r="BA2768" i="79"/>
  <c r="AV2768" i="79"/>
  <c r="BA2767" i="79"/>
  <c r="AV2767" i="79"/>
  <c r="BA2766" i="79"/>
  <c r="AV2766" i="79"/>
  <c r="BA2765" i="79"/>
  <c r="AV2765" i="79"/>
  <c r="BA2764" i="79"/>
  <c r="AV2764" i="79"/>
  <c r="BA2763" i="79"/>
  <c r="AV2763" i="79"/>
  <c r="BA2762" i="79"/>
  <c r="AV2762" i="79"/>
  <c r="BA2761" i="79"/>
  <c r="AV2761" i="79"/>
  <c r="BA2760" i="79"/>
  <c r="AV2760" i="79"/>
  <c r="BA2759" i="79"/>
  <c r="AV2759" i="79"/>
  <c r="BA2758" i="79"/>
  <c r="AV2758" i="79"/>
  <c r="BA2757" i="79"/>
  <c r="AV2757" i="79"/>
  <c r="BA2756" i="79"/>
  <c r="AV2756" i="79"/>
  <c r="BA2755" i="79"/>
  <c r="AV2755" i="79"/>
  <c r="BA2754" i="79"/>
  <c r="AV2754" i="79"/>
  <c r="BA2753" i="79"/>
  <c r="AV2753" i="79"/>
  <c r="BA2752" i="79"/>
  <c r="AV2752" i="79"/>
  <c r="BA2751" i="79"/>
  <c r="AV2751" i="79"/>
  <c r="BA2750" i="79"/>
  <c r="AV2750" i="79"/>
  <c r="BA2749" i="79"/>
  <c r="AV2749" i="79"/>
  <c r="BA2748" i="79"/>
  <c r="AV2748" i="79"/>
  <c r="BA2747" i="79"/>
  <c r="AV2747" i="79"/>
  <c r="BA2746" i="79"/>
  <c r="AV2746" i="79"/>
  <c r="BA2745" i="79"/>
  <c r="AV2745" i="79"/>
  <c r="BA2744" i="79"/>
  <c r="AV2744" i="79"/>
  <c r="BA2743" i="79"/>
  <c r="AV2743" i="79"/>
  <c r="BA2742" i="79"/>
  <c r="AV2742" i="79"/>
  <c r="BA2741" i="79"/>
  <c r="AV2741" i="79"/>
  <c r="BA2740" i="79"/>
  <c r="AV2740" i="79"/>
  <c r="BA2739" i="79"/>
  <c r="AV2739" i="79"/>
  <c r="BA2738" i="79"/>
  <c r="AV2738" i="79"/>
  <c r="BA2737" i="79"/>
  <c r="AV2737" i="79"/>
  <c r="BA2736" i="79"/>
  <c r="AV2736" i="79"/>
  <c r="BA2735" i="79"/>
  <c r="AV2735" i="79"/>
  <c r="BA2734" i="79"/>
  <c r="AV2734" i="79"/>
  <c r="BA2733" i="79"/>
  <c r="AV2733" i="79"/>
  <c r="BA2732" i="79"/>
  <c r="AV2732" i="79"/>
  <c r="BA2731" i="79"/>
  <c r="AV2731" i="79"/>
  <c r="BA2730" i="79"/>
  <c r="AV2730" i="79"/>
  <c r="BA2729" i="79"/>
  <c r="AV2729" i="79"/>
  <c r="BA2728" i="79"/>
  <c r="AV2728" i="79"/>
  <c r="BA2727" i="79"/>
  <c r="AV2727" i="79"/>
  <c r="BA2726" i="79"/>
  <c r="AV2726" i="79"/>
  <c r="BA2725" i="79"/>
  <c r="AV2725" i="79"/>
  <c r="BA2724" i="79"/>
  <c r="AV2724" i="79"/>
  <c r="BA2723" i="79"/>
  <c r="AV2723" i="79"/>
  <c r="BA2722" i="79"/>
  <c r="AV2722" i="79"/>
  <c r="BA2721" i="79"/>
  <c r="AV2721" i="79"/>
  <c r="BA2720" i="79"/>
  <c r="AV2720" i="79"/>
  <c r="BA2719" i="79"/>
  <c r="AV2719" i="79"/>
  <c r="BA2718" i="79"/>
  <c r="AV2718" i="79"/>
  <c r="BA2717" i="79"/>
  <c r="AV2717" i="79"/>
  <c r="BA2716" i="79"/>
  <c r="AV2716" i="79"/>
  <c r="BA2715" i="79"/>
  <c r="AV2715" i="79"/>
  <c r="BA2714" i="79"/>
  <c r="AV2714" i="79"/>
  <c r="BA2713" i="79"/>
  <c r="AV2713" i="79"/>
  <c r="BA2712" i="79"/>
  <c r="AV2712" i="79"/>
  <c r="BA2711" i="79"/>
  <c r="AV2711" i="79"/>
  <c r="BA2710" i="79"/>
  <c r="AV2710" i="79"/>
  <c r="BA2709" i="79"/>
  <c r="AV2709" i="79"/>
  <c r="BA2708" i="79"/>
  <c r="AV2708" i="79"/>
  <c r="BA2707" i="79"/>
  <c r="AV2707" i="79"/>
  <c r="BA2706" i="79"/>
  <c r="AV2706" i="79"/>
  <c r="BA2705" i="79"/>
  <c r="AV2705" i="79"/>
  <c r="BA2704" i="79"/>
  <c r="AV2704" i="79"/>
  <c r="BA2703" i="79"/>
  <c r="AV2703" i="79"/>
  <c r="BA2702" i="79"/>
  <c r="AV2702" i="79"/>
  <c r="BA2701" i="79"/>
  <c r="AV2701" i="79"/>
  <c r="BA2700" i="79"/>
  <c r="AV2700" i="79"/>
  <c r="BA2699" i="79"/>
  <c r="AV2699" i="79"/>
  <c r="BA2698" i="79"/>
  <c r="AV2698" i="79"/>
  <c r="BA2697" i="79"/>
  <c r="AV2697" i="79"/>
  <c r="BA2696" i="79"/>
  <c r="AV2696" i="79"/>
  <c r="BA2695" i="79"/>
  <c r="AV2695" i="79"/>
  <c r="BA2694" i="79"/>
  <c r="AV2694" i="79"/>
  <c r="BA2693" i="79"/>
  <c r="AV2693" i="79"/>
  <c r="BA2692" i="79"/>
  <c r="AV2692" i="79"/>
  <c r="BA2691" i="79"/>
  <c r="AV2691" i="79"/>
  <c r="BA2690" i="79"/>
  <c r="AV2690" i="79"/>
  <c r="BA2689" i="79"/>
  <c r="AV2689" i="79"/>
  <c r="BA2688" i="79"/>
  <c r="AV2688" i="79"/>
  <c r="BA2687" i="79"/>
  <c r="AV2687" i="79"/>
  <c r="BA2686" i="79"/>
  <c r="AV2686" i="79"/>
  <c r="BA2685" i="79"/>
  <c r="AV2685" i="79"/>
  <c r="BA2684" i="79"/>
  <c r="AV2684" i="79"/>
  <c r="BA2683" i="79"/>
  <c r="AV2683" i="79"/>
  <c r="BA2682" i="79"/>
  <c r="AV2682" i="79"/>
  <c r="BA2681" i="79"/>
  <c r="AV2681" i="79"/>
  <c r="BA2680" i="79"/>
  <c r="AV2680" i="79"/>
  <c r="BA2679" i="79"/>
  <c r="AV2679" i="79"/>
  <c r="BA2678" i="79"/>
  <c r="AV2678" i="79"/>
  <c r="BA2677" i="79"/>
  <c r="AV2677" i="79"/>
  <c r="BA2676" i="79"/>
  <c r="AV2676" i="79"/>
  <c r="BA2675" i="79"/>
  <c r="AV2675" i="79"/>
  <c r="BA2674" i="79"/>
  <c r="AV2674" i="79"/>
  <c r="BA2673" i="79"/>
  <c r="AV2673" i="79"/>
  <c r="BA2672" i="79"/>
  <c r="AV2672" i="79"/>
  <c r="BA2671" i="79"/>
  <c r="AV2671" i="79"/>
  <c r="BA2670" i="79"/>
  <c r="AV2670" i="79"/>
  <c r="BA2669" i="79"/>
  <c r="AV2669" i="79"/>
  <c r="BA2668" i="79"/>
  <c r="AV2668" i="79"/>
  <c r="BA2667" i="79"/>
  <c r="AV2667" i="79"/>
  <c r="BA2666" i="79"/>
  <c r="AV2666" i="79"/>
  <c r="BA2664" i="79"/>
  <c r="AV2664" i="79"/>
  <c r="BA2663" i="79"/>
  <c r="AV2663" i="79"/>
  <c r="BA2662" i="79"/>
  <c r="AV2662" i="79"/>
  <c r="BA2661" i="79"/>
  <c r="AV2661" i="79"/>
  <c r="BA2660" i="79"/>
  <c r="AV2660" i="79"/>
  <c r="BA2659" i="79"/>
  <c r="AV2659" i="79"/>
  <c r="BA2658" i="79"/>
  <c r="AV2658" i="79"/>
  <c r="BA2657" i="79"/>
  <c r="AV2657" i="79"/>
  <c r="BA2656" i="79"/>
  <c r="AV2656" i="79"/>
  <c r="BA2655" i="79"/>
  <c r="AV2655" i="79"/>
  <c r="BA2654" i="79"/>
  <c r="AV2654" i="79"/>
  <c r="BA2653" i="79"/>
  <c r="AV2653" i="79"/>
  <c r="BA2652" i="79"/>
  <c r="AV2652" i="79"/>
  <c r="BA2651" i="79"/>
  <c r="AV2651" i="79"/>
  <c r="BA2650" i="79"/>
  <c r="AV2650" i="79"/>
  <c r="BA2649" i="79"/>
  <c r="AV2649" i="79"/>
  <c r="BA2648" i="79"/>
  <c r="AV2648" i="79"/>
  <c r="BA2647" i="79"/>
  <c r="AV2647" i="79"/>
  <c r="BA2646" i="79"/>
  <c r="AV2646" i="79"/>
  <c r="BA2645" i="79"/>
  <c r="AV2645" i="79"/>
  <c r="BA2644" i="79"/>
  <c r="AV2644" i="79"/>
  <c r="BA2643" i="79"/>
  <c r="AV2643" i="79"/>
  <c r="BA2642" i="79"/>
  <c r="AV2642" i="79"/>
  <c r="BA2641" i="79"/>
  <c r="AV2641" i="79"/>
  <c r="BA2640" i="79"/>
  <c r="AV2640" i="79"/>
  <c r="BA2639" i="79"/>
  <c r="AV2639" i="79"/>
  <c r="BA2638" i="79"/>
  <c r="AV2638" i="79"/>
  <c r="BA2637" i="79"/>
  <c r="AV2637" i="79"/>
  <c r="BA2636" i="79"/>
  <c r="AV2636" i="79"/>
  <c r="BA2635" i="79"/>
  <c r="AV2635" i="79"/>
  <c r="BA2634" i="79"/>
  <c r="AV2634" i="79"/>
  <c r="BA2633" i="79"/>
  <c r="AV2633" i="79"/>
  <c r="BA2632" i="79"/>
  <c r="AV2632" i="79"/>
  <c r="BA2631" i="79"/>
  <c r="AV2631" i="79"/>
  <c r="BA2630" i="79"/>
  <c r="AV2630" i="79"/>
  <c r="BA2629" i="79"/>
  <c r="AV2629" i="79"/>
  <c r="BA2628" i="79"/>
  <c r="AV2628" i="79"/>
  <c r="BA2627" i="79"/>
  <c r="AV2627" i="79"/>
  <c r="BA2626" i="79"/>
  <c r="AV2626" i="79"/>
  <c r="BA2625" i="79"/>
  <c r="AV2625" i="79"/>
  <c r="BA2624" i="79"/>
  <c r="AV2624" i="79"/>
  <c r="BA2623" i="79"/>
  <c r="AV2623" i="79"/>
  <c r="BA2622" i="79"/>
  <c r="AV2622" i="79"/>
  <c r="BA2621" i="79"/>
  <c r="AV2621" i="79"/>
  <c r="BA2620" i="79"/>
  <c r="AV2620" i="79"/>
  <c r="BA2617" i="79"/>
  <c r="AV2617" i="79"/>
  <c r="BA2616" i="79"/>
  <c r="AV2616" i="79"/>
  <c r="BA2615" i="79"/>
  <c r="AV2615" i="79"/>
  <c r="BA2614" i="79"/>
  <c r="AV2614" i="79"/>
  <c r="BA2613" i="79"/>
  <c r="AV2613" i="79"/>
  <c r="BA2612" i="79"/>
  <c r="AV2612" i="79"/>
  <c r="BA2611" i="79"/>
  <c r="AV2611" i="79"/>
  <c r="BA2610" i="79"/>
  <c r="AV2610" i="79"/>
  <c r="BA2609" i="79"/>
  <c r="AV2609" i="79"/>
  <c r="BA2608" i="79"/>
  <c r="AV2608" i="79"/>
  <c r="BA2607" i="79"/>
  <c r="AV2607" i="79"/>
  <c r="BA2606" i="79"/>
  <c r="AV2606" i="79"/>
  <c r="BA2605" i="79"/>
  <c r="AV2605" i="79"/>
  <c r="BA2604" i="79"/>
  <c r="AV2604" i="79"/>
  <c r="BA2603" i="79"/>
  <c r="AV2603" i="79"/>
  <c r="BA2602" i="79"/>
  <c r="AV2602" i="79"/>
  <c r="BA2601" i="79"/>
  <c r="AV2601" i="79"/>
  <c r="BA2600" i="79"/>
  <c r="AV2600" i="79"/>
  <c r="BA2599" i="79"/>
  <c r="AV2599" i="79"/>
  <c r="BA2598" i="79"/>
  <c r="AV2598" i="79"/>
  <c r="BA2597" i="79"/>
  <c r="AV2597" i="79"/>
  <c r="BA2596" i="79"/>
  <c r="AV2596" i="79"/>
  <c r="BA2595" i="79"/>
  <c r="AV2595" i="79"/>
  <c r="BA2594" i="79"/>
  <c r="AV2594" i="79"/>
  <c r="BA2593" i="79"/>
  <c r="AV2593" i="79"/>
  <c r="BA2592" i="79"/>
  <c r="AV2592" i="79"/>
  <c r="BA2591" i="79"/>
  <c r="AV2591" i="79"/>
  <c r="BA2590" i="79"/>
  <c r="AV2590" i="79"/>
  <c r="BA2589" i="79"/>
  <c r="AV2589" i="79"/>
  <c r="BA2588" i="79"/>
  <c r="AV2588" i="79"/>
  <c r="BA2587" i="79"/>
  <c r="AV2587" i="79"/>
  <c r="BA2586" i="79"/>
  <c r="AV2586" i="79"/>
  <c r="BA2585" i="79"/>
  <c r="AV2585" i="79"/>
  <c r="BA2584" i="79"/>
  <c r="AV2584" i="79"/>
  <c r="BA2583" i="79"/>
  <c r="AV2583" i="79"/>
  <c r="BA2582" i="79"/>
  <c r="AV2582" i="79"/>
  <c r="BA2581" i="79"/>
  <c r="AV2581" i="79"/>
  <c r="BA2580" i="79"/>
  <c r="AV2580" i="79"/>
  <c r="BA2579" i="79"/>
  <c r="AV2579" i="79"/>
  <c r="BA2578" i="79"/>
  <c r="AV2578" i="79"/>
  <c r="BA2577" i="79"/>
  <c r="AV2577" i="79"/>
  <c r="BA2576" i="79"/>
  <c r="AV2576" i="79"/>
  <c r="BA2575" i="79"/>
  <c r="AV2575" i="79"/>
  <c r="BA2574" i="79"/>
  <c r="AV2574" i="79"/>
  <c r="BA2573" i="79"/>
  <c r="AV2573" i="79"/>
  <c r="BA2572" i="79"/>
  <c r="AV2572" i="79"/>
  <c r="BA2571" i="79"/>
  <c r="AV2571" i="79"/>
  <c r="BA2570" i="79"/>
  <c r="AV2570" i="79"/>
  <c r="BA2569" i="79"/>
  <c r="AV2569" i="79"/>
  <c r="BA2568" i="79"/>
  <c r="AV2568" i="79"/>
  <c r="BA2567" i="79"/>
  <c r="AV2567" i="79"/>
  <c r="BA2566" i="79"/>
  <c r="AV2566" i="79"/>
  <c r="BA2565" i="79"/>
  <c r="AV2565" i="79"/>
  <c r="BA2564" i="79"/>
  <c r="AV2564" i="79"/>
  <c r="BA2563" i="79"/>
  <c r="AV2563" i="79"/>
  <c r="BA2562" i="79"/>
  <c r="AV2562" i="79"/>
  <c r="BA2561" i="79"/>
  <c r="AV2561" i="79"/>
  <c r="BA2560" i="79"/>
  <c r="AV2560" i="79"/>
  <c r="BA2559" i="79"/>
  <c r="AV2559" i="79"/>
  <c r="BA2558" i="79"/>
  <c r="AV2558" i="79"/>
  <c r="BA2557" i="79"/>
  <c r="AV2557" i="79"/>
  <c r="BA2556" i="79"/>
  <c r="AV2556" i="79"/>
  <c r="BA2555" i="79"/>
  <c r="AV2555" i="79"/>
  <c r="BA2554" i="79"/>
  <c r="AV2554" i="79"/>
  <c r="BA2553" i="79"/>
  <c r="AV2553" i="79"/>
  <c r="BA2552" i="79"/>
  <c r="AV2552" i="79"/>
  <c r="BA2551" i="79"/>
  <c r="AV2551" i="79"/>
  <c r="BA2550" i="79"/>
  <c r="AV2550" i="79"/>
  <c r="BA2549" i="79"/>
  <c r="AV2549" i="79"/>
  <c r="BA2548" i="79"/>
  <c r="AV2548" i="79"/>
  <c r="BA2547" i="79"/>
  <c r="AV2547" i="79"/>
  <c r="BA2546" i="79"/>
  <c r="AV2546" i="79"/>
  <c r="BA2545" i="79"/>
  <c r="AV2545" i="79"/>
  <c r="BA2544" i="79"/>
  <c r="AV2544" i="79"/>
  <c r="BA2543" i="79"/>
  <c r="AV2543" i="79"/>
  <c r="BA2542" i="79"/>
  <c r="AV2542" i="79"/>
  <c r="BA2541" i="79"/>
  <c r="AV2541" i="79"/>
  <c r="BA2540" i="79"/>
  <c r="AV2540" i="79"/>
  <c r="BA2539" i="79"/>
  <c r="AV2539" i="79"/>
  <c r="BA2538" i="79"/>
  <c r="AV2538" i="79"/>
  <c r="BA2537" i="79"/>
  <c r="AV2537" i="79"/>
  <c r="BA2536" i="79"/>
  <c r="AV2536" i="79"/>
  <c r="BA2535" i="79"/>
  <c r="AV2535" i="79"/>
  <c r="BA2534" i="79"/>
  <c r="AV2534" i="79"/>
  <c r="BA2533" i="79"/>
  <c r="AV2533" i="79"/>
  <c r="BA2532" i="79"/>
  <c r="AV2532" i="79"/>
  <c r="BA2531" i="79"/>
  <c r="AV2531" i="79"/>
  <c r="BA2530" i="79"/>
  <c r="AV2530" i="79"/>
  <c r="BA2529" i="79"/>
  <c r="AV2529" i="79"/>
  <c r="BA2528" i="79"/>
  <c r="AV2528" i="79"/>
  <c r="BA2527" i="79"/>
  <c r="AV2527" i="79"/>
  <c r="BA2526" i="79"/>
  <c r="AV2526" i="79"/>
  <c r="BA2525" i="79"/>
  <c r="AV2525" i="79"/>
  <c r="BA2524" i="79"/>
  <c r="AV2524" i="79"/>
  <c r="BA2523" i="79"/>
  <c r="AV2523" i="79"/>
  <c r="BA2522" i="79"/>
  <c r="AV2522" i="79"/>
  <c r="BA2521" i="79"/>
  <c r="AV2521" i="79"/>
  <c r="BA2520" i="79"/>
  <c r="AV2520" i="79"/>
  <c r="BA2519" i="79"/>
  <c r="AV2519" i="79"/>
  <c r="BA2518" i="79"/>
  <c r="AV2518" i="79"/>
  <c r="BA2517" i="79"/>
  <c r="AV2517" i="79"/>
  <c r="BA2516" i="79"/>
  <c r="AV2516" i="79"/>
  <c r="BA2515" i="79"/>
  <c r="AV2515" i="79"/>
  <c r="BA2514" i="79"/>
  <c r="AV2514" i="79"/>
  <c r="BA2513" i="79"/>
  <c r="AV2513" i="79"/>
  <c r="BA2512" i="79"/>
  <c r="AV2512" i="79"/>
  <c r="BA2511" i="79"/>
  <c r="AV2511" i="79"/>
  <c r="BA2510" i="79"/>
  <c r="AV2510" i="79"/>
  <c r="BA2509" i="79"/>
  <c r="AV2509" i="79"/>
  <c r="BA2508" i="79"/>
  <c r="AV2508" i="79"/>
  <c r="BA2507" i="79"/>
  <c r="AV2507" i="79"/>
  <c r="BA2506" i="79"/>
  <c r="AV2506" i="79"/>
  <c r="BA2505" i="79"/>
  <c r="AV2505" i="79"/>
  <c r="BA2504" i="79"/>
  <c r="AV2504" i="79"/>
  <c r="BA2503" i="79"/>
  <c r="AV2503" i="79"/>
  <c r="BA2502" i="79"/>
  <c r="AV2502" i="79"/>
  <c r="BA2501" i="79"/>
  <c r="AV2501" i="79"/>
  <c r="BA2500" i="79"/>
  <c r="AV2500" i="79"/>
  <c r="BA2499" i="79"/>
  <c r="AV2499" i="79"/>
  <c r="BA2498" i="79"/>
  <c r="AV2498" i="79"/>
  <c r="BA2497" i="79"/>
  <c r="AV2497" i="79"/>
  <c r="BA2496" i="79"/>
  <c r="AV2496" i="79"/>
  <c r="BA2495" i="79"/>
  <c r="AV2495" i="79"/>
  <c r="BA2494" i="79"/>
  <c r="AV2494" i="79"/>
  <c r="BA2493" i="79"/>
  <c r="AV2493" i="79"/>
  <c r="BA2492" i="79"/>
  <c r="AV2492" i="79"/>
  <c r="BA2491" i="79"/>
  <c r="AV2491" i="79"/>
  <c r="BA2490" i="79"/>
  <c r="AV2490" i="79"/>
  <c r="BA2489" i="79"/>
  <c r="AV2489" i="79"/>
  <c r="BA2488" i="79"/>
  <c r="AV2488" i="79"/>
  <c r="BA2487" i="79"/>
  <c r="AV2487" i="79"/>
  <c r="BA2486" i="79"/>
  <c r="AV2486" i="79"/>
  <c r="BA2485" i="79"/>
  <c r="AV2485" i="79"/>
  <c r="BA2484" i="79"/>
  <c r="AV2484" i="79"/>
  <c r="BA2483" i="79"/>
  <c r="AV2483" i="79"/>
  <c r="BA2482" i="79"/>
  <c r="AV2482" i="79"/>
  <c r="BA2481" i="79"/>
  <c r="AV2481" i="79"/>
  <c r="BA2480" i="79"/>
  <c r="AV2480" i="79"/>
  <c r="BA2479" i="79"/>
  <c r="AV2479" i="79"/>
  <c r="BA2478" i="79"/>
  <c r="AV2478" i="79"/>
  <c r="BA2477" i="79"/>
  <c r="AV2477" i="79"/>
  <c r="BA2476" i="79"/>
  <c r="AV2476" i="79"/>
  <c r="BA2475" i="79"/>
  <c r="AV2475" i="79"/>
  <c r="BA2474" i="79"/>
  <c r="AV2474" i="79"/>
  <c r="BA2473" i="79"/>
  <c r="AV2473" i="79"/>
  <c r="BA2472" i="79"/>
  <c r="AV2472" i="79"/>
  <c r="BA2471" i="79"/>
  <c r="AV2471" i="79"/>
  <c r="BA2470" i="79"/>
  <c r="AV2470" i="79"/>
  <c r="BA2469" i="79"/>
  <c r="AV2469" i="79"/>
  <c r="BA2468" i="79"/>
  <c r="AV2468" i="79"/>
  <c r="BA2467" i="79"/>
  <c r="AV2467" i="79"/>
  <c r="BA2466" i="79"/>
  <c r="AV2466" i="79"/>
  <c r="BA2465" i="79"/>
  <c r="AV2465" i="79"/>
  <c r="BA2464" i="79"/>
  <c r="AV2464" i="79"/>
  <c r="BA2463" i="79"/>
  <c r="AV2463" i="79"/>
  <c r="BA2462" i="79"/>
  <c r="AV2462" i="79"/>
  <c r="BA2461" i="79"/>
  <c r="AV2461" i="79"/>
  <c r="BA2460" i="79"/>
  <c r="AV2460" i="79"/>
  <c r="BA2459" i="79"/>
  <c r="AV2459" i="79"/>
  <c r="BA2458" i="79"/>
  <c r="AV2458" i="79"/>
  <c r="BA2457" i="79"/>
  <c r="AV2457" i="79"/>
  <c r="BA2456" i="79"/>
  <c r="AV2456" i="79"/>
  <c r="BA2455" i="79"/>
  <c r="AV2455" i="79"/>
  <c r="BA2454" i="79"/>
  <c r="AV2454" i="79"/>
  <c r="BA2453" i="79"/>
  <c r="AV2453" i="79"/>
  <c r="BA2452" i="79"/>
  <c r="AV2452" i="79"/>
  <c r="BA2451" i="79"/>
  <c r="AV2451" i="79"/>
  <c r="BA2450" i="79"/>
  <c r="AV2450" i="79"/>
  <c r="BA2449" i="79"/>
  <c r="AV2449" i="79"/>
  <c r="BA2448" i="79"/>
  <c r="AV2448" i="79"/>
  <c r="BA2447" i="79"/>
  <c r="AV2447" i="79"/>
  <c r="BA2446" i="79"/>
  <c r="AV2446" i="79"/>
  <c r="BA2445" i="79"/>
  <c r="AV2445" i="79"/>
  <c r="BA2444" i="79"/>
  <c r="AV2444" i="79"/>
  <c r="BA2443" i="79"/>
  <c r="AV2443" i="79"/>
  <c r="BA2442" i="79"/>
  <c r="AV2442" i="79"/>
  <c r="BA2441" i="79"/>
  <c r="AV2441" i="79"/>
  <c r="BA2440" i="79"/>
  <c r="AV2440" i="79"/>
  <c r="BA2439" i="79"/>
  <c r="AV2439" i="79"/>
  <c r="BA2438" i="79"/>
  <c r="AV2438" i="79"/>
  <c r="BA2437" i="79"/>
  <c r="AV2437" i="79"/>
  <c r="BA2436" i="79"/>
  <c r="AV2436" i="79"/>
  <c r="BA2435" i="79"/>
  <c r="AV2435" i="79"/>
  <c r="BA2434" i="79"/>
  <c r="AV2434" i="79"/>
  <c r="BA2433" i="79"/>
  <c r="AV2433" i="79"/>
  <c r="BA2432" i="79"/>
  <c r="AV2432" i="79"/>
  <c r="BA2431" i="79"/>
  <c r="AV2431" i="79"/>
  <c r="BA2430" i="79"/>
  <c r="AV2430" i="79"/>
  <c r="BA2429" i="79"/>
  <c r="AV2429" i="79"/>
  <c r="BA2428" i="79"/>
  <c r="AV2428" i="79"/>
  <c r="BA2427" i="79"/>
  <c r="AV2427" i="79"/>
  <c r="BA2426" i="79"/>
  <c r="AV2426" i="79"/>
  <c r="BA2425" i="79"/>
  <c r="AV2425" i="79"/>
  <c r="BA2424" i="79"/>
  <c r="AV2424" i="79"/>
  <c r="BA2423" i="79"/>
  <c r="AV2423" i="79"/>
  <c r="BA2422" i="79"/>
  <c r="AV2422" i="79"/>
  <c r="BA2421" i="79"/>
  <c r="AV2421" i="79"/>
  <c r="BA2420" i="79"/>
  <c r="AV2420" i="79"/>
  <c r="BA2419" i="79"/>
  <c r="AV2419" i="79"/>
  <c r="BA2418" i="79"/>
  <c r="AV2418" i="79"/>
  <c r="BA2417" i="79"/>
  <c r="AV2417" i="79"/>
  <c r="BA2416" i="79"/>
  <c r="AV2416" i="79"/>
  <c r="BA2415" i="79"/>
  <c r="AV2415" i="79"/>
  <c r="BA2414" i="79"/>
  <c r="AV2414" i="79"/>
  <c r="BA2413" i="79"/>
  <c r="AV2413" i="79"/>
  <c r="BA2412" i="79"/>
  <c r="AV2412" i="79"/>
  <c r="BA2411" i="79"/>
  <c r="AV2411" i="79"/>
  <c r="BA2410" i="79"/>
  <c r="AV2410" i="79"/>
  <c r="BA2409" i="79"/>
  <c r="AV2409" i="79"/>
  <c r="BA2408" i="79"/>
  <c r="AV2408" i="79"/>
  <c r="BA2407" i="79"/>
  <c r="AV2407" i="79"/>
  <c r="BA2406" i="79"/>
  <c r="AV2406" i="79"/>
  <c r="BA2405" i="79"/>
  <c r="AV2405" i="79"/>
  <c r="BA2404" i="79"/>
  <c r="AV2404" i="79"/>
  <c r="BA2403" i="79"/>
  <c r="AV2403" i="79"/>
  <c r="BA2402" i="79"/>
  <c r="AV2402" i="79"/>
  <c r="BA2401" i="79"/>
  <c r="AV2401" i="79"/>
  <c r="BA2400" i="79"/>
  <c r="AV2400" i="79"/>
  <c r="BA2399" i="79"/>
  <c r="AV2399" i="79"/>
  <c r="BA2398" i="79"/>
  <c r="AV2398" i="79"/>
  <c r="BA2397" i="79"/>
  <c r="AV2397" i="79"/>
  <c r="BA2396" i="79"/>
  <c r="AV2396" i="79"/>
  <c r="BA2395" i="79"/>
  <c r="AV2395" i="79"/>
  <c r="BA2394" i="79"/>
  <c r="AV2394" i="79"/>
  <c r="BA2393" i="79"/>
  <c r="AV2393" i="79"/>
  <c r="BA2392" i="79"/>
  <c r="AV2392" i="79"/>
  <c r="BA2391" i="79"/>
  <c r="AV2391" i="79"/>
  <c r="BA2390" i="79"/>
  <c r="AV2390" i="79"/>
  <c r="BA2389" i="79"/>
  <c r="AV2389" i="79"/>
  <c r="BA2388" i="79"/>
  <c r="AV2388" i="79"/>
  <c r="BA2387" i="79"/>
  <c r="AV2387" i="79"/>
  <c r="BA2386" i="79"/>
  <c r="AV2386" i="79"/>
  <c r="BA2385" i="79"/>
  <c r="AV2385" i="79"/>
  <c r="BA2384" i="79"/>
  <c r="AV2384" i="79"/>
  <c r="BA2383" i="79"/>
  <c r="AV2383" i="79"/>
  <c r="BA2382" i="79"/>
  <c r="AV2382" i="79"/>
  <c r="BA2381" i="79"/>
  <c r="AV2381" i="79"/>
  <c r="BA2380" i="79"/>
  <c r="AV2380" i="79"/>
  <c r="BA2379" i="79"/>
  <c r="AV2379" i="79"/>
  <c r="BA2378" i="79"/>
  <c r="AV2378" i="79"/>
  <c r="BA2377" i="79"/>
  <c r="AV2377" i="79"/>
  <c r="BA2376" i="79"/>
  <c r="AV2376" i="79"/>
  <c r="BA2375" i="79"/>
  <c r="AV2375" i="79"/>
  <c r="BA2374" i="79"/>
  <c r="AV2374" i="79"/>
  <c r="BA2373" i="79"/>
  <c r="AV2373" i="79"/>
  <c r="BA2372" i="79"/>
  <c r="AV2372" i="79"/>
  <c r="BA2371" i="79"/>
  <c r="AV2371" i="79"/>
  <c r="BA2370" i="79"/>
  <c r="AV2370" i="79"/>
  <c r="BA2369" i="79"/>
  <c r="AV2369" i="79"/>
  <c r="BA2368" i="79"/>
  <c r="AV2368" i="79"/>
  <c r="BA2367" i="79"/>
  <c r="AV2367" i="79"/>
  <c r="BA2366" i="79"/>
  <c r="AV2366" i="79"/>
  <c r="BA2365" i="79"/>
  <c r="AV2365" i="79"/>
  <c r="BA2364" i="79"/>
  <c r="AV2364" i="79"/>
  <c r="BA2363" i="79"/>
  <c r="AV2363" i="79"/>
  <c r="BA2362" i="79"/>
  <c r="AV2362" i="79"/>
  <c r="BA2361" i="79"/>
  <c r="AV2361" i="79"/>
  <c r="BA2360" i="79"/>
  <c r="AV2360" i="79"/>
  <c r="BA2359" i="79"/>
  <c r="AV2359" i="79"/>
  <c r="BA2358" i="79"/>
  <c r="AV2358" i="79"/>
  <c r="BA2357" i="79"/>
  <c r="AV2357" i="79"/>
  <c r="BA2356" i="79"/>
  <c r="AV2356" i="79"/>
  <c r="BA2355" i="79"/>
  <c r="AV2355" i="79"/>
  <c r="BA2354" i="79"/>
  <c r="AV2354" i="79"/>
  <c r="BA2353" i="79"/>
  <c r="AV2353" i="79"/>
  <c r="BA2352" i="79"/>
  <c r="AV2352" i="79"/>
  <c r="BA2351" i="79"/>
  <c r="AV2351" i="79"/>
  <c r="BA2350" i="79"/>
  <c r="AV2350" i="79"/>
  <c r="BA2349" i="79"/>
  <c r="AV2349" i="79"/>
  <c r="BA2348" i="79"/>
  <c r="AV2348" i="79"/>
  <c r="BA2347" i="79"/>
  <c r="AV2347" i="79"/>
  <c r="BA2346" i="79"/>
  <c r="AV2346" i="79"/>
  <c r="BA2345" i="79"/>
  <c r="AV2345" i="79"/>
  <c r="BA2344" i="79"/>
  <c r="AV2344" i="79"/>
  <c r="BA2343" i="79"/>
  <c r="AV2343" i="79"/>
  <c r="BA2342" i="79"/>
  <c r="AV2342" i="79"/>
  <c r="BA2341" i="79"/>
  <c r="AV2341" i="79"/>
  <c r="BA2340" i="79"/>
  <c r="AV2340" i="79"/>
  <c r="BA2339" i="79"/>
  <c r="AV2339" i="79"/>
  <c r="BA2338" i="79"/>
  <c r="AV2338" i="79"/>
  <c r="BA2337" i="79"/>
  <c r="AV2337" i="79"/>
  <c r="BA2336" i="79"/>
  <c r="AV2336" i="79"/>
  <c r="BA2335" i="79"/>
  <c r="AV2335" i="79"/>
  <c r="BA2334" i="79"/>
  <c r="AV2334" i="79"/>
  <c r="BA2333" i="79"/>
  <c r="AV2333" i="79"/>
  <c r="BA2332" i="79"/>
  <c r="AV2332" i="79"/>
  <c r="BA2331" i="79"/>
  <c r="AV2331" i="79"/>
  <c r="BA2330" i="79"/>
  <c r="AV2330" i="79"/>
  <c r="BA2329" i="79"/>
  <c r="AV2329" i="79"/>
  <c r="BA2328" i="79"/>
  <c r="AV2328" i="79"/>
  <c r="BA2327" i="79"/>
  <c r="AV2327" i="79"/>
  <c r="BA2326" i="79"/>
  <c r="AV2326" i="79"/>
  <c r="BA2325" i="79"/>
  <c r="AV2325" i="79"/>
  <c r="BA2324" i="79"/>
  <c r="AV2324" i="79"/>
  <c r="BA2323" i="79"/>
  <c r="AV2323" i="79"/>
  <c r="BA2322" i="79"/>
  <c r="AV2322" i="79"/>
  <c r="BA2321" i="79"/>
  <c r="AV2321" i="79"/>
  <c r="BA2320" i="79"/>
  <c r="AV2320" i="79"/>
  <c r="BA2319" i="79"/>
  <c r="AV2319" i="79"/>
  <c r="BA2318" i="79"/>
  <c r="AV2318" i="79"/>
  <c r="BA2317" i="79"/>
  <c r="AV2317" i="79"/>
  <c r="BA2316" i="79"/>
  <c r="AV2316" i="79"/>
  <c r="BA2315" i="79"/>
  <c r="AV2315" i="79"/>
  <c r="BA2314" i="79"/>
  <c r="AV2314" i="79"/>
  <c r="BA2313" i="79"/>
  <c r="AV2313" i="79"/>
  <c r="BA2312" i="79"/>
  <c r="AV2312" i="79"/>
  <c r="BA2311" i="79"/>
  <c r="AV2311" i="79"/>
  <c r="BA2310" i="79"/>
  <c r="AV2310" i="79"/>
  <c r="BA2309" i="79"/>
  <c r="AV2309" i="79"/>
  <c r="BA2308" i="79"/>
  <c r="AV2308" i="79"/>
  <c r="BA2307" i="79"/>
  <c r="AV2307" i="79"/>
  <c r="BA2306" i="79"/>
  <c r="AV2306" i="79"/>
  <c r="BA2305" i="79"/>
  <c r="AV2305" i="79"/>
  <c r="BA2304" i="79"/>
  <c r="AV2304" i="79"/>
  <c r="BA2303" i="79"/>
  <c r="AV2303" i="79"/>
  <c r="BA2302" i="79"/>
  <c r="AV2302" i="79"/>
  <c r="BA2301" i="79"/>
  <c r="AV2301" i="79"/>
  <c r="BA2300" i="79"/>
  <c r="AV2300" i="79"/>
  <c r="BA2299" i="79"/>
  <c r="AV2299" i="79"/>
  <c r="BA2298" i="79"/>
  <c r="AV2298" i="79"/>
  <c r="BA2297" i="79"/>
  <c r="AV2297" i="79"/>
  <c r="BA2296" i="79"/>
  <c r="AV2296" i="79"/>
  <c r="BA2295" i="79"/>
  <c r="AV2295" i="79"/>
  <c r="BA2294" i="79"/>
  <c r="AV2294" i="79"/>
  <c r="BA2293" i="79"/>
  <c r="AV2293" i="79"/>
  <c r="BA2292" i="79"/>
  <c r="AV2292" i="79"/>
  <c r="BA2291" i="79"/>
  <c r="AV2291" i="79"/>
  <c r="BA2290" i="79"/>
  <c r="AV2290" i="79"/>
  <c r="BA2289" i="79"/>
  <c r="AV2289" i="79"/>
  <c r="BA2288" i="79"/>
  <c r="AV2288" i="79"/>
  <c r="BA2287" i="79"/>
  <c r="AV2287" i="79"/>
  <c r="BA2286" i="79"/>
  <c r="AV2286" i="79"/>
  <c r="BA2285" i="79"/>
  <c r="AV2285" i="79"/>
  <c r="BA2284" i="79"/>
  <c r="AV2284" i="79"/>
  <c r="BA2283" i="79"/>
  <c r="AV2283" i="79"/>
  <c r="BA2282" i="79"/>
  <c r="AV2282" i="79"/>
  <c r="BA2281" i="79"/>
  <c r="AV2281" i="79"/>
  <c r="BA2280" i="79"/>
  <c r="AV2280" i="79"/>
  <c r="BA2279" i="79"/>
  <c r="AV2279" i="79"/>
  <c r="BA2278" i="79"/>
  <c r="AV2278" i="79"/>
  <c r="BA2277" i="79"/>
  <c r="AV2277" i="79"/>
  <c r="BA2276" i="79"/>
  <c r="AV2276" i="79"/>
  <c r="BA2275" i="79"/>
  <c r="AV2275" i="79"/>
  <c r="BA2274" i="79"/>
  <c r="AV2274" i="79"/>
  <c r="BA2273" i="79"/>
  <c r="AV2273" i="79"/>
  <c r="BA2272" i="79"/>
  <c r="AV2272" i="79"/>
  <c r="BA2271" i="79"/>
  <c r="AV2271" i="79"/>
  <c r="BA2270" i="79"/>
  <c r="AV2270" i="79"/>
  <c r="BA2269" i="79"/>
  <c r="AV2269" i="79"/>
  <c r="BA2268" i="79"/>
  <c r="AV2268" i="79"/>
  <c r="BA2267" i="79"/>
  <c r="AV2267" i="79"/>
  <c r="BA2266" i="79"/>
  <c r="AV2266" i="79"/>
  <c r="BA2265" i="79"/>
  <c r="AV2265" i="79"/>
  <c r="BA2264" i="79"/>
  <c r="AV2264" i="79"/>
  <c r="BA2263" i="79"/>
  <c r="AV2263" i="79"/>
  <c r="BA2262" i="79"/>
  <c r="AV2262" i="79"/>
  <c r="BA2261" i="79"/>
  <c r="AV2261" i="79"/>
  <c r="BA2260" i="79"/>
  <c r="AV2260" i="79"/>
  <c r="BA2259" i="79"/>
  <c r="AV2259" i="79"/>
  <c r="BA2258" i="79"/>
  <c r="AV2258" i="79"/>
  <c r="BA2257" i="79"/>
  <c r="AV2257" i="79"/>
  <c r="BA2256" i="79"/>
  <c r="AV2256" i="79"/>
  <c r="BA2255" i="79"/>
  <c r="AV2255" i="79"/>
  <c r="BA2254" i="79"/>
  <c r="AV2254" i="79"/>
  <c r="BA2253" i="79"/>
  <c r="AV2253" i="79"/>
  <c r="BA2252" i="79"/>
  <c r="AV2252" i="79"/>
  <c r="BA2251" i="79"/>
  <c r="AV2251" i="79"/>
  <c r="BA2250" i="79"/>
  <c r="AV2250" i="79"/>
  <c r="BA2249" i="79"/>
  <c r="AV2249" i="79"/>
  <c r="BA2248" i="79"/>
  <c r="AV2248" i="79"/>
  <c r="BA2247" i="79"/>
  <c r="AV2247" i="79"/>
  <c r="BA2246" i="79"/>
  <c r="AV2246" i="79"/>
  <c r="BA2245" i="79"/>
  <c r="AV2245" i="79"/>
  <c r="BA2244" i="79"/>
  <c r="AV2244" i="79"/>
  <c r="BA2243" i="79"/>
  <c r="AV2243" i="79"/>
  <c r="BA2242" i="79"/>
  <c r="AV2242" i="79"/>
  <c r="BA2241" i="79"/>
  <c r="AV2241" i="79"/>
  <c r="BA2240" i="79"/>
  <c r="AV2240" i="79"/>
  <c r="BA2239" i="79"/>
  <c r="AV2239" i="79"/>
  <c r="BA2238" i="79"/>
  <c r="AV2238" i="79"/>
  <c r="BA2237" i="79"/>
  <c r="AV2237" i="79"/>
  <c r="BA2236" i="79"/>
  <c r="AV2236" i="79"/>
  <c r="BA2235" i="79"/>
  <c r="AV2235" i="79"/>
  <c r="BA2234" i="79"/>
  <c r="AV2234" i="79"/>
  <c r="BA2233" i="79"/>
  <c r="AV2233" i="79"/>
  <c r="BA2232" i="79"/>
  <c r="AV2232" i="79"/>
  <c r="BA2231" i="79"/>
  <c r="AV2231" i="79"/>
  <c r="BA2230" i="79"/>
  <c r="AV2230" i="79"/>
  <c r="BA2229" i="79"/>
  <c r="AV2229" i="79"/>
  <c r="BA2228" i="79"/>
  <c r="AV2228" i="79"/>
  <c r="BA2227" i="79"/>
  <c r="AV2227" i="79"/>
  <c r="BA2226" i="79"/>
  <c r="AV2226" i="79"/>
  <c r="BA2225" i="79"/>
  <c r="AV2225" i="79"/>
  <c r="BA2224" i="79"/>
  <c r="AV2224" i="79"/>
  <c r="BA2223" i="79"/>
  <c r="AV2223" i="79"/>
  <c r="BA2222" i="79"/>
  <c r="AV2222" i="79"/>
  <c r="BA2221" i="79"/>
  <c r="AV2221" i="79"/>
  <c r="BA2220" i="79"/>
  <c r="AV2220" i="79"/>
  <c r="BA2219" i="79"/>
  <c r="AV2219" i="79"/>
  <c r="BA2218" i="79"/>
  <c r="AV2218" i="79"/>
  <c r="BA2217" i="79"/>
  <c r="AV2217" i="79"/>
  <c r="BA2216" i="79"/>
  <c r="AV2216" i="79"/>
  <c r="BA2215" i="79"/>
  <c r="AV2215" i="79"/>
  <c r="BA2214" i="79"/>
  <c r="AV2214" i="79"/>
  <c r="BA2213" i="79"/>
  <c r="AV2213" i="79"/>
  <c r="BA2212" i="79"/>
  <c r="AV2212" i="79"/>
  <c r="BA2211" i="79"/>
  <c r="AV2211" i="79"/>
  <c r="BA2210" i="79"/>
  <c r="AV2210" i="79"/>
  <c r="BA2209" i="79"/>
  <c r="AV2209" i="79"/>
  <c r="BA2208" i="79"/>
  <c r="AV2208" i="79"/>
  <c r="BA2207" i="79"/>
  <c r="AV2207" i="79"/>
  <c r="BA2206" i="79"/>
  <c r="AV2206" i="79"/>
  <c r="BA2205" i="79"/>
  <c r="AV2205" i="79"/>
  <c r="BA2204" i="79"/>
  <c r="AV2204" i="79"/>
  <c r="BA2203" i="79"/>
  <c r="AV2203" i="79"/>
  <c r="BA2202" i="79"/>
  <c r="AV2202" i="79"/>
  <c r="BA2201" i="79"/>
  <c r="AV2201" i="79"/>
  <c r="BA2200" i="79"/>
  <c r="AV2200" i="79"/>
  <c r="BA2199" i="79"/>
  <c r="AV2199" i="79"/>
  <c r="BA2198" i="79"/>
  <c r="AV2198" i="79"/>
  <c r="BA2197" i="79"/>
  <c r="AV2197" i="79"/>
  <c r="BA2196" i="79"/>
  <c r="AV2196" i="79"/>
  <c r="BA2195" i="79"/>
  <c r="AV2195" i="79"/>
  <c r="BA2194" i="79"/>
  <c r="AV2194" i="79"/>
  <c r="BA2193" i="79"/>
  <c r="AV2193" i="79"/>
  <c r="BA2192" i="79"/>
  <c r="AV2192" i="79"/>
  <c r="BA2191" i="79"/>
  <c r="AV2191" i="79"/>
  <c r="BA2190" i="79"/>
  <c r="AV2190" i="79"/>
  <c r="BA2189" i="79"/>
  <c r="AV2189" i="79"/>
  <c r="BA2188" i="79"/>
  <c r="AV2188" i="79"/>
  <c r="BA2187" i="79"/>
  <c r="AV2187" i="79"/>
  <c r="BA2186" i="79"/>
  <c r="AV2186" i="79"/>
  <c r="BA2185" i="79"/>
  <c r="AV2185" i="79"/>
  <c r="BA2184" i="79"/>
  <c r="AV2184" i="79"/>
  <c r="BA2183" i="79"/>
  <c r="AV2183" i="79"/>
  <c r="BA2182" i="79"/>
  <c r="AV2182" i="79"/>
  <c r="BA2181" i="79"/>
  <c r="AV2181" i="79"/>
  <c r="BA2180" i="79"/>
  <c r="AV2180" i="79"/>
  <c r="BA2179" i="79"/>
  <c r="AV2179" i="79"/>
  <c r="BA2178" i="79"/>
  <c r="AV2178" i="79"/>
  <c r="BA2177" i="79"/>
  <c r="AV2177" i="79"/>
  <c r="BA2176" i="79"/>
  <c r="AV2176" i="79"/>
  <c r="BA2175" i="79"/>
  <c r="AV2175" i="79"/>
  <c r="BA2174" i="79"/>
  <c r="AV2174" i="79"/>
  <c r="BA2173" i="79"/>
  <c r="AV2173" i="79"/>
  <c r="BA2172" i="79"/>
  <c r="AV2172" i="79"/>
  <c r="BA2171" i="79"/>
  <c r="AV2171" i="79"/>
  <c r="BA2170" i="79"/>
  <c r="AV2170" i="79"/>
  <c r="BA2169" i="79"/>
  <c r="AV2169" i="79"/>
  <c r="BA2168" i="79"/>
  <c r="AV2168" i="79"/>
  <c r="BA2167" i="79"/>
  <c r="AV2167" i="79"/>
  <c r="BA2166" i="79"/>
  <c r="AV2166" i="79"/>
  <c r="BA2165" i="79"/>
  <c r="AV2165" i="79"/>
  <c r="BA2164" i="79"/>
  <c r="AV2164" i="79"/>
  <c r="BA2163" i="79"/>
  <c r="AV2163" i="79"/>
  <c r="BA2162" i="79"/>
  <c r="AV2162" i="79"/>
  <c r="BA2161" i="79"/>
  <c r="AV2161" i="79"/>
  <c r="BA2160" i="79"/>
  <c r="AV2160" i="79"/>
  <c r="BA2159" i="79"/>
  <c r="AV2159" i="79"/>
  <c r="BA2158" i="79"/>
  <c r="AV2158" i="79"/>
  <c r="BA2157" i="79"/>
  <c r="AV2157" i="79"/>
  <c r="BA2156" i="79"/>
  <c r="AV2156" i="79"/>
  <c r="BA2155" i="79"/>
  <c r="AV2155" i="79"/>
  <c r="BA2154" i="79"/>
  <c r="AV2154" i="79"/>
  <c r="BA2153" i="79"/>
  <c r="AV2153" i="79"/>
  <c r="BA2152" i="79"/>
  <c r="AV2152" i="79"/>
  <c r="BA2151" i="79"/>
  <c r="AV2151" i="79"/>
  <c r="BA2150" i="79"/>
  <c r="AV2150" i="79"/>
  <c r="BA2149" i="79"/>
  <c r="AV2149" i="79"/>
  <c r="BA2148" i="79"/>
  <c r="AV2148" i="79"/>
  <c r="BA2147" i="79"/>
  <c r="AV2147" i="79"/>
  <c r="BA2146" i="79"/>
  <c r="AV2146" i="79"/>
  <c r="BA2145" i="79"/>
  <c r="AV2145" i="79"/>
  <c r="BA2144" i="79"/>
  <c r="AV2144" i="79"/>
  <c r="BA2143" i="79"/>
  <c r="AV2143" i="79"/>
  <c r="BA2142" i="79"/>
  <c r="AV2142" i="79"/>
  <c r="BA2141" i="79"/>
  <c r="AV2141" i="79"/>
  <c r="BA2140" i="79"/>
  <c r="AV2140" i="79"/>
  <c r="BA2139" i="79"/>
  <c r="AV2139" i="79"/>
  <c r="BA2138" i="79"/>
  <c r="AV2138" i="79"/>
  <c r="BA2137" i="79"/>
  <c r="AV2137" i="79"/>
  <c r="BA2136" i="79"/>
  <c r="AV2136" i="79"/>
  <c r="BA2135" i="79"/>
  <c r="AV2135" i="79"/>
  <c r="BA2134" i="79"/>
  <c r="AV2134" i="79"/>
  <c r="BA2133" i="79"/>
  <c r="AV2133" i="79"/>
  <c r="BA2132" i="79"/>
  <c r="AV2132" i="79"/>
  <c r="BA2131" i="79"/>
  <c r="AV2131" i="79"/>
  <c r="BA2130" i="79"/>
  <c r="AV2130" i="79"/>
  <c r="BA2129" i="79"/>
  <c r="AV2129" i="79"/>
  <c r="BA2128" i="79"/>
  <c r="AV2128" i="79"/>
  <c r="BA2127" i="79"/>
  <c r="AV2127" i="79"/>
  <c r="BA2126" i="79"/>
  <c r="AV2126" i="79"/>
  <c r="BA2125" i="79"/>
  <c r="AV2125" i="79"/>
  <c r="BA2124" i="79"/>
  <c r="AV2124" i="79"/>
  <c r="BA2123" i="79"/>
  <c r="AV2123" i="79"/>
  <c r="BA2122" i="79"/>
  <c r="AV2122" i="79"/>
  <c r="BA2121" i="79"/>
  <c r="AV2121" i="79"/>
  <c r="BA2120" i="79"/>
  <c r="AV2120" i="79"/>
  <c r="BA2119" i="79"/>
  <c r="AV2119" i="79"/>
  <c r="BA2118" i="79"/>
  <c r="AV2118" i="79"/>
  <c r="BA2117" i="79"/>
  <c r="AV2117" i="79"/>
  <c r="BA2116" i="79"/>
  <c r="AV2116" i="79"/>
  <c r="BA2115" i="79"/>
  <c r="AV2115" i="79"/>
  <c r="BA2114" i="79"/>
  <c r="AV2114" i="79"/>
  <c r="BA2113" i="79"/>
  <c r="AV2113" i="79"/>
  <c r="BA2112" i="79"/>
  <c r="AV2112" i="79"/>
  <c r="BA2111" i="79"/>
  <c r="AV2111" i="79"/>
  <c r="BA2110" i="79"/>
  <c r="AV2110" i="79"/>
  <c r="BA2109" i="79"/>
  <c r="AV2109" i="79"/>
  <c r="BA2108" i="79"/>
  <c r="AV2108" i="79"/>
  <c r="BA2107" i="79"/>
  <c r="AV2107" i="79"/>
  <c r="BA2106" i="79"/>
  <c r="AV2106" i="79"/>
  <c r="BA2105" i="79"/>
  <c r="AV2105" i="79"/>
  <c r="BA2104" i="79"/>
  <c r="AV2104" i="79"/>
  <c r="BA2103" i="79"/>
  <c r="AV2103" i="79"/>
  <c r="BA2102" i="79"/>
  <c r="AV2102" i="79"/>
  <c r="BA2101" i="79"/>
  <c r="AV2101" i="79"/>
  <c r="BA2100" i="79"/>
  <c r="AV2100" i="79"/>
  <c r="BA2099" i="79"/>
  <c r="AV2099" i="79"/>
  <c r="BA2098" i="79"/>
  <c r="AV2098" i="79"/>
  <c r="BA2097" i="79"/>
  <c r="AV2097" i="79"/>
  <c r="BA2096" i="79"/>
  <c r="AV2096" i="79"/>
  <c r="BA2095" i="79"/>
  <c r="AV2095" i="79"/>
  <c r="BA2094" i="79"/>
  <c r="AV2094" i="79"/>
  <c r="BA2093" i="79"/>
  <c r="AV2093" i="79"/>
  <c r="BA2092" i="79"/>
  <c r="AV2092" i="79"/>
  <c r="BA2091" i="79"/>
  <c r="AV2091" i="79"/>
  <c r="BA2090" i="79"/>
  <c r="AV2090" i="79"/>
  <c r="BA2089" i="79"/>
  <c r="AV2089" i="79"/>
  <c r="BA2088" i="79"/>
  <c r="AV2088" i="79"/>
  <c r="BA2087" i="79"/>
  <c r="AV2087" i="79"/>
  <c r="BA2086" i="79"/>
  <c r="AV2086" i="79"/>
  <c r="BA2085" i="79"/>
  <c r="AV2085" i="79"/>
  <c r="BA2084" i="79"/>
  <c r="AV2084" i="79"/>
  <c r="BA2083" i="79"/>
  <c r="AV2083" i="79"/>
  <c r="BA2082" i="79"/>
  <c r="AV2082" i="79"/>
  <c r="BA2081" i="79"/>
  <c r="AV2081" i="79"/>
  <c r="BA2080" i="79"/>
  <c r="AV2080" i="79"/>
  <c r="BA2079" i="79"/>
  <c r="AV2079" i="79"/>
  <c r="BA2078" i="79"/>
  <c r="AV2078" i="79"/>
  <c r="BA2077" i="79"/>
  <c r="AV2077" i="79"/>
  <c r="BA2076" i="79"/>
  <c r="AV2076" i="79"/>
  <c r="BA2075" i="79"/>
  <c r="AV2075" i="79"/>
  <c r="BA2074" i="79"/>
  <c r="AV2074" i="79"/>
  <c r="BA2073" i="79"/>
  <c r="AV2073" i="79"/>
  <c r="BA2072" i="79"/>
  <c r="AV2072" i="79"/>
  <c r="BA2071" i="79"/>
  <c r="AV2071" i="79"/>
  <c r="BA2070" i="79"/>
  <c r="AV2070" i="79"/>
  <c r="BA2069" i="79"/>
  <c r="AV2069" i="79"/>
  <c r="BA2068" i="79"/>
  <c r="AV2068" i="79"/>
  <c r="BA2067" i="79"/>
  <c r="AV2067" i="79"/>
  <c r="BA2066" i="79"/>
  <c r="AV2066" i="79"/>
  <c r="BA2065" i="79"/>
  <c r="AV2065" i="79"/>
  <c r="BA2064" i="79"/>
  <c r="AV2064" i="79"/>
  <c r="BA2063" i="79"/>
  <c r="AV2063" i="79"/>
  <c r="BA2062" i="79"/>
  <c r="AV2062" i="79"/>
  <c r="BA2061" i="79"/>
  <c r="AV2061" i="79"/>
  <c r="BA2060" i="79"/>
  <c r="AV2060" i="79"/>
  <c r="BA2059" i="79"/>
  <c r="AV2059" i="79"/>
  <c r="BA2058" i="79"/>
  <c r="AV2058" i="79"/>
  <c r="BA2057" i="79"/>
  <c r="AV2057" i="79"/>
  <c r="BA2056" i="79"/>
  <c r="AV2056" i="79"/>
  <c r="BA2055" i="79"/>
  <c r="AV2055" i="79"/>
  <c r="BA2054" i="79"/>
  <c r="AV2054" i="79"/>
  <c r="BA2053" i="79"/>
  <c r="AV2053" i="79"/>
  <c r="BA2052" i="79"/>
  <c r="AV2052" i="79"/>
  <c r="BA2051" i="79"/>
  <c r="AV2051" i="79"/>
  <c r="BA2050" i="79"/>
  <c r="AV2050" i="79"/>
  <c r="BA2049" i="79"/>
  <c r="AV2049" i="79"/>
  <c r="BA2048" i="79"/>
  <c r="AV2048" i="79"/>
  <c r="BA2047" i="79"/>
  <c r="AV2047" i="79"/>
  <c r="BA2046" i="79"/>
  <c r="AV2046" i="79"/>
  <c r="BA2045" i="79"/>
  <c r="AV2045" i="79"/>
  <c r="BA2044" i="79"/>
  <c r="AV2044" i="79"/>
  <c r="BA2043" i="79"/>
  <c r="AV2043" i="79"/>
  <c r="BA2042" i="79"/>
  <c r="AV2042" i="79"/>
  <c r="BA2041" i="79"/>
  <c r="AV2041" i="79"/>
  <c r="BA2040" i="79"/>
  <c r="AV2040" i="79"/>
  <c r="BA2039" i="79"/>
  <c r="AV2039" i="79"/>
  <c r="BA2038" i="79"/>
  <c r="AV2038" i="79"/>
  <c r="BA2037" i="79"/>
  <c r="AV2037" i="79"/>
  <c r="BA2036" i="79"/>
  <c r="AV2036" i="79"/>
  <c r="BA2035" i="79"/>
  <c r="AV2035" i="79"/>
  <c r="BA2034" i="79"/>
  <c r="AV2034" i="79"/>
  <c r="BA2033" i="79"/>
  <c r="AV2033" i="79"/>
  <c r="BA2032" i="79"/>
  <c r="AV2032" i="79"/>
  <c r="BA2031" i="79"/>
  <c r="AV2031" i="79"/>
  <c r="BA2030" i="79"/>
  <c r="AV2030" i="79"/>
  <c r="BA2029" i="79"/>
  <c r="AV2029" i="79"/>
  <c r="BA2028" i="79"/>
  <c r="AV2028" i="79"/>
  <c r="BA2027" i="79"/>
  <c r="AV2027" i="79"/>
  <c r="BA2026" i="79"/>
  <c r="AV2026" i="79"/>
  <c r="BA2025" i="79"/>
  <c r="AV2025" i="79"/>
  <c r="BA2024" i="79"/>
  <c r="AV2024" i="79"/>
  <c r="BA2023" i="79"/>
  <c r="AV2023" i="79"/>
  <c r="BA2022" i="79"/>
  <c r="AV2022" i="79"/>
  <c r="BA2021" i="79"/>
  <c r="AV2021" i="79"/>
  <c r="BA2020" i="79"/>
  <c r="AV2020" i="79"/>
  <c r="BA2019" i="79"/>
  <c r="AV2019" i="79"/>
  <c r="BA2018" i="79"/>
  <c r="AV2018" i="79"/>
  <c r="BA2017" i="79"/>
  <c r="AV2017" i="79"/>
  <c r="BA2016" i="79"/>
  <c r="AV2016" i="79"/>
  <c r="BA2015" i="79"/>
  <c r="AV2015" i="79"/>
  <c r="BA2014" i="79"/>
  <c r="AV2014" i="79"/>
  <c r="BA2013" i="79"/>
  <c r="AV2013" i="79"/>
  <c r="BA2012" i="79"/>
  <c r="AV2012" i="79"/>
  <c r="BA2011" i="79"/>
  <c r="AV2011" i="79"/>
  <c r="BA2010" i="79"/>
  <c r="AV2010" i="79"/>
  <c r="BA2009" i="79"/>
  <c r="AV2009" i="79"/>
  <c r="BA2008" i="79"/>
  <c r="AV2008" i="79"/>
  <c r="BA2007" i="79"/>
  <c r="AV2007" i="79"/>
  <c r="BA2006" i="79"/>
  <c r="AV2006" i="79"/>
  <c r="BA2005" i="79"/>
  <c r="AV2005" i="79"/>
  <c r="BA2004" i="79"/>
  <c r="AV2004" i="79"/>
  <c r="BA2003" i="79"/>
  <c r="AV2003" i="79"/>
  <c r="BA2002" i="79"/>
  <c r="AV2002" i="79"/>
  <c r="BA2001" i="79"/>
  <c r="AV2001" i="79"/>
  <c r="BA2000" i="79"/>
  <c r="AV2000" i="79"/>
  <c r="BA1999" i="79"/>
  <c r="AV1999" i="79"/>
  <c r="BA1998" i="79"/>
  <c r="AV1998" i="79"/>
  <c r="BA1997" i="79"/>
  <c r="AV1997" i="79"/>
  <c r="BA1996" i="79"/>
  <c r="AV1996" i="79"/>
  <c r="BA1995" i="79"/>
  <c r="AV1995" i="79"/>
  <c r="BA1994" i="79"/>
  <c r="AV1994" i="79"/>
  <c r="BA1993" i="79"/>
  <c r="AV1993" i="79"/>
  <c r="BA1992" i="79"/>
  <c r="AV1992" i="79"/>
  <c r="BA1991" i="79"/>
  <c r="AV1991" i="79"/>
  <c r="BA1990" i="79"/>
  <c r="AV1990" i="79"/>
  <c r="BA1989" i="79"/>
  <c r="AV1989" i="79"/>
  <c r="BA1988" i="79"/>
  <c r="AV1988" i="79"/>
  <c r="BA1987" i="79"/>
  <c r="AV1987" i="79"/>
  <c r="BA1986" i="79"/>
  <c r="AV1986" i="79"/>
  <c r="BA1985" i="79"/>
  <c r="AV1985" i="79"/>
  <c r="BA1984" i="79"/>
  <c r="AV1984" i="79"/>
  <c r="BA1983" i="79"/>
  <c r="AV1983" i="79"/>
  <c r="BA1982" i="79"/>
  <c r="AV1982" i="79"/>
  <c r="BA1981" i="79"/>
  <c r="AV1981" i="79"/>
  <c r="BA1980" i="79"/>
  <c r="AV1980" i="79"/>
  <c r="BA1979" i="79"/>
  <c r="AV1979" i="79"/>
  <c r="BA1978" i="79"/>
  <c r="AV1978" i="79"/>
  <c r="BA1977" i="79"/>
  <c r="AV1977" i="79"/>
  <c r="BA1976" i="79"/>
  <c r="AV1976" i="79"/>
  <c r="BA1975" i="79"/>
  <c r="AV1975" i="79"/>
  <c r="BA1974" i="79"/>
  <c r="AV1974" i="79"/>
  <c r="BA1973" i="79"/>
  <c r="AV1973" i="79"/>
  <c r="BA1972" i="79"/>
  <c r="AV1972" i="79"/>
  <c r="BA1971" i="79"/>
  <c r="AV1971" i="79"/>
  <c r="BA1970" i="79"/>
  <c r="AV1970" i="79"/>
  <c r="BA1969" i="79"/>
  <c r="AV1969" i="79"/>
  <c r="BA1968" i="79"/>
  <c r="AV1968" i="79"/>
  <c r="BA1967" i="79"/>
  <c r="AV1967" i="79"/>
  <c r="BA1966" i="79"/>
  <c r="AV1966" i="79"/>
  <c r="BA1965" i="79"/>
  <c r="AV1965" i="79"/>
  <c r="BA1964" i="79"/>
  <c r="AV1964" i="79"/>
  <c r="BA1963" i="79"/>
  <c r="AV1963" i="79"/>
  <c r="BA1962" i="79"/>
  <c r="AV1962" i="79"/>
  <c r="BA1961" i="79"/>
  <c r="AV1961" i="79"/>
  <c r="BA1960" i="79"/>
  <c r="AV1960" i="79"/>
  <c r="BA1959" i="79"/>
  <c r="AV1959" i="79"/>
  <c r="BA1958" i="79"/>
  <c r="AV1958" i="79"/>
  <c r="BA1957" i="79"/>
  <c r="AV1957" i="79"/>
  <c r="BA1956" i="79"/>
  <c r="AV1956" i="79"/>
  <c r="BA1955" i="79"/>
  <c r="AV1955" i="79"/>
  <c r="BA1954" i="79"/>
  <c r="AV1954" i="79"/>
  <c r="BA1953" i="79"/>
  <c r="AV1953" i="79"/>
  <c r="BA1952" i="79"/>
  <c r="AV1952" i="79"/>
  <c r="BA1951" i="79"/>
  <c r="AV1951" i="79"/>
  <c r="BA1950" i="79"/>
  <c r="AV1950" i="79"/>
  <c r="BA1949" i="79"/>
  <c r="AV1949" i="79"/>
  <c r="BA1948" i="79"/>
  <c r="AV1948" i="79"/>
  <c r="BA1947" i="79"/>
  <c r="AV1947" i="79"/>
  <c r="BA1946" i="79"/>
  <c r="AV1946" i="79"/>
  <c r="BA1945" i="79"/>
  <c r="AV1945" i="79"/>
  <c r="BA1944" i="79"/>
  <c r="AV1944" i="79"/>
  <c r="BA1943" i="79"/>
  <c r="AV1943" i="79"/>
  <c r="BA1942" i="79"/>
  <c r="AV1942" i="79"/>
  <c r="BA1941" i="79"/>
  <c r="AV1941" i="79"/>
  <c r="BA1940" i="79"/>
  <c r="AV1940" i="79"/>
  <c r="BA1939" i="79"/>
  <c r="AV1939" i="79"/>
  <c r="BA1938" i="79"/>
  <c r="AV1938" i="79"/>
  <c r="BA1937" i="79"/>
  <c r="AV1937" i="79"/>
  <c r="BA1936" i="79"/>
  <c r="AV1936" i="79"/>
  <c r="BA1935" i="79"/>
  <c r="AV1935" i="79"/>
  <c r="BA1934" i="79"/>
  <c r="AV1934" i="79"/>
  <c r="BA1933" i="79"/>
  <c r="AV1933" i="79"/>
  <c r="BA1932" i="79"/>
  <c r="AV1932" i="79"/>
  <c r="BA1931" i="79"/>
  <c r="AV1931" i="79"/>
  <c r="BA1930" i="79"/>
  <c r="AV1930" i="79"/>
  <c r="BA1929" i="79"/>
  <c r="AV1929" i="79"/>
  <c r="BA1928" i="79"/>
  <c r="AV1928" i="79"/>
  <c r="BA1927" i="79"/>
  <c r="AV1927" i="79"/>
  <c r="BA1926" i="79"/>
  <c r="AV1926" i="79"/>
  <c r="BA1925" i="79"/>
  <c r="AV1925" i="79"/>
  <c r="BA1924" i="79"/>
  <c r="AV1924" i="79"/>
  <c r="BA1923" i="79"/>
  <c r="AV1923" i="79"/>
  <c r="BA1922" i="79"/>
  <c r="AV1922" i="79"/>
  <c r="BA1921" i="79"/>
  <c r="AV1921" i="79"/>
  <c r="BA1920" i="79"/>
  <c r="AV1920" i="79"/>
  <c r="BA1919" i="79"/>
  <c r="AV1919" i="79"/>
  <c r="BA1918" i="79"/>
  <c r="AV1918" i="79"/>
  <c r="BA1917" i="79"/>
  <c r="AV1917" i="79"/>
  <c r="BA1916" i="79"/>
  <c r="AV1916" i="79"/>
  <c r="BA1915" i="79"/>
  <c r="AV1915" i="79"/>
  <c r="BA1914" i="79"/>
  <c r="AV1914" i="79"/>
  <c r="BA1913" i="79"/>
  <c r="AV1913" i="79"/>
  <c r="BA1912" i="79"/>
  <c r="AV1912" i="79"/>
  <c r="BA1911" i="79"/>
  <c r="AV1911" i="79"/>
  <c r="BA1910" i="79"/>
  <c r="AV1910" i="79"/>
  <c r="BA1909" i="79"/>
  <c r="AV1909" i="79"/>
  <c r="BA1908" i="79"/>
  <c r="AV1908" i="79"/>
  <c r="BA1907" i="79"/>
  <c r="AV1907" i="79"/>
  <c r="BA1906" i="79"/>
  <c r="AV1906" i="79"/>
  <c r="BA1905" i="79"/>
  <c r="AV1905" i="79"/>
  <c r="BA1904" i="79"/>
  <c r="AV1904" i="79"/>
  <c r="BA1903" i="79"/>
  <c r="AV1903" i="79"/>
  <c r="BA1902" i="79"/>
  <c r="AV1902" i="79"/>
  <c r="BA1901" i="79"/>
  <c r="AV1901" i="79"/>
  <c r="BA1900" i="79"/>
  <c r="AV1900" i="79"/>
  <c r="BA1899" i="79"/>
  <c r="AV1899" i="79"/>
  <c r="BA1898" i="79"/>
  <c r="AV1898" i="79"/>
  <c r="BA1897" i="79"/>
  <c r="AV1897" i="79"/>
  <c r="BA1896" i="79"/>
  <c r="AV1896" i="79"/>
  <c r="BA1895" i="79"/>
  <c r="AV1895" i="79"/>
  <c r="BA1894" i="79"/>
  <c r="AV1894" i="79"/>
  <c r="BA1893" i="79"/>
  <c r="AV1893" i="79"/>
  <c r="BA1892" i="79"/>
  <c r="AV1892" i="79"/>
  <c r="BA1891" i="79"/>
  <c r="AV1891" i="79"/>
  <c r="BA1890" i="79"/>
  <c r="AV1890" i="79"/>
  <c r="BA1889" i="79"/>
  <c r="AV1889" i="79"/>
  <c r="BA1888" i="79"/>
  <c r="AV1888" i="79"/>
  <c r="BA1887" i="79"/>
  <c r="AV1887" i="79"/>
  <c r="BA1886" i="79"/>
  <c r="AV1886" i="79"/>
  <c r="BA1885" i="79"/>
  <c r="AV1885" i="79"/>
  <c r="BA1884" i="79"/>
  <c r="AV1884" i="79"/>
  <c r="BA1883" i="79"/>
  <c r="AV1883" i="79"/>
  <c r="BA1882" i="79"/>
  <c r="AV1882" i="79"/>
  <c r="BA1881" i="79"/>
  <c r="AV1881" i="79"/>
  <c r="BA1880" i="79"/>
  <c r="AV1880" i="79"/>
  <c r="BA1879" i="79"/>
  <c r="AV1879" i="79"/>
  <c r="BA1878" i="79"/>
  <c r="AV1878" i="79"/>
  <c r="BA1877" i="79"/>
  <c r="AV1877" i="79"/>
  <c r="BA1876" i="79"/>
  <c r="AV1876" i="79"/>
  <c r="BA1875" i="79"/>
  <c r="AV1875" i="79"/>
  <c r="BA1874" i="79"/>
  <c r="AV1874" i="79"/>
  <c r="BA1873" i="79"/>
  <c r="AV1873" i="79"/>
  <c r="BA1872" i="79"/>
  <c r="AV1872" i="79"/>
  <c r="BA1871" i="79"/>
  <c r="AV1871" i="79"/>
  <c r="BA1870" i="79"/>
  <c r="AV1870" i="79"/>
  <c r="BA1869" i="79"/>
  <c r="AV1869" i="79"/>
  <c r="BA1868" i="79"/>
  <c r="AV1868" i="79"/>
  <c r="BA1867" i="79"/>
  <c r="AV1867" i="79"/>
  <c r="BA1866" i="79"/>
  <c r="AV1866" i="79"/>
  <c r="BA1865" i="79"/>
  <c r="AV1865" i="79"/>
  <c r="BA1864" i="79"/>
  <c r="AV1864" i="79"/>
  <c r="BA1863" i="79"/>
  <c r="AV1863" i="79"/>
  <c r="BA1862" i="79"/>
  <c r="AV1862" i="79"/>
  <c r="BA1861" i="79"/>
  <c r="AV1861" i="79"/>
  <c r="BA1860" i="79"/>
  <c r="AV1860" i="79"/>
  <c r="BA1859" i="79"/>
  <c r="AV1859" i="79"/>
  <c r="BA1858" i="79"/>
  <c r="AV1858" i="79"/>
  <c r="BA1857" i="79"/>
  <c r="AV1857" i="79"/>
  <c r="BA1856" i="79"/>
  <c r="AV1856" i="79"/>
  <c r="BA1855" i="79"/>
  <c r="AV1855" i="79"/>
  <c r="BA1854" i="79"/>
  <c r="AV1854" i="79"/>
  <c r="BA1853" i="79"/>
  <c r="AV1853" i="79"/>
  <c r="BA1852" i="79"/>
  <c r="AV1852" i="79"/>
  <c r="BA1851" i="79"/>
  <c r="AV1851" i="79"/>
  <c r="BA1850" i="79"/>
  <c r="AV1850" i="79"/>
  <c r="BA1849" i="79"/>
  <c r="AV1849" i="79"/>
  <c r="BA1848" i="79"/>
  <c r="AV1848" i="79"/>
  <c r="BA1847" i="79"/>
  <c r="AV1847" i="79"/>
  <c r="BA1846" i="79"/>
  <c r="AV1846" i="79"/>
  <c r="BA1845" i="79"/>
  <c r="AV1845" i="79"/>
  <c r="BA1844" i="79"/>
  <c r="AV1844" i="79"/>
  <c r="BA1843" i="79"/>
  <c r="AV1843" i="79"/>
  <c r="BA1842" i="79"/>
  <c r="AV1842" i="79"/>
  <c r="BA1841" i="79"/>
  <c r="AV1841" i="79"/>
  <c r="BA1840" i="79"/>
  <c r="AV1840" i="79"/>
  <c r="BA1839" i="79"/>
  <c r="AV1839" i="79"/>
  <c r="BA1838" i="79"/>
  <c r="AV1838" i="79"/>
  <c r="BA1837" i="79"/>
  <c r="AV1837" i="79"/>
  <c r="BA1836" i="79"/>
  <c r="AV1836" i="79"/>
  <c r="BA1835" i="79"/>
  <c r="AV1835" i="79"/>
  <c r="BA1834" i="79"/>
  <c r="AV1834" i="79"/>
  <c r="BA1833" i="79"/>
  <c r="AV1833" i="79"/>
  <c r="BA1832" i="79"/>
  <c r="AV1832" i="79"/>
  <c r="BA1831" i="79"/>
  <c r="AV1831" i="79"/>
  <c r="BA1830" i="79"/>
  <c r="AV1830" i="79"/>
  <c r="BA1829" i="79"/>
  <c r="AV1829" i="79"/>
  <c r="BA1828" i="79"/>
  <c r="AV1828" i="79"/>
  <c r="BA1827" i="79"/>
  <c r="AV1827" i="79"/>
  <c r="BA1826" i="79"/>
  <c r="AV1826" i="79"/>
  <c r="BA1825" i="79"/>
  <c r="AV1825" i="79"/>
  <c r="BA1824" i="79"/>
  <c r="AV1824" i="79"/>
  <c r="BA1823" i="79"/>
  <c r="AV1823" i="79"/>
  <c r="BA1822" i="79"/>
  <c r="AV1822" i="79"/>
  <c r="BA1821" i="79"/>
  <c r="AV1821" i="79"/>
  <c r="BA1820" i="79"/>
  <c r="AV1820" i="79"/>
  <c r="BA1819" i="79"/>
  <c r="AV1819" i="79"/>
  <c r="BA1818" i="79"/>
  <c r="AV1818" i="79"/>
  <c r="BA1817" i="79"/>
  <c r="AV1817" i="79"/>
  <c r="BA1816" i="79"/>
  <c r="AV1816" i="79"/>
  <c r="BA1815" i="79"/>
  <c r="AV1815" i="79"/>
  <c r="BA1814" i="79"/>
  <c r="AV1814" i="79"/>
  <c r="BA1813" i="79"/>
  <c r="AV1813" i="79"/>
  <c r="BA1812" i="79"/>
  <c r="AV1812" i="79"/>
  <c r="BA1811" i="79"/>
  <c r="AV1811" i="79"/>
  <c r="BA1810" i="79"/>
  <c r="AV1810" i="79"/>
  <c r="BA1809" i="79"/>
  <c r="AV1809" i="79"/>
  <c r="BA1808" i="79"/>
  <c r="AV1808" i="79"/>
  <c r="BA1807" i="79"/>
  <c r="AV1807" i="79"/>
  <c r="BA1806" i="79"/>
  <c r="AV1806" i="79"/>
  <c r="BA1805" i="79"/>
  <c r="AV1805" i="79"/>
  <c r="BA1804" i="79"/>
  <c r="AV1804" i="79"/>
  <c r="BA1803" i="79"/>
  <c r="AV1803" i="79"/>
  <c r="BA1802" i="79"/>
  <c r="AV1802" i="79"/>
  <c r="BA1801" i="79"/>
  <c r="AV1801" i="79"/>
  <c r="BA1800" i="79"/>
  <c r="AV1800" i="79"/>
  <c r="BA1799" i="79"/>
  <c r="AV1799" i="79"/>
  <c r="BA1798" i="79"/>
  <c r="AV1798" i="79"/>
  <c r="BA1797" i="79"/>
  <c r="AV1797" i="79"/>
  <c r="BA1796" i="79"/>
  <c r="AV1796" i="79"/>
  <c r="BA1795" i="79"/>
  <c r="AV1795" i="79"/>
  <c r="BA1794" i="79"/>
  <c r="AV1794" i="79"/>
  <c r="BA1793" i="79"/>
  <c r="AV1793" i="79"/>
  <c r="BA1792" i="79"/>
  <c r="AV1792" i="79"/>
  <c r="BA1791" i="79"/>
  <c r="AV1791" i="79"/>
  <c r="BA1790" i="79"/>
  <c r="AV1790" i="79"/>
  <c r="BA1789" i="79"/>
  <c r="AV1789" i="79"/>
  <c r="BA1788" i="79"/>
  <c r="AV1788" i="79"/>
  <c r="BA1787" i="79"/>
  <c r="AV1787" i="79"/>
  <c r="BA1786" i="79"/>
  <c r="AV1786" i="79"/>
  <c r="BA1785" i="79"/>
  <c r="AV1785" i="79"/>
  <c r="BA1784" i="79"/>
  <c r="AV1784" i="79"/>
  <c r="BA1783" i="79"/>
  <c r="AV1783" i="79"/>
  <c r="BA1782" i="79"/>
  <c r="AV1782" i="79"/>
  <c r="BA1781" i="79"/>
  <c r="AV1781" i="79"/>
  <c r="BA1780" i="79"/>
  <c r="AV1780" i="79"/>
  <c r="BA1779" i="79"/>
  <c r="AV1779" i="79"/>
  <c r="BA1778" i="79"/>
  <c r="AV1778" i="79"/>
  <c r="BA1777" i="79"/>
  <c r="AV1777" i="79"/>
  <c r="BA1776" i="79"/>
  <c r="AV1776" i="79"/>
  <c r="BA1775" i="79"/>
  <c r="AV1775" i="79"/>
  <c r="BA1774" i="79"/>
  <c r="AV1774" i="79"/>
  <c r="BA1773" i="79"/>
  <c r="AV1773" i="79"/>
  <c r="BA1772" i="79"/>
  <c r="AV1772" i="79"/>
  <c r="BA1771" i="79"/>
  <c r="AV1771" i="79"/>
  <c r="BA1770" i="79"/>
  <c r="AV1770" i="79"/>
  <c r="BA1769" i="79"/>
  <c r="AV1769" i="79"/>
  <c r="BA1768" i="79"/>
  <c r="AV1768" i="79"/>
  <c r="BA1767" i="79"/>
  <c r="AV1767" i="79"/>
  <c r="BA1766" i="79"/>
  <c r="AV1766" i="79"/>
  <c r="BA1765" i="79"/>
  <c r="AV1765" i="79"/>
  <c r="BA1764" i="79"/>
  <c r="AV1764" i="79"/>
  <c r="BA1763" i="79"/>
  <c r="AV1763" i="79"/>
  <c r="BA1762" i="79"/>
  <c r="AV1762" i="79"/>
  <c r="BA1761" i="79"/>
  <c r="AV1761" i="79"/>
  <c r="BA1760" i="79"/>
  <c r="AV1760" i="79"/>
  <c r="BA1759" i="79"/>
  <c r="AV1759" i="79"/>
  <c r="BA1758" i="79"/>
  <c r="AV1758" i="79"/>
  <c r="BA1757" i="79"/>
  <c r="AV1757" i="79"/>
  <c r="BA1756" i="79"/>
  <c r="AV1756" i="79"/>
  <c r="BA1755" i="79"/>
  <c r="AV1755" i="79"/>
  <c r="BA1754" i="79"/>
  <c r="AV1754" i="79"/>
  <c r="BA1753" i="79"/>
  <c r="AV1753" i="79"/>
  <c r="BA1752" i="79"/>
  <c r="AV1752" i="79"/>
  <c r="BA1751" i="79"/>
  <c r="AV1751" i="79"/>
  <c r="BA1750" i="79"/>
  <c r="AV1750" i="79"/>
  <c r="BA1749" i="79"/>
  <c r="AV1749" i="79"/>
  <c r="BA1748" i="79"/>
  <c r="AV1748" i="79"/>
  <c r="BA1747" i="79"/>
  <c r="AV1747" i="79"/>
  <c r="BA1746" i="79"/>
  <c r="AV1746" i="79"/>
  <c r="BA1745" i="79"/>
  <c r="AV1745" i="79"/>
  <c r="BA1744" i="79"/>
  <c r="AV1744" i="79"/>
  <c r="BA1743" i="79"/>
  <c r="AV1743" i="79"/>
  <c r="BA1742" i="79"/>
  <c r="AV1742" i="79"/>
  <c r="BA1741" i="79"/>
  <c r="AV1741" i="79"/>
  <c r="BA1740" i="79"/>
  <c r="AV1740" i="79"/>
  <c r="BA1739" i="79"/>
  <c r="AV1739" i="79"/>
  <c r="BA1738" i="79"/>
  <c r="AV1738" i="79"/>
  <c r="BA1737" i="79"/>
  <c r="AV1737" i="79"/>
  <c r="BA1736" i="79"/>
  <c r="AV1736" i="79"/>
  <c r="BA1735" i="79"/>
  <c r="AV1735" i="79"/>
  <c r="BA1734" i="79"/>
  <c r="AV1734" i="79"/>
  <c r="BA1733" i="79"/>
  <c r="AV1733" i="79"/>
  <c r="BA1732" i="79"/>
  <c r="AV1732" i="79"/>
  <c r="BA1731" i="79"/>
  <c r="AV1731" i="79"/>
  <c r="BA1730" i="79"/>
  <c r="AV1730" i="79"/>
  <c r="BA1729" i="79"/>
  <c r="AV1729" i="79"/>
  <c r="BA1728" i="79"/>
  <c r="AV1728" i="79"/>
  <c r="BA1727" i="79"/>
  <c r="AV1727" i="79"/>
  <c r="BA1726" i="79"/>
  <c r="AV1726" i="79"/>
  <c r="BA1725" i="79"/>
  <c r="AV1725" i="79"/>
  <c r="BA1724" i="79"/>
  <c r="AV1724" i="79"/>
  <c r="BA1723" i="79"/>
  <c r="AV1723" i="79"/>
  <c r="BA1722" i="79"/>
  <c r="AV1722" i="79"/>
  <c r="BA1721" i="79"/>
  <c r="AV1721" i="79"/>
  <c r="BA1720" i="79"/>
  <c r="AV1720" i="79"/>
  <c r="BA1719" i="79"/>
  <c r="AV1719" i="79"/>
  <c r="BA1718" i="79"/>
  <c r="AV1718" i="79"/>
  <c r="BA1717" i="79"/>
  <c r="AV1717" i="79"/>
  <c r="BA1716" i="79"/>
  <c r="AV1716" i="79"/>
  <c r="BA1715" i="79"/>
  <c r="AV1715" i="79"/>
  <c r="BA1714" i="79"/>
  <c r="AV1714" i="79"/>
  <c r="BA1713" i="79"/>
  <c r="AV1713" i="79"/>
  <c r="BA1712" i="79"/>
  <c r="AV1712" i="79"/>
  <c r="BA1711" i="79"/>
  <c r="AV1711" i="79"/>
  <c r="BA1710" i="79"/>
  <c r="AV1710" i="79"/>
  <c r="BA1709" i="79"/>
  <c r="AV1709" i="79"/>
  <c r="BA1708" i="79"/>
  <c r="AV1708" i="79"/>
  <c r="BA1707" i="79"/>
  <c r="AV1707" i="79"/>
  <c r="BA1706" i="79"/>
  <c r="AV1706" i="79"/>
  <c r="BA1705" i="79"/>
  <c r="AV1705" i="79"/>
  <c r="BA1704" i="79"/>
  <c r="AV1704" i="79"/>
  <c r="BA1703" i="79"/>
  <c r="AV1703" i="79"/>
  <c r="BA1702" i="79"/>
  <c r="AV1702" i="79"/>
  <c r="BA1701" i="79"/>
  <c r="AV1701" i="79"/>
  <c r="BA1700" i="79"/>
  <c r="AV1700" i="79"/>
  <c r="BA1699" i="79"/>
  <c r="AV1699" i="79"/>
  <c r="BA1698" i="79"/>
  <c r="AV1698" i="79"/>
  <c r="BA1697" i="79"/>
  <c r="AV1697" i="79"/>
  <c r="BA1696" i="79"/>
  <c r="AV1696" i="79"/>
  <c r="BA1695" i="79"/>
  <c r="AV1695" i="79"/>
  <c r="BA1694" i="79"/>
  <c r="AV1694" i="79"/>
  <c r="BA1693" i="79"/>
  <c r="AV1693" i="79"/>
  <c r="BA1692" i="79"/>
  <c r="AV1692" i="79"/>
  <c r="BA1691" i="79"/>
  <c r="AV1691" i="79"/>
  <c r="BA1690" i="79"/>
  <c r="AV1690" i="79"/>
  <c r="BA1689" i="79"/>
  <c r="AV1689" i="79"/>
  <c r="BA1688" i="79"/>
  <c r="AV1688" i="79"/>
  <c r="BA1687" i="79"/>
  <c r="AV1687" i="79"/>
  <c r="BA1686" i="79"/>
  <c r="AV1686" i="79"/>
  <c r="BA1685" i="79"/>
  <c r="AV1685" i="79"/>
  <c r="BA1684" i="79"/>
  <c r="AV1684" i="79"/>
  <c r="BA1683" i="79"/>
  <c r="AV1683" i="79"/>
  <c r="BA1682" i="79"/>
  <c r="AV1682" i="79"/>
  <c r="BA1681" i="79"/>
  <c r="AV1681" i="79"/>
  <c r="BA1680" i="79"/>
  <c r="AV1680" i="79"/>
  <c r="BA1679" i="79"/>
  <c r="AV1679" i="79"/>
  <c r="BA1678" i="79"/>
  <c r="AV1678" i="79"/>
  <c r="BA1677" i="79"/>
  <c r="AV1677" i="79"/>
  <c r="BA1676" i="79"/>
  <c r="AV1676" i="79"/>
  <c r="BA1675" i="79"/>
  <c r="AV1675" i="79"/>
  <c r="BA1674" i="79"/>
  <c r="AV1674" i="79"/>
  <c r="BA1673" i="79"/>
  <c r="AV1673" i="79"/>
  <c r="BA1672" i="79"/>
  <c r="AV1672" i="79"/>
  <c r="BA1671" i="79"/>
  <c r="AV1671" i="79"/>
  <c r="BA1670" i="79"/>
  <c r="AV1670" i="79"/>
  <c r="BA1669" i="79"/>
  <c r="AV1669" i="79"/>
  <c r="BA1668" i="79"/>
  <c r="AV1668" i="79"/>
  <c r="BA1667" i="79"/>
  <c r="AV1667" i="79"/>
  <c r="BA1666" i="79"/>
  <c r="AV1666" i="79"/>
  <c r="BA1665" i="79"/>
  <c r="AV1665" i="79"/>
  <c r="BA1664" i="79"/>
  <c r="AV1664" i="79"/>
  <c r="BA1663" i="79"/>
  <c r="AV1663" i="79"/>
  <c r="BA1662" i="79"/>
  <c r="AV1662" i="79"/>
  <c r="BA1661" i="79"/>
  <c r="AV1661" i="79"/>
  <c r="BA1660" i="79"/>
  <c r="AV1660" i="79"/>
  <c r="BA1659" i="79"/>
  <c r="AV1659" i="79"/>
  <c r="BA1658" i="79"/>
  <c r="AV1658" i="79"/>
  <c r="BA1657" i="79"/>
  <c r="AV1657" i="79"/>
  <c r="BA1656" i="79"/>
  <c r="AV1656" i="79"/>
  <c r="BA1655" i="79"/>
  <c r="AV1655" i="79"/>
  <c r="BA1654" i="79"/>
  <c r="AV1654" i="79"/>
  <c r="BA1653" i="79"/>
  <c r="AV1653" i="79"/>
  <c r="BA1652" i="79"/>
  <c r="AV1652" i="79"/>
  <c r="BA1651" i="79"/>
  <c r="AV1651" i="79"/>
  <c r="BA1650" i="79"/>
  <c r="AV1650" i="79"/>
  <c r="BA1649" i="79"/>
  <c r="AV1649" i="79"/>
  <c r="BA1648" i="79"/>
  <c r="AV1648" i="79"/>
  <c r="BA1647" i="79"/>
  <c r="AV1647" i="79"/>
  <c r="BA1646" i="79"/>
  <c r="AV1646" i="79"/>
  <c r="BA1645" i="79"/>
  <c r="AV1645" i="79"/>
  <c r="BA1644" i="79"/>
  <c r="AV1644" i="79"/>
  <c r="BA1643" i="79"/>
  <c r="AV1643" i="79"/>
  <c r="BA1642" i="79"/>
  <c r="AV1642" i="79"/>
  <c r="BA1641" i="79"/>
  <c r="AV1641" i="79"/>
  <c r="BA1640" i="79"/>
  <c r="AV1640" i="79"/>
  <c r="BA1639" i="79"/>
  <c r="AV1639" i="79"/>
  <c r="BA1638" i="79"/>
  <c r="AV1638" i="79"/>
  <c r="BA1637" i="79"/>
  <c r="AV1637" i="79"/>
  <c r="BA1636" i="79"/>
  <c r="AV1636" i="79"/>
  <c r="BA1635" i="79"/>
  <c r="AV1635" i="79"/>
  <c r="BA1634" i="79"/>
  <c r="AV1634" i="79"/>
  <c r="BA1633" i="79"/>
  <c r="AV1633" i="79"/>
  <c r="BA1632" i="79"/>
  <c r="AV1632" i="79"/>
  <c r="BA1631" i="79"/>
  <c r="AV1631" i="79"/>
  <c r="BA1630" i="79"/>
  <c r="AV1630" i="79"/>
  <c r="BA1629" i="79"/>
  <c r="AV1629" i="79"/>
  <c r="BA1628" i="79"/>
  <c r="AV1628" i="79"/>
  <c r="BA1627" i="79"/>
  <c r="AV1627" i="79"/>
  <c r="BA1626" i="79"/>
  <c r="AV1626" i="79"/>
  <c r="BA1625" i="79"/>
  <c r="AV1625" i="79"/>
  <c r="BA1624" i="79"/>
  <c r="AV1624" i="79"/>
  <c r="BA1623" i="79"/>
  <c r="AV1623" i="79"/>
  <c r="BA1622" i="79"/>
  <c r="AV1622" i="79"/>
  <c r="BA1621" i="79"/>
  <c r="AV1621" i="79"/>
  <c r="BA1620" i="79"/>
  <c r="AV1620" i="79"/>
  <c r="BA1619" i="79"/>
  <c r="AV1619" i="79"/>
  <c r="BA1618" i="79"/>
  <c r="AV1618" i="79"/>
  <c r="BA1617" i="79"/>
  <c r="AV1617" i="79"/>
  <c r="BA1616" i="79"/>
  <c r="AV1616" i="79"/>
  <c r="BA1615" i="79"/>
  <c r="AV1615" i="79"/>
  <c r="BA1614" i="79"/>
  <c r="AV1614" i="79"/>
  <c r="BA1613" i="79"/>
  <c r="AV1613" i="79"/>
  <c r="BA1612" i="79"/>
  <c r="AV1612" i="79"/>
  <c r="BA1611" i="79"/>
  <c r="AV1611" i="79"/>
  <c r="BA1610" i="79"/>
  <c r="AV1610" i="79"/>
  <c r="BA1609" i="79"/>
  <c r="AV1609" i="79"/>
  <c r="BA1608" i="79"/>
  <c r="AV1608" i="79"/>
  <c r="BA1607" i="79"/>
  <c r="AV1607" i="79"/>
  <c r="BA1606" i="79"/>
  <c r="AV1606" i="79"/>
  <c r="BA1605" i="79"/>
  <c r="AV1605" i="79"/>
  <c r="BA1604" i="79"/>
  <c r="AV1604" i="79"/>
  <c r="BA1603" i="79"/>
  <c r="AV1603" i="79"/>
  <c r="BA1602" i="79"/>
  <c r="AV1602" i="79"/>
  <c r="BA1601" i="79"/>
  <c r="AV1601" i="79"/>
  <c r="BA1600" i="79"/>
  <c r="AV1600" i="79"/>
  <c r="BA1599" i="79"/>
  <c r="AV1599" i="79"/>
  <c r="BA1598" i="79"/>
  <c r="AV1598" i="79"/>
  <c r="BA1597" i="79"/>
  <c r="AV1597" i="79"/>
  <c r="BA1596" i="79"/>
  <c r="AV1596" i="79"/>
  <c r="BA1595" i="79"/>
  <c r="AV1595" i="79"/>
  <c r="BA1594" i="79"/>
  <c r="AV1594" i="79"/>
  <c r="BA1593" i="79"/>
  <c r="AV1593" i="79"/>
  <c r="BA1592" i="79"/>
  <c r="AV1592" i="79"/>
  <c r="BA1591" i="79"/>
  <c r="AV1591" i="79"/>
  <c r="BA1590" i="79"/>
  <c r="AV1590" i="79"/>
  <c r="BA1589" i="79"/>
  <c r="AV1589" i="79"/>
  <c r="BA1588" i="79"/>
  <c r="AV1588" i="79"/>
  <c r="BA1587" i="79"/>
  <c r="AV1587" i="79"/>
  <c r="BA1586" i="79"/>
  <c r="AV1586" i="79"/>
  <c r="BA1585" i="79"/>
  <c r="AV1585" i="79"/>
  <c r="BA1584" i="79"/>
  <c r="AV1584" i="79"/>
  <c r="BA1583" i="79"/>
  <c r="AV1583" i="79"/>
  <c r="BA1582" i="79"/>
  <c r="AV1582" i="79"/>
  <c r="BA1581" i="79"/>
  <c r="AV1581" i="79"/>
  <c r="BA1580" i="79"/>
  <c r="AV1580" i="79"/>
  <c r="BA1579" i="79"/>
  <c r="AV1579" i="79"/>
  <c r="BA1578" i="79"/>
  <c r="AV1578" i="79"/>
  <c r="BA1577" i="79"/>
  <c r="AV1577" i="79"/>
  <c r="BA1576" i="79"/>
  <c r="AV1576" i="79"/>
  <c r="BA1575" i="79"/>
  <c r="AV1575" i="79"/>
  <c r="BA1574" i="79"/>
  <c r="AV1574" i="79"/>
  <c r="BA1573" i="79"/>
  <c r="AV1573" i="79"/>
  <c r="BA1572" i="79"/>
  <c r="AV1572" i="79"/>
  <c r="BA1571" i="79"/>
  <c r="AV1571" i="79"/>
  <c r="BA1570" i="79"/>
  <c r="AV1570" i="79"/>
  <c r="BA1569" i="79"/>
  <c r="AV1569" i="79"/>
  <c r="BA1568" i="79"/>
  <c r="AV1568" i="79"/>
  <c r="BA1567" i="79"/>
  <c r="AV1567" i="79"/>
  <c r="BA1566" i="79"/>
  <c r="AV1566" i="79"/>
  <c r="BA1565" i="79"/>
  <c r="AV1565" i="79"/>
  <c r="BA1564" i="79"/>
  <c r="AV1564" i="79"/>
  <c r="BA1563" i="79"/>
  <c r="AV1563" i="79"/>
  <c r="BA1562" i="79"/>
  <c r="AV1562" i="79"/>
  <c r="BA1561" i="79"/>
  <c r="AV1561" i="79"/>
  <c r="BA1560" i="79"/>
  <c r="AV1560" i="79"/>
  <c r="BA1559" i="79"/>
  <c r="AV1559" i="79"/>
  <c r="BA1558" i="79"/>
  <c r="AV1558" i="79"/>
  <c r="BA1557" i="79"/>
  <c r="AV1557" i="79"/>
  <c r="BA1556" i="79"/>
  <c r="AV1556" i="79"/>
  <c r="BA1555" i="79"/>
  <c r="AV1555" i="79"/>
  <c r="BA1554" i="79"/>
  <c r="AV1554" i="79"/>
  <c r="BA1553" i="79"/>
  <c r="AV1553" i="79"/>
  <c r="BA1552" i="79"/>
  <c r="AV1552" i="79"/>
  <c r="BA1551" i="79"/>
  <c r="AV1551" i="79"/>
  <c r="BA1550" i="79"/>
  <c r="AV1550" i="79"/>
  <c r="BA1549" i="79"/>
  <c r="AV1549" i="79"/>
  <c r="BA1548" i="79"/>
  <c r="AV1548" i="79"/>
  <c r="BA1547" i="79"/>
  <c r="AV1547" i="79"/>
  <c r="BA1546" i="79"/>
  <c r="AV1546" i="79"/>
  <c r="BA1545" i="79"/>
  <c r="AV1545" i="79"/>
  <c r="BA1544" i="79"/>
  <c r="AV1544" i="79"/>
  <c r="BA1543" i="79"/>
  <c r="AV1543" i="79"/>
  <c r="BA1542" i="79"/>
  <c r="AV1542" i="79"/>
  <c r="BA1541" i="79"/>
  <c r="AV1541" i="79"/>
  <c r="BA1540" i="79"/>
  <c r="AV1540" i="79"/>
  <c r="BA1539" i="79"/>
  <c r="AV1539" i="79"/>
  <c r="BA1538" i="79"/>
  <c r="AV1538" i="79"/>
  <c r="BA1537" i="79"/>
  <c r="AV1537" i="79"/>
  <c r="BA1536" i="79"/>
  <c r="AV1536" i="79"/>
  <c r="BA1535" i="79"/>
  <c r="AV1535" i="79"/>
  <c r="BA1534" i="79"/>
  <c r="AV1534" i="79"/>
  <c r="BA1533" i="79"/>
  <c r="AV1533" i="79"/>
  <c r="BA1532" i="79"/>
  <c r="AV1532" i="79"/>
  <c r="BA1531" i="79"/>
  <c r="AV1531" i="79"/>
  <c r="BA1530" i="79"/>
  <c r="AV1530" i="79"/>
  <c r="BA1529" i="79"/>
  <c r="AV1529" i="79"/>
  <c r="BA1528" i="79"/>
  <c r="AV1528" i="79"/>
  <c r="BA1527" i="79"/>
  <c r="AV1527" i="79"/>
  <c r="BA1526" i="79"/>
  <c r="AV1526" i="79"/>
  <c r="BA1525" i="79"/>
  <c r="AV1525" i="79"/>
  <c r="BA1524" i="79"/>
  <c r="AV1524" i="79"/>
  <c r="BA1523" i="79"/>
  <c r="AV1523" i="79"/>
  <c r="BA1522" i="79"/>
  <c r="AV1522" i="79"/>
  <c r="BA1521" i="79"/>
  <c r="AV1521" i="79"/>
  <c r="BA1520" i="79"/>
  <c r="AV1520" i="79"/>
  <c r="BA1519" i="79"/>
  <c r="AV1519" i="79"/>
  <c r="BA1518" i="79"/>
  <c r="AV1518" i="79"/>
  <c r="BA1517" i="79"/>
  <c r="AV1517" i="79"/>
  <c r="BA1516" i="79"/>
  <c r="AV1516" i="79"/>
  <c r="BA1515" i="79"/>
  <c r="AV1515" i="79"/>
  <c r="BA1514" i="79"/>
  <c r="AV1514" i="79"/>
  <c r="BA1513" i="79"/>
  <c r="AV1513" i="79"/>
  <c r="BA1512" i="79"/>
  <c r="AV1512" i="79"/>
  <c r="BA1511" i="79"/>
  <c r="AV1511" i="79"/>
  <c r="BA1510" i="79"/>
  <c r="AV1510" i="79"/>
  <c r="BA1509" i="79"/>
  <c r="AV1509" i="79"/>
  <c r="BA1508" i="79"/>
  <c r="AV1508" i="79"/>
  <c r="BA1507" i="79"/>
  <c r="AV1507" i="79"/>
  <c r="BA1506" i="79"/>
  <c r="AV1506" i="79"/>
  <c r="BA1505" i="79"/>
  <c r="AV1505" i="79"/>
  <c r="BA1504" i="79"/>
  <c r="AV1504" i="79"/>
  <c r="BA1503" i="79"/>
  <c r="AV1503" i="79"/>
  <c r="BA1502" i="79"/>
  <c r="AV1502" i="79"/>
  <c r="BA1501" i="79"/>
  <c r="AV1501" i="79"/>
  <c r="BA1500" i="79"/>
  <c r="AV1500" i="79"/>
  <c r="BA1499" i="79"/>
  <c r="AV1499" i="79"/>
  <c r="BA1498" i="79"/>
  <c r="AV1498" i="79"/>
  <c r="BA1497" i="79"/>
  <c r="AV1497" i="79"/>
  <c r="BA1496" i="79"/>
  <c r="AV1496" i="79"/>
  <c r="BA1495" i="79"/>
  <c r="AV1495" i="79"/>
  <c r="BA1494" i="79"/>
  <c r="AV1494" i="79"/>
  <c r="BA1493" i="79"/>
  <c r="AV1493" i="79"/>
  <c r="BA1492" i="79"/>
  <c r="AV1492" i="79"/>
  <c r="BA1491" i="79"/>
  <c r="AV1491" i="79"/>
  <c r="BA1490" i="79"/>
  <c r="AV1490" i="79"/>
  <c r="BA1489" i="79"/>
  <c r="AV1489" i="79"/>
  <c r="BA1488" i="79"/>
  <c r="AV1488" i="79"/>
  <c r="BA1487" i="79"/>
  <c r="AV1487" i="79"/>
  <c r="BA1486" i="79"/>
  <c r="AV1486" i="79"/>
  <c r="BA1485" i="79"/>
  <c r="AV1485" i="79"/>
  <c r="BA1484" i="79"/>
  <c r="AV1484" i="79"/>
  <c r="BA1483" i="79"/>
  <c r="AV1483" i="79"/>
  <c r="BA1482" i="79"/>
  <c r="AV1482" i="79"/>
  <c r="BA1481" i="79"/>
  <c r="AV1481" i="79"/>
  <c r="BA1480" i="79"/>
  <c r="AV1480" i="79"/>
  <c r="BA1479" i="79"/>
  <c r="AV1479" i="79"/>
  <c r="BA1478" i="79"/>
  <c r="AV1478" i="79"/>
  <c r="BA1477" i="79"/>
  <c r="AV1477" i="79"/>
  <c r="BA1476" i="79"/>
  <c r="AV1476" i="79"/>
  <c r="BA1475" i="79"/>
  <c r="AV1475" i="79"/>
  <c r="BA1474" i="79"/>
  <c r="AV1474" i="79"/>
  <c r="BA1473" i="79"/>
  <c r="AV1473" i="79"/>
  <c r="BA1472" i="79"/>
  <c r="AV1472" i="79"/>
  <c r="BA1471" i="79"/>
  <c r="AV1471" i="79"/>
  <c r="BA1470" i="79"/>
  <c r="AV1470" i="79"/>
  <c r="BA1469" i="79"/>
  <c r="AV1469" i="79"/>
  <c r="BA1468" i="79"/>
  <c r="AV1468" i="79"/>
  <c r="BA1467" i="79"/>
  <c r="AV1467" i="79"/>
  <c r="BA1466" i="79"/>
  <c r="AV1466" i="79"/>
  <c r="BA1465" i="79"/>
  <c r="AV1465" i="79"/>
  <c r="BA1464" i="79"/>
  <c r="AV1464" i="79"/>
  <c r="BA1463" i="79"/>
  <c r="AV1463" i="79"/>
  <c r="BA1462" i="79"/>
  <c r="AV1462" i="79"/>
  <c r="BA1461" i="79"/>
  <c r="AV1461" i="79"/>
  <c r="BA1460" i="79"/>
  <c r="AV1460" i="79"/>
  <c r="BA1459" i="79"/>
  <c r="AV1459" i="79"/>
  <c r="BA1458" i="79"/>
  <c r="AV1458" i="79"/>
  <c r="BA1457" i="79"/>
  <c r="AV1457" i="79"/>
  <c r="BA1456" i="79"/>
  <c r="AV1456" i="79"/>
  <c r="BA1455" i="79"/>
  <c r="AV1455" i="79"/>
  <c r="BA1454" i="79"/>
  <c r="AV1454" i="79"/>
  <c r="BA1453" i="79"/>
  <c r="AV1453" i="79"/>
  <c r="BA1452" i="79"/>
  <c r="AV1452" i="79"/>
  <c r="BA1451" i="79"/>
  <c r="AV1451" i="79"/>
  <c r="BA1450" i="79"/>
  <c r="AV1450" i="79"/>
  <c r="BA1449" i="79"/>
  <c r="AV1449" i="79"/>
  <c r="BA1448" i="79"/>
  <c r="AV1448" i="79"/>
  <c r="BA1447" i="79"/>
  <c r="AV1447" i="79"/>
  <c r="BA1446" i="79"/>
  <c r="AV1446" i="79"/>
  <c r="BA1445" i="79"/>
  <c r="AV1445" i="79"/>
  <c r="BA1444" i="79"/>
  <c r="AV1444" i="79"/>
  <c r="BA1443" i="79"/>
  <c r="AV1443" i="79"/>
  <c r="BA1442" i="79"/>
  <c r="AV1442" i="79"/>
  <c r="BA1441" i="79"/>
  <c r="AV1441" i="79"/>
  <c r="BA1440" i="79"/>
  <c r="AV1440" i="79"/>
  <c r="BA1439" i="79"/>
  <c r="AV1439" i="79"/>
  <c r="BA1438" i="79"/>
  <c r="AV1438" i="79"/>
  <c r="BA1437" i="79"/>
  <c r="AV1437" i="79"/>
  <c r="BA1436" i="79"/>
  <c r="AV1436" i="79"/>
  <c r="BA1435" i="79"/>
  <c r="AV1435" i="79"/>
  <c r="BA1434" i="79"/>
  <c r="AV1434" i="79"/>
  <c r="BA1433" i="79"/>
  <c r="AV1433" i="79"/>
  <c r="BA1432" i="79"/>
  <c r="AV1432" i="79"/>
  <c r="BA1431" i="79"/>
  <c r="AV1431" i="79"/>
  <c r="BA1430" i="79"/>
  <c r="AV1430" i="79"/>
  <c r="BA1429" i="79"/>
  <c r="AV1429" i="79"/>
  <c r="BA1428" i="79"/>
  <c r="AV1428" i="79"/>
  <c r="BA1427" i="79"/>
  <c r="AV1427" i="79"/>
  <c r="BA1426" i="79"/>
  <c r="AV1426" i="79"/>
  <c r="BA1425" i="79"/>
  <c r="AV1425" i="79"/>
  <c r="BA1424" i="79"/>
  <c r="AV1424" i="79"/>
  <c r="BA1423" i="79"/>
  <c r="AV1423" i="79"/>
  <c r="BA1422" i="79"/>
  <c r="AV1422" i="79"/>
  <c r="BA1421" i="79"/>
  <c r="AV1421" i="79"/>
  <c r="BA1420" i="79"/>
  <c r="AV1420" i="79"/>
  <c r="BA1419" i="79"/>
  <c r="AV1419" i="79"/>
  <c r="BA1418" i="79"/>
  <c r="AV1418" i="79"/>
  <c r="BA1417" i="79"/>
  <c r="AV1417" i="79"/>
  <c r="BA1416" i="79"/>
  <c r="AV1416" i="79"/>
  <c r="BA1415" i="79"/>
  <c r="AV1415" i="79"/>
  <c r="BA1414" i="79"/>
  <c r="AV1414" i="79"/>
  <c r="BA1413" i="79"/>
  <c r="AV1413" i="79"/>
  <c r="BA1412" i="79"/>
  <c r="AV1412" i="79"/>
  <c r="BA1411" i="79"/>
  <c r="AV1411" i="79"/>
  <c r="BA1410" i="79"/>
  <c r="AV1410" i="79"/>
  <c r="BA1409" i="79"/>
  <c r="AV1409" i="79"/>
  <c r="BA1408" i="79"/>
  <c r="AV1408" i="79"/>
  <c r="BA1407" i="79"/>
  <c r="AV1407" i="79"/>
  <c r="BA1406" i="79"/>
  <c r="AV1406" i="79"/>
  <c r="BA1405" i="79"/>
  <c r="AV1405" i="79"/>
  <c r="BA1404" i="79"/>
  <c r="AV1404" i="79"/>
  <c r="BA1403" i="79"/>
  <c r="AV1403" i="79"/>
  <c r="BA1402" i="79"/>
  <c r="AV1402" i="79"/>
  <c r="BA1401" i="79"/>
  <c r="AV1401" i="79"/>
  <c r="BA1400" i="79"/>
  <c r="AV1400" i="79"/>
  <c r="BA1399" i="79"/>
  <c r="AV1399" i="79"/>
  <c r="BA1398" i="79"/>
  <c r="AV1398" i="79"/>
  <c r="BA1397" i="79"/>
  <c r="AV1397" i="79"/>
  <c r="BA1396" i="79"/>
  <c r="AV1396" i="79"/>
  <c r="BA1395" i="79"/>
  <c r="AV1395" i="79"/>
  <c r="BA1394" i="79"/>
  <c r="AV1394" i="79"/>
  <c r="BA1393" i="79"/>
  <c r="AV1393" i="79"/>
  <c r="BA1392" i="79"/>
  <c r="AV1392" i="79"/>
  <c r="BA1391" i="79"/>
  <c r="AV1391" i="79"/>
  <c r="BA1390" i="79"/>
  <c r="AV1390" i="79"/>
  <c r="BA1389" i="79"/>
  <c r="AV1389" i="79"/>
  <c r="BA1388" i="79"/>
  <c r="AV1388" i="79"/>
  <c r="BA1387" i="79"/>
  <c r="AV1387" i="79"/>
  <c r="BA1386" i="79"/>
  <c r="AV1386" i="79"/>
  <c r="BA1385" i="79"/>
  <c r="AV1385" i="79"/>
  <c r="BA1384" i="79"/>
  <c r="AV1384" i="79"/>
  <c r="BA1383" i="79"/>
  <c r="AV1383" i="79"/>
  <c r="BA1382" i="79"/>
  <c r="AV1382" i="79"/>
  <c r="BA1381" i="79"/>
  <c r="AV1381" i="79"/>
  <c r="BA1380" i="79"/>
  <c r="AV1380" i="79"/>
  <c r="BA1379" i="79"/>
  <c r="AV1379" i="79"/>
  <c r="BA1378" i="79"/>
  <c r="AV1378" i="79"/>
  <c r="BA1377" i="79"/>
  <c r="AV1377" i="79"/>
  <c r="BA1376" i="79"/>
  <c r="AV1376" i="79"/>
  <c r="BA1375" i="79"/>
  <c r="AV1375" i="79"/>
  <c r="BA1374" i="79"/>
  <c r="AV1374" i="79"/>
  <c r="BA1373" i="79"/>
  <c r="AV1373" i="79"/>
  <c r="BA1372" i="79"/>
  <c r="AV1372" i="79"/>
  <c r="BA1371" i="79"/>
  <c r="AV1371" i="79"/>
  <c r="BA1370" i="79"/>
  <c r="AV1370" i="79"/>
  <c r="BA1369" i="79"/>
  <c r="AV1369" i="79"/>
  <c r="BA1368" i="79"/>
  <c r="AV1368" i="79"/>
  <c r="BA1367" i="79"/>
  <c r="AV1367" i="79"/>
  <c r="BA1366" i="79"/>
  <c r="AV1366" i="79"/>
  <c r="BA1365" i="79"/>
  <c r="AV1365" i="79"/>
  <c r="BA1364" i="79"/>
  <c r="AV1364" i="79"/>
  <c r="BA1363" i="79"/>
  <c r="AV1363" i="79"/>
  <c r="BA1362" i="79"/>
  <c r="AV1362" i="79"/>
  <c r="BA1361" i="79"/>
  <c r="AV1361" i="79"/>
  <c r="BA1360" i="79"/>
  <c r="AV1360" i="79"/>
  <c r="BA1359" i="79"/>
  <c r="AV1359" i="79"/>
  <c r="BA1358" i="79"/>
  <c r="AV1358" i="79"/>
  <c r="BA1357" i="79"/>
  <c r="AV1357" i="79"/>
  <c r="BA1356" i="79"/>
  <c r="AV1356" i="79"/>
  <c r="BA1355" i="79"/>
  <c r="AV1355" i="79"/>
  <c r="BA1354" i="79"/>
  <c r="AV1354" i="79"/>
  <c r="BA1353" i="79"/>
  <c r="AV1353" i="79"/>
  <c r="BA1352" i="79"/>
  <c r="AV1352" i="79"/>
  <c r="BA1351" i="79"/>
  <c r="AV1351" i="79"/>
  <c r="BA1350" i="79"/>
  <c r="AV1350" i="79"/>
  <c r="BA1349" i="79"/>
  <c r="AV1349" i="79"/>
  <c r="BA1348" i="79"/>
  <c r="AV1348" i="79"/>
  <c r="BA1347" i="79"/>
  <c r="AV1347" i="79"/>
  <c r="BA1346" i="79"/>
  <c r="AV1346" i="79"/>
  <c r="BA1345" i="79"/>
  <c r="AV1345" i="79"/>
  <c r="BA1344" i="79"/>
  <c r="AV1344" i="79"/>
  <c r="BA1343" i="79"/>
  <c r="AV1343" i="79"/>
  <c r="BA1342" i="79"/>
  <c r="AV1342" i="79"/>
  <c r="BA1341" i="79"/>
  <c r="AV1341" i="79"/>
  <c r="BA1340" i="79"/>
  <c r="AV1340" i="79"/>
  <c r="BA1339" i="79"/>
  <c r="AV1339" i="79"/>
  <c r="BA1338" i="79"/>
  <c r="AV1338" i="79"/>
  <c r="BA1337" i="79"/>
  <c r="AV1337" i="79"/>
  <c r="BA1336" i="79"/>
  <c r="AV1336" i="79"/>
  <c r="BA1335" i="79"/>
  <c r="AV1335" i="79"/>
  <c r="BA1334" i="79"/>
  <c r="AV1334" i="79"/>
  <c r="BA1333" i="79"/>
  <c r="AV1333" i="79"/>
  <c r="BA1332" i="79"/>
  <c r="AV1332" i="79"/>
  <c r="BA1331" i="79"/>
  <c r="AV1331" i="79"/>
  <c r="BA1330" i="79"/>
  <c r="AV1330" i="79"/>
  <c r="BA1329" i="79"/>
  <c r="AV1329" i="79"/>
  <c r="BA1328" i="79"/>
  <c r="AV1328" i="79"/>
  <c r="BA1327" i="79"/>
  <c r="AV1327" i="79"/>
  <c r="BA1326" i="79"/>
  <c r="AV1326" i="79"/>
  <c r="BA1325" i="79"/>
  <c r="AV1325" i="79"/>
  <c r="BA1324" i="79"/>
  <c r="AV1324" i="79"/>
  <c r="BA1323" i="79"/>
  <c r="AV1323" i="79"/>
  <c r="BA1322" i="79"/>
  <c r="AV1322" i="79"/>
  <c r="BA1321" i="79"/>
  <c r="AV1321" i="79"/>
  <c r="BA1320" i="79"/>
  <c r="AV1320" i="79"/>
  <c r="BA1319" i="79"/>
  <c r="AV1319" i="79"/>
  <c r="BA1318" i="79"/>
  <c r="AV1318" i="79"/>
  <c r="BA1317" i="79"/>
  <c r="AV1317" i="79"/>
  <c r="BA1316" i="79"/>
  <c r="AV1316" i="79"/>
  <c r="BA1315" i="79"/>
  <c r="AV1315" i="79"/>
  <c r="BA1314" i="79"/>
  <c r="AV1314" i="79"/>
  <c r="BA1313" i="79"/>
  <c r="AV1313" i="79"/>
  <c r="BA1312" i="79"/>
  <c r="AV1312" i="79"/>
  <c r="BA1311" i="79"/>
  <c r="AV1311" i="79"/>
  <c r="BA1310" i="79"/>
  <c r="AV1310" i="79"/>
  <c r="BA1309" i="79"/>
  <c r="AV1309" i="79"/>
  <c r="BA1308" i="79"/>
  <c r="AV1308" i="79"/>
  <c r="BA1307" i="79"/>
  <c r="AV1307" i="79"/>
  <c r="BA1305" i="79"/>
  <c r="AV1305" i="79"/>
  <c r="BA1304" i="79"/>
  <c r="AV1304" i="79"/>
  <c r="BA1303" i="79"/>
  <c r="AV1303" i="79"/>
  <c r="BA1302" i="79"/>
  <c r="AV1302" i="79"/>
  <c r="BA1301" i="79"/>
  <c r="AV1301" i="79"/>
  <c r="BA1300" i="79"/>
  <c r="AV1300" i="79"/>
  <c r="BA1299" i="79"/>
  <c r="AV1299" i="79"/>
  <c r="BA1298" i="79"/>
  <c r="AV1298" i="79"/>
  <c r="BA1297" i="79"/>
  <c r="AV1297" i="79"/>
  <c r="BA1296" i="79"/>
  <c r="AV1296" i="79"/>
  <c r="BA1295" i="79"/>
  <c r="AV1295" i="79"/>
  <c r="BA1294" i="79"/>
  <c r="AV1294" i="79"/>
  <c r="BA1293" i="79"/>
  <c r="AV1293" i="79"/>
  <c r="BA1292" i="79"/>
  <c r="AV1292" i="79"/>
  <c r="BA1291" i="79"/>
  <c r="AV1291" i="79"/>
  <c r="BA1290" i="79"/>
  <c r="AV1290" i="79"/>
  <c r="BA1289" i="79"/>
  <c r="AV1289" i="79"/>
  <c r="BA1288" i="79"/>
  <c r="AV1288" i="79"/>
  <c r="BA1287" i="79"/>
  <c r="AV1287" i="79"/>
  <c r="BA1286" i="79"/>
  <c r="AV1286" i="79"/>
  <c r="BA1285" i="79"/>
  <c r="AV1285" i="79"/>
  <c r="BA1284" i="79"/>
  <c r="AV1284" i="79"/>
  <c r="BA1283" i="79"/>
  <c r="AV1283" i="79"/>
  <c r="BA1282" i="79"/>
  <c r="AV1282" i="79"/>
  <c r="BA1281" i="79"/>
  <c r="AV1281" i="79"/>
  <c r="BA1280" i="79"/>
  <c r="AV1280" i="79"/>
  <c r="BA1279" i="79"/>
  <c r="AV1279" i="79"/>
  <c r="BA1278" i="79"/>
  <c r="AV1278" i="79"/>
  <c r="BA1277" i="79"/>
  <c r="AV1277" i="79"/>
  <c r="BA1276" i="79"/>
  <c r="AV1276" i="79"/>
  <c r="BA1275" i="79"/>
  <c r="AV1275" i="79"/>
  <c r="BA1274" i="79"/>
  <c r="AV1274" i="79"/>
  <c r="BA1273" i="79"/>
  <c r="AV1273" i="79"/>
  <c r="BA1272" i="79"/>
  <c r="AV1272" i="79"/>
  <c r="BA1271" i="79"/>
  <c r="AV1271" i="79"/>
  <c r="BA1270" i="79"/>
  <c r="AV1270" i="79"/>
  <c r="BA1269" i="79"/>
  <c r="AV1269" i="79"/>
  <c r="BA1268" i="79"/>
  <c r="AV1268" i="79"/>
  <c r="BA1267" i="79"/>
  <c r="AV1267" i="79"/>
  <c r="BA1266" i="79"/>
  <c r="AV1266" i="79"/>
  <c r="BA1265" i="79"/>
  <c r="AV1265" i="79"/>
  <c r="BA1264" i="79"/>
  <c r="AV1264" i="79"/>
  <c r="BA1263" i="79"/>
  <c r="AV1263" i="79"/>
  <c r="BA1262" i="79"/>
  <c r="AV1262" i="79"/>
  <c r="BA1261" i="79"/>
  <c r="AV1261" i="79"/>
  <c r="BA1260" i="79"/>
  <c r="AV1260" i="79"/>
  <c r="BA1259" i="79"/>
  <c r="AV1259" i="79"/>
  <c r="BA1258" i="79"/>
  <c r="AV1258" i="79"/>
  <c r="BA1257" i="79"/>
  <c r="AV1257" i="79"/>
  <c r="BA1256" i="79"/>
  <c r="AV1256" i="79"/>
  <c r="BA1255" i="79"/>
  <c r="AV1255" i="79"/>
  <c r="BA1254" i="79"/>
  <c r="AV1254" i="79"/>
  <c r="BA1253" i="79"/>
  <c r="AV1253" i="79"/>
  <c r="BA1252" i="79"/>
  <c r="AV1252" i="79"/>
  <c r="BA1251" i="79"/>
  <c r="AV1251" i="79"/>
  <c r="BA1250" i="79"/>
  <c r="AV1250" i="79"/>
  <c r="BA1249" i="79"/>
  <c r="AV1249" i="79"/>
  <c r="BA1248" i="79"/>
  <c r="AV1248" i="79"/>
  <c r="BA1247" i="79"/>
  <c r="AV1247" i="79"/>
  <c r="BA1246" i="79"/>
  <c r="AV1246" i="79"/>
  <c r="BA1245" i="79"/>
  <c r="AV1245" i="79"/>
  <c r="BA1244" i="79"/>
  <c r="AV1244" i="79"/>
  <c r="BA1243" i="79"/>
  <c r="AV1243" i="79"/>
  <c r="BA1242" i="79"/>
  <c r="AV1242" i="79"/>
  <c r="BA1241" i="79"/>
  <c r="AV1241" i="79"/>
  <c r="BA1240" i="79"/>
  <c r="AV1240" i="79"/>
  <c r="BA1239" i="79"/>
  <c r="AV1239" i="79"/>
  <c r="BA1238" i="79"/>
  <c r="AV1238" i="79"/>
  <c r="BA1237" i="79"/>
  <c r="AV1237" i="79"/>
  <c r="BA1236" i="79"/>
  <c r="AV1236" i="79"/>
  <c r="BA1235" i="79"/>
  <c r="AV1235" i="79"/>
  <c r="BA1234" i="79"/>
  <c r="AV1234" i="79"/>
  <c r="BA1233" i="79"/>
  <c r="AV1233" i="79"/>
  <c r="BA1232" i="79"/>
  <c r="AV1232" i="79"/>
  <c r="BA1231" i="79"/>
  <c r="AV1231" i="79"/>
  <c r="BA1230" i="79"/>
  <c r="AV1230" i="79"/>
  <c r="BA1229" i="79"/>
  <c r="AV1229" i="79"/>
  <c r="BA1228" i="79"/>
  <c r="AV1228" i="79"/>
  <c r="BA1227" i="79"/>
  <c r="AV1227" i="79"/>
  <c r="BA1226" i="79"/>
  <c r="AV1226" i="79"/>
  <c r="BA1225" i="79"/>
  <c r="AV1225" i="79"/>
  <c r="BA1224" i="79"/>
  <c r="AV1224" i="79"/>
  <c r="BA1223" i="79"/>
  <c r="AV1223" i="79"/>
  <c r="BA1222" i="79"/>
  <c r="AV1222" i="79"/>
  <c r="BA1221" i="79"/>
  <c r="AV1221" i="79"/>
  <c r="BA1220" i="79"/>
  <c r="AV1220" i="79"/>
  <c r="BA1219" i="79"/>
  <c r="AV1219" i="79"/>
  <c r="BA1218" i="79"/>
  <c r="AV1218" i="79"/>
  <c r="BA1217" i="79"/>
  <c r="AV1217" i="79"/>
  <c r="BA1216" i="79"/>
  <c r="AV1216" i="79"/>
  <c r="BA1215" i="79"/>
  <c r="AV1215" i="79"/>
  <c r="BA1214" i="79"/>
  <c r="AV1214" i="79"/>
  <c r="BA1213" i="79"/>
  <c r="AV1213" i="79"/>
  <c r="BA1212" i="79"/>
  <c r="AV1212" i="79"/>
  <c r="BA1211" i="79"/>
  <c r="AV1211" i="79"/>
  <c r="BA1210" i="79"/>
  <c r="AV1210" i="79"/>
  <c r="BA1209" i="79"/>
  <c r="AV1209" i="79"/>
  <c r="BA1208" i="79"/>
  <c r="AV1208" i="79"/>
  <c r="BA1207" i="79"/>
  <c r="AV1207" i="79"/>
  <c r="BA1206" i="79"/>
  <c r="AV1206" i="79"/>
  <c r="BA1205" i="79"/>
  <c r="AV1205" i="79"/>
  <c r="BA1204" i="79"/>
  <c r="AV1204" i="79"/>
  <c r="BA1203" i="79"/>
  <c r="AV1203" i="79"/>
  <c r="BA1202" i="79"/>
  <c r="AV1202" i="79"/>
  <c r="BA1201" i="79"/>
  <c r="AV1201" i="79"/>
  <c r="BA1200" i="79"/>
  <c r="AV1200" i="79"/>
  <c r="BA1199" i="79"/>
  <c r="AV1199" i="79"/>
  <c r="BA1198" i="79"/>
  <c r="AV1198" i="79"/>
  <c r="BA1197" i="79"/>
  <c r="AV1197" i="79"/>
  <c r="BA1196" i="79"/>
  <c r="AV1196" i="79"/>
  <c r="BA1195" i="79"/>
  <c r="AV1195" i="79"/>
  <c r="BA1194" i="79"/>
  <c r="AV1194" i="79"/>
  <c r="BA1193" i="79"/>
  <c r="AV1193" i="79"/>
  <c r="BA1192" i="79"/>
  <c r="AV1192" i="79"/>
  <c r="BA1191" i="79"/>
  <c r="AV1191" i="79"/>
  <c r="BA1190" i="79"/>
  <c r="AV1190" i="79"/>
  <c r="BA1189" i="79"/>
  <c r="AV1189" i="79"/>
  <c r="BA1188" i="79"/>
  <c r="AV1188" i="79"/>
  <c r="BA1187" i="79"/>
  <c r="AV1187" i="79"/>
  <c r="BA1186" i="79"/>
  <c r="AV1186" i="79"/>
  <c r="BA1185" i="79"/>
  <c r="AV1185" i="79"/>
  <c r="BA1184" i="79"/>
  <c r="AV1184" i="79"/>
  <c r="BA1183" i="79"/>
  <c r="AV1183" i="79"/>
  <c r="BA1182" i="79"/>
  <c r="AV1182" i="79"/>
  <c r="BA1181" i="79"/>
  <c r="AV1181" i="79"/>
  <c r="BA1180" i="79"/>
  <c r="AV1180" i="79"/>
  <c r="BA1179" i="79"/>
  <c r="AV1179" i="79"/>
  <c r="BA1178" i="79"/>
  <c r="AV1178" i="79"/>
  <c r="BA1177" i="79"/>
  <c r="AV1177" i="79"/>
  <c r="BA1176" i="79"/>
  <c r="AV1176" i="79"/>
  <c r="BA1175" i="79"/>
  <c r="AV1175" i="79"/>
  <c r="BA1174" i="79"/>
  <c r="AV1174" i="79"/>
  <c r="BA1173" i="79"/>
  <c r="AV1173" i="79"/>
  <c r="BA1172" i="79"/>
  <c r="AV1172" i="79"/>
  <c r="BA1171" i="79"/>
  <c r="AV1171" i="79"/>
  <c r="BA1170" i="79"/>
  <c r="AV1170" i="79"/>
  <c r="BA1169" i="79"/>
  <c r="AV1169" i="79"/>
  <c r="BA1168" i="79"/>
  <c r="AV1168" i="79"/>
  <c r="BA1167" i="79"/>
  <c r="AV1167" i="79"/>
  <c r="BA1166" i="79"/>
  <c r="AV1166" i="79"/>
  <c r="BA1165" i="79"/>
  <c r="AV1165" i="79"/>
  <c r="BA1164" i="79"/>
  <c r="AV1164" i="79"/>
  <c r="BA1163" i="79"/>
  <c r="AV1163" i="79"/>
  <c r="BA1162" i="79"/>
  <c r="AV1162" i="79"/>
  <c r="BA1161" i="79"/>
  <c r="AV1161" i="79"/>
  <c r="BA1160" i="79"/>
  <c r="AV1160" i="79"/>
  <c r="BA1159" i="79"/>
  <c r="AV1159" i="79"/>
  <c r="BA1158" i="79"/>
  <c r="AV1158" i="79"/>
  <c r="BA1157" i="79"/>
  <c r="AV1157" i="79"/>
  <c r="BA1156" i="79"/>
  <c r="AV1156" i="79"/>
  <c r="BA1155" i="79"/>
  <c r="AV1155" i="79"/>
  <c r="BA1154" i="79"/>
  <c r="AV1154" i="79"/>
  <c r="BA1153" i="79"/>
  <c r="AV1153" i="79"/>
  <c r="BA1152" i="79"/>
  <c r="AV1152" i="79"/>
  <c r="BA1151" i="79"/>
  <c r="AV1151" i="79"/>
  <c r="BA1150" i="79"/>
  <c r="AV1150" i="79"/>
  <c r="BA1149" i="79"/>
  <c r="AV1149" i="79"/>
  <c r="BA1148" i="79"/>
  <c r="AV1148" i="79"/>
  <c r="BA1147" i="79"/>
  <c r="AV1147" i="79"/>
  <c r="BA1146" i="79"/>
  <c r="AV1146" i="79"/>
  <c r="BA1145" i="79"/>
  <c r="AV1145" i="79"/>
  <c r="BA1144" i="79"/>
  <c r="AV1144" i="79"/>
  <c r="BA1143" i="79"/>
  <c r="AV1143" i="79"/>
  <c r="BA1142" i="79"/>
  <c r="AV1142" i="79"/>
  <c r="BA1141" i="79"/>
  <c r="AV1141" i="79"/>
  <c r="BA1140" i="79"/>
  <c r="AV1140" i="79"/>
  <c r="BA1139" i="79"/>
  <c r="AV1139" i="79"/>
  <c r="BA1138" i="79"/>
  <c r="AV1138" i="79"/>
  <c r="BA1137" i="79"/>
  <c r="AV1137" i="79"/>
  <c r="BA1136" i="79"/>
  <c r="AV1136" i="79"/>
  <c r="BA1135" i="79"/>
  <c r="AV1135" i="79"/>
  <c r="BA1134" i="79"/>
  <c r="AV1134" i="79"/>
  <c r="BA1133" i="79"/>
  <c r="AV1133" i="79"/>
  <c r="BA1132" i="79"/>
  <c r="AV1132" i="79"/>
  <c r="BA1131" i="79"/>
  <c r="AV1131" i="79"/>
  <c r="BA1130" i="79"/>
  <c r="AV1130" i="79"/>
  <c r="BA1129" i="79"/>
  <c r="AV1129" i="79"/>
  <c r="BA1128" i="79"/>
  <c r="AV1128" i="79"/>
  <c r="BA1127" i="79"/>
  <c r="AV1127" i="79"/>
  <c r="BA1126" i="79"/>
  <c r="AV1126" i="79"/>
  <c r="BA1125" i="79"/>
  <c r="AV1125" i="79"/>
  <c r="BA1124" i="79"/>
  <c r="AV1124" i="79"/>
  <c r="BA1123" i="79"/>
  <c r="AV1123" i="79"/>
  <c r="BA1122" i="79"/>
  <c r="AV1122" i="79"/>
  <c r="BA1121" i="79"/>
  <c r="AV1121" i="79"/>
  <c r="BA1120" i="79"/>
  <c r="AV1120" i="79"/>
  <c r="BA1119" i="79"/>
  <c r="AV1119" i="79"/>
  <c r="BA1118" i="79"/>
  <c r="AV1118" i="79"/>
  <c r="BA1117" i="79"/>
  <c r="AV1117" i="79"/>
  <c r="BA1116" i="79"/>
  <c r="AV1116" i="79"/>
  <c r="BA1115" i="79"/>
  <c r="AV1115" i="79"/>
  <c r="BA1114" i="79"/>
  <c r="AV1114" i="79"/>
  <c r="BA1113" i="79"/>
  <c r="AV1113" i="79"/>
  <c r="BA1112" i="79"/>
  <c r="AV1112" i="79"/>
  <c r="BA1111" i="79"/>
  <c r="AV1111" i="79"/>
  <c r="BA1110" i="79"/>
  <c r="AV1110" i="79"/>
  <c r="BA1109" i="79"/>
  <c r="AV1109" i="79"/>
  <c r="BA1108" i="79"/>
  <c r="AV1108" i="79"/>
  <c r="BA1107" i="79"/>
  <c r="AV1107" i="79"/>
  <c r="BA1106" i="79"/>
  <c r="AV1106" i="79"/>
  <c r="BA1105" i="79"/>
  <c r="AV1105" i="79"/>
  <c r="BA1104" i="79"/>
  <c r="AV1104" i="79"/>
  <c r="BA1103" i="79"/>
  <c r="AV1103" i="79"/>
  <c r="BA1102" i="79"/>
  <c r="AV1102" i="79"/>
  <c r="BA1101" i="79"/>
  <c r="AV1101" i="79"/>
  <c r="BA1100" i="79"/>
  <c r="AV1100" i="79"/>
  <c r="BA1099" i="79"/>
  <c r="AV1099" i="79"/>
  <c r="BA1098" i="79"/>
  <c r="AV1098" i="79"/>
  <c r="BA1097" i="79"/>
  <c r="AV1097" i="79"/>
  <c r="BA1096" i="79"/>
  <c r="AV1096" i="79"/>
  <c r="BA1095" i="79"/>
  <c r="AV1095" i="79"/>
  <c r="BA1094" i="79"/>
  <c r="AV1094" i="79"/>
  <c r="BA1093" i="79"/>
  <c r="AV1093" i="79"/>
  <c r="BA1092" i="79"/>
  <c r="AV1092" i="79"/>
  <c r="BA1091" i="79"/>
  <c r="AV1091" i="79"/>
  <c r="BA1090" i="79"/>
  <c r="AV1090" i="79"/>
  <c r="BA1089" i="79"/>
  <c r="AV1089" i="79"/>
  <c r="BA1088" i="79"/>
  <c r="AV1088" i="79"/>
  <c r="BA1087" i="79"/>
  <c r="AV1087" i="79"/>
  <c r="BA1086" i="79"/>
  <c r="AV1086" i="79"/>
  <c r="BA1085" i="79"/>
  <c r="AV1085" i="79"/>
  <c r="BA1084" i="79"/>
  <c r="AV1084" i="79"/>
  <c r="BA1083" i="79"/>
  <c r="AV1083" i="79"/>
  <c r="BA1082" i="79"/>
  <c r="AV1082" i="79"/>
  <c r="BA1081" i="79"/>
  <c r="AV1081" i="79"/>
  <c r="BA1080" i="79"/>
  <c r="AV1080" i="79"/>
  <c r="BA1079" i="79"/>
  <c r="AV1079" i="79"/>
  <c r="BA1078" i="79"/>
  <c r="AV1078" i="79"/>
  <c r="BA1077" i="79"/>
  <c r="AV1077" i="79"/>
  <c r="BA1076" i="79"/>
  <c r="AV1076" i="79"/>
  <c r="BA1075" i="79"/>
  <c r="AV1075" i="79"/>
  <c r="BA1074" i="79"/>
  <c r="AV1074" i="79"/>
  <c r="BA1073" i="79"/>
  <c r="AV1073" i="79"/>
  <c r="BA1072" i="79"/>
  <c r="AV1072" i="79"/>
  <c r="BA1071" i="79"/>
  <c r="AV1071" i="79"/>
  <c r="BA1070" i="79"/>
  <c r="AV1070" i="79"/>
  <c r="BA1069" i="79"/>
  <c r="AV1069" i="79"/>
  <c r="BA1068" i="79"/>
  <c r="AV1068" i="79"/>
  <c r="BA1067" i="79"/>
  <c r="AV1067" i="79"/>
  <c r="BA1066" i="79"/>
  <c r="AV1066" i="79"/>
  <c r="BA1065" i="79"/>
  <c r="AV1065" i="79"/>
  <c r="BA1064" i="79"/>
  <c r="AV1064" i="79"/>
  <c r="BA1063" i="79"/>
  <c r="AV1063" i="79"/>
  <c r="BA1062" i="79"/>
  <c r="AV1062" i="79"/>
  <c r="BA1061" i="79"/>
  <c r="AV1061" i="79"/>
  <c r="BA1060" i="79"/>
  <c r="AV1060" i="79"/>
  <c r="BA1059" i="79"/>
  <c r="AV1059" i="79"/>
  <c r="BA1058" i="79"/>
  <c r="AV1058" i="79"/>
  <c r="BA1057" i="79"/>
  <c r="AV1057" i="79"/>
  <c r="BA1056" i="79"/>
  <c r="AV1056" i="79"/>
  <c r="BA1055" i="79"/>
  <c r="AV1055" i="79"/>
  <c r="BA1054" i="79"/>
  <c r="AV1054" i="79"/>
  <c r="BA1053" i="79"/>
  <c r="AV1053" i="79"/>
  <c r="BA1052" i="79"/>
  <c r="AV1052" i="79"/>
  <c r="BA1051" i="79"/>
  <c r="AV1051" i="79"/>
  <c r="BA1050" i="79"/>
  <c r="AV1050" i="79"/>
  <c r="BA1049" i="79"/>
  <c r="AV1049" i="79"/>
  <c r="BA1048" i="79"/>
  <c r="AV1048" i="79"/>
  <c r="BA1047" i="79"/>
  <c r="AV1047" i="79"/>
  <c r="BA1046" i="79"/>
  <c r="AV1046" i="79"/>
  <c r="BA1045" i="79"/>
  <c r="AV1045" i="79"/>
  <c r="BA1044" i="79"/>
  <c r="AV1044" i="79"/>
  <c r="BA1043" i="79"/>
  <c r="AV1043" i="79"/>
  <c r="BA1042" i="79"/>
  <c r="AV1042" i="79"/>
  <c r="BA1041" i="79"/>
  <c r="AV1041" i="79"/>
  <c r="BA1040" i="79"/>
  <c r="AV1040" i="79"/>
  <c r="BA1039" i="79"/>
  <c r="AV1039" i="79"/>
  <c r="BA1038" i="79"/>
  <c r="AV1038" i="79"/>
  <c r="BA1037" i="79"/>
  <c r="AV1037" i="79"/>
  <c r="BA1036" i="79"/>
  <c r="AV1036" i="79"/>
  <c r="BA1035" i="79"/>
  <c r="AV1035" i="79"/>
  <c r="BA1034" i="79"/>
  <c r="AV1034" i="79"/>
  <c r="BA1033" i="79"/>
  <c r="AV1033" i="79"/>
  <c r="BA1032" i="79"/>
  <c r="AV1032" i="79"/>
  <c r="BA1031" i="79"/>
  <c r="AV1031" i="79"/>
  <c r="BA1030" i="79"/>
  <c r="AV1030" i="79"/>
  <c r="BA1029" i="79"/>
  <c r="AV1029" i="79"/>
  <c r="BA1028" i="79"/>
  <c r="AV1028" i="79"/>
  <c r="BA1027" i="79"/>
  <c r="AV1027" i="79"/>
  <c r="BA1026" i="79"/>
  <c r="AV1026" i="79"/>
  <c r="BA1025" i="79"/>
  <c r="AV1025" i="79"/>
  <c r="BA1024" i="79"/>
  <c r="AV1024" i="79"/>
  <c r="BA1023" i="79"/>
  <c r="AV1023" i="79"/>
  <c r="BA1022" i="79"/>
  <c r="AV1022" i="79"/>
  <c r="BA1021" i="79"/>
  <c r="AV1021" i="79"/>
  <c r="BA1020" i="79"/>
  <c r="AV1020" i="79"/>
  <c r="BA1019" i="79"/>
  <c r="AV1019" i="79"/>
  <c r="BA1018" i="79"/>
  <c r="AV1018" i="79"/>
  <c r="BA1017" i="79"/>
  <c r="AV1017" i="79"/>
  <c r="BA1016" i="79"/>
  <c r="AV1016" i="79"/>
  <c r="BA1015" i="79"/>
  <c r="AV1015" i="79"/>
  <c r="BA1014" i="79"/>
  <c r="AV1014" i="79"/>
  <c r="BA1013" i="79"/>
  <c r="AV1013" i="79"/>
  <c r="BA1012" i="79"/>
  <c r="AV1012" i="79"/>
  <c r="BA1011" i="79"/>
  <c r="AV1011" i="79"/>
  <c r="BA1010" i="79"/>
  <c r="AV1010" i="79"/>
  <c r="BA1009" i="79"/>
  <c r="AV1009" i="79"/>
  <c r="BA1008" i="79"/>
  <c r="AV1008" i="79"/>
  <c r="BA1007" i="79"/>
  <c r="AV1007" i="79"/>
  <c r="BA1006" i="79"/>
  <c r="AV1006" i="79"/>
  <c r="BA1005" i="79"/>
  <c r="AV1005" i="79"/>
  <c r="BA1004" i="79"/>
  <c r="AV1004" i="79"/>
  <c r="BA1003" i="79"/>
  <c r="AV1003" i="79"/>
  <c r="BA1002" i="79"/>
  <c r="AV1002" i="79"/>
  <c r="BA1001" i="79"/>
  <c r="AV1001" i="79"/>
  <c r="BA1000" i="79"/>
  <c r="AV1000" i="79"/>
  <c r="BA999" i="79"/>
  <c r="AV999" i="79"/>
  <c r="BA998" i="79"/>
  <c r="AV998" i="79"/>
  <c r="BA997" i="79"/>
  <c r="AV997" i="79"/>
  <c r="BA996" i="79"/>
  <c r="AV996" i="79"/>
  <c r="BA995" i="79"/>
  <c r="AV995" i="79"/>
  <c r="BA994" i="79"/>
  <c r="AV994" i="79"/>
  <c r="BA993" i="79"/>
  <c r="AV993" i="79"/>
  <c r="BA992" i="79"/>
  <c r="AV992" i="79"/>
  <c r="BA991" i="79"/>
  <c r="AV991" i="79"/>
  <c r="BA990" i="79"/>
  <c r="AV990" i="79"/>
  <c r="BA989" i="79"/>
  <c r="AV989" i="79"/>
  <c r="BA988" i="79"/>
  <c r="AV988" i="79"/>
  <c r="BA987" i="79"/>
  <c r="AV987" i="79"/>
  <c r="BA986" i="79"/>
  <c r="AV986" i="79"/>
  <c r="BA985" i="79"/>
  <c r="AV985" i="79"/>
  <c r="BA984" i="79"/>
  <c r="AV984" i="79"/>
  <c r="BA983" i="79"/>
  <c r="AV983" i="79"/>
  <c r="BA982" i="79"/>
  <c r="AV982" i="79"/>
  <c r="BA981" i="79"/>
  <c r="AV981" i="79"/>
  <c r="BA980" i="79"/>
  <c r="AV980" i="79"/>
  <c r="BA979" i="79"/>
  <c r="AV979" i="79"/>
  <c r="BA978" i="79"/>
  <c r="AV978" i="79"/>
  <c r="BA977" i="79"/>
  <c r="AV977" i="79"/>
  <c r="BA976" i="79"/>
  <c r="AV976" i="79"/>
  <c r="BA975" i="79"/>
  <c r="AV975" i="79"/>
  <c r="BA974" i="79"/>
  <c r="AV974" i="79"/>
  <c r="BA973" i="79"/>
  <c r="AV973" i="79"/>
  <c r="BA972" i="79"/>
  <c r="AV972" i="79"/>
  <c r="BA971" i="79"/>
  <c r="AV971" i="79"/>
  <c r="BA970" i="79"/>
  <c r="AV970" i="79"/>
  <c r="BA969" i="79"/>
  <c r="AV969" i="79"/>
  <c r="BA968" i="79"/>
  <c r="AV968" i="79"/>
  <c r="BA967" i="79"/>
  <c r="AV967" i="79"/>
  <c r="BA966" i="79"/>
  <c r="AV966" i="79"/>
  <c r="BA965" i="79"/>
  <c r="AV965" i="79"/>
  <c r="BA964" i="79"/>
  <c r="AV964" i="79"/>
  <c r="BA963" i="79"/>
  <c r="AV963" i="79"/>
  <c r="BA962" i="79"/>
  <c r="AV962" i="79"/>
  <c r="BA961" i="79"/>
  <c r="AV961" i="79"/>
  <c r="BA960" i="79"/>
  <c r="AV960" i="79"/>
  <c r="BA959" i="79"/>
  <c r="AV959" i="79"/>
  <c r="BA958" i="79"/>
  <c r="AV958" i="79"/>
  <c r="BA957" i="79"/>
  <c r="AV957" i="79"/>
  <c r="BA956" i="79"/>
  <c r="AV956" i="79"/>
  <c r="BA955" i="79"/>
  <c r="AV955" i="79"/>
  <c r="BA954" i="79"/>
  <c r="AV954" i="79"/>
  <c r="BA953" i="79"/>
  <c r="AV953" i="79"/>
  <c r="BA952" i="79"/>
  <c r="AV952" i="79"/>
  <c r="BA951" i="79"/>
  <c r="AV951" i="79"/>
  <c r="BA950" i="79"/>
  <c r="AV950" i="79"/>
  <c r="BA949" i="79"/>
  <c r="AV949" i="79"/>
  <c r="BA948" i="79"/>
  <c r="AV948" i="79"/>
  <c r="BA947" i="79"/>
  <c r="AV947" i="79"/>
  <c r="BA946" i="79"/>
  <c r="AV946" i="79"/>
  <c r="BA945" i="79"/>
  <c r="AV945" i="79"/>
  <c r="BA944" i="79"/>
  <c r="AV944" i="79"/>
  <c r="BA943" i="79"/>
  <c r="AV943" i="79"/>
  <c r="BA942" i="79"/>
  <c r="AV942" i="79"/>
  <c r="BA941" i="79"/>
  <c r="AV941" i="79"/>
  <c r="BA940" i="79"/>
  <c r="AV940" i="79"/>
  <c r="BA939" i="79"/>
  <c r="AV939" i="79"/>
  <c r="BA938" i="79"/>
  <c r="AV938" i="79"/>
  <c r="BA937" i="79"/>
  <c r="AV937" i="79"/>
  <c r="BA936" i="79"/>
  <c r="AV936" i="79"/>
  <c r="BA935" i="79"/>
  <c r="AV935" i="79"/>
  <c r="BA934" i="79"/>
  <c r="AV934" i="79"/>
  <c r="BA933" i="79"/>
  <c r="AV933" i="79"/>
  <c r="BA932" i="79"/>
  <c r="AV932" i="79"/>
  <c r="BA931" i="79"/>
  <c r="AV931" i="79"/>
  <c r="BA930" i="79"/>
  <c r="AV930" i="79"/>
  <c r="BA929" i="79"/>
  <c r="AV929" i="79"/>
  <c r="BA928" i="79"/>
  <c r="AV928" i="79"/>
  <c r="BA927" i="79"/>
  <c r="AV927" i="79"/>
  <c r="BA926" i="79"/>
  <c r="AV926" i="79"/>
  <c r="BA925" i="79"/>
  <c r="AV925" i="79"/>
  <c r="BA924" i="79"/>
  <c r="AV924" i="79"/>
  <c r="BA923" i="79"/>
  <c r="AV923" i="79"/>
  <c r="BA922" i="79"/>
  <c r="AV922" i="79"/>
  <c r="BA921" i="79"/>
  <c r="AV921" i="79"/>
  <c r="BA920" i="79"/>
  <c r="AV920" i="79"/>
  <c r="BA919" i="79"/>
  <c r="AV919" i="79"/>
  <c r="BA918" i="79"/>
  <c r="AV918" i="79"/>
  <c r="BA917" i="79"/>
  <c r="AV917" i="79"/>
  <c r="BA916" i="79"/>
  <c r="AV916" i="79"/>
  <c r="BA915" i="79"/>
  <c r="AV915" i="79"/>
  <c r="BA914" i="79"/>
  <c r="AV914" i="79"/>
  <c r="BA913" i="79"/>
  <c r="AV913" i="79"/>
  <c r="BA912" i="79"/>
  <c r="AV912" i="79"/>
  <c r="BA911" i="79"/>
  <c r="AV911" i="79"/>
  <c r="BA910" i="79"/>
  <c r="AV910" i="79"/>
  <c r="BA909" i="79"/>
  <c r="AV909" i="79"/>
  <c r="BA908" i="79"/>
  <c r="AV908" i="79"/>
  <c r="BA907" i="79"/>
  <c r="AV907" i="79"/>
  <c r="BA906" i="79"/>
  <c r="AV906" i="79"/>
  <c r="BA905" i="79"/>
  <c r="AV905" i="79"/>
  <c r="BA904" i="79"/>
  <c r="AV904" i="79"/>
  <c r="BA903" i="79"/>
  <c r="AV903" i="79"/>
  <c r="BA902" i="79"/>
  <c r="AV902" i="79"/>
  <c r="BA901" i="79"/>
  <c r="AV901" i="79"/>
  <c r="BA900" i="79"/>
  <c r="AV900" i="79"/>
  <c r="BA899" i="79"/>
  <c r="AV899" i="79"/>
  <c r="BA898" i="79"/>
  <c r="AV898" i="79"/>
  <c r="BA897" i="79"/>
  <c r="AV897" i="79"/>
  <c r="BA896" i="79"/>
  <c r="AV896" i="79"/>
  <c r="BA895" i="79"/>
  <c r="AV895" i="79"/>
  <c r="BA894" i="79"/>
  <c r="AV894" i="79"/>
  <c r="BA893" i="79"/>
  <c r="AV893" i="79"/>
  <c r="BA892" i="79"/>
  <c r="AV892" i="79"/>
  <c r="BA891" i="79"/>
  <c r="AV891" i="79"/>
  <c r="BA890" i="79"/>
  <c r="AV890" i="79"/>
  <c r="BA889" i="79"/>
  <c r="AV889" i="79"/>
  <c r="BA888" i="79"/>
  <c r="AV888" i="79"/>
  <c r="BA887" i="79"/>
  <c r="AV887" i="79"/>
  <c r="BA886" i="79"/>
  <c r="AV886" i="79"/>
  <c r="BA885" i="79"/>
  <c r="AV885" i="79"/>
  <c r="BA884" i="79"/>
  <c r="AV884" i="79"/>
  <c r="BA883" i="79"/>
  <c r="AV883" i="79"/>
  <c r="BA882" i="79"/>
  <c r="AV882" i="79"/>
  <c r="BA881" i="79"/>
  <c r="AV881" i="79"/>
  <c r="BA880" i="79"/>
  <c r="AV880" i="79"/>
  <c r="BA879" i="79"/>
  <c r="AV879" i="79"/>
  <c r="BA878" i="79"/>
  <c r="AV878" i="79"/>
  <c r="BA877" i="79"/>
  <c r="AV877" i="79"/>
  <c r="BA876" i="79"/>
  <c r="AV876" i="79"/>
  <c r="BA875" i="79"/>
  <c r="AV875" i="79"/>
  <c r="BA874" i="79"/>
  <c r="AV874" i="79"/>
  <c r="BA873" i="79"/>
  <c r="AV873" i="79"/>
  <c r="BA872" i="79"/>
  <c r="AV872" i="79"/>
  <c r="BA871" i="79"/>
  <c r="AV871" i="79"/>
  <c r="BA870" i="79"/>
  <c r="AV870" i="79"/>
  <c r="BA869" i="79"/>
  <c r="AV869" i="79"/>
  <c r="BA867" i="79"/>
  <c r="AV867" i="79"/>
  <c r="BA866" i="79"/>
  <c r="AV866" i="79"/>
  <c r="BA865" i="79"/>
  <c r="AV865" i="79"/>
  <c r="BA864" i="79"/>
  <c r="AV864" i="79"/>
  <c r="BA863" i="79"/>
  <c r="AV863" i="79"/>
  <c r="BA862" i="79"/>
  <c r="AV862" i="79"/>
  <c r="BA861" i="79"/>
  <c r="AV861" i="79"/>
  <c r="BA860" i="79"/>
  <c r="AV860" i="79"/>
  <c r="BA859" i="79"/>
  <c r="AV859" i="79"/>
  <c r="BA858" i="79"/>
  <c r="AV858" i="79"/>
  <c r="BA857" i="79"/>
  <c r="AV857" i="79"/>
  <c r="BA856" i="79"/>
  <c r="AV856" i="79"/>
  <c r="BA855" i="79"/>
  <c r="AV855" i="79"/>
  <c r="BA854" i="79"/>
  <c r="AV854" i="79"/>
  <c r="BA853" i="79"/>
  <c r="AV853" i="79"/>
  <c r="BA852" i="79"/>
  <c r="AV852" i="79"/>
  <c r="BA851" i="79"/>
  <c r="AV851" i="79"/>
  <c r="BA850" i="79"/>
  <c r="AV850" i="79"/>
  <c r="BA849" i="79"/>
  <c r="AV849" i="79"/>
  <c r="BA848" i="79"/>
  <c r="AV848" i="79"/>
  <c r="BA847" i="79"/>
  <c r="AV847" i="79"/>
  <c r="BA846" i="79"/>
  <c r="AV846" i="79"/>
  <c r="BA845" i="79"/>
  <c r="AV845" i="79"/>
  <c r="BA844" i="79"/>
  <c r="AV844" i="79"/>
  <c r="BA843" i="79"/>
  <c r="AV843" i="79"/>
  <c r="BA842" i="79"/>
  <c r="AV842" i="79"/>
  <c r="BA841" i="79"/>
  <c r="AV841" i="79"/>
  <c r="BA840" i="79"/>
  <c r="AV840" i="79"/>
  <c r="BA839" i="79"/>
  <c r="AV839" i="79"/>
  <c r="BA838" i="79"/>
  <c r="AV838" i="79"/>
  <c r="BA837" i="79"/>
  <c r="AV837" i="79"/>
  <c r="BA836" i="79"/>
  <c r="AV836" i="79"/>
  <c r="BA835" i="79"/>
  <c r="AV835" i="79"/>
  <c r="BA834" i="79"/>
  <c r="AV834" i="79"/>
  <c r="BA833" i="79"/>
  <c r="AV833" i="79"/>
  <c r="BA832" i="79"/>
  <c r="AV832" i="79"/>
  <c r="BA831" i="79"/>
  <c r="AV831" i="79"/>
  <c r="BA830" i="79"/>
  <c r="AV830" i="79"/>
  <c r="BA829" i="79"/>
  <c r="AV829" i="79"/>
  <c r="BA828" i="79"/>
  <c r="AV828" i="79"/>
  <c r="BA827" i="79"/>
  <c r="AV827" i="79"/>
  <c r="BA826" i="79"/>
  <c r="AV826" i="79"/>
  <c r="BA825" i="79"/>
  <c r="AV825" i="79"/>
  <c r="BA824" i="79"/>
  <c r="AV824" i="79"/>
  <c r="BA823" i="79"/>
  <c r="AV823" i="79"/>
  <c r="BA822" i="79"/>
  <c r="AV822" i="79"/>
  <c r="BA821" i="79"/>
  <c r="AV821" i="79"/>
  <c r="BA820" i="79"/>
  <c r="AV820" i="79"/>
  <c r="BA819" i="79"/>
  <c r="AV819" i="79"/>
  <c r="BA818" i="79"/>
  <c r="AV818" i="79"/>
  <c r="BA817" i="79"/>
  <c r="AV817" i="79"/>
  <c r="BA816" i="79"/>
  <c r="AV816" i="79"/>
  <c r="BA815" i="79"/>
  <c r="AV815" i="79"/>
  <c r="BA814" i="79"/>
  <c r="AV814" i="79"/>
  <c r="BA813" i="79"/>
  <c r="AV813" i="79"/>
  <c r="BA812" i="79"/>
  <c r="AV812" i="79"/>
  <c r="BA811" i="79"/>
  <c r="AV811" i="79"/>
  <c r="BA810" i="79"/>
  <c r="AV810" i="79"/>
  <c r="BA809" i="79"/>
  <c r="AV809" i="79"/>
  <c r="BA808" i="79"/>
  <c r="AV808" i="79"/>
  <c r="BA807" i="79"/>
  <c r="AV807" i="79"/>
  <c r="BA806" i="79"/>
  <c r="AV806" i="79"/>
  <c r="BA805" i="79"/>
  <c r="AV805" i="79"/>
  <c r="BA804" i="79"/>
  <c r="AV804" i="79"/>
  <c r="BA803" i="79"/>
  <c r="AV803" i="79"/>
  <c r="BA802" i="79"/>
  <c r="AV802" i="79"/>
  <c r="BA801" i="79"/>
  <c r="AV801" i="79"/>
  <c r="BA800" i="79"/>
  <c r="AV800" i="79"/>
  <c r="BA799" i="79"/>
  <c r="AV799" i="79"/>
  <c r="BA798" i="79"/>
  <c r="AV798" i="79"/>
  <c r="BA797" i="79"/>
  <c r="AV797" i="79"/>
  <c r="BA796" i="79"/>
  <c r="AV796" i="79"/>
  <c r="BA795" i="79"/>
  <c r="AV795" i="79"/>
  <c r="BA794" i="79"/>
  <c r="AV794" i="79"/>
  <c r="BA793" i="79"/>
  <c r="AV793" i="79"/>
  <c r="BA792" i="79"/>
  <c r="AV792" i="79"/>
  <c r="BA791" i="79"/>
  <c r="AV791" i="79"/>
  <c r="BA790" i="79"/>
  <c r="AV790" i="79"/>
  <c r="BA789" i="79"/>
  <c r="AV789" i="79"/>
  <c r="BA788" i="79"/>
  <c r="AV788" i="79"/>
  <c r="BA787" i="79"/>
  <c r="AV787" i="79"/>
  <c r="BA786" i="79"/>
  <c r="AV786" i="79"/>
  <c r="BA785" i="79"/>
  <c r="AV785" i="79"/>
  <c r="BA784" i="79"/>
  <c r="AV784" i="79"/>
  <c r="BA783" i="79"/>
  <c r="AV783" i="79"/>
  <c r="BA782" i="79"/>
  <c r="AV782" i="79"/>
  <c r="BA781" i="79"/>
  <c r="AV781" i="79"/>
  <c r="BA780" i="79"/>
  <c r="AV780" i="79"/>
  <c r="BA779" i="79"/>
  <c r="AV779" i="79"/>
  <c r="BA778" i="79"/>
  <c r="AV778" i="79"/>
  <c r="BA777" i="79"/>
  <c r="AV777" i="79"/>
  <c r="BA776" i="79"/>
  <c r="AV776" i="79"/>
  <c r="BA775" i="79"/>
  <c r="AV775" i="79"/>
  <c r="BA774" i="79"/>
  <c r="AV774" i="79"/>
  <c r="BA773" i="79"/>
  <c r="AV773" i="79"/>
  <c r="BA772" i="79"/>
  <c r="AV772" i="79"/>
  <c r="BA771" i="79"/>
  <c r="AV771" i="79"/>
  <c r="BA770" i="79"/>
  <c r="AV770" i="79"/>
  <c r="BA769" i="79"/>
  <c r="AV769" i="79"/>
  <c r="BA768" i="79"/>
  <c r="AV768" i="79"/>
  <c r="BA767" i="79"/>
  <c r="AV767" i="79"/>
  <c r="BA766" i="79"/>
  <c r="AV766" i="79"/>
  <c r="BA765" i="79"/>
  <c r="AV765" i="79"/>
  <c r="BA764" i="79"/>
  <c r="AV764" i="79"/>
  <c r="BA763" i="79"/>
  <c r="AV763" i="79"/>
  <c r="BA762" i="79"/>
  <c r="AV762" i="79"/>
  <c r="BA761" i="79"/>
  <c r="AV761" i="79"/>
  <c r="BA760" i="79"/>
  <c r="AV760" i="79"/>
  <c r="BA759" i="79"/>
  <c r="AV759" i="79"/>
  <c r="BA758" i="79"/>
  <c r="AV758" i="79"/>
  <c r="BA757" i="79"/>
  <c r="AV757" i="79"/>
  <c r="BA756" i="79"/>
  <c r="AV756" i="79"/>
  <c r="BA755" i="79"/>
  <c r="AV755" i="79"/>
  <c r="BA754" i="79"/>
  <c r="AV754" i="79"/>
  <c r="BA753" i="79"/>
  <c r="AV753" i="79"/>
  <c r="BA752" i="79"/>
  <c r="AV752" i="79"/>
  <c r="BA751" i="79"/>
  <c r="AV751" i="79"/>
  <c r="BA750" i="79"/>
  <c r="AV750" i="79"/>
  <c r="BA749" i="79"/>
  <c r="AV749" i="79"/>
  <c r="BA748" i="79"/>
  <c r="AV748" i="79"/>
  <c r="BA747" i="79"/>
  <c r="AV747" i="79"/>
  <c r="BA746" i="79"/>
  <c r="AV746" i="79"/>
  <c r="BA745" i="79"/>
  <c r="AV745" i="79"/>
  <c r="BA744" i="79"/>
  <c r="AV744" i="79"/>
  <c r="BA743" i="79"/>
  <c r="AV743" i="79"/>
  <c r="BA742" i="79"/>
  <c r="AV742" i="79"/>
  <c r="BA741" i="79"/>
  <c r="AV741" i="79"/>
  <c r="BA740" i="79"/>
  <c r="AV740" i="79"/>
  <c r="BA739" i="79"/>
  <c r="AV739" i="79"/>
  <c r="BA738" i="79"/>
  <c r="AV738" i="79"/>
  <c r="BA737" i="79"/>
  <c r="AV737" i="79"/>
  <c r="BA736" i="79"/>
  <c r="AV736" i="79"/>
  <c r="BA735" i="79"/>
  <c r="AV735" i="79"/>
  <c r="BA734" i="79"/>
  <c r="AV734" i="79"/>
  <c r="BA733" i="79"/>
  <c r="AV733" i="79"/>
  <c r="BA732" i="79"/>
  <c r="AV732" i="79"/>
  <c r="BA731" i="79"/>
  <c r="AV731" i="79"/>
  <c r="BA730" i="79"/>
  <c r="AV730" i="79"/>
  <c r="BA729" i="79"/>
  <c r="AV729" i="79"/>
  <c r="BA728" i="79"/>
  <c r="AV728" i="79"/>
  <c r="BA727" i="79"/>
  <c r="AV727" i="79"/>
  <c r="BA726" i="79"/>
  <c r="AV726" i="79"/>
  <c r="BA725" i="79"/>
  <c r="AV725" i="79"/>
  <c r="BA724" i="79"/>
  <c r="AV724" i="79"/>
  <c r="BA723" i="79"/>
  <c r="AV723" i="79"/>
  <c r="BA722" i="79"/>
  <c r="AV722" i="79"/>
  <c r="BA721" i="79"/>
  <c r="AV721" i="79"/>
  <c r="BA720" i="79"/>
  <c r="AV720" i="79"/>
  <c r="BA719" i="79"/>
  <c r="AV719" i="79"/>
  <c r="BA718" i="79"/>
  <c r="AV718" i="79"/>
  <c r="BA717" i="79"/>
  <c r="AV717" i="79"/>
  <c r="BA716" i="79"/>
  <c r="AV716" i="79"/>
  <c r="BA715" i="79"/>
  <c r="AV715" i="79"/>
  <c r="BA714" i="79"/>
  <c r="AV714" i="79"/>
  <c r="BA713" i="79"/>
  <c r="AV713" i="79"/>
  <c r="BA712" i="79"/>
  <c r="AV712" i="79"/>
  <c r="BA711" i="79"/>
  <c r="AV711" i="79"/>
  <c r="BA710" i="79"/>
  <c r="AV710" i="79"/>
  <c r="BA709" i="79"/>
  <c r="AV709" i="79"/>
  <c r="BA708" i="79"/>
  <c r="AV708" i="79"/>
  <c r="BA707" i="79"/>
  <c r="AV707" i="79"/>
  <c r="BA706" i="79"/>
  <c r="AV706" i="79"/>
  <c r="BA705" i="79"/>
  <c r="AV705" i="79"/>
  <c r="BA704" i="79"/>
  <c r="AV704" i="79"/>
  <c r="BA703" i="79"/>
  <c r="AV703" i="79"/>
  <c r="BA702" i="79"/>
  <c r="AV702" i="79"/>
  <c r="BA701" i="79"/>
  <c r="AV701" i="79"/>
  <c r="BA700" i="79"/>
  <c r="AV700" i="79"/>
  <c r="BA699" i="79"/>
  <c r="AV699" i="79"/>
  <c r="BA698" i="79"/>
  <c r="AV698" i="79"/>
  <c r="BA697" i="79"/>
  <c r="AV697" i="79"/>
  <c r="BA696" i="79"/>
  <c r="AV696" i="79"/>
  <c r="BA695" i="79"/>
  <c r="AV695" i="79"/>
  <c r="BA694" i="79"/>
  <c r="AV694" i="79"/>
  <c r="BA693" i="79"/>
  <c r="AV693" i="79"/>
  <c r="BA692" i="79"/>
  <c r="AV692" i="79"/>
  <c r="BA691" i="79"/>
  <c r="AV691" i="79"/>
  <c r="BA690" i="79"/>
  <c r="AV690" i="79"/>
  <c r="BA689" i="79"/>
  <c r="AV689" i="79"/>
  <c r="BA688" i="79"/>
  <c r="AV688" i="79"/>
  <c r="BA687" i="79"/>
  <c r="AV687" i="79"/>
  <c r="BA686" i="79"/>
  <c r="AV686" i="79"/>
  <c r="BA685" i="79"/>
  <c r="AV685" i="79"/>
  <c r="BA684" i="79"/>
  <c r="AV684" i="79"/>
  <c r="BA683" i="79"/>
  <c r="AV683" i="79"/>
  <c r="BA682" i="79"/>
  <c r="AV682" i="79"/>
  <c r="BA681" i="79"/>
  <c r="AV681" i="79"/>
  <c r="BA680" i="79"/>
  <c r="AV680" i="79"/>
  <c r="BA679" i="79"/>
  <c r="AV679" i="79"/>
  <c r="BA678" i="79"/>
  <c r="AV678" i="79"/>
  <c r="BA677" i="79"/>
  <c r="AV677" i="79"/>
  <c r="BA676" i="79"/>
  <c r="AV676" i="79"/>
  <c r="BA675" i="79"/>
  <c r="AV675" i="79"/>
  <c r="BA674" i="79"/>
  <c r="AV674" i="79"/>
  <c r="BA673" i="79"/>
  <c r="AV673" i="79"/>
  <c r="BA672" i="79"/>
  <c r="AV672" i="79"/>
  <c r="BA671" i="79"/>
  <c r="AV671" i="79"/>
  <c r="BA670" i="79"/>
  <c r="AV670" i="79"/>
  <c r="BA669" i="79"/>
  <c r="AV669" i="79"/>
  <c r="BA668" i="79"/>
  <c r="AV668" i="79"/>
  <c r="BA667" i="79"/>
  <c r="AV667" i="79"/>
  <c r="BA666" i="79"/>
  <c r="AV666" i="79"/>
  <c r="BA665" i="79"/>
  <c r="AV665" i="79"/>
  <c r="BA664" i="79"/>
  <c r="AV664" i="79"/>
  <c r="BA663" i="79"/>
  <c r="AV663" i="79"/>
  <c r="BA662" i="79"/>
  <c r="AV662" i="79"/>
  <c r="BA661" i="79"/>
  <c r="AV661" i="79"/>
  <c r="BA660" i="79"/>
  <c r="AV660" i="79"/>
  <c r="BA659" i="79"/>
  <c r="AV659" i="79"/>
  <c r="BA658" i="79"/>
  <c r="AV658" i="79"/>
  <c r="BA657" i="79"/>
  <c r="AV657" i="79"/>
  <c r="BA656" i="79"/>
  <c r="AV656" i="79"/>
  <c r="BA655" i="79"/>
  <c r="AV655" i="79"/>
  <c r="BA654" i="79"/>
  <c r="AV654" i="79"/>
  <c r="BA653" i="79"/>
  <c r="AV653" i="79"/>
  <c r="BA652" i="79"/>
  <c r="AV652" i="79"/>
  <c r="BA651" i="79"/>
  <c r="AV651" i="79"/>
  <c r="BA650" i="79"/>
  <c r="AV650" i="79"/>
  <c r="BA649" i="79"/>
  <c r="AV649" i="79"/>
  <c r="BA648" i="79"/>
  <c r="AV648" i="79"/>
  <c r="BA647" i="79"/>
  <c r="AV647" i="79"/>
  <c r="BA646" i="79"/>
  <c r="AV646" i="79"/>
  <c r="BA645" i="79"/>
  <c r="AV645" i="79"/>
  <c r="BA644" i="79"/>
  <c r="AV644" i="79"/>
  <c r="BA643" i="79"/>
  <c r="AV643" i="79"/>
  <c r="BA642" i="79"/>
  <c r="AV642" i="79"/>
  <c r="BA641" i="79"/>
  <c r="AV641" i="79"/>
  <c r="BA640" i="79"/>
  <c r="AV640" i="79"/>
  <c r="BA639" i="79"/>
  <c r="AV639" i="79"/>
  <c r="BA638" i="79"/>
  <c r="AV638" i="79"/>
  <c r="BA637" i="79"/>
  <c r="AV637" i="79"/>
  <c r="BA636" i="79"/>
  <c r="AV636" i="79"/>
  <c r="BA635" i="79"/>
  <c r="AV635" i="79"/>
  <c r="BA634" i="79"/>
  <c r="AV634" i="79"/>
  <c r="BA633" i="79"/>
  <c r="AV633" i="79"/>
  <c r="BA632" i="79"/>
  <c r="AV632" i="79"/>
  <c r="BA631" i="79"/>
  <c r="AV631" i="79"/>
  <c r="BA630" i="79"/>
  <c r="AV630" i="79"/>
  <c r="BA629" i="79"/>
  <c r="AV629" i="79"/>
  <c r="BA628" i="79"/>
  <c r="AV628" i="79"/>
  <c r="BA627" i="79"/>
  <c r="AV627" i="79"/>
  <c r="BA626" i="79"/>
  <c r="AV626" i="79"/>
  <c r="BA625" i="79"/>
  <c r="AV625" i="79"/>
  <c r="BA624" i="79"/>
  <c r="AV624" i="79"/>
  <c r="BA623" i="79"/>
  <c r="AV623" i="79"/>
  <c r="BA622" i="79"/>
  <c r="AV622" i="79"/>
  <c r="BA621" i="79"/>
  <c r="AV621" i="79"/>
  <c r="BA620" i="79"/>
  <c r="AV620" i="79"/>
  <c r="BA619" i="79"/>
  <c r="AV619" i="79"/>
  <c r="BA618" i="79"/>
  <c r="AV618" i="79"/>
  <c r="BA617" i="79"/>
  <c r="AV617" i="79"/>
  <c r="BA616" i="79"/>
  <c r="AV616" i="79"/>
  <c r="BA615" i="79"/>
  <c r="AV615" i="79"/>
  <c r="BA614" i="79"/>
  <c r="AV614" i="79"/>
  <c r="BA613" i="79"/>
  <c r="AV613" i="79"/>
  <c r="BA612" i="79"/>
  <c r="AV612" i="79"/>
  <c r="BA611" i="79"/>
  <c r="AV611" i="79"/>
  <c r="BA610" i="79"/>
  <c r="AV610" i="79"/>
  <c r="BA609" i="79"/>
  <c r="AV609" i="79"/>
  <c r="BA608" i="79"/>
  <c r="AV608" i="79"/>
  <c r="BA607" i="79"/>
  <c r="AV607" i="79"/>
  <c r="BA606" i="79"/>
  <c r="AV606" i="79"/>
  <c r="BA605" i="79"/>
  <c r="AV605" i="79"/>
  <c r="BA604" i="79"/>
  <c r="AV604" i="79"/>
  <c r="BA603" i="79"/>
  <c r="AV603" i="79"/>
  <c r="BA602" i="79"/>
  <c r="AV602" i="79"/>
  <c r="BA601" i="79"/>
  <c r="AV601" i="79"/>
  <c r="BA600" i="79"/>
  <c r="AV600" i="79"/>
  <c r="BA599" i="79"/>
  <c r="AV599" i="79"/>
  <c r="BA598" i="79"/>
  <c r="AV598" i="79"/>
  <c r="BA597" i="79"/>
  <c r="AV597" i="79"/>
  <c r="BA596" i="79"/>
  <c r="AV596" i="79"/>
  <c r="BA595" i="79"/>
  <c r="AV595" i="79"/>
  <c r="BA594" i="79"/>
  <c r="AV594" i="79"/>
  <c r="BA593" i="79"/>
  <c r="AV593" i="79"/>
  <c r="BA592" i="79"/>
  <c r="AV592" i="79"/>
  <c r="BA591" i="79"/>
  <c r="AV591" i="79"/>
  <c r="BA590" i="79"/>
  <c r="AV590" i="79"/>
  <c r="BA589" i="79"/>
  <c r="AV589" i="79"/>
  <c r="BA588" i="79"/>
  <c r="AV588" i="79"/>
  <c r="BA587" i="79"/>
  <c r="AV587" i="79"/>
  <c r="BA586" i="79"/>
  <c r="AV586" i="79"/>
  <c r="BA585" i="79"/>
  <c r="AV585" i="79"/>
  <c r="BA584" i="79"/>
  <c r="AV584" i="79"/>
  <c r="BA583" i="79"/>
  <c r="AV583" i="79"/>
  <c r="BA582" i="79"/>
  <c r="AV582" i="79"/>
  <c r="BA581" i="79"/>
  <c r="AV581" i="79"/>
  <c r="BA580" i="79"/>
  <c r="AV580" i="79"/>
  <c r="BA579" i="79"/>
  <c r="AV579" i="79"/>
  <c r="BA578" i="79"/>
  <c r="AV578" i="79"/>
  <c r="BA577" i="79"/>
  <c r="AV577" i="79"/>
  <c r="BA576" i="79"/>
  <c r="AV576" i="79"/>
  <c r="BA575" i="79"/>
  <c r="AV575" i="79"/>
  <c r="BA574" i="79"/>
  <c r="AV574" i="79"/>
  <c r="BA573" i="79"/>
  <c r="AV573" i="79"/>
  <c r="BA572" i="79"/>
  <c r="AV572" i="79"/>
  <c r="BA571" i="79"/>
  <c r="AV571" i="79"/>
  <c r="BA570" i="79"/>
  <c r="AV570" i="79"/>
  <c r="BA569" i="79"/>
  <c r="AV569" i="79"/>
  <c r="BA568" i="79"/>
  <c r="AV568" i="79"/>
  <c r="BA567" i="79"/>
  <c r="AV567" i="79"/>
  <c r="BA566" i="79"/>
  <c r="AV566" i="79"/>
  <c r="BA565" i="79"/>
  <c r="AV565" i="79"/>
  <c r="BA564" i="79"/>
  <c r="AV564" i="79"/>
  <c r="BA563" i="79"/>
  <c r="AV563" i="79"/>
  <c r="BA562" i="79"/>
  <c r="AV562" i="79"/>
  <c r="BA561" i="79"/>
  <c r="AV561" i="79"/>
  <c r="BA560" i="79"/>
  <c r="AV560" i="79"/>
  <c r="BA559" i="79"/>
  <c r="AV559" i="79"/>
  <c r="BA558" i="79"/>
  <c r="AV558" i="79"/>
  <c r="BA557" i="79"/>
  <c r="AV557" i="79"/>
  <c r="BA556" i="79"/>
  <c r="AV556" i="79"/>
  <c r="BA555" i="79"/>
  <c r="AV555" i="79"/>
  <c r="BA554" i="79"/>
  <c r="AV554" i="79"/>
  <c r="BA553" i="79"/>
  <c r="AV553" i="79"/>
  <c r="BA552" i="79"/>
  <c r="AV552" i="79"/>
  <c r="BA551" i="79"/>
  <c r="AV551" i="79"/>
  <c r="BA550" i="79"/>
  <c r="AV550" i="79"/>
  <c r="BA549" i="79"/>
  <c r="AV549" i="79"/>
  <c r="BA548" i="79"/>
  <c r="AV548" i="79"/>
  <c r="BA547" i="79"/>
  <c r="AV547" i="79"/>
  <c r="BA546" i="79"/>
  <c r="AV546" i="79"/>
  <c r="BA545" i="79"/>
  <c r="AV545" i="79"/>
  <c r="BA544" i="79"/>
  <c r="AV544" i="79"/>
  <c r="BA543" i="79"/>
  <c r="AV543" i="79"/>
  <c r="BA542" i="79"/>
  <c r="AV542" i="79"/>
  <c r="BA541" i="79"/>
  <c r="AV541" i="79"/>
  <c r="BA540" i="79"/>
  <c r="AV540" i="79"/>
  <c r="BA539" i="79"/>
  <c r="AV539" i="79"/>
  <c r="BA538" i="79"/>
  <c r="AV538" i="79"/>
  <c r="BA537" i="79"/>
  <c r="AV537" i="79"/>
  <c r="BA536" i="79"/>
  <c r="AV536" i="79"/>
  <c r="BA535" i="79"/>
  <c r="AV535" i="79"/>
  <c r="BA534" i="79"/>
  <c r="AV534" i="79"/>
  <c r="BA533" i="79"/>
  <c r="AV533" i="79"/>
  <c r="BA532" i="79"/>
  <c r="AV532" i="79"/>
  <c r="BA531" i="79"/>
  <c r="AV531" i="79"/>
  <c r="BA530" i="79"/>
  <c r="AV530" i="79"/>
  <c r="BA529" i="79"/>
  <c r="AV529" i="79"/>
  <c r="BA528" i="79"/>
  <c r="AV528" i="79"/>
  <c r="BA527" i="79"/>
  <c r="AV527" i="79"/>
  <c r="BA526" i="79"/>
  <c r="AV526" i="79"/>
  <c r="BA525" i="79"/>
  <c r="AV525" i="79"/>
  <c r="BA524" i="79"/>
  <c r="AV524" i="79"/>
  <c r="BA523" i="79"/>
  <c r="AV523" i="79"/>
  <c r="BA522" i="79"/>
  <c r="AV522" i="79"/>
  <c r="BA521" i="79"/>
  <c r="AV521" i="79"/>
  <c r="BA520" i="79"/>
  <c r="AV520" i="79"/>
  <c r="BA519" i="79"/>
  <c r="AV519" i="79"/>
  <c r="BA518" i="79"/>
  <c r="AV518" i="79"/>
  <c r="BA517" i="79"/>
  <c r="AV517" i="79"/>
  <c r="BA516" i="79"/>
  <c r="AV516" i="79"/>
  <c r="BA515" i="79"/>
  <c r="AV515" i="79"/>
  <c r="BA514" i="79"/>
  <c r="AV514" i="79"/>
  <c r="BA513" i="79"/>
  <c r="AV513" i="79"/>
  <c r="BA512" i="79"/>
  <c r="AV512" i="79"/>
  <c r="BA511" i="79"/>
  <c r="AV511" i="79"/>
  <c r="BA510" i="79"/>
  <c r="AV510" i="79"/>
  <c r="BA509" i="79"/>
  <c r="AV509" i="79"/>
  <c r="BA508" i="79"/>
  <c r="AV508" i="79"/>
  <c r="BA507" i="79"/>
  <c r="AV507" i="79"/>
  <c r="BA506" i="79"/>
  <c r="AV506" i="79"/>
  <c r="BA505" i="79"/>
  <c r="AV505" i="79"/>
  <c r="BA504" i="79"/>
  <c r="AV504" i="79"/>
  <c r="BA503" i="79"/>
  <c r="AV503" i="79"/>
  <c r="BA502" i="79"/>
  <c r="AV502" i="79"/>
  <c r="BA501" i="79"/>
  <c r="AV501" i="79"/>
  <c r="BA500" i="79"/>
  <c r="AV500" i="79"/>
  <c r="BA499" i="79"/>
  <c r="AV499" i="79"/>
  <c r="BA498" i="79"/>
  <c r="AV498" i="79"/>
  <c r="BA497" i="79"/>
  <c r="AV497" i="79"/>
  <c r="BA496" i="79"/>
  <c r="AV496" i="79"/>
  <c r="BA495" i="79"/>
  <c r="AV495" i="79"/>
  <c r="BA494" i="79"/>
  <c r="AV494" i="79"/>
  <c r="BA493" i="79"/>
  <c r="AV493" i="79"/>
  <c r="BA492" i="79"/>
  <c r="AV492" i="79"/>
  <c r="BA491" i="79"/>
  <c r="AV491" i="79"/>
  <c r="BA490" i="79"/>
  <c r="AV490" i="79"/>
  <c r="BA489" i="79"/>
  <c r="AV489" i="79"/>
  <c r="BA488" i="79"/>
  <c r="AV488" i="79"/>
  <c r="BA487" i="79"/>
  <c r="AV487" i="79"/>
  <c r="BA486" i="79"/>
  <c r="AV486" i="79"/>
  <c r="BA485" i="79"/>
  <c r="AV485" i="79"/>
  <c r="BA484" i="79"/>
  <c r="AV484" i="79"/>
  <c r="BA483" i="79"/>
  <c r="AV483" i="79"/>
  <c r="BA482" i="79"/>
  <c r="AV482" i="79"/>
  <c r="BA481" i="79"/>
  <c r="AV481" i="79"/>
  <c r="BA480" i="79"/>
  <c r="AV480" i="79"/>
  <c r="BA479" i="79"/>
  <c r="AV479" i="79"/>
  <c r="BA478" i="79"/>
  <c r="AV478" i="79"/>
  <c r="BA477" i="79"/>
  <c r="AV477" i="79"/>
  <c r="BA476" i="79"/>
  <c r="AV476" i="79"/>
  <c r="BA475" i="79"/>
  <c r="AV475" i="79"/>
  <c r="BA474" i="79"/>
  <c r="AV474" i="79"/>
  <c r="BA473" i="79"/>
  <c r="AV473" i="79"/>
  <c r="BA472" i="79"/>
  <c r="AV472" i="79"/>
  <c r="BA471" i="79"/>
  <c r="AV471" i="79"/>
  <c r="BA470" i="79"/>
  <c r="AV470" i="79"/>
  <c r="BA469" i="79"/>
  <c r="AV469" i="79"/>
  <c r="BA468" i="79"/>
  <c r="AV468" i="79"/>
  <c r="BA467" i="79"/>
  <c r="AV467" i="79"/>
  <c r="BA466" i="79"/>
  <c r="AV466" i="79"/>
  <c r="BA465" i="79"/>
  <c r="AV465" i="79"/>
  <c r="BA464" i="79"/>
  <c r="AV464" i="79"/>
  <c r="BA463" i="79"/>
  <c r="AV463" i="79"/>
  <c r="BA462" i="79"/>
  <c r="AV462" i="79"/>
  <c r="BA461" i="79"/>
  <c r="AV461" i="79"/>
  <c r="BA460" i="79"/>
  <c r="AV460" i="79"/>
  <c r="BA459" i="79"/>
  <c r="AV459" i="79"/>
  <c r="BA458" i="79"/>
  <c r="AV458" i="79"/>
  <c r="BA457" i="79"/>
  <c r="AV457" i="79"/>
  <c r="BA456" i="79"/>
  <c r="AV456" i="79"/>
  <c r="BA455" i="79"/>
  <c r="AV455" i="79"/>
  <c r="BA454" i="79"/>
  <c r="AV454" i="79"/>
  <c r="BA453" i="79"/>
  <c r="AV453" i="79"/>
  <c r="BA452" i="79"/>
  <c r="AV452" i="79"/>
  <c r="BA451" i="79"/>
  <c r="AV451" i="79"/>
  <c r="BA450" i="79"/>
  <c r="AV450" i="79"/>
  <c r="BA449" i="79"/>
  <c r="AV449" i="79"/>
  <c r="BA448" i="79"/>
  <c r="AV448" i="79"/>
  <c r="BA447" i="79"/>
  <c r="AV447" i="79"/>
  <c r="BA446" i="79"/>
  <c r="AV446" i="79"/>
  <c r="BA445" i="79"/>
  <c r="AV445" i="79"/>
  <c r="BA444" i="79"/>
  <c r="AV444" i="79"/>
  <c r="BA443" i="79"/>
  <c r="AV443" i="79"/>
  <c r="BA442" i="79"/>
  <c r="AV442" i="79"/>
  <c r="BA441" i="79"/>
  <c r="AV441" i="79"/>
  <c r="BA440" i="79"/>
  <c r="AV440" i="79"/>
  <c r="BA439" i="79"/>
  <c r="AV439" i="79"/>
  <c r="BA438" i="79"/>
  <c r="AV438" i="79"/>
  <c r="BA437" i="79"/>
  <c r="AV437" i="79"/>
  <c r="BA436" i="79"/>
  <c r="AV436" i="79"/>
  <c r="BA435" i="79"/>
  <c r="AV435" i="79"/>
  <c r="BA434" i="79"/>
  <c r="AV434" i="79"/>
  <c r="BA433" i="79"/>
  <c r="AV433" i="79"/>
  <c r="BA432" i="79"/>
  <c r="AV432" i="79"/>
  <c r="BA431" i="79"/>
  <c r="AV431" i="79"/>
  <c r="BA430" i="79"/>
  <c r="AV430" i="79"/>
  <c r="BA429" i="79"/>
  <c r="AV429" i="79"/>
  <c r="BA428" i="79"/>
  <c r="AV428" i="79"/>
  <c r="BA427" i="79"/>
  <c r="AV427" i="79"/>
  <c r="BA426" i="79"/>
  <c r="AV426" i="79"/>
  <c r="BA425" i="79"/>
  <c r="AV425" i="79"/>
  <c r="BA424" i="79"/>
  <c r="AV424" i="79"/>
  <c r="BA423" i="79"/>
  <c r="AV423" i="79"/>
  <c r="BA422" i="79"/>
  <c r="AV422" i="79"/>
  <c r="BA421" i="79"/>
  <c r="AV421" i="79"/>
  <c r="BA420" i="79"/>
  <c r="AV420" i="79"/>
  <c r="BA419" i="79"/>
  <c r="AV419" i="79"/>
  <c r="BA418" i="79"/>
  <c r="AV418" i="79"/>
  <c r="BA417" i="79"/>
  <c r="AV417" i="79"/>
  <c r="BA416" i="79"/>
  <c r="AV416" i="79"/>
  <c r="BA415" i="79"/>
  <c r="AV415" i="79"/>
  <c r="BA414" i="79"/>
  <c r="AV414" i="79"/>
  <c r="BA413" i="79"/>
  <c r="AV413" i="79"/>
  <c r="BA412" i="79"/>
  <c r="AV412" i="79"/>
  <c r="BA411" i="79"/>
  <c r="AV411" i="79"/>
  <c r="BA410" i="79"/>
  <c r="AV410" i="79"/>
  <c r="BA409" i="79"/>
  <c r="AV409" i="79"/>
  <c r="BA408" i="79"/>
  <c r="AV408" i="79"/>
  <c r="BA407" i="79"/>
  <c r="AV407" i="79"/>
  <c r="BA406" i="79"/>
  <c r="AV406" i="79"/>
  <c r="BA405" i="79"/>
  <c r="AV405" i="79"/>
  <c r="BA404" i="79"/>
  <c r="AV404" i="79"/>
  <c r="BA403" i="79"/>
  <c r="AV403" i="79"/>
  <c r="BA402" i="79"/>
  <c r="AV402" i="79"/>
  <c r="BA401" i="79"/>
  <c r="AV401" i="79"/>
  <c r="BA400" i="79"/>
  <c r="AV400" i="79"/>
  <c r="BA399" i="79"/>
  <c r="AV399" i="79"/>
  <c r="BA398" i="79"/>
  <c r="AV398" i="79"/>
  <c r="BA397" i="79"/>
  <c r="AV397" i="79"/>
  <c r="BA396" i="79"/>
  <c r="AV396" i="79"/>
  <c r="BA395" i="79"/>
  <c r="AV395" i="79"/>
  <c r="BA394" i="79"/>
  <c r="AV394" i="79"/>
  <c r="BA393" i="79"/>
  <c r="AV393" i="79"/>
  <c r="BA392" i="79"/>
  <c r="AV392" i="79"/>
  <c r="BA391" i="79"/>
  <c r="AV391" i="79"/>
  <c r="BA390" i="79"/>
  <c r="AV390" i="79"/>
  <c r="BA389" i="79"/>
  <c r="AV389" i="79"/>
  <c r="BA388" i="79"/>
  <c r="AV388" i="79"/>
  <c r="BA387" i="79"/>
  <c r="AV387" i="79"/>
  <c r="BA386" i="79"/>
  <c r="AV386" i="79"/>
  <c r="BA385" i="79"/>
  <c r="AV385" i="79"/>
  <c r="BA384" i="79"/>
  <c r="AV384" i="79"/>
  <c r="BA383" i="79"/>
  <c r="AV383" i="79"/>
  <c r="BA382" i="79"/>
  <c r="AV382" i="79"/>
  <c r="BA381" i="79"/>
  <c r="AV381" i="79"/>
  <c r="BA380" i="79"/>
  <c r="AV380" i="79"/>
  <c r="BA379" i="79"/>
  <c r="AV379" i="79"/>
  <c r="BA378" i="79"/>
  <c r="AV378" i="79"/>
  <c r="BA377" i="79"/>
  <c r="AV377" i="79"/>
  <c r="BA376" i="79"/>
  <c r="AV376" i="79"/>
  <c r="BA375" i="79"/>
  <c r="AV375" i="79"/>
  <c r="BA374" i="79"/>
  <c r="AV374" i="79"/>
  <c r="BA373" i="79"/>
  <c r="AV373" i="79"/>
  <c r="BA372" i="79"/>
  <c r="AV372" i="79"/>
  <c r="BA371" i="79"/>
  <c r="AV371" i="79"/>
  <c r="BA370" i="79"/>
  <c r="AV370" i="79"/>
  <c r="BA369" i="79"/>
  <c r="AV369" i="79"/>
  <c r="BA368" i="79"/>
  <c r="AV368" i="79"/>
  <c r="BA367" i="79"/>
  <c r="AV367" i="79"/>
  <c r="BA366" i="79"/>
  <c r="AV366" i="79"/>
  <c r="BA365" i="79"/>
  <c r="AV365" i="79"/>
  <c r="BA364" i="79"/>
  <c r="AV364" i="79"/>
  <c r="BA363" i="79"/>
  <c r="AV363" i="79"/>
  <c r="BA362" i="79"/>
  <c r="AV362" i="79"/>
  <c r="BA361" i="79"/>
  <c r="AV361" i="79"/>
  <c r="BA360" i="79"/>
  <c r="AV360" i="79"/>
  <c r="BA359" i="79"/>
  <c r="AV359" i="79"/>
  <c r="BA358" i="79"/>
  <c r="AV358" i="79"/>
  <c r="BA357" i="79"/>
  <c r="AV357" i="79"/>
  <c r="BA356" i="79"/>
  <c r="AV356" i="79"/>
  <c r="BA355" i="79"/>
  <c r="AV355" i="79"/>
  <c r="BA354" i="79"/>
  <c r="AV354" i="79"/>
  <c r="BA353" i="79"/>
  <c r="AV353" i="79"/>
  <c r="BA352" i="79"/>
  <c r="AV352" i="79"/>
  <c r="BA351" i="79"/>
  <c r="AV351" i="79"/>
  <c r="BA350" i="79"/>
  <c r="AV350" i="79"/>
  <c r="BA349" i="79"/>
  <c r="AV349" i="79"/>
  <c r="BA348" i="79"/>
  <c r="AV348" i="79"/>
  <c r="BA347" i="79"/>
  <c r="AV347" i="79"/>
  <c r="BA346" i="79"/>
  <c r="AV346" i="79"/>
  <c r="BA345" i="79"/>
  <c r="AV345" i="79"/>
  <c r="BA344" i="79"/>
  <c r="AV344" i="79"/>
  <c r="BA343" i="79"/>
  <c r="AV343" i="79"/>
  <c r="BA342" i="79"/>
  <c r="AV342" i="79"/>
  <c r="BA341" i="79"/>
  <c r="AV341" i="79"/>
  <c r="BA340" i="79"/>
  <c r="AV340" i="79"/>
  <c r="BA339" i="79"/>
  <c r="AV339" i="79"/>
  <c r="BA338" i="79"/>
  <c r="AV338" i="79"/>
  <c r="BA337" i="79"/>
  <c r="AV337" i="79"/>
  <c r="BA336" i="79"/>
  <c r="AV336" i="79"/>
  <c r="BA335" i="79"/>
  <c r="AV335" i="79"/>
  <c r="BA334" i="79"/>
  <c r="AV334" i="79"/>
  <c r="BA333" i="79"/>
  <c r="AV333" i="79"/>
  <c r="BA332" i="79"/>
  <c r="AV332" i="79"/>
  <c r="BA331" i="79"/>
  <c r="AV331" i="79"/>
  <c r="BA330" i="79"/>
  <c r="AV330" i="79"/>
  <c r="BA329" i="79"/>
  <c r="AV329" i="79"/>
  <c r="BA328" i="79"/>
  <c r="AV328" i="79"/>
  <c r="BA327" i="79"/>
  <c r="AV327" i="79"/>
  <c r="BA326" i="79"/>
  <c r="AV326" i="79"/>
  <c r="BA325" i="79"/>
  <c r="AV325" i="79"/>
  <c r="BA324" i="79"/>
  <c r="AV324" i="79"/>
  <c r="BA323" i="79"/>
  <c r="AV323" i="79"/>
  <c r="BA322" i="79"/>
  <c r="AV322" i="79"/>
  <c r="BA321" i="79"/>
  <c r="AV321" i="79"/>
  <c r="BA320" i="79"/>
  <c r="AV320" i="79"/>
  <c r="BA319" i="79"/>
  <c r="AV319" i="79"/>
  <c r="BA318" i="79"/>
  <c r="AV318" i="79"/>
  <c r="BA317" i="79"/>
  <c r="AV317" i="79"/>
  <c r="BA316" i="79"/>
  <c r="AV316" i="79"/>
  <c r="BA315" i="79"/>
  <c r="AV315" i="79"/>
  <c r="BA314" i="79"/>
  <c r="AV314" i="79"/>
  <c r="BA313" i="79"/>
  <c r="AV313" i="79"/>
  <c r="BA312" i="79"/>
  <c r="AV312" i="79"/>
  <c r="BA311" i="79"/>
  <c r="AV311" i="79"/>
  <c r="BA310" i="79"/>
  <c r="AV310" i="79"/>
  <c r="BA309" i="79"/>
  <c r="AV309" i="79"/>
  <c r="BA308" i="79"/>
  <c r="AV308" i="79"/>
  <c r="BA307" i="79"/>
  <c r="AV307" i="79"/>
  <c r="BA306" i="79"/>
  <c r="AV306" i="79"/>
  <c r="BA305" i="79"/>
  <c r="AV305" i="79"/>
  <c r="BA304" i="79"/>
  <c r="AV304" i="79"/>
  <c r="BA303" i="79"/>
  <c r="AV303" i="79"/>
  <c r="BA302" i="79"/>
  <c r="AV302" i="79"/>
  <c r="BA301" i="79"/>
  <c r="AV301" i="79"/>
  <c r="BA300" i="79"/>
  <c r="AV300" i="79"/>
  <c r="BA299" i="79"/>
  <c r="AV299" i="79"/>
  <c r="BA298" i="79"/>
  <c r="AV298" i="79"/>
  <c r="BA297" i="79"/>
  <c r="AV297" i="79"/>
  <c r="BA296" i="79"/>
  <c r="AV296" i="79"/>
  <c r="BA295" i="79"/>
  <c r="AV295" i="79"/>
  <c r="BA294" i="79"/>
  <c r="AV294" i="79"/>
  <c r="BA293" i="79"/>
  <c r="AV293" i="79"/>
  <c r="BA292" i="79"/>
  <c r="AV292" i="79"/>
  <c r="BA291" i="79"/>
  <c r="AV291" i="79"/>
  <c r="BA290" i="79"/>
  <c r="AV290" i="79"/>
  <c r="BA289" i="79"/>
  <c r="AV289" i="79"/>
  <c r="BA288" i="79"/>
  <c r="AV288" i="79"/>
  <c r="BA287" i="79"/>
  <c r="AV287" i="79"/>
  <c r="BA286" i="79"/>
  <c r="AV286" i="79"/>
  <c r="BA285" i="79"/>
  <c r="AV285" i="79"/>
  <c r="BA284" i="79"/>
  <c r="AV284" i="79"/>
  <c r="BA283" i="79"/>
  <c r="AV283" i="79"/>
  <c r="BA282" i="79"/>
  <c r="AV282" i="79"/>
  <c r="BA281" i="79"/>
  <c r="AV281" i="79"/>
  <c r="BA280" i="79"/>
  <c r="AV280" i="79"/>
  <c r="BA279" i="79"/>
  <c r="AV279" i="79"/>
  <c r="BA278" i="79"/>
  <c r="AV278" i="79"/>
  <c r="BA277" i="79"/>
  <c r="AV277" i="79"/>
  <c r="BA276" i="79"/>
  <c r="AV276" i="79"/>
  <c r="BA275" i="79"/>
  <c r="AV275" i="79"/>
  <c r="BA274" i="79"/>
  <c r="AV274" i="79"/>
  <c r="BA273" i="79"/>
  <c r="AV273" i="79"/>
  <c r="BA272" i="79"/>
  <c r="AV272" i="79"/>
  <c r="BA271" i="79"/>
  <c r="AV271" i="79"/>
  <c r="BA270" i="79"/>
  <c r="AV270" i="79"/>
  <c r="BA269" i="79"/>
  <c r="AV269" i="79"/>
  <c r="BA268" i="79"/>
  <c r="AV268" i="79"/>
  <c r="BA267" i="79"/>
  <c r="AV267" i="79"/>
  <c r="BA266" i="79"/>
  <c r="AV266" i="79"/>
  <c r="BA265" i="79"/>
  <c r="AV265" i="79"/>
  <c r="BA264" i="79"/>
  <c r="AV264" i="79"/>
  <c r="BA263" i="79"/>
  <c r="AV263" i="79"/>
  <c r="BA262" i="79"/>
  <c r="AV262" i="79"/>
  <c r="BA261" i="79"/>
  <c r="AV261" i="79"/>
  <c r="BA260" i="79"/>
  <c r="AV260" i="79"/>
  <c r="BA259" i="79"/>
  <c r="AV259" i="79"/>
  <c r="BA258" i="79"/>
  <c r="AV258" i="79"/>
  <c r="BA257" i="79"/>
  <c r="AV257" i="79"/>
  <c r="BA256" i="79"/>
  <c r="AV256" i="79"/>
  <c r="BA255" i="79"/>
  <c r="AV255" i="79"/>
  <c r="BA254" i="79"/>
  <c r="AV254" i="79"/>
  <c r="BA253" i="79"/>
  <c r="AV253" i="79"/>
  <c r="BA252" i="79"/>
  <c r="AV252" i="79"/>
  <c r="BA251" i="79"/>
  <c r="AV251" i="79"/>
  <c r="BA250" i="79"/>
  <c r="AV250" i="79"/>
  <c r="BA249" i="79"/>
  <c r="AV249" i="79"/>
  <c r="BA248" i="79"/>
  <c r="AV248" i="79"/>
  <c r="BA247" i="79"/>
  <c r="AV247" i="79"/>
  <c r="BA246" i="79"/>
  <c r="AV246" i="79"/>
  <c r="BA245" i="79"/>
  <c r="AV245" i="79"/>
  <c r="BA244" i="79"/>
  <c r="AV244" i="79"/>
  <c r="BA243" i="79"/>
  <c r="AV243" i="79"/>
  <c r="BA242" i="79"/>
  <c r="AV242" i="79"/>
  <c r="BA241" i="79"/>
  <c r="AV241" i="79"/>
  <c r="BA240" i="79"/>
  <c r="AV240" i="79"/>
  <c r="BA239" i="79"/>
  <c r="AV239" i="79"/>
  <c r="BA238" i="79"/>
  <c r="AV238" i="79"/>
  <c r="BA237" i="79"/>
  <c r="AV237" i="79"/>
  <c r="BA236" i="79"/>
  <c r="AV236" i="79"/>
  <c r="BA235" i="79"/>
  <c r="AV235" i="79"/>
  <c r="BA234" i="79"/>
  <c r="AV234" i="79"/>
  <c r="BA233" i="79"/>
  <c r="AV233" i="79"/>
  <c r="BA232" i="79"/>
  <c r="AV232" i="79"/>
  <c r="BA231" i="79"/>
  <c r="AV231" i="79"/>
  <c r="BA230" i="79"/>
  <c r="AV230" i="79"/>
  <c r="BA229" i="79"/>
  <c r="AV229" i="79"/>
  <c r="BA228" i="79"/>
  <c r="AV228" i="79"/>
  <c r="BA227" i="79"/>
  <c r="AV227" i="79"/>
  <c r="BA226" i="79"/>
  <c r="AV226" i="79"/>
  <c r="BA225" i="79"/>
  <c r="AV225" i="79"/>
  <c r="BA224" i="79"/>
  <c r="AV224" i="79"/>
  <c r="BA223" i="79"/>
  <c r="AV223" i="79"/>
  <c r="BA222" i="79"/>
  <c r="AV222" i="79"/>
  <c r="BA221" i="79"/>
  <c r="AV221" i="79"/>
  <c r="BA220" i="79"/>
  <c r="AV220" i="79"/>
  <c r="BA219" i="79"/>
  <c r="AV219" i="79"/>
  <c r="BA218" i="79"/>
  <c r="AV218" i="79"/>
  <c r="BA217" i="79"/>
  <c r="AV217" i="79"/>
  <c r="BA216" i="79"/>
  <c r="AV216" i="79"/>
  <c r="BA215" i="79"/>
  <c r="AV215" i="79"/>
  <c r="BA214" i="79"/>
  <c r="AV214" i="79"/>
  <c r="BA213" i="79"/>
  <c r="AV213" i="79"/>
  <c r="BA212" i="79"/>
  <c r="AV212" i="79"/>
  <c r="BA211" i="79"/>
  <c r="AV211" i="79"/>
  <c r="BA210" i="79"/>
  <c r="AV210" i="79"/>
  <c r="BA209" i="79"/>
  <c r="AV209" i="79"/>
  <c r="BA208" i="79"/>
  <c r="AV208" i="79"/>
  <c r="BA207" i="79"/>
  <c r="AV207" i="79"/>
  <c r="BA206" i="79"/>
  <c r="AV206" i="79"/>
  <c r="BA205" i="79"/>
  <c r="AV205" i="79"/>
  <c r="BA204" i="79"/>
  <c r="AV204" i="79"/>
  <c r="BA203" i="79"/>
  <c r="AV203" i="79"/>
  <c r="BA202" i="79"/>
  <c r="AV202" i="79"/>
  <c r="BA201" i="79"/>
  <c r="AV201" i="79"/>
  <c r="BA200" i="79"/>
  <c r="AV200" i="79"/>
  <c r="BA199" i="79"/>
  <c r="AV199" i="79"/>
  <c r="BA198" i="79"/>
  <c r="AV198" i="79"/>
  <c r="BA197" i="79"/>
  <c r="AV197" i="79"/>
  <c r="BA196" i="79"/>
  <c r="AV196" i="79"/>
  <c r="BA195" i="79"/>
  <c r="AV195" i="79"/>
  <c r="BA194" i="79"/>
  <c r="AV194" i="79"/>
  <c r="BA193" i="79"/>
  <c r="AV193" i="79"/>
  <c r="BA192" i="79"/>
  <c r="AV192" i="79"/>
  <c r="BA191" i="79"/>
  <c r="AV191" i="79"/>
  <c r="BA190" i="79"/>
  <c r="AV190" i="79"/>
  <c r="BA189" i="79"/>
  <c r="AV189" i="79"/>
  <c r="BA188" i="79"/>
  <c r="AV188" i="79"/>
  <c r="BA187" i="79"/>
  <c r="AV187" i="79"/>
  <c r="BA186" i="79"/>
  <c r="AV186" i="79"/>
  <c r="BA185" i="79"/>
  <c r="AV185" i="79"/>
  <c r="BA184" i="79"/>
  <c r="AV184" i="79"/>
  <c r="BA183" i="79"/>
  <c r="AV183" i="79"/>
  <c r="BA182" i="79"/>
  <c r="AV182" i="79"/>
  <c r="BA181" i="79"/>
  <c r="AV181" i="79"/>
  <c r="BA180" i="79"/>
  <c r="AV180" i="79"/>
  <c r="BA179" i="79"/>
  <c r="AV179" i="79"/>
  <c r="BA178" i="79"/>
  <c r="AV178" i="79"/>
  <c r="BA177" i="79"/>
  <c r="AV177" i="79"/>
  <c r="BA176" i="79"/>
  <c r="AV176" i="79"/>
  <c r="BA175" i="79"/>
  <c r="AV175" i="79"/>
  <c r="BA174" i="79"/>
  <c r="AV174" i="79"/>
  <c r="BA173" i="79"/>
  <c r="AV173" i="79"/>
  <c r="BA172" i="79"/>
  <c r="AV172" i="79"/>
  <c r="BA171" i="79"/>
  <c r="AV171" i="79"/>
  <c r="BA170" i="79"/>
  <c r="AV170" i="79"/>
  <c r="BA169" i="79"/>
  <c r="AV169" i="79"/>
  <c r="BA168" i="79"/>
  <c r="AV168" i="79"/>
  <c r="BA167" i="79"/>
  <c r="AV167" i="79"/>
  <c r="BA166" i="79"/>
  <c r="AV166" i="79"/>
  <c r="BA165" i="79"/>
  <c r="AV165" i="79"/>
  <c r="BA164" i="79"/>
  <c r="AV164" i="79"/>
  <c r="BA163" i="79"/>
  <c r="AV163" i="79"/>
  <c r="BA162" i="79"/>
  <c r="AV162" i="79"/>
  <c r="BA161" i="79"/>
  <c r="AV161" i="79"/>
  <c r="BA160" i="79"/>
  <c r="AV160" i="79"/>
  <c r="BA159" i="79"/>
  <c r="AV159" i="79"/>
  <c r="BA158" i="79"/>
  <c r="AV158" i="79"/>
  <c r="BA157" i="79"/>
  <c r="AV157" i="79"/>
  <c r="BA156" i="79"/>
  <c r="AV156" i="79"/>
  <c r="BA155" i="79"/>
  <c r="AV155" i="79"/>
  <c r="BA154" i="79"/>
  <c r="AV154" i="79"/>
  <c r="BA153" i="79"/>
  <c r="AV153" i="79"/>
  <c r="BA152" i="79"/>
  <c r="AV152" i="79"/>
  <c r="BA151" i="79"/>
  <c r="AV151" i="79"/>
  <c r="BA150" i="79"/>
  <c r="AV150" i="79"/>
  <c r="BA149" i="79"/>
  <c r="AV149" i="79"/>
  <c r="BA148" i="79"/>
  <c r="AV148" i="79"/>
  <c r="BA147" i="79"/>
  <c r="AV147" i="79"/>
  <c r="BA146" i="79"/>
  <c r="AV146" i="79"/>
  <c r="BA145" i="79"/>
  <c r="AV145" i="79"/>
  <c r="BA144" i="79"/>
  <c r="AV144" i="79"/>
  <c r="BA143" i="79"/>
  <c r="AV143" i="79"/>
  <c r="BA142" i="79"/>
  <c r="AV142" i="79"/>
  <c r="BA141" i="79"/>
  <c r="AV141" i="79"/>
  <c r="BA140" i="79"/>
  <c r="AV140" i="79"/>
  <c r="BA139" i="79"/>
  <c r="AV139" i="79"/>
  <c r="BA138" i="79"/>
  <c r="AV138" i="79"/>
  <c r="BA137" i="79"/>
  <c r="AV137" i="79"/>
  <c r="BA136" i="79"/>
  <c r="AV136" i="79"/>
  <c r="BA135" i="79"/>
  <c r="AV135" i="79"/>
  <c r="BA134" i="79"/>
  <c r="AV134" i="79"/>
  <c r="BA133" i="79"/>
  <c r="AV133" i="79"/>
  <c r="BA132" i="79"/>
  <c r="AV132" i="79"/>
  <c r="BA131" i="79"/>
  <c r="AV131" i="79"/>
  <c r="BA130" i="79"/>
  <c r="AV130" i="79"/>
  <c r="BA129" i="79"/>
  <c r="AV129" i="79"/>
  <c r="BA128" i="79"/>
  <c r="AV128" i="79"/>
  <c r="BA127" i="79"/>
  <c r="AV127" i="79"/>
  <c r="BA126" i="79"/>
  <c r="AV126" i="79"/>
  <c r="BA125" i="79"/>
  <c r="AV125" i="79"/>
  <c r="BA124" i="79"/>
  <c r="AV124" i="79"/>
  <c r="BA123" i="79"/>
  <c r="AV123" i="79"/>
  <c r="BA122" i="79"/>
  <c r="AV122" i="79"/>
  <c r="BA121" i="79"/>
  <c r="AV121" i="79"/>
  <c r="BA120" i="79"/>
  <c r="AV120" i="79"/>
  <c r="BA119" i="79"/>
  <c r="AV119" i="79"/>
  <c r="BA118" i="79"/>
  <c r="AV118" i="79"/>
  <c r="BA117" i="79"/>
  <c r="AV117" i="79"/>
  <c r="BA116" i="79"/>
  <c r="AV116" i="79"/>
  <c r="BA115" i="79"/>
  <c r="AV115" i="79"/>
  <c r="BA114" i="79"/>
  <c r="AV114" i="79"/>
  <c r="BA113" i="79"/>
  <c r="AV113" i="79"/>
  <c r="BA112" i="79"/>
  <c r="AV112" i="79"/>
  <c r="BA111" i="79"/>
  <c r="AV111" i="79"/>
  <c r="BA110" i="79"/>
  <c r="AV110" i="79"/>
  <c r="BA109" i="79"/>
  <c r="AV109" i="79"/>
  <c r="BA108" i="79"/>
  <c r="AV108" i="79"/>
  <c r="BA107" i="79"/>
  <c r="AV107" i="79"/>
  <c r="BA106" i="79"/>
  <c r="AV106" i="79"/>
  <c r="BA105" i="79"/>
  <c r="AV105" i="79"/>
  <c r="BA104" i="79"/>
  <c r="AV104" i="79"/>
  <c r="BA103" i="79"/>
  <c r="AV103" i="79"/>
  <c r="BA102" i="79"/>
  <c r="AV102" i="79"/>
  <c r="BA101" i="79"/>
  <c r="AV101" i="79"/>
  <c r="BA100" i="79"/>
  <c r="AV100" i="79"/>
  <c r="BA99" i="79"/>
  <c r="AV99" i="79"/>
  <c r="BA98" i="79"/>
  <c r="AV98" i="79"/>
  <c r="BA97" i="79"/>
  <c r="AV97" i="79"/>
  <c r="BA96" i="79"/>
  <c r="AV96" i="79"/>
  <c r="BA95" i="79"/>
  <c r="AV95" i="79"/>
  <c r="BA94" i="79"/>
  <c r="AV94" i="79"/>
  <c r="BA93" i="79"/>
  <c r="AV93" i="79"/>
  <c r="BA92" i="79"/>
  <c r="AV92" i="79"/>
  <c r="BA91" i="79"/>
  <c r="AV91" i="79"/>
  <c r="BA90" i="79"/>
  <c r="AV90" i="79"/>
  <c r="BA89" i="79"/>
  <c r="AV89" i="79"/>
  <c r="BA88" i="79"/>
  <c r="AV88" i="79"/>
  <c r="BA87" i="79"/>
  <c r="AV87" i="79"/>
  <c r="BA86" i="79"/>
  <c r="AV86" i="79"/>
  <c r="BA85" i="79"/>
  <c r="AV85" i="79"/>
  <c r="BA84" i="79"/>
  <c r="AV84" i="79"/>
  <c r="BA83" i="79"/>
  <c r="AV83" i="79"/>
  <c r="BA82" i="79"/>
  <c r="AV82" i="79"/>
  <c r="BA81" i="79"/>
  <c r="AV81" i="79"/>
  <c r="BA80" i="79"/>
  <c r="AV80" i="79"/>
  <c r="BA79" i="79"/>
  <c r="AV79" i="79"/>
  <c r="BA78" i="79"/>
  <c r="AV78" i="79"/>
  <c r="BA77" i="79"/>
  <c r="AV77" i="79"/>
  <c r="BA76" i="79"/>
  <c r="AV76" i="79"/>
  <c r="BA75" i="79"/>
  <c r="AV75" i="79"/>
  <c r="BA74" i="79"/>
  <c r="AV74" i="79"/>
  <c r="BA73" i="79"/>
  <c r="AV73" i="79"/>
  <c r="BA72" i="79"/>
  <c r="AV72" i="79"/>
  <c r="BA71" i="79"/>
  <c r="AV71" i="79"/>
  <c r="BA70" i="79"/>
  <c r="AV70" i="79"/>
  <c r="BA69" i="79"/>
  <c r="AV69" i="79"/>
  <c r="BA68" i="79"/>
  <c r="AV68" i="79"/>
  <c r="BA67" i="79"/>
  <c r="AV67" i="79"/>
  <c r="BA66" i="79"/>
  <c r="AV66" i="79"/>
  <c r="BA65" i="79"/>
  <c r="AV65" i="79"/>
  <c r="BA64" i="79"/>
  <c r="AV64" i="79"/>
  <c r="BA63" i="79"/>
  <c r="AV63" i="79"/>
  <c r="BA62" i="79"/>
  <c r="AV62" i="79"/>
  <c r="BA61" i="79"/>
  <c r="AV61" i="79"/>
  <c r="BA60" i="79"/>
  <c r="AV60" i="79"/>
  <c r="BA59" i="79"/>
  <c r="AV59" i="79"/>
  <c r="BA58" i="79"/>
  <c r="AV58" i="79"/>
  <c r="BA57" i="79"/>
  <c r="AV57" i="79"/>
  <c r="BA56" i="79"/>
  <c r="AV56" i="79"/>
  <c r="BA55" i="79"/>
  <c r="AV55" i="79"/>
  <c r="BA54" i="79"/>
  <c r="AV54" i="79"/>
  <c r="BA53" i="79"/>
  <c r="AV53" i="79"/>
  <c r="BA52" i="79"/>
  <c r="AV52" i="79"/>
  <c r="BA51" i="79"/>
  <c r="AV51" i="79"/>
  <c r="BA50" i="79"/>
  <c r="AV50" i="79"/>
  <c r="BA49" i="79"/>
  <c r="AV49" i="79"/>
  <c r="BA48" i="79"/>
  <c r="AV48" i="79"/>
  <c r="BA47" i="79"/>
  <c r="AV47" i="79"/>
  <c r="BA46" i="79"/>
  <c r="AV46" i="79"/>
  <c r="BA45" i="79"/>
  <c r="AV45" i="79"/>
  <c r="BA44" i="79"/>
  <c r="AV44" i="79"/>
  <c r="BA43" i="79"/>
  <c r="AV43" i="79"/>
  <c r="BA42" i="79"/>
  <c r="AV42" i="79"/>
  <c r="BA41" i="79"/>
  <c r="AV41" i="79"/>
  <c r="BA40" i="79"/>
  <c r="AV40" i="79"/>
  <c r="BA39" i="79"/>
  <c r="AV39" i="79"/>
  <c r="BA38" i="79"/>
  <c r="AV38" i="79"/>
  <c r="BA37" i="79"/>
  <c r="AV37" i="79"/>
  <c r="BA36" i="79"/>
  <c r="AV36" i="79"/>
  <c r="BA35" i="79"/>
  <c r="AV35" i="79"/>
  <c r="BA34" i="79"/>
  <c r="AV34" i="79"/>
  <c r="BA33" i="79"/>
  <c r="AV33" i="79"/>
  <c r="BA32" i="79"/>
  <c r="AV32" i="79"/>
  <c r="BA31" i="79"/>
  <c r="AV31" i="79"/>
  <c r="BA30" i="79"/>
  <c r="AV30" i="79"/>
  <c r="BA29" i="79"/>
  <c r="AV29" i="79"/>
  <c r="BA28" i="79"/>
  <c r="AV28" i="79"/>
  <c r="BA27" i="79"/>
  <c r="AV27" i="79"/>
  <c r="BA26" i="79"/>
  <c r="AV26" i="79"/>
  <c r="BA25" i="79"/>
  <c r="AV25" i="79"/>
  <c r="BA24" i="79"/>
  <c r="AV24" i="79"/>
  <c r="BA23" i="79"/>
  <c r="AV23" i="79"/>
  <c r="BA22" i="79"/>
  <c r="AV22" i="79"/>
  <c r="BA21" i="79"/>
  <c r="AV21" i="79"/>
  <c r="BA20" i="79"/>
  <c r="AV20" i="79"/>
  <c r="BA19" i="79"/>
  <c r="AV19" i="79"/>
  <c r="BA18" i="79"/>
  <c r="AV18" i="79"/>
  <c r="BA17" i="79"/>
  <c r="AV17" i="79"/>
  <c r="BA16" i="79"/>
  <c r="AV16" i="79"/>
  <c r="BA15" i="79"/>
  <c r="AV15" i="79"/>
  <c r="BA14" i="79"/>
  <c r="AV14" i="79"/>
  <c r="BA13" i="79"/>
  <c r="AV13" i="79"/>
  <c r="BA12" i="79"/>
  <c r="AV12" i="79"/>
  <c r="BA11" i="79"/>
  <c r="AV11" i="79"/>
  <c r="BA10" i="79"/>
  <c r="AV10" i="79"/>
  <c r="BA9" i="79"/>
  <c r="AV9" i="79"/>
  <c r="BA8" i="79"/>
  <c r="AV8" i="79"/>
  <c r="BA7" i="79"/>
  <c r="AV7" i="79"/>
  <c r="BA6" i="79"/>
  <c r="AV6" i="79"/>
  <c r="BA5" i="79"/>
  <c r="AV5" i="79"/>
  <c r="BA4" i="79"/>
  <c r="AV4" i="79"/>
  <c r="BA3" i="79"/>
  <c r="AV3" i="79"/>
  <c r="BA2" i="79"/>
  <c r="AV2" i="79"/>
  <c r="BA1" i="79"/>
  <c r="AV1" i="79"/>
  <c r="F216" i="79" l="1"/>
  <c r="G216" i="79"/>
  <c r="F217" i="79"/>
  <c r="G217" i="79"/>
  <c r="F218" i="79"/>
  <c r="G218" i="79"/>
  <c r="F219" i="79"/>
  <c r="G219" i="79"/>
  <c r="F220" i="79"/>
  <c r="G220" i="79"/>
  <c r="F221" i="79"/>
  <c r="G221" i="79"/>
  <c r="F222" i="79"/>
  <c r="G222" i="79"/>
  <c r="F223" i="79"/>
  <c r="G223" i="79"/>
  <c r="F224" i="79"/>
  <c r="G224" i="79"/>
  <c r="F225" i="79"/>
  <c r="G225" i="79"/>
  <c r="F226" i="79"/>
  <c r="G226" i="79"/>
  <c r="F227" i="79"/>
  <c r="G227" i="79"/>
  <c r="F228" i="79"/>
  <c r="G228" i="79"/>
  <c r="F229" i="79"/>
  <c r="G229" i="79"/>
  <c r="F230" i="79"/>
  <c r="G230" i="79"/>
  <c r="F231" i="79"/>
  <c r="G231" i="79"/>
  <c r="F232" i="79"/>
  <c r="G232" i="79"/>
  <c r="F233" i="79"/>
  <c r="G233" i="79"/>
  <c r="F234" i="79"/>
  <c r="G234" i="79"/>
  <c r="F235" i="79"/>
  <c r="G235" i="79"/>
  <c r="F236" i="79"/>
  <c r="G236" i="79"/>
  <c r="F237" i="79"/>
  <c r="G237" i="79"/>
  <c r="F238" i="79"/>
  <c r="G238" i="79"/>
  <c r="F239" i="79"/>
  <c r="G239" i="79"/>
  <c r="F240" i="79"/>
  <c r="G240" i="79"/>
  <c r="F241" i="79"/>
  <c r="G241" i="79"/>
  <c r="F242" i="79"/>
  <c r="G242" i="79"/>
  <c r="F243" i="79"/>
  <c r="G243" i="79"/>
  <c r="F244" i="79"/>
  <c r="G244" i="79"/>
  <c r="F245" i="79"/>
  <c r="G245" i="79"/>
  <c r="F246" i="79"/>
  <c r="G246" i="79"/>
  <c r="F247" i="79"/>
  <c r="G247" i="79"/>
  <c r="F248" i="79"/>
  <c r="G248" i="79"/>
  <c r="F249" i="79"/>
  <c r="G249" i="79"/>
  <c r="F250" i="79"/>
  <c r="G250" i="79"/>
  <c r="F251" i="79"/>
  <c r="G251" i="79"/>
  <c r="F252" i="79"/>
  <c r="G252" i="79"/>
  <c r="F253" i="79"/>
  <c r="G253" i="79"/>
  <c r="F254" i="79"/>
  <c r="G254" i="79"/>
  <c r="F255" i="79"/>
  <c r="G255" i="79"/>
  <c r="F256" i="79"/>
  <c r="G256" i="79"/>
  <c r="F257" i="79"/>
  <c r="G257" i="79"/>
  <c r="F258" i="79"/>
  <c r="G258" i="79"/>
  <c r="F259" i="79"/>
  <c r="G259" i="79"/>
  <c r="F260" i="79"/>
  <c r="G260" i="79"/>
  <c r="F261" i="79"/>
  <c r="G261" i="79"/>
  <c r="F262" i="79"/>
  <c r="G262" i="79"/>
  <c r="F263" i="79"/>
  <c r="G263" i="79"/>
  <c r="F264" i="79"/>
  <c r="G264" i="79"/>
  <c r="F265" i="79"/>
  <c r="G265" i="79"/>
  <c r="F266" i="79"/>
  <c r="G266" i="79"/>
  <c r="F267" i="79"/>
  <c r="G267" i="79"/>
  <c r="F268" i="79"/>
  <c r="G268" i="79"/>
  <c r="F269" i="79"/>
  <c r="G269" i="79"/>
  <c r="F270" i="79"/>
  <c r="G270" i="79"/>
  <c r="F271" i="79"/>
  <c r="G271" i="79"/>
  <c r="F272" i="79"/>
  <c r="G272" i="79"/>
  <c r="F273" i="79"/>
  <c r="G273" i="79"/>
  <c r="F274" i="79"/>
  <c r="G274" i="79"/>
  <c r="F275" i="79"/>
  <c r="G275" i="79"/>
  <c r="F276" i="79"/>
  <c r="G276" i="79"/>
  <c r="F277" i="79"/>
  <c r="G277" i="79"/>
  <c r="F278" i="79"/>
  <c r="G278" i="79"/>
  <c r="F279" i="79"/>
  <c r="G279" i="79"/>
  <c r="F280" i="79"/>
  <c r="G280" i="79"/>
  <c r="F281" i="79"/>
  <c r="G281" i="79"/>
  <c r="F282" i="79"/>
  <c r="G282" i="79"/>
  <c r="F283" i="79"/>
  <c r="G283" i="79"/>
  <c r="F284" i="79"/>
  <c r="G284" i="79"/>
  <c r="F285" i="79"/>
  <c r="G285" i="79"/>
  <c r="F286" i="79"/>
  <c r="G286" i="79"/>
  <c r="F287" i="79"/>
  <c r="G287" i="79"/>
  <c r="F288" i="79"/>
  <c r="G288" i="79"/>
  <c r="F289" i="79"/>
  <c r="G289" i="79"/>
  <c r="F290" i="79"/>
  <c r="G290" i="79"/>
  <c r="F291" i="79"/>
  <c r="G291" i="79"/>
  <c r="F292" i="79"/>
  <c r="G292" i="79"/>
  <c r="F293" i="79"/>
  <c r="G293" i="79"/>
  <c r="F294" i="79"/>
  <c r="G294" i="79"/>
  <c r="F295" i="79"/>
  <c r="G295" i="79"/>
  <c r="F296" i="79"/>
  <c r="G296" i="79"/>
  <c r="F297" i="79"/>
  <c r="G297" i="79"/>
  <c r="F298" i="79"/>
  <c r="G298" i="79"/>
  <c r="F299" i="79"/>
  <c r="G299" i="79"/>
  <c r="F300" i="79"/>
  <c r="G300" i="79"/>
  <c r="F301" i="79"/>
  <c r="G301" i="79"/>
  <c r="F302" i="79"/>
  <c r="G302" i="79"/>
  <c r="F303" i="79"/>
  <c r="G303" i="79"/>
  <c r="F304" i="79"/>
  <c r="G304" i="79"/>
  <c r="F305" i="79"/>
  <c r="G305" i="79"/>
  <c r="F306" i="79"/>
  <c r="G306" i="79"/>
  <c r="F307" i="79"/>
  <c r="G307" i="79"/>
  <c r="F308" i="79"/>
  <c r="G308" i="79"/>
  <c r="F309" i="79"/>
  <c r="G309" i="79"/>
  <c r="F310" i="79"/>
  <c r="G310" i="79"/>
  <c r="F311" i="79"/>
  <c r="G311" i="79"/>
  <c r="F312" i="79"/>
  <c r="G312" i="79"/>
  <c r="F313" i="79"/>
  <c r="G313" i="79"/>
  <c r="F314" i="79"/>
  <c r="G314" i="79"/>
  <c r="F315" i="79"/>
  <c r="G315" i="79"/>
  <c r="F316" i="79"/>
  <c r="G316" i="79"/>
  <c r="F317" i="79"/>
  <c r="G317" i="79"/>
  <c r="F318" i="79"/>
  <c r="G318" i="79"/>
  <c r="F319" i="79"/>
  <c r="G319" i="79"/>
  <c r="F320" i="79"/>
  <c r="G320" i="79"/>
  <c r="F321" i="79"/>
  <c r="G321" i="79"/>
  <c r="F322" i="79"/>
  <c r="G322" i="79"/>
  <c r="F323" i="79"/>
  <c r="G323" i="79"/>
  <c r="F324" i="79"/>
  <c r="G324" i="79"/>
  <c r="F325" i="79"/>
  <c r="G325" i="79"/>
  <c r="F326" i="79"/>
  <c r="G326" i="79"/>
  <c r="F327" i="79"/>
  <c r="G327" i="79"/>
  <c r="F328" i="79"/>
  <c r="G328" i="79"/>
  <c r="F329" i="79"/>
  <c r="G329" i="79"/>
  <c r="F330" i="79"/>
  <c r="G330" i="79"/>
  <c r="F331" i="79"/>
  <c r="G331" i="79"/>
  <c r="F332" i="79"/>
  <c r="G332" i="79"/>
  <c r="F333" i="79"/>
  <c r="G333" i="79"/>
  <c r="F334" i="79"/>
  <c r="G334" i="79"/>
  <c r="F335" i="79"/>
  <c r="G335" i="79"/>
  <c r="F336" i="79"/>
  <c r="G336" i="79"/>
  <c r="F337" i="79"/>
  <c r="G337" i="79"/>
  <c r="F338" i="79"/>
  <c r="G338" i="79"/>
  <c r="F339" i="79"/>
  <c r="G339" i="79"/>
  <c r="F340" i="79"/>
  <c r="G340" i="79"/>
  <c r="F341" i="79"/>
  <c r="G341" i="79"/>
  <c r="F342" i="79"/>
  <c r="G342" i="79"/>
  <c r="F343" i="79"/>
  <c r="G343" i="79"/>
  <c r="F344" i="79"/>
  <c r="G344" i="79"/>
  <c r="F345" i="79"/>
  <c r="G345" i="79"/>
  <c r="F346" i="79"/>
  <c r="G346" i="79"/>
  <c r="F347" i="79"/>
  <c r="G347" i="79"/>
  <c r="F348" i="79"/>
  <c r="G348" i="79"/>
  <c r="F349" i="79"/>
  <c r="G349" i="79"/>
  <c r="F350" i="79"/>
  <c r="G350" i="79"/>
  <c r="F351" i="79"/>
  <c r="G351" i="79"/>
  <c r="F352" i="79"/>
  <c r="G352" i="79"/>
  <c r="F353" i="79"/>
  <c r="G353" i="79"/>
  <c r="F354" i="79"/>
  <c r="G354" i="79"/>
  <c r="F355" i="79"/>
  <c r="G355" i="79"/>
  <c r="F356" i="79"/>
  <c r="G356" i="79"/>
  <c r="F357" i="79"/>
  <c r="G357" i="79"/>
  <c r="F358" i="79"/>
  <c r="G358" i="79"/>
  <c r="F359" i="79"/>
  <c r="G359" i="79"/>
  <c r="F360" i="79"/>
  <c r="G360" i="79"/>
  <c r="F361" i="79"/>
  <c r="G361" i="79"/>
  <c r="F362" i="79"/>
  <c r="G362" i="79"/>
  <c r="F363" i="79"/>
  <c r="G363" i="79"/>
  <c r="F364" i="79"/>
  <c r="G364" i="79"/>
  <c r="F365" i="79"/>
  <c r="G365" i="79"/>
  <c r="F366" i="79"/>
  <c r="G366" i="79"/>
  <c r="F367" i="79"/>
  <c r="G367" i="79"/>
  <c r="F368" i="79"/>
  <c r="G368" i="79"/>
  <c r="F369" i="79"/>
  <c r="G369" i="79"/>
  <c r="F370" i="79"/>
  <c r="G370" i="79"/>
  <c r="F371" i="79"/>
  <c r="G371" i="79"/>
  <c r="F372" i="79"/>
  <c r="G372" i="79"/>
  <c r="F373" i="79"/>
  <c r="G373" i="79"/>
  <c r="F374" i="79"/>
  <c r="G374" i="79"/>
  <c r="F375" i="79"/>
  <c r="G375" i="79"/>
  <c r="F376" i="79"/>
  <c r="G376" i="79"/>
  <c r="F377" i="79"/>
  <c r="G377" i="79"/>
  <c r="F378" i="79"/>
  <c r="G378" i="79"/>
  <c r="F379" i="79"/>
  <c r="G379" i="79"/>
  <c r="F380" i="79"/>
  <c r="G380" i="79"/>
  <c r="F381" i="79"/>
  <c r="G381" i="79"/>
  <c r="F382" i="79"/>
  <c r="G382" i="79"/>
  <c r="F383" i="79"/>
  <c r="G383" i="79"/>
  <c r="F384" i="79"/>
  <c r="G384" i="79"/>
  <c r="F385" i="79"/>
  <c r="G385" i="79"/>
  <c r="F386" i="79"/>
  <c r="G386" i="79"/>
  <c r="F387" i="79"/>
  <c r="G387" i="79"/>
  <c r="F388" i="79"/>
  <c r="G388" i="79"/>
  <c r="F389" i="79"/>
  <c r="G389" i="79"/>
  <c r="F390" i="79"/>
  <c r="G390" i="79"/>
  <c r="F391" i="79"/>
  <c r="G391" i="79"/>
  <c r="F392" i="79"/>
  <c r="G392" i="79"/>
  <c r="F393" i="79"/>
  <c r="G393" i="79"/>
  <c r="F394" i="79"/>
  <c r="G394" i="79"/>
  <c r="F395" i="79"/>
  <c r="G395" i="79"/>
  <c r="F396" i="79"/>
  <c r="G396" i="79"/>
  <c r="F397" i="79"/>
  <c r="G397" i="79"/>
  <c r="F398" i="79"/>
  <c r="G398" i="79"/>
  <c r="F399" i="79"/>
  <c r="G399" i="79"/>
  <c r="F400" i="79"/>
  <c r="G400" i="79"/>
  <c r="F401" i="79"/>
  <c r="G401" i="79"/>
  <c r="F402" i="79"/>
  <c r="G402" i="79"/>
  <c r="F403" i="79"/>
  <c r="G403" i="79"/>
  <c r="F404" i="79"/>
  <c r="G404" i="79"/>
  <c r="F405" i="79"/>
  <c r="G405" i="79"/>
  <c r="F406" i="79"/>
  <c r="G406" i="79"/>
  <c r="F407" i="79"/>
  <c r="G407" i="79"/>
  <c r="F408" i="79"/>
  <c r="G408" i="79"/>
  <c r="F409" i="79"/>
  <c r="G409" i="79"/>
  <c r="F410" i="79"/>
  <c r="G410" i="79"/>
  <c r="F411" i="79"/>
  <c r="G411" i="79"/>
  <c r="F412" i="79"/>
  <c r="G412" i="79"/>
  <c r="F413" i="79"/>
  <c r="G413" i="79"/>
  <c r="F414" i="79"/>
  <c r="G414" i="79"/>
  <c r="G215" i="79"/>
  <c r="F215" i="79"/>
  <c r="AP223" i="79" l="1"/>
  <c r="AP224" i="79"/>
  <c r="AP225" i="79"/>
  <c r="AP226" i="79"/>
  <c r="AP227" i="79"/>
  <c r="AP228" i="79"/>
  <c r="AP229" i="79"/>
  <c r="AP230" i="79"/>
  <c r="AP231" i="79"/>
  <c r="AP232" i="79"/>
  <c r="AP233" i="79"/>
  <c r="AP234" i="79"/>
  <c r="AP235" i="79"/>
  <c r="AP236" i="79"/>
  <c r="AP237" i="79"/>
  <c r="AP238" i="79"/>
  <c r="AP239" i="79"/>
  <c r="AP240" i="79"/>
  <c r="AP241" i="79"/>
  <c r="AP242" i="79"/>
  <c r="AP243" i="79"/>
  <c r="AP244" i="79"/>
  <c r="AP245" i="79"/>
  <c r="AP246" i="79"/>
  <c r="AP247" i="79"/>
  <c r="AP248" i="79"/>
  <c r="AP249" i="79"/>
  <c r="AP250" i="79"/>
  <c r="AP251" i="79"/>
  <c r="AP252" i="79"/>
  <c r="AP253" i="79"/>
  <c r="AP254" i="79"/>
  <c r="AP255" i="79"/>
  <c r="AP256" i="79"/>
  <c r="AP257" i="79"/>
  <c r="AP258" i="79"/>
  <c r="AP259" i="79"/>
  <c r="AP260" i="79"/>
  <c r="AP261" i="79"/>
  <c r="AP262" i="79"/>
  <c r="AP263" i="79"/>
  <c r="AP264" i="79"/>
  <c r="AP265" i="79"/>
  <c r="AP266" i="79"/>
  <c r="AP267" i="79"/>
  <c r="AP268" i="79"/>
  <c r="AP269" i="79"/>
  <c r="AP270" i="79"/>
  <c r="AP271" i="79"/>
  <c r="AP272" i="79"/>
  <c r="AP273" i="79"/>
  <c r="AP274" i="79"/>
  <c r="AP275" i="79"/>
  <c r="AP276" i="79"/>
  <c r="AP277" i="79"/>
  <c r="AP278" i="79"/>
  <c r="AP279" i="79"/>
  <c r="AP280" i="79"/>
  <c r="AP281" i="79"/>
  <c r="AP282" i="79"/>
  <c r="AP283" i="79"/>
  <c r="AP284" i="79"/>
  <c r="AP285" i="79"/>
  <c r="AP286" i="79"/>
  <c r="AP287" i="79"/>
  <c r="AP288" i="79"/>
  <c r="AP289" i="79"/>
  <c r="AP290" i="79"/>
  <c r="AP291" i="79"/>
  <c r="AP292" i="79"/>
  <c r="AP293" i="79"/>
  <c r="AP294" i="79"/>
  <c r="AP295" i="79"/>
  <c r="AP296" i="79"/>
  <c r="AP297" i="79"/>
  <c r="AP298" i="79"/>
  <c r="AP299" i="79"/>
  <c r="AP300" i="79"/>
  <c r="AP301" i="79"/>
  <c r="AP302" i="79"/>
  <c r="AP303" i="79"/>
  <c r="AP304" i="79"/>
  <c r="AP305" i="79"/>
  <c r="AP306" i="79"/>
  <c r="AP307" i="79"/>
  <c r="AP308" i="79"/>
  <c r="AP309" i="79"/>
  <c r="AP310" i="79"/>
  <c r="AP311" i="79"/>
  <c r="AP312" i="79"/>
  <c r="AP313" i="79"/>
  <c r="AP314" i="79"/>
  <c r="AP315" i="79"/>
  <c r="AP316" i="79"/>
  <c r="AP317" i="79"/>
  <c r="AP318" i="79"/>
  <c r="AP319" i="79"/>
  <c r="AP320" i="79"/>
  <c r="AP321" i="79"/>
  <c r="AP322" i="79"/>
  <c r="AP323" i="79"/>
  <c r="AP324" i="79"/>
  <c r="AP325" i="79"/>
  <c r="AP326" i="79"/>
  <c r="AP327" i="79"/>
  <c r="AP328" i="79"/>
  <c r="AP329" i="79"/>
  <c r="AP330" i="79"/>
  <c r="AP331" i="79"/>
  <c r="AP332" i="79"/>
  <c r="AP333" i="79"/>
  <c r="AP334" i="79"/>
  <c r="AP335" i="79"/>
  <c r="AP336" i="79"/>
  <c r="AP337" i="79"/>
  <c r="AP338" i="79"/>
  <c r="AP339" i="79"/>
  <c r="AP340" i="79"/>
  <c r="AP341" i="79"/>
  <c r="AP342" i="79"/>
  <c r="AP343" i="79"/>
  <c r="AP344" i="79"/>
  <c r="AP345" i="79"/>
  <c r="AP346" i="79"/>
  <c r="AP347" i="79"/>
  <c r="AP348" i="79"/>
  <c r="AP349" i="79"/>
  <c r="AP350" i="79"/>
  <c r="AP351" i="79"/>
  <c r="AP352" i="79"/>
  <c r="AP353" i="79"/>
  <c r="AP354" i="79"/>
  <c r="AP355" i="79"/>
  <c r="AP356" i="79"/>
  <c r="AP357" i="79"/>
  <c r="AP358" i="79"/>
  <c r="AP359" i="79"/>
  <c r="AP360" i="79"/>
  <c r="AP361" i="79"/>
  <c r="AP362" i="79"/>
  <c r="AP363" i="79"/>
  <c r="AP364" i="79"/>
  <c r="AP365" i="79"/>
  <c r="AP366" i="79"/>
  <c r="AP367" i="79"/>
  <c r="AP368" i="79"/>
  <c r="AP369" i="79"/>
  <c r="AP370" i="79"/>
  <c r="AP371" i="79"/>
  <c r="AP372" i="79"/>
  <c r="AP373" i="79"/>
  <c r="AP374" i="79"/>
  <c r="AP375" i="79"/>
  <c r="AP376" i="79"/>
  <c r="AP377" i="79"/>
  <c r="AP378" i="79"/>
  <c r="AP379" i="79"/>
  <c r="AP380" i="79"/>
  <c r="AP381" i="79"/>
  <c r="AP382" i="79"/>
  <c r="AP383" i="79"/>
  <c r="AP384" i="79"/>
  <c r="AP385" i="79"/>
  <c r="AP386" i="79"/>
  <c r="AP387" i="79"/>
  <c r="AP388" i="79"/>
  <c r="AP389" i="79"/>
  <c r="AP390" i="79"/>
  <c r="AP391" i="79"/>
  <c r="AP392" i="79"/>
  <c r="AP393" i="79"/>
  <c r="AP394" i="79"/>
  <c r="AP395" i="79"/>
  <c r="AP396" i="79"/>
  <c r="AP397" i="79"/>
  <c r="AP398" i="79"/>
  <c r="AP399" i="79"/>
  <c r="AP400" i="79"/>
  <c r="AP401" i="79"/>
  <c r="AP402" i="79"/>
  <c r="AP403" i="79"/>
  <c r="AP404" i="79"/>
  <c r="AP405" i="79"/>
  <c r="AP406" i="79"/>
  <c r="AP407" i="79"/>
  <c r="AP408" i="79"/>
  <c r="AP409" i="79"/>
  <c r="AP410" i="79"/>
  <c r="AP411" i="79"/>
  <c r="AP412" i="79"/>
  <c r="AP413" i="79"/>
  <c r="AP414" i="79"/>
  <c r="AP415" i="79"/>
  <c r="AP220" i="79"/>
  <c r="AP221" i="79"/>
  <c r="AP222" i="79"/>
  <c r="AP216" i="79"/>
  <c r="AP217" i="79"/>
  <c r="AP218" i="79"/>
  <c r="AP219" i="79"/>
  <c r="AP416" i="79" l="1"/>
  <c r="AB9" i="79" s="1"/>
  <c r="C24" i="77" s="1"/>
  <c r="AN415" i="79"/>
  <c r="AO415" i="79" s="1"/>
  <c r="AN217" i="79"/>
  <c r="AO217" i="79" s="1"/>
  <c r="AN218" i="79"/>
  <c r="AO218" i="79" s="1"/>
  <c r="AN219" i="79"/>
  <c r="AO219" i="79" s="1"/>
  <c r="AN220" i="79"/>
  <c r="AO220" i="79" s="1"/>
  <c r="AN221" i="79"/>
  <c r="AO221" i="79" s="1"/>
  <c r="AN222" i="79"/>
  <c r="AO222" i="79" s="1"/>
  <c r="AN223" i="79"/>
  <c r="AO223" i="79" s="1"/>
  <c r="AN224" i="79"/>
  <c r="AO224" i="79" s="1"/>
  <c r="AN225" i="79"/>
  <c r="AO225" i="79" s="1"/>
  <c r="AN226" i="79"/>
  <c r="AO226" i="79" s="1"/>
  <c r="AN227" i="79"/>
  <c r="AO227" i="79" s="1"/>
  <c r="AN228" i="79"/>
  <c r="AO228" i="79" s="1"/>
  <c r="AN229" i="79"/>
  <c r="AO229" i="79" s="1"/>
  <c r="AN230" i="79"/>
  <c r="AO230" i="79" s="1"/>
  <c r="AN231" i="79"/>
  <c r="AO231" i="79" s="1"/>
  <c r="AN232" i="79"/>
  <c r="AO232" i="79" s="1"/>
  <c r="AN233" i="79"/>
  <c r="AO233" i="79" s="1"/>
  <c r="AN234" i="79"/>
  <c r="AO234" i="79" s="1"/>
  <c r="AN235" i="79"/>
  <c r="AO235" i="79" s="1"/>
  <c r="AN236" i="79"/>
  <c r="AO236" i="79" s="1"/>
  <c r="AN237" i="79"/>
  <c r="AO237" i="79" s="1"/>
  <c r="AN238" i="79"/>
  <c r="AO238" i="79" s="1"/>
  <c r="AN239" i="79"/>
  <c r="AO239" i="79" s="1"/>
  <c r="AN240" i="79"/>
  <c r="AO240" i="79" s="1"/>
  <c r="AN241" i="79"/>
  <c r="AO241" i="79" s="1"/>
  <c r="AN242" i="79"/>
  <c r="AO242" i="79" s="1"/>
  <c r="AN243" i="79"/>
  <c r="AO243" i="79" s="1"/>
  <c r="AN244" i="79"/>
  <c r="AO244" i="79" s="1"/>
  <c r="AN245" i="79"/>
  <c r="AO245" i="79" s="1"/>
  <c r="AN246" i="79"/>
  <c r="AO246" i="79" s="1"/>
  <c r="AN247" i="79"/>
  <c r="AO247" i="79" s="1"/>
  <c r="AN248" i="79"/>
  <c r="AO248" i="79" s="1"/>
  <c r="AN249" i="79"/>
  <c r="AO249" i="79" s="1"/>
  <c r="AN250" i="79"/>
  <c r="AO250" i="79" s="1"/>
  <c r="AN251" i="79"/>
  <c r="AO251" i="79" s="1"/>
  <c r="AN252" i="79"/>
  <c r="AO252" i="79" s="1"/>
  <c r="AN253" i="79"/>
  <c r="AO253" i="79" s="1"/>
  <c r="AN254" i="79"/>
  <c r="AO254" i="79" s="1"/>
  <c r="AN255" i="79"/>
  <c r="AO255" i="79" s="1"/>
  <c r="AN256" i="79"/>
  <c r="AO256" i="79" s="1"/>
  <c r="AN257" i="79"/>
  <c r="AO257" i="79" s="1"/>
  <c r="AN258" i="79"/>
  <c r="AO258" i="79" s="1"/>
  <c r="AN259" i="79"/>
  <c r="AO259" i="79" s="1"/>
  <c r="AN260" i="79"/>
  <c r="AO260" i="79" s="1"/>
  <c r="AN261" i="79"/>
  <c r="AO261" i="79" s="1"/>
  <c r="AN262" i="79"/>
  <c r="AO262" i="79" s="1"/>
  <c r="AN263" i="79"/>
  <c r="AO263" i="79" s="1"/>
  <c r="AN264" i="79"/>
  <c r="AO264" i="79" s="1"/>
  <c r="AN265" i="79"/>
  <c r="AO265" i="79" s="1"/>
  <c r="AN266" i="79"/>
  <c r="AO266" i="79" s="1"/>
  <c r="AN267" i="79"/>
  <c r="AO267" i="79" s="1"/>
  <c r="AN268" i="79"/>
  <c r="AO268" i="79" s="1"/>
  <c r="AN269" i="79"/>
  <c r="AO269" i="79" s="1"/>
  <c r="AN270" i="79"/>
  <c r="AO270" i="79" s="1"/>
  <c r="AN271" i="79"/>
  <c r="AO271" i="79" s="1"/>
  <c r="AN272" i="79"/>
  <c r="AO272" i="79" s="1"/>
  <c r="AN273" i="79"/>
  <c r="AO273" i="79" s="1"/>
  <c r="AN274" i="79"/>
  <c r="AO274" i="79" s="1"/>
  <c r="AN275" i="79"/>
  <c r="AO275" i="79" s="1"/>
  <c r="AN276" i="79"/>
  <c r="AO276" i="79" s="1"/>
  <c r="AN277" i="79"/>
  <c r="AO277" i="79" s="1"/>
  <c r="AN278" i="79"/>
  <c r="AO278" i="79" s="1"/>
  <c r="AN279" i="79"/>
  <c r="AO279" i="79" s="1"/>
  <c r="AN280" i="79"/>
  <c r="AO280" i="79" s="1"/>
  <c r="AN281" i="79"/>
  <c r="AO281" i="79" s="1"/>
  <c r="AN282" i="79"/>
  <c r="AO282" i="79" s="1"/>
  <c r="AN283" i="79"/>
  <c r="AO283" i="79" s="1"/>
  <c r="AN284" i="79"/>
  <c r="AO284" i="79" s="1"/>
  <c r="AN285" i="79"/>
  <c r="AO285" i="79" s="1"/>
  <c r="AN286" i="79"/>
  <c r="AO286" i="79" s="1"/>
  <c r="AN287" i="79"/>
  <c r="AO287" i="79" s="1"/>
  <c r="AN288" i="79"/>
  <c r="AO288" i="79" s="1"/>
  <c r="AN289" i="79"/>
  <c r="AO289" i="79" s="1"/>
  <c r="AN290" i="79"/>
  <c r="AO290" i="79" s="1"/>
  <c r="AN291" i="79"/>
  <c r="AO291" i="79" s="1"/>
  <c r="AN292" i="79"/>
  <c r="AO292" i="79" s="1"/>
  <c r="AN293" i="79"/>
  <c r="AO293" i="79" s="1"/>
  <c r="AN294" i="79"/>
  <c r="AO294" i="79" s="1"/>
  <c r="AN295" i="79"/>
  <c r="AO295" i="79" s="1"/>
  <c r="AN296" i="79"/>
  <c r="AO296" i="79" s="1"/>
  <c r="AN297" i="79"/>
  <c r="AO297" i="79" s="1"/>
  <c r="AN298" i="79"/>
  <c r="AO298" i="79" s="1"/>
  <c r="AN299" i="79"/>
  <c r="AO299" i="79" s="1"/>
  <c r="AN300" i="79"/>
  <c r="AO300" i="79" s="1"/>
  <c r="AN301" i="79"/>
  <c r="AO301" i="79" s="1"/>
  <c r="AN302" i="79"/>
  <c r="AO302" i="79" s="1"/>
  <c r="AN303" i="79"/>
  <c r="AO303" i="79" s="1"/>
  <c r="AN304" i="79"/>
  <c r="AO304" i="79" s="1"/>
  <c r="AN305" i="79"/>
  <c r="AO305" i="79" s="1"/>
  <c r="AN306" i="79"/>
  <c r="AO306" i="79" s="1"/>
  <c r="AN307" i="79"/>
  <c r="AO307" i="79" s="1"/>
  <c r="AN308" i="79"/>
  <c r="AO308" i="79" s="1"/>
  <c r="AN309" i="79"/>
  <c r="AO309" i="79" s="1"/>
  <c r="AN310" i="79"/>
  <c r="AO310" i="79" s="1"/>
  <c r="AN311" i="79"/>
  <c r="AO311" i="79" s="1"/>
  <c r="AN312" i="79"/>
  <c r="AO312" i="79" s="1"/>
  <c r="AN313" i="79"/>
  <c r="AO313" i="79" s="1"/>
  <c r="AN314" i="79"/>
  <c r="AO314" i="79" s="1"/>
  <c r="AN315" i="79"/>
  <c r="AO315" i="79" s="1"/>
  <c r="AN316" i="79"/>
  <c r="AO316" i="79" s="1"/>
  <c r="AN317" i="79"/>
  <c r="AO317" i="79" s="1"/>
  <c r="AN318" i="79"/>
  <c r="AO318" i="79" s="1"/>
  <c r="AN319" i="79"/>
  <c r="AO319" i="79" s="1"/>
  <c r="AN320" i="79"/>
  <c r="AO320" i="79" s="1"/>
  <c r="AN321" i="79"/>
  <c r="AO321" i="79" s="1"/>
  <c r="AN322" i="79"/>
  <c r="AO322" i="79" s="1"/>
  <c r="AN323" i="79"/>
  <c r="AO323" i="79" s="1"/>
  <c r="AN324" i="79"/>
  <c r="AO324" i="79" s="1"/>
  <c r="AN325" i="79"/>
  <c r="AO325" i="79" s="1"/>
  <c r="AN326" i="79"/>
  <c r="AO326" i="79" s="1"/>
  <c r="AN327" i="79"/>
  <c r="AO327" i="79" s="1"/>
  <c r="AN328" i="79"/>
  <c r="AO328" i="79" s="1"/>
  <c r="AN329" i="79"/>
  <c r="AO329" i="79" s="1"/>
  <c r="AN330" i="79"/>
  <c r="AO330" i="79" s="1"/>
  <c r="AN331" i="79"/>
  <c r="AO331" i="79" s="1"/>
  <c r="AN332" i="79"/>
  <c r="AO332" i="79" s="1"/>
  <c r="AN333" i="79"/>
  <c r="AO333" i="79" s="1"/>
  <c r="AN334" i="79"/>
  <c r="AO334" i="79" s="1"/>
  <c r="AN335" i="79"/>
  <c r="AO335" i="79" s="1"/>
  <c r="AN336" i="79"/>
  <c r="AO336" i="79" s="1"/>
  <c r="AN337" i="79"/>
  <c r="AO337" i="79" s="1"/>
  <c r="AN338" i="79"/>
  <c r="AO338" i="79" s="1"/>
  <c r="AN339" i="79"/>
  <c r="AO339" i="79" s="1"/>
  <c r="AN340" i="79"/>
  <c r="AO340" i="79" s="1"/>
  <c r="AN341" i="79"/>
  <c r="AO341" i="79" s="1"/>
  <c r="AN342" i="79"/>
  <c r="AO342" i="79" s="1"/>
  <c r="AN343" i="79"/>
  <c r="AO343" i="79" s="1"/>
  <c r="AN344" i="79"/>
  <c r="AO344" i="79" s="1"/>
  <c r="AN345" i="79"/>
  <c r="AO345" i="79" s="1"/>
  <c r="AN346" i="79"/>
  <c r="AO346" i="79" s="1"/>
  <c r="AN347" i="79"/>
  <c r="AO347" i="79" s="1"/>
  <c r="AN348" i="79"/>
  <c r="AO348" i="79" s="1"/>
  <c r="AN349" i="79"/>
  <c r="AO349" i="79" s="1"/>
  <c r="AN350" i="79"/>
  <c r="AO350" i="79" s="1"/>
  <c r="AN351" i="79"/>
  <c r="AO351" i="79" s="1"/>
  <c r="AN352" i="79"/>
  <c r="AO352" i="79" s="1"/>
  <c r="AN353" i="79"/>
  <c r="AO353" i="79" s="1"/>
  <c r="AN354" i="79"/>
  <c r="AO354" i="79" s="1"/>
  <c r="AN355" i="79"/>
  <c r="AO355" i="79" s="1"/>
  <c r="AN356" i="79"/>
  <c r="AO356" i="79" s="1"/>
  <c r="AN357" i="79"/>
  <c r="AO357" i="79" s="1"/>
  <c r="AN358" i="79"/>
  <c r="AO358" i="79" s="1"/>
  <c r="AN359" i="79"/>
  <c r="AO359" i="79" s="1"/>
  <c r="AN360" i="79"/>
  <c r="AO360" i="79" s="1"/>
  <c r="AN361" i="79"/>
  <c r="AO361" i="79" s="1"/>
  <c r="AN362" i="79"/>
  <c r="AO362" i="79" s="1"/>
  <c r="AN363" i="79"/>
  <c r="AO363" i="79" s="1"/>
  <c r="AN364" i="79"/>
  <c r="AO364" i="79" s="1"/>
  <c r="AN365" i="79"/>
  <c r="AO365" i="79" s="1"/>
  <c r="AN366" i="79"/>
  <c r="AO366" i="79" s="1"/>
  <c r="AN367" i="79"/>
  <c r="AO367" i="79" s="1"/>
  <c r="AN368" i="79"/>
  <c r="AO368" i="79" s="1"/>
  <c r="AN369" i="79"/>
  <c r="AO369" i="79" s="1"/>
  <c r="AN370" i="79"/>
  <c r="AO370" i="79" s="1"/>
  <c r="AN371" i="79"/>
  <c r="AO371" i="79" s="1"/>
  <c r="AN372" i="79"/>
  <c r="AO372" i="79" s="1"/>
  <c r="AN373" i="79"/>
  <c r="AO373" i="79" s="1"/>
  <c r="AN374" i="79"/>
  <c r="AO374" i="79" s="1"/>
  <c r="AN375" i="79"/>
  <c r="AO375" i="79" s="1"/>
  <c r="AN376" i="79"/>
  <c r="AO376" i="79" s="1"/>
  <c r="AN377" i="79"/>
  <c r="AO377" i="79" s="1"/>
  <c r="AN378" i="79"/>
  <c r="AO378" i="79" s="1"/>
  <c r="AN379" i="79"/>
  <c r="AO379" i="79" s="1"/>
  <c r="AN380" i="79"/>
  <c r="AO380" i="79" s="1"/>
  <c r="AN381" i="79"/>
  <c r="AO381" i="79" s="1"/>
  <c r="AN382" i="79"/>
  <c r="AO382" i="79" s="1"/>
  <c r="AN383" i="79"/>
  <c r="AO383" i="79" s="1"/>
  <c r="AN384" i="79"/>
  <c r="AO384" i="79" s="1"/>
  <c r="AN385" i="79"/>
  <c r="AO385" i="79" s="1"/>
  <c r="AN386" i="79"/>
  <c r="AO386" i="79" s="1"/>
  <c r="AN387" i="79"/>
  <c r="AO387" i="79" s="1"/>
  <c r="AN388" i="79"/>
  <c r="AO388" i="79" s="1"/>
  <c r="AN389" i="79"/>
  <c r="AO389" i="79" s="1"/>
  <c r="AN390" i="79"/>
  <c r="AO390" i="79" s="1"/>
  <c r="AN391" i="79"/>
  <c r="AO391" i="79" s="1"/>
  <c r="AN392" i="79"/>
  <c r="AO392" i="79" s="1"/>
  <c r="AN393" i="79"/>
  <c r="AO393" i="79" s="1"/>
  <c r="AN394" i="79"/>
  <c r="AO394" i="79" s="1"/>
  <c r="AN395" i="79"/>
  <c r="AO395" i="79" s="1"/>
  <c r="AN396" i="79"/>
  <c r="AO396" i="79" s="1"/>
  <c r="AN397" i="79"/>
  <c r="AO397" i="79" s="1"/>
  <c r="AN398" i="79"/>
  <c r="AO398" i="79" s="1"/>
  <c r="AN399" i="79"/>
  <c r="AO399" i="79" s="1"/>
  <c r="AN400" i="79"/>
  <c r="AO400" i="79" s="1"/>
  <c r="AN401" i="79"/>
  <c r="AO401" i="79" s="1"/>
  <c r="AN402" i="79"/>
  <c r="AO402" i="79" s="1"/>
  <c r="AN403" i="79"/>
  <c r="AO403" i="79" s="1"/>
  <c r="AN404" i="79"/>
  <c r="AO404" i="79" s="1"/>
  <c r="AN405" i="79"/>
  <c r="AO405" i="79" s="1"/>
  <c r="AN406" i="79"/>
  <c r="AO406" i="79" s="1"/>
  <c r="AN407" i="79"/>
  <c r="AO407" i="79" s="1"/>
  <c r="AN408" i="79"/>
  <c r="AO408" i="79" s="1"/>
  <c r="AN409" i="79"/>
  <c r="AO409" i="79" s="1"/>
  <c r="AN410" i="79"/>
  <c r="AO410" i="79" s="1"/>
  <c r="AN411" i="79"/>
  <c r="AO411" i="79" s="1"/>
  <c r="AN412" i="79"/>
  <c r="AO412" i="79" s="1"/>
  <c r="AN413" i="79"/>
  <c r="AO413" i="79" s="1"/>
  <c r="AN414" i="79"/>
  <c r="AO414" i="79" s="1"/>
  <c r="AN216" i="79"/>
  <c r="AO216" i="79" s="1"/>
  <c r="AO416" i="79" l="1"/>
  <c r="AB8" i="79" s="1"/>
  <c r="C23" i="77" s="1"/>
  <c r="K48" i="83"/>
  <c r="K49" i="83"/>
  <c r="K50" i="83"/>
  <c r="K51" i="83"/>
  <c r="K52" i="83"/>
  <c r="K53" i="83"/>
  <c r="K54" i="83"/>
  <c r="K55" i="83"/>
  <c r="K56" i="83"/>
  <c r="K57" i="83"/>
  <c r="K58" i="83"/>
  <c r="K59" i="83"/>
  <c r="K47" i="83"/>
  <c r="L47" i="83" l="1"/>
  <c r="L59" i="83"/>
  <c r="L55" i="83"/>
  <c r="L51" i="83"/>
  <c r="L58" i="83"/>
  <c r="L54" i="83"/>
  <c r="L50" i="83"/>
  <c r="L57" i="83"/>
  <c r="L53" i="83"/>
  <c r="L49" i="83"/>
  <c r="L56" i="83"/>
  <c r="L52" i="83"/>
  <c r="L48" i="83"/>
  <c r="F5" i="79"/>
  <c r="E5" i="79"/>
  <c r="BB18" i="79" l="1"/>
  <c r="M14" i="77" l="1"/>
  <c r="C14" i="77" l="1"/>
  <c r="AB10" i="79"/>
  <c r="BA5214" i="79"/>
  <c r="AV5214" i="79"/>
  <c r="BA5213" i="79"/>
  <c r="AV5213" i="79"/>
  <c r="BA5212" i="79"/>
  <c r="AV5212" i="79"/>
  <c r="BA5211" i="79"/>
  <c r="AV5211" i="79"/>
  <c r="BA5210" i="79"/>
  <c r="AV5210" i="79"/>
  <c r="BA5209" i="79"/>
  <c r="AV5209" i="79"/>
  <c r="BA5208" i="79"/>
  <c r="AV5208" i="79"/>
  <c r="BA5207" i="79"/>
  <c r="AV5207" i="79"/>
  <c r="BA5206" i="79"/>
  <c r="AV5206" i="79"/>
  <c r="BA5205" i="79"/>
  <c r="AV5205" i="79"/>
  <c r="BA5204" i="79"/>
  <c r="AV5204" i="79"/>
  <c r="BA5203" i="79"/>
  <c r="AV5203" i="79"/>
  <c r="BA5202" i="79"/>
  <c r="AV5202" i="79"/>
  <c r="BA5201" i="79"/>
  <c r="AV5201" i="79"/>
  <c r="BA5200" i="79"/>
  <c r="AV5200" i="79"/>
  <c r="BA5199" i="79"/>
  <c r="AV5199" i="79"/>
  <c r="BA5198" i="79"/>
  <c r="AV5198" i="79"/>
  <c r="BA5197" i="79"/>
  <c r="AV5197" i="79"/>
  <c r="BA5196" i="79"/>
  <c r="AV5196" i="79"/>
  <c r="BA5195" i="79"/>
  <c r="AV5195" i="79"/>
  <c r="BA5194" i="79"/>
  <c r="AV5194" i="79"/>
  <c r="BA5193" i="79"/>
  <c r="AV5193" i="79"/>
  <c r="BA5192" i="79"/>
  <c r="AV5192" i="79"/>
  <c r="BA5191" i="79"/>
  <c r="AV5191" i="79"/>
  <c r="BA5190" i="79"/>
  <c r="AV5190" i="79"/>
  <c r="BA5189" i="79"/>
  <c r="AV5189" i="79"/>
  <c r="BA5188" i="79"/>
  <c r="AV5188" i="79"/>
  <c r="BA5187" i="79"/>
  <c r="AV5187" i="79"/>
  <c r="BA5186" i="79"/>
  <c r="AV5186" i="79"/>
  <c r="BA5185" i="79"/>
  <c r="AV5185" i="79"/>
  <c r="BA5184" i="79"/>
  <c r="AV5184" i="79"/>
  <c r="BA5183" i="79"/>
  <c r="AV5183" i="79"/>
  <c r="BA5182" i="79"/>
  <c r="AV5182" i="79"/>
  <c r="BA5181" i="79"/>
  <c r="AV5181" i="79"/>
  <c r="BA5180" i="79"/>
  <c r="AV5180" i="79"/>
  <c r="BA5179" i="79"/>
  <c r="AV5179" i="79"/>
  <c r="BA5178" i="79"/>
  <c r="AV5178" i="79"/>
  <c r="BA5177" i="79"/>
  <c r="AV5177" i="79"/>
  <c r="BA5176" i="79"/>
  <c r="AV5176" i="79"/>
  <c r="BA5175" i="79"/>
  <c r="AV5175" i="79"/>
  <c r="BA5174" i="79"/>
  <c r="AV5174" i="79"/>
  <c r="BA5173" i="79"/>
  <c r="AV5173" i="79"/>
  <c r="BA5172" i="79"/>
  <c r="AV5172" i="79"/>
  <c r="BA5171" i="79"/>
  <c r="AV5171" i="79"/>
  <c r="BA5170" i="79"/>
  <c r="AV5170" i="79"/>
  <c r="BA5169" i="79"/>
  <c r="AV5169" i="79"/>
  <c r="BA5168" i="79"/>
  <c r="AV5168" i="79"/>
  <c r="BA5167" i="79"/>
  <c r="AV5167" i="79"/>
  <c r="BA5166" i="79"/>
  <c r="AV5166" i="79"/>
  <c r="BA5165" i="79"/>
  <c r="AV5165" i="79"/>
  <c r="BA5164" i="79"/>
  <c r="AV5164" i="79"/>
  <c r="BA5163" i="79"/>
  <c r="AV5163" i="79"/>
  <c r="BA5162" i="79"/>
  <c r="AV5162" i="79"/>
  <c r="BA5161" i="79"/>
  <c r="AV5161" i="79"/>
  <c r="BA5160" i="79"/>
  <c r="AV5160" i="79"/>
  <c r="BA5159" i="79"/>
  <c r="AV5159" i="79"/>
  <c r="BA5158" i="79"/>
  <c r="AV5158" i="79"/>
  <c r="BA5157" i="79"/>
  <c r="AV5157" i="79"/>
  <c r="BA5156" i="79"/>
  <c r="AV5156" i="79"/>
  <c r="BA5155" i="79"/>
  <c r="AV5155" i="79"/>
  <c r="BA5154" i="79"/>
  <c r="AV5154" i="79"/>
  <c r="BA5153" i="79"/>
  <c r="AV5153" i="79"/>
  <c r="BA5152" i="79"/>
  <c r="AV5152" i="79"/>
  <c r="BA5151" i="79"/>
  <c r="AV5151" i="79"/>
  <c r="BA5150" i="79"/>
  <c r="AV5150" i="79"/>
  <c r="BA5149" i="79"/>
  <c r="AV5149" i="79"/>
  <c r="BA5148" i="79"/>
  <c r="AV5148" i="79"/>
  <c r="BA5147" i="79"/>
  <c r="AV5147" i="79"/>
  <c r="BA5146" i="79"/>
  <c r="AV5146" i="79"/>
  <c r="BA5145" i="79"/>
  <c r="AV5145" i="79"/>
  <c r="BA5144" i="79"/>
  <c r="AV5144" i="79"/>
  <c r="BA5143" i="79"/>
  <c r="AV5143" i="79"/>
  <c r="BA5142" i="79"/>
  <c r="AV5142" i="79"/>
  <c r="BA5141" i="79"/>
  <c r="AV5141" i="79"/>
  <c r="BA5140" i="79"/>
  <c r="AV5140" i="79"/>
  <c r="BA5139" i="79"/>
  <c r="AV5139" i="79"/>
  <c r="BA5138" i="79"/>
  <c r="AV5138" i="79"/>
  <c r="BA5137" i="79"/>
  <c r="AV5137" i="79"/>
  <c r="BA5136" i="79"/>
  <c r="AV5136" i="79"/>
  <c r="BA5135" i="79"/>
  <c r="AV5135" i="79"/>
  <c r="BA5134" i="79"/>
  <c r="AV5134" i="79"/>
  <c r="BA5133" i="79"/>
  <c r="AV5133" i="79"/>
  <c r="BA5132" i="79"/>
  <c r="AV5132" i="79"/>
  <c r="BA5131" i="79"/>
  <c r="AV5131" i="79"/>
  <c r="BA5130" i="79"/>
  <c r="AV5130" i="79"/>
  <c r="BA5129" i="79"/>
  <c r="AV5129" i="79"/>
  <c r="BA5128" i="79"/>
  <c r="AV5128" i="79"/>
  <c r="BA5127" i="79"/>
  <c r="AV5127" i="79"/>
  <c r="BA5126" i="79"/>
  <c r="AV5126" i="79"/>
  <c r="BA5125" i="79"/>
  <c r="AV5125" i="79"/>
  <c r="BA5124" i="79"/>
  <c r="AV5124" i="79"/>
  <c r="BA5123" i="79"/>
  <c r="AV5123" i="79"/>
  <c r="BA5122" i="79"/>
  <c r="AV5122" i="79"/>
  <c r="BA5121" i="79"/>
  <c r="AV5121" i="79"/>
  <c r="BA5120" i="79"/>
  <c r="AV5120" i="79"/>
  <c r="BA5119" i="79"/>
  <c r="AV5119" i="79"/>
  <c r="BA5118" i="79"/>
  <c r="AV5118" i="79"/>
  <c r="BA5117" i="79"/>
  <c r="AV5117" i="79"/>
  <c r="BA5116" i="79"/>
  <c r="AV5116" i="79"/>
  <c r="BA5115" i="79"/>
  <c r="AV5115" i="79"/>
  <c r="BA5114" i="79"/>
  <c r="AV5114" i="79"/>
  <c r="BA5113" i="79"/>
  <c r="AV5113" i="79"/>
  <c r="BA5112" i="79"/>
  <c r="AV5112" i="79"/>
  <c r="BA5111" i="79"/>
  <c r="AV5111" i="79"/>
  <c r="BA5110" i="79"/>
  <c r="AV5110" i="79"/>
  <c r="BA5109" i="79"/>
  <c r="AV5109" i="79"/>
  <c r="BA5108" i="79"/>
  <c r="AV5108" i="79"/>
  <c r="BA5107" i="79"/>
  <c r="AV5107" i="79"/>
  <c r="BA5106" i="79"/>
  <c r="AV5106" i="79"/>
  <c r="BA5105" i="79"/>
  <c r="AV5105" i="79"/>
  <c r="B215" i="79"/>
  <c r="B216" i="79"/>
  <c r="B217" i="79"/>
  <c r="B218" i="79"/>
  <c r="B219" i="79"/>
  <c r="B220" i="79"/>
  <c r="B221" i="79"/>
  <c r="B222" i="79"/>
  <c r="B223" i="79"/>
  <c r="B224" i="79"/>
  <c r="B225" i="79"/>
  <c r="B226" i="79"/>
  <c r="B227" i="79"/>
  <c r="B228" i="79"/>
  <c r="B229" i="79"/>
  <c r="B230" i="79"/>
  <c r="B231" i="79"/>
  <c r="B232" i="79"/>
  <c r="B233" i="79"/>
  <c r="B234" i="79"/>
  <c r="B235" i="79"/>
  <c r="B236" i="79"/>
  <c r="B237" i="79"/>
  <c r="B238" i="79"/>
  <c r="B239" i="79"/>
  <c r="B240" i="79"/>
  <c r="B241" i="79"/>
  <c r="B242" i="79"/>
  <c r="B243" i="79"/>
  <c r="B244" i="79"/>
  <c r="B245" i="79"/>
  <c r="B246" i="79"/>
  <c r="B247" i="79"/>
  <c r="B248" i="79"/>
  <c r="B249" i="79"/>
  <c r="B250" i="79"/>
  <c r="B251" i="79"/>
  <c r="B252" i="79"/>
  <c r="B253" i="79"/>
  <c r="B254" i="79"/>
  <c r="B255" i="79"/>
  <c r="B256" i="79"/>
  <c r="B257" i="79"/>
  <c r="B258" i="79"/>
  <c r="B259" i="79"/>
  <c r="B260" i="79"/>
  <c r="B261" i="79"/>
  <c r="B262" i="79"/>
  <c r="B263" i="79"/>
  <c r="B264" i="79"/>
  <c r="B265" i="79"/>
  <c r="B266" i="79"/>
  <c r="B267" i="79"/>
  <c r="B268" i="79"/>
  <c r="B269" i="79"/>
  <c r="B270" i="79"/>
  <c r="B271" i="79"/>
  <c r="B272" i="79"/>
  <c r="B273" i="79"/>
  <c r="B274" i="79"/>
  <c r="B275" i="79"/>
  <c r="B276" i="79"/>
  <c r="B277" i="79"/>
  <c r="B278" i="79"/>
  <c r="B279" i="79"/>
  <c r="B280" i="79"/>
  <c r="B281" i="79"/>
  <c r="B282" i="79"/>
  <c r="B283" i="79"/>
  <c r="B284" i="79"/>
  <c r="B285" i="79"/>
  <c r="B286" i="79"/>
  <c r="B287" i="79"/>
  <c r="B288" i="79"/>
  <c r="B289" i="79"/>
  <c r="B290" i="79"/>
  <c r="B291" i="79"/>
  <c r="B292" i="79"/>
  <c r="B293" i="79"/>
  <c r="B294" i="79"/>
  <c r="B295" i="79"/>
  <c r="B296" i="79"/>
  <c r="B297" i="79"/>
  <c r="B298" i="79"/>
  <c r="B299" i="79"/>
  <c r="B300" i="79"/>
  <c r="B301" i="79"/>
  <c r="B302" i="79"/>
  <c r="B303" i="79"/>
  <c r="B304" i="79"/>
  <c r="B305" i="79"/>
  <c r="B306" i="79"/>
  <c r="B307" i="79"/>
  <c r="B308" i="79"/>
  <c r="B309" i="79"/>
  <c r="B310" i="79"/>
  <c r="B311" i="79"/>
  <c r="B312" i="79"/>
  <c r="B313" i="79"/>
  <c r="B314" i="79"/>
  <c r="B315" i="79"/>
  <c r="B316" i="79"/>
  <c r="B317" i="79"/>
  <c r="B318" i="79"/>
  <c r="B319" i="79"/>
  <c r="B320" i="79"/>
  <c r="B321" i="79"/>
  <c r="B322" i="79"/>
  <c r="B323" i="79"/>
  <c r="B324" i="79"/>
  <c r="B325" i="79"/>
  <c r="B326" i="79"/>
  <c r="B327" i="79"/>
  <c r="B328" i="79"/>
  <c r="B329" i="79"/>
  <c r="B330" i="79"/>
  <c r="B331" i="79"/>
  <c r="B332" i="79"/>
  <c r="B333" i="79"/>
  <c r="B334" i="79"/>
  <c r="B335" i="79"/>
  <c r="B336" i="79"/>
  <c r="B337" i="79"/>
  <c r="B338" i="79"/>
  <c r="B339" i="79"/>
  <c r="B340" i="79"/>
  <c r="B341" i="79"/>
  <c r="B342" i="79"/>
  <c r="B343" i="79"/>
  <c r="B344" i="79"/>
  <c r="B345" i="79"/>
  <c r="B346" i="79"/>
  <c r="B347" i="79"/>
  <c r="B348" i="79"/>
  <c r="B349" i="79"/>
  <c r="B350" i="79"/>
  <c r="B351" i="79"/>
  <c r="B352" i="79"/>
  <c r="B353" i="79"/>
  <c r="B354" i="79"/>
  <c r="B355" i="79"/>
  <c r="B356" i="79"/>
  <c r="B357" i="79"/>
  <c r="B358" i="79"/>
  <c r="B359" i="79"/>
  <c r="B360" i="79"/>
  <c r="B361" i="79"/>
  <c r="B362" i="79"/>
  <c r="B363" i="79"/>
  <c r="B364" i="79"/>
  <c r="B365" i="79"/>
  <c r="B366" i="79"/>
  <c r="B367" i="79"/>
  <c r="B368" i="79"/>
  <c r="B369" i="79"/>
  <c r="B370" i="79"/>
  <c r="B371" i="79"/>
  <c r="B372" i="79"/>
  <c r="B373" i="79"/>
  <c r="B374" i="79"/>
  <c r="B375" i="79"/>
  <c r="B376" i="79"/>
  <c r="B377" i="79"/>
  <c r="B378" i="79"/>
  <c r="B379" i="79"/>
  <c r="B380" i="79"/>
  <c r="B381" i="79"/>
  <c r="B382" i="79"/>
  <c r="B383" i="79"/>
  <c r="B384" i="79"/>
  <c r="B385" i="79"/>
  <c r="B386" i="79"/>
  <c r="B387" i="79"/>
  <c r="B388" i="79"/>
  <c r="B389" i="79"/>
  <c r="B390" i="79"/>
  <c r="B391" i="79"/>
  <c r="B392" i="79"/>
  <c r="B393" i="79"/>
  <c r="B394" i="79"/>
  <c r="B395" i="79"/>
  <c r="B396" i="79"/>
  <c r="B397" i="79"/>
  <c r="B398" i="79"/>
  <c r="B399" i="79"/>
  <c r="B400" i="79"/>
  <c r="B401" i="79"/>
  <c r="B402" i="79"/>
  <c r="B403" i="79"/>
  <c r="B404" i="79"/>
  <c r="B405" i="79"/>
  <c r="B406" i="79"/>
  <c r="B407" i="79"/>
  <c r="B408" i="79"/>
  <c r="B409" i="79"/>
  <c r="B410" i="79"/>
  <c r="B411" i="79"/>
  <c r="B412" i="79"/>
  <c r="B413" i="79"/>
  <c r="B414" i="79"/>
  <c r="U215" i="79"/>
  <c r="U414" i="79"/>
  <c r="M215" i="79"/>
  <c r="U214" i="79"/>
  <c r="E215" i="79"/>
  <c r="L246" i="79"/>
  <c r="L247" i="79"/>
  <c r="L248" i="79"/>
  <c r="L249" i="79"/>
  <c r="L250" i="79"/>
  <c r="L251" i="79"/>
  <c r="L252" i="79"/>
  <c r="L253" i="79"/>
  <c r="L254" i="79"/>
  <c r="L255" i="79"/>
  <c r="L256" i="79"/>
  <c r="L257" i="79"/>
  <c r="L258" i="79"/>
  <c r="L259" i="79"/>
  <c r="L260" i="79"/>
  <c r="L261" i="79"/>
  <c r="L262" i="79"/>
  <c r="L263" i="79"/>
  <c r="L264" i="79"/>
  <c r="L265" i="79"/>
  <c r="L266" i="79"/>
  <c r="L267" i="79"/>
  <c r="L268" i="79"/>
  <c r="L269" i="79"/>
  <c r="L270" i="79"/>
  <c r="L271" i="79"/>
  <c r="L272" i="79"/>
  <c r="L273" i="79"/>
  <c r="L274" i="79"/>
  <c r="L275" i="79"/>
  <c r="L276" i="79"/>
  <c r="L277" i="79"/>
  <c r="L278" i="79"/>
  <c r="L279" i="79"/>
  <c r="L280" i="79"/>
  <c r="L281" i="79"/>
  <c r="L282" i="79"/>
  <c r="L283" i="79"/>
  <c r="L284" i="79"/>
  <c r="L285" i="79"/>
  <c r="L286" i="79"/>
  <c r="L287" i="79"/>
  <c r="L288" i="79"/>
  <c r="L289" i="79"/>
  <c r="L290" i="79"/>
  <c r="L291" i="79"/>
  <c r="L292" i="79"/>
  <c r="L293" i="79"/>
  <c r="L294" i="79"/>
  <c r="L295" i="79"/>
  <c r="L296" i="79"/>
  <c r="L297" i="79"/>
  <c r="L298" i="79"/>
  <c r="L299" i="79"/>
  <c r="L300" i="79"/>
  <c r="L301" i="79"/>
  <c r="L302" i="79"/>
  <c r="L303" i="79"/>
  <c r="L304" i="79"/>
  <c r="L305" i="79"/>
  <c r="L306" i="79"/>
  <c r="L307" i="79"/>
  <c r="L308" i="79"/>
  <c r="L309" i="79"/>
  <c r="L310" i="79"/>
  <c r="L311" i="79"/>
  <c r="L312" i="79"/>
  <c r="L313" i="79"/>
  <c r="L314" i="79"/>
  <c r="L315" i="79"/>
  <c r="L316" i="79"/>
  <c r="L317" i="79"/>
  <c r="L318" i="79"/>
  <c r="L319" i="79"/>
  <c r="L320" i="79"/>
  <c r="L321" i="79"/>
  <c r="L322" i="79"/>
  <c r="L323" i="79"/>
  <c r="L324" i="79"/>
  <c r="L325" i="79"/>
  <c r="L326" i="79"/>
  <c r="L327" i="79"/>
  <c r="L328" i="79"/>
  <c r="L329" i="79"/>
  <c r="L330" i="79"/>
  <c r="L331" i="79"/>
  <c r="L332" i="79"/>
  <c r="L333" i="79"/>
  <c r="L334" i="79"/>
  <c r="L335" i="79"/>
  <c r="L336" i="79"/>
  <c r="L337" i="79"/>
  <c r="L338" i="79"/>
  <c r="L339" i="79"/>
  <c r="L340" i="79"/>
  <c r="L341" i="79"/>
  <c r="L342" i="79"/>
  <c r="L343" i="79"/>
  <c r="L344" i="79"/>
  <c r="L345" i="79"/>
  <c r="L346" i="79"/>
  <c r="L347" i="79"/>
  <c r="L348" i="79"/>
  <c r="L349" i="79"/>
  <c r="L350" i="79"/>
  <c r="L351" i="79"/>
  <c r="L352" i="79"/>
  <c r="L353" i="79"/>
  <c r="L354" i="79"/>
  <c r="L355" i="79"/>
  <c r="L356" i="79"/>
  <c r="L357" i="79"/>
  <c r="L358" i="79"/>
  <c r="L359" i="79"/>
  <c r="L360" i="79"/>
  <c r="L361" i="79"/>
  <c r="L362" i="79"/>
  <c r="L363" i="79"/>
  <c r="L364" i="79"/>
  <c r="L365" i="79"/>
  <c r="L366" i="79"/>
  <c r="L367" i="79"/>
  <c r="L368" i="79"/>
  <c r="L369" i="79"/>
  <c r="L370" i="79"/>
  <c r="L371" i="79"/>
  <c r="L372" i="79"/>
  <c r="L373" i="79"/>
  <c r="L374" i="79"/>
  <c r="L375" i="79"/>
  <c r="L376" i="79"/>
  <c r="L377" i="79"/>
  <c r="L378" i="79"/>
  <c r="L379" i="79"/>
  <c r="L380" i="79"/>
  <c r="L381" i="79"/>
  <c r="L382" i="79"/>
  <c r="L383" i="79"/>
  <c r="L384" i="79"/>
  <c r="L385" i="79"/>
  <c r="L386" i="79"/>
  <c r="L387" i="79"/>
  <c r="L388" i="79"/>
  <c r="L389" i="79"/>
  <c r="L390" i="79"/>
  <c r="L391" i="79"/>
  <c r="L392" i="79"/>
  <c r="L393" i="79"/>
  <c r="L394" i="79"/>
  <c r="L395" i="79"/>
  <c r="L396" i="79"/>
  <c r="L397" i="79"/>
  <c r="L398" i="79"/>
  <c r="L399" i="79"/>
  <c r="L400" i="79"/>
  <c r="L401" i="79"/>
  <c r="L402" i="79"/>
  <c r="L403" i="79"/>
  <c r="L404" i="79"/>
  <c r="L405" i="79"/>
  <c r="L406" i="79"/>
  <c r="L407" i="79"/>
  <c r="L408" i="79"/>
  <c r="L409" i="79"/>
  <c r="L410" i="79"/>
  <c r="L411" i="79"/>
  <c r="L412" i="79"/>
  <c r="L413" i="79"/>
  <c r="N215" i="79"/>
  <c r="AL14" i="79" s="1"/>
  <c r="A10" i="79"/>
  <c r="U216" i="79"/>
  <c r="U217" i="79"/>
  <c r="U218" i="79"/>
  <c r="U219" i="79"/>
  <c r="U220" i="79"/>
  <c r="U221" i="79"/>
  <c r="U222" i="79"/>
  <c r="U223" i="79"/>
  <c r="U224" i="79"/>
  <c r="U225" i="79"/>
  <c r="U226" i="79"/>
  <c r="U227" i="79"/>
  <c r="U228" i="79"/>
  <c r="U229" i="79"/>
  <c r="U230" i="79"/>
  <c r="U231" i="79"/>
  <c r="U232" i="79"/>
  <c r="U233" i="79"/>
  <c r="U234" i="79"/>
  <c r="U235" i="79"/>
  <c r="U236" i="79"/>
  <c r="U237" i="79"/>
  <c r="U238" i="79"/>
  <c r="U239" i="79"/>
  <c r="U240" i="79"/>
  <c r="U241" i="79"/>
  <c r="U242" i="79"/>
  <c r="U243" i="79"/>
  <c r="U244" i="79"/>
  <c r="U245" i="79"/>
  <c r="U246" i="79"/>
  <c r="U247" i="79"/>
  <c r="U248" i="79"/>
  <c r="U249" i="79"/>
  <c r="U250" i="79"/>
  <c r="U251" i="79"/>
  <c r="U252" i="79"/>
  <c r="U253" i="79"/>
  <c r="U254" i="79"/>
  <c r="U255" i="79"/>
  <c r="U256" i="79"/>
  <c r="U257" i="79"/>
  <c r="U258" i="79"/>
  <c r="U259" i="79"/>
  <c r="U260" i="79"/>
  <c r="U261" i="79"/>
  <c r="U262" i="79"/>
  <c r="U263" i="79"/>
  <c r="U264" i="79"/>
  <c r="U265" i="79"/>
  <c r="U266" i="79"/>
  <c r="U267" i="79"/>
  <c r="U268" i="79"/>
  <c r="U269" i="79"/>
  <c r="U270" i="79"/>
  <c r="U271" i="79"/>
  <c r="U272" i="79"/>
  <c r="U273" i="79"/>
  <c r="U274" i="79"/>
  <c r="U275" i="79"/>
  <c r="U276" i="79"/>
  <c r="U277" i="79"/>
  <c r="U278" i="79"/>
  <c r="U279" i="79"/>
  <c r="U280" i="79"/>
  <c r="U281" i="79"/>
  <c r="U282" i="79"/>
  <c r="U283" i="79"/>
  <c r="U284" i="79"/>
  <c r="U285" i="79"/>
  <c r="U286" i="79"/>
  <c r="U287" i="79"/>
  <c r="U288" i="79"/>
  <c r="U289" i="79"/>
  <c r="U290" i="79"/>
  <c r="U291" i="79"/>
  <c r="U292" i="79"/>
  <c r="U293" i="79"/>
  <c r="U294" i="79"/>
  <c r="U295" i="79"/>
  <c r="U296" i="79"/>
  <c r="U297" i="79"/>
  <c r="U298" i="79"/>
  <c r="U299" i="79"/>
  <c r="U300" i="79"/>
  <c r="U301" i="79"/>
  <c r="U302" i="79"/>
  <c r="U303" i="79"/>
  <c r="U304" i="79"/>
  <c r="U305" i="79"/>
  <c r="U306" i="79"/>
  <c r="U307" i="79"/>
  <c r="U308" i="79"/>
  <c r="U309" i="79"/>
  <c r="U310" i="79"/>
  <c r="U311" i="79"/>
  <c r="U312" i="79"/>
  <c r="U313" i="79"/>
  <c r="U314" i="79"/>
  <c r="U315" i="79"/>
  <c r="U316" i="79"/>
  <c r="U317" i="79"/>
  <c r="U318" i="79"/>
  <c r="U319" i="79"/>
  <c r="U320" i="79"/>
  <c r="U321" i="79"/>
  <c r="U322" i="79"/>
  <c r="U323" i="79"/>
  <c r="U324" i="79"/>
  <c r="U325" i="79"/>
  <c r="U326" i="79"/>
  <c r="U327" i="79"/>
  <c r="U328" i="79"/>
  <c r="U329" i="79"/>
  <c r="U330" i="79"/>
  <c r="U331" i="79"/>
  <c r="U332" i="79"/>
  <c r="U333" i="79"/>
  <c r="U334" i="79"/>
  <c r="U335" i="79"/>
  <c r="U336" i="79"/>
  <c r="U337" i="79"/>
  <c r="U338" i="79"/>
  <c r="U339" i="79"/>
  <c r="U340" i="79"/>
  <c r="U341" i="79"/>
  <c r="U342" i="79"/>
  <c r="U343" i="79"/>
  <c r="U344" i="79"/>
  <c r="U345" i="79"/>
  <c r="U346" i="79"/>
  <c r="U347" i="79"/>
  <c r="U348" i="79"/>
  <c r="U349" i="79"/>
  <c r="U350" i="79"/>
  <c r="U351" i="79"/>
  <c r="U352" i="79"/>
  <c r="U353" i="79"/>
  <c r="U354" i="79"/>
  <c r="U355" i="79"/>
  <c r="U356" i="79"/>
  <c r="U357" i="79"/>
  <c r="U358" i="79"/>
  <c r="U359" i="79"/>
  <c r="U360" i="79"/>
  <c r="U361" i="79"/>
  <c r="U362" i="79"/>
  <c r="U363" i="79"/>
  <c r="U364" i="79"/>
  <c r="U365" i="79"/>
  <c r="U366" i="79"/>
  <c r="U367" i="79"/>
  <c r="U368" i="79"/>
  <c r="U369" i="79"/>
  <c r="U370" i="79"/>
  <c r="U371" i="79"/>
  <c r="U372" i="79"/>
  <c r="U373" i="79"/>
  <c r="U374" i="79"/>
  <c r="U375" i="79"/>
  <c r="U376" i="79"/>
  <c r="U377" i="79"/>
  <c r="U378" i="79"/>
  <c r="U379" i="79"/>
  <c r="U380" i="79"/>
  <c r="U381" i="79"/>
  <c r="U382" i="79"/>
  <c r="U383" i="79"/>
  <c r="U384" i="79"/>
  <c r="U385" i="79"/>
  <c r="U386" i="79"/>
  <c r="U387" i="79"/>
  <c r="U388" i="79"/>
  <c r="U389" i="79"/>
  <c r="U390" i="79"/>
  <c r="U391" i="79"/>
  <c r="U392" i="79"/>
  <c r="U393" i="79"/>
  <c r="U394" i="79"/>
  <c r="U395" i="79"/>
  <c r="U396" i="79"/>
  <c r="U397" i="79"/>
  <c r="U398" i="79"/>
  <c r="U399" i="79"/>
  <c r="U400" i="79"/>
  <c r="U401" i="79"/>
  <c r="U402" i="79"/>
  <c r="U403" i="79"/>
  <c r="U404" i="79"/>
  <c r="U405" i="79"/>
  <c r="U406" i="79"/>
  <c r="U407" i="79"/>
  <c r="U408" i="79"/>
  <c r="U409" i="79"/>
  <c r="U410" i="79"/>
  <c r="U411" i="79"/>
  <c r="U412" i="79"/>
  <c r="U413" i="79"/>
  <c r="I214" i="79"/>
  <c r="J215" i="79"/>
  <c r="K215" i="79"/>
  <c r="X213" i="79"/>
  <c r="U201" i="50" s="1"/>
  <c r="W213" i="79"/>
  <c r="T201" i="50" s="1"/>
  <c r="V213" i="79"/>
  <c r="S201" i="50" s="1"/>
  <c r="X212" i="79"/>
  <c r="U200" i="50" s="1"/>
  <c r="W212" i="79"/>
  <c r="T200" i="50" s="1"/>
  <c r="V212" i="79"/>
  <c r="S200" i="50" s="1"/>
  <c r="X211" i="79"/>
  <c r="U199" i="50" s="1"/>
  <c r="W211" i="79"/>
  <c r="T199" i="50" s="1"/>
  <c r="V211" i="79"/>
  <c r="S199" i="50" s="1"/>
  <c r="X210" i="79"/>
  <c r="U198" i="50" s="1"/>
  <c r="W210" i="79"/>
  <c r="T198" i="50" s="1"/>
  <c r="V210" i="79"/>
  <c r="S198" i="50" s="1"/>
  <c r="X209" i="79"/>
  <c r="U197" i="50" s="1"/>
  <c r="W209" i="79"/>
  <c r="T197" i="50" s="1"/>
  <c r="V209" i="79"/>
  <c r="S197" i="50" s="1"/>
  <c r="X208" i="79"/>
  <c r="U196" i="50" s="1"/>
  <c r="W208" i="79"/>
  <c r="T196" i="50" s="1"/>
  <c r="V208" i="79"/>
  <c r="S196" i="50" s="1"/>
  <c r="X207" i="79"/>
  <c r="U195" i="50" s="1"/>
  <c r="W207" i="79"/>
  <c r="T195" i="50" s="1"/>
  <c r="V207" i="79"/>
  <c r="S195" i="50" s="1"/>
  <c r="X206" i="79"/>
  <c r="U194" i="50" s="1"/>
  <c r="W206" i="79"/>
  <c r="T194" i="50" s="1"/>
  <c r="V206" i="79"/>
  <c r="S194" i="50" s="1"/>
  <c r="X205" i="79"/>
  <c r="U193" i="50" s="1"/>
  <c r="W205" i="79"/>
  <c r="T193" i="50" s="1"/>
  <c r="V205" i="79"/>
  <c r="S193" i="50" s="1"/>
  <c r="X204" i="79"/>
  <c r="U192" i="50" s="1"/>
  <c r="W204" i="79"/>
  <c r="T192" i="50" s="1"/>
  <c r="V204" i="79"/>
  <c r="S192" i="50" s="1"/>
  <c r="X203" i="79"/>
  <c r="U191" i="50" s="1"/>
  <c r="W203" i="79"/>
  <c r="T191" i="50" s="1"/>
  <c r="V203" i="79"/>
  <c r="S191" i="50" s="1"/>
  <c r="X202" i="79"/>
  <c r="U190" i="50" s="1"/>
  <c r="W202" i="79"/>
  <c r="T190" i="50" s="1"/>
  <c r="V202" i="79"/>
  <c r="S190" i="50" s="1"/>
  <c r="X201" i="79"/>
  <c r="U189" i="50" s="1"/>
  <c r="W201" i="79"/>
  <c r="T189" i="50" s="1"/>
  <c r="V201" i="79"/>
  <c r="S189" i="50" s="1"/>
  <c r="X200" i="79"/>
  <c r="U188" i="50" s="1"/>
  <c r="W200" i="79"/>
  <c r="T188" i="50" s="1"/>
  <c r="V200" i="79"/>
  <c r="S188" i="50" s="1"/>
  <c r="X199" i="79"/>
  <c r="U187" i="50" s="1"/>
  <c r="W199" i="79"/>
  <c r="T187" i="50" s="1"/>
  <c r="V199" i="79"/>
  <c r="S187" i="50" s="1"/>
  <c r="X198" i="79"/>
  <c r="U186" i="50" s="1"/>
  <c r="W198" i="79"/>
  <c r="T186" i="50" s="1"/>
  <c r="V198" i="79"/>
  <c r="S186" i="50" s="1"/>
  <c r="X197" i="79"/>
  <c r="U185" i="50" s="1"/>
  <c r="W197" i="79"/>
  <c r="T185" i="50" s="1"/>
  <c r="V197" i="79"/>
  <c r="S185" i="50" s="1"/>
  <c r="X196" i="79"/>
  <c r="U184" i="50" s="1"/>
  <c r="W196" i="79"/>
  <c r="T184" i="50" s="1"/>
  <c r="V196" i="79"/>
  <c r="S184" i="50" s="1"/>
  <c r="X195" i="79"/>
  <c r="U183" i="50" s="1"/>
  <c r="W195" i="79"/>
  <c r="T183" i="50" s="1"/>
  <c r="V195" i="79"/>
  <c r="S183" i="50" s="1"/>
  <c r="X194" i="79"/>
  <c r="U182" i="50" s="1"/>
  <c r="W194" i="79"/>
  <c r="T182" i="50" s="1"/>
  <c r="V194" i="79"/>
  <c r="S182" i="50" s="1"/>
  <c r="X193" i="79"/>
  <c r="U181" i="50" s="1"/>
  <c r="W193" i="79"/>
  <c r="T181" i="50" s="1"/>
  <c r="V193" i="79"/>
  <c r="S181" i="50" s="1"/>
  <c r="X192" i="79"/>
  <c r="U180" i="50" s="1"/>
  <c r="W192" i="79"/>
  <c r="T180" i="50" s="1"/>
  <c r="V192" i="79"/>
  <c r="S180" i="50" s="1"/>
  <c r="X191" i="79"/>
  <c r="U179" i="50" s="1"/>
  <c r="W191" i="79"/>
  <c r="T179" i="50" s="1"/>
  <c r="V191" i="79"/>
  <c r="S179" i="50" s="1"/>
  <c r="X190" i="79"/>
  <c r="U178" i="50" s="1"/>
  <c r="W190" i="79"/>
  <c r="T178" i="50" s="1"/>
  <c r="V190" i="79"/>
  <c r="S178" i="50" s="1"/>
  <c r="X189" i="79"/>
  <c r="U177" i="50" s="1"/>
  <c r="W189" i="79"/>
  <c r="T177" i="50" s="1"/>
  <c r="V189" i="79"/>
  <c r="S177" i="50" s="1"/>
  <c r="X188" i="79"/>
  <c r="U176" i="50" s="1"/>
  <c r="W188" i="79"/>
  <c r="T176" i="50" s="1"/>
  <c r="V188" i="79"/>
  <c r="S176" i="50" s="1"/>
  <c r="X187" i="79"/>
  <c r="U175" i="50" s="1"/>
  <c r="W187" i="79"/>
  <c r="T175" i="50" s="1"/>
  <c r="V187" i="79"/>
  <c r="S175" i="50" s="1"/>
  <c r="X186" i="79"/>
  <c r="U174" i="50" s="1"/>
  <c r="W186" i="79"/>
  <c r="T174" i="50" s="1"/>
  <c r="V186" i="79"/>
  <c r="S174" i="50" s="1"/>
  <c r="X185" i="79"/>
  <c r="U173" i="50" s="1"/>
  <c r="W185" i="79"/>
  <c r="T173" i="50" s="1"/>
  <c r="V185" i="79"/>
  <c r="S173" i="50" s="1"/>
  <c r="X184" i="79"/>
  <c r="U172" i="50" s="1"/>
  <c r="W184" i="79"/>
  <c r="T172" i="50" s="1"/>
  <c r="V184" i="79"/>
  <c r="S172" i="50" s="1"/>
  <c r="X183" i="79"/>
  <c r="U171" i="50" s="1"/>
  <c r="W183" i="79"/>
  <c r="T171" i="50" s="1"/>
  <c r="V183" i="79"/>
  <c r="S171" i="50" s="1"/>
  <c r="X182" i="79"/>
  <c r="U170" i="50" s="1"/>
  <c r="W182" i="79"/>
  <c r="T170" i="50" s="1"/>
  <c r="V182" i="79"/>
  <c r="S170" i="50" s="1"/>
  <c r="X181" i="79"/>
  <c r="U169" i="50" s="1"/>
  <c r="W181" i="79"/>
  <c r="T169" i="50" s="1"/>
  <c r="V181" i="79"/>
  <c r="S169" i="50" s="1"/>
  <c r="X180" i="79"/>
  <c r="U168" i="50" s="1"/>
  <c r="W180" i="79"/>
  <c r="T168" i="50" s="1"/>
  <c r="V180" i="79"/>
  <c r="S168" i="50" s="1"/>
  <c r="X179" i="79"/>
  <c r="U167" i="50" s="1"/>
  <c r="W179" i="79"/>
  <c r="T167" i="50" s="1"/>
  <c r="V179" i="79"/>
  <c r="S167" i="50" s="1"/>
  <c r="X178" i="79"/>
  <c r="U166" i="50" s="1"/>
  <c r="W178" i="79"/>
  <c r="T166" i="50" s="1"/>
  <c r="V178" i="79"/>
  <c r="S166" i="50" s="1"/>
  <c r="X177" i="79"/>
  <c r="U165" i="50" s="1"/>
  <c r="W177" i="79"/>
  <c r="T165" i="50" s="1"/>
  <c r="V177" i="79"/>
  <c r="S165" i="50" s="1"/>
  <c r="X176" i="79"/>
  <c r="U164" i="50" s="1"/>
  <c r="W176" i="79"/>
  <c r="T164" i="50" s="1"/>
  <c r="V176" i="79"/>
  <c r="S164" i="50" s="1"/>
  <c r="X175" i="79"/>
  <c r="U163" i="50" s="1"/>
  <c r="W175" i="79"/>
  <c r="T163" i="50" s="1"/>
  <c r="V175" i="79"/>
  <c r="S163" i="50" s="1"/>
  <c r="X174" i="79"/>
  <c r="U162" i="50" s="1"/>
  <c r="W174" i="79"/>
  <c r="T162" i="50" s="1"/>
  <c r="V174" i="79"/>
  <c r="S162" i="50" s="1"/>
  <c r="X173" i="79"/>
  <c r="U161" i="50" s="1"/>
  <c r="W173" i="79"/>
  <c r="T161" i="50" s="1"/>
  <c r="V173" i="79"/>
  <c r="S161" i="50" s="1"/>
  <c r="X172" i="79"/>
  <c r="U160" i="50" s="1"/>
  <c r="W172" i="79"/>
  <c r="T160" i="50" s="1"/>
  <c r="V172" i="79"/>
  <c r="S160" i="50" s="1"/>
  <c r="X171" i="79"/>
  <c r="U159" i="50" s="1"/>
  <c r="W171" i="79"/>
  <c r="T159" i="50" s="1"/>
  <c r="V171" i="79"/>
  <c r="S159" i="50" s="1"/>
  <c r="X170" i="79"/>
  <c r="U158" i="50" s="1"/>
  <c r="W170" i="79"/>
  <c r="T158" i="50" s="1"/>
  <c r="V170" i="79"/>
  <c r="S158" i="50" s="1"/>
  <c r="X169" i="79"/>
  <c r="U157" i="50" s="1"/>
  <c r="W169" i="79"/>
  <c r="T157" i="50" s="1"/>
  <c r="V169" i="79"/>
  <c r="S157" i="50" s="1"/>
  <c r="X168" i="79"/>
  <c r="U156" i="50" s="1"/>
  <c r="W168" i="79"/>
  <c r="T156" i="50" s="1"/>
  <c r="V168" i="79"/>
  <c r="S156" i="50" s="1"/>
  <c r="X167" i="79"/>
  <c r="U155" i="50" s="1"/>
  <c r="W167" i="79"/>
  <c r="T155" i="50" s="1"/>
  <c r="V167" i="79"/>
  <c r="S155" i="50" s="1"/>
  <c r="X166" i="79"/>
  <c r="U154" i="50" s="1"/>
  <c r="W166" i="79"/>
  <c r="T154" i="50" s="1"/>
  <c r="V166" i="79"/>
  <c r="S154" i="50" s="1"/>
  <c r="X165" i="79"/>
  <c r="U153" i="50" s="1"/>
  <c r="W165" i="79"/>
  <c r="T153" i="50" s="1"/>
  <c r="V165" i="79"/>
  <c r="S153" i="50" s="1"/>
  <c r="X164" i="79"/>
  <c r="U152" i="50" s="1"/>
  <c r="W164" i="79"/>
  <c r="T152" i="50" s="1"/>
  <c r="V164" i="79"/>
  <c r="S152" i="50" s="1"/>
  <c r="X163" i="79"/>
  <c r="U151" i="50" s="1"/>
  <c r="W163" i="79"/>
  <c r="T151" i="50" s="1"/>
  <c r="V163" i="79"/>
  <c r="S151" i="50" s="1"/>
  <c r="X162" i="79"/>
  <c r="U150" i="50" s="1"/>
  <c r="W162" i="79"/>
  <c r="T150" i="50" s="1"/>
  <c r="V162" i="79"/>
  <c r="S150" i="50" s="1"/>
  <c r="X161" i="79"/>
  <c r="U149" i="50" s="1"/>
  <c r="W161" i="79"/>
  <c r="T149" i="50" s="1"/>
  <c r="V161" i="79"/>
  <c r="S149" i="50" s="1"/>
  <c r="X160" i="79"/>
  <c r="U148" i="50" s="1"/>
  <c r="W160" i="79"/>
  <c r="T148" i="50" s="1"/>
  <c r="V160" i="79"/>
  <c r="S148" i="50" s="1"/>
  <c r="X159" i="79"/>
  <c r="U147" i="50" s="1"/>
  <c r="W159" i="79"/>
  <c r="T147" i="50" s="1"/>
  <c r="V159" i="79"/>
  <c r="S147" i="50" s="1"/>
  <c r="X158" i="79"/>
  <c r="U146" i="50" s="1"/>
  <c r="W158" i="79"/>
  <c r="T146" i="50" s="1"/>
  <c r="V158" i="79"/>
  <c r="S146" i="50" s="1"/>
  <c r="X157" i="79"/>
  <c r="U145" i="50" s="1"/>
  <c r="W157" i="79"/>
  <c r="T145" i="50" s="1"/>
  <c r="V157" i="79"/>
  <c r="S145" i="50" s="1"/>
  <c r="X156" i="79"/>
  <c r="U144" i="50" s="1"/>
  <c r="W156" i="79"/>
  <c r="T144" i="50" s="1"/>
  <c r="V156" i="79"/>
  <c r="S144" i="50" s="1"/>
  <c r="X155" i="79"/>
  <c r="U143" i="50" s="1"/>
  <c r="W155" i="79"/>
  <c r="T143" i="50" s="1"/>
  <c r="V155" i="79"/>
  <c r="S143" i="50" s="1"/>
  <c r="X154" i="79"/>
  <c r="U142" i="50" s="1"/>
  <c r="W154" i="79"/>
  <c r="T142" i="50" s="1"/>
  <c r="V154" i="79"/>
  <c r="S142" i="50" s="1"/>
  <c r="X153" i="79"/>
  <c r="U141" i="50" s="1"/>
  <c r="W153" i="79"/>
  <c r="T141" i="50" s="1"/>
  <c r="V153" i="79"/>
  <c r="S141" i="50" s="1"/>
  <c r="X152" i="79"/>
  <c r="U140" i="50" s="1"/>
  <c r="W152" i="79"/>
  <c r="T140" i="50" s="1"/>
  <c r="V152" i="79"/>
  <c r="S140" i="50" s="1"/>
  <c r="X151" i="79"/>
  <c r="U139" i="50" s="1"/>
  <c r="W151" i="79"/>
  <c r="T139" i="50" s="1"/>
  <c r="V151" i="79"/>
  <c r="S139" i="50" s="1"/>
  <c r="X150" i="79"/>
  <c r="U138" i="50" s="1"/>
  <c r="W150" i="79"/>
  <c r="T138" i="50" s="1"/>
  <c r="V150" i="79"/>
  <c r="S138" i="50" s="1"/>
  <c r="X149" i="79"/>
  <c r="U137" i="50" s="1"/>
  <c r="W149" i="79"/>
  <c r="T137" i="50" s="1"/>
  <c r="V149" i="79"/>
  <c r="S137" i="50" s="1"/>
  <c r="X148" i="79"/>
  <c r="U136" i="50" s="1"/>
  <c r="W148" i="79"/>
  <c r="T136" i="50" s="1"/>
  <c r="V148" i="79"/>
  <c r="S136" i="50" s="1"/>
  <c r="X147" i="79"/>
  <c r="U135" i="50" s="1"/>
  <c r="W147" i="79"/>
  <c r="T135" i="50" s="1"/>
  <c r="V147" i="79"/>
  <c r="S135" i="50" s="1"/>
  <c r="X146" i="79"/>
  <c r="U134" i="50" s="1"/>
  <c r="W146" i="79"/>
  <c r="T134" i="50" s="1"/>
  <c r="V146" i="79"/>
  <c r="S134" i="50" s="1"/>
  <c r="X145" i="79"/>
  <c r="U133" i="50" s="1"/>
  <c r="W145" i="79"/>
  <c r="T133" i="50" s="1"/>
  <c r="V145" i="79"/>
  <c r="S133" i="50" s="1"/>
  <c r="X144" i="79"/>
  <c r="U132" i="50" s="1"/>
  <c r="W144" i="79"/>
  <c r="T132" i="50" s="1"/>
  <c r="V144" i="79"/>
  <c r="S132" i="50" s="1"/>
  <c r="X143" i="79"/>
  <c r="U131" i="50" s="1"/>
  <c r="W143" i="79"/>
  <c r="T131" i="50" s="1"/>
  <c r="V143" i="79"/>
  <c r="S131" i="50" s="1"/>
  <c r="X142" i="79"/>
  <c r="U130" i="50" s="1"/>
  <c r="W142" i="79"/>
  <c r="T130" i="50" s="1"/>
  <c r="V142" i="79"/>
  <c r="S130" i="50" s="1"/>
  <c r="X141" i="79"/>
  <c r="U129" i="50" s="1"/>
  <c r="W141" i="79"/>
  <c r="T129" i="50" s="1"/>
  <c r="V141" i="79"/>
  <c r="S129" i="50" s="1"/>
  <c r="X140" i="79"/>
  <c r="U128" i="50" s="1"/>
  <c r="W140" i="79"/>
  <c r="T128" i="50" s="1"/>
  <c r="V140" i="79"/>
  <c r="S128" i="50" s="1"/>
  <c r="X139" i="79"/>
  <c r="U127" i="50" s="1"/>
  <c r="W139" i="79"/>
  <c r="T127" i="50" s="1"/>
  <c r="V139" i="79"/>
  <c r="S127" i="50" s="1"/>
  <c r="X138" i="79"/>
  <c r="U126" i="50" s="1"/>
  <c r="W138" i="79"/>
  <c r="T126" i="50" s="1"/>
  <c r="V138" i="79"/>
  <c r="S126" i="50" s="1"/>
  <c r="X137" i="79"/>
  <c r="U125" i="50" s="1"/>
  <c r="W137" i="79"/>
  <c r="T125" i="50" s="1"/>
  <c r="V137" i="79"/>
  <c r="S125" i="50" s="1"/>
  <c r="X136" i="79"/>
  <c r="U124" i="50" s="1"/>
  <c r="W136" i="79"/>
  <c r="T124" i="50" s="1"/>
  <c r="V136" i="79"/>
  <c r="S124" i="50" s="1"/>
  <c r="X135" i="79"/>
  <c r="U123" i="50" s="1"/>
  <c r="W135" i="79"/>
  <c r="T123" i="50" s="1"/>
  <c r="V135" i="79"/>
  <c r="S123" i="50" s="1"/>
  <c r="X134" i="79"/>
  <c r="U122" i="50" s="1"/>
  <c r="W134" i="79"/>
  <c r="T122" i="50" s="1"/>
  <c r="V134" i="79"/>
  <c r="S122" i="50" s="1"/>
  <c r="X133" i="79"/>
  <c r="U121" i="50" s="1"/>
  <c r="W133" i="79"/>
  <c r="T121" i="50" s="1"/>
  <c r="V133" i="79"/>
  <c r="S121" i="50" s="1"/>
  <c r="X132" i="79"/>
  <c r="U120" i="50" s="1"/>
  <c r="W132" i="79"/>
  <c r="T120" i="50" s="1"/>
  <c r="V132" i="79"/>
  <c r="S120" i="50" s="1"/>
  <c r="X131" i="79"/>
  <c r="U119" i="50" s="1"/>
  <c r="W131" i="79"/>
  <c r="T119" i="50" s="1"/>
  <c r="V131" i="79"/>
  <c r="S119" i="50" s="1"/>
  <c r="X130" i="79"/>
  <c r="U118" i="50" s="1"/>
  <c r="W130" i="79"/>
  <c r="T118" i="50" s="1"/>
  <c r="V130" i="79"/>
  <c r="S118" i="50" s="1"/>
  <c r="X129" i="79"/>
  <c r="U117" i="50" s="1"/>
  <c r="W129" i="79"/>
  <c r="T117" i="50" s="1"/>
  <c r="V129" i="79"/>
  <c r="S117" i="50" s="1"/>
  <c r="X128" i="79"/>
  <c r="U116" i="50" s="1"/>
  <c r="W128" i="79"/>
  <c r="T116" i="50" s="1"/>
  <c r="V128" i="79"/>
  <c r="S116" i="50" s="1"/>
  <c r="X127" i="79"/>
  <c r="U115" i="50" s="1"/>
  <c r="W127" i="79"/>
  <c r="T115" i="50" s="1"/>
  <c r="V127" i="79"/>
  <c r="S115" i="50" s="1"/>
  <c r="X126" i="79"/>
  <c r="U114" i="50" s="1"/>
  <c r="W126" i="79"/>
  <c r="T114" i="50" s="1"/>
  <c r="V126" i="79"/>
  <c r="S114" i="50" s="1"/>
  <c r="X125" i="79"/>
  <c r="U113" i="50" s="1"/>
  <c r="W125" i="79"/>
  <c r="T113" i="50" s="1"/>
  <c r="V125" i="79"/>
  <c r="S113" i="50" s="1"/>
  <c r="X124" i="79"/>
  <c r="U112" i="50" s="1"/>
  <c r="W124" i="79"/>
  <c r="T112" i="50" s="1"/>
  <c r="V124" i="79"/>
  <c r="S112" i="50" s="1"/>
  <c r="X123" i="79"/>
  <c r="U111" i="50" s="1"/>
  <c r="W123" i="79"/>
  <c r="T111" i="50" s="1"/>
  <c r="V123" i="79"/>
  <c r="S111" i="50" s="1"/>
  <c r="X122" i="79"/>
  <c r="U110" i="50" s="1"/>
  <c r="W122" i="79"/>
  <c r="T110" i="50" s="1"/>
  <c r="V122" i="79"/>
  <c r="S110" i="50" s="1"/>
  <c r="X121" i="79"/>
  <c r="U109" i="50" s="1"/>
  <c r="W121" i="79"/>
  <c r="T109" i="50" s="1"/>
  <c r="V121" i="79"/>
  <c r="S109" i="50" s="1"/>
  <c r="X120" i="79"/>
  <c r="U108" i="50" s="1"/>
  <c r="W120" i="79"/>
  <c r="T108" i="50" s="1"/>
  <c r="V120" i="79"/>
  <c r="S108" i="50" s="1"/>
  <c r="X119" i="79"/>
  <c r="U107" i="50" s="1"/>
  <c r="W119" i="79"/>
  <c r="T107" i="50" s="1"/>
  <c r="V119" i="79"/>
  <c r="S107" i="50" s="1"/>
  <c r="X118" i="79"/>
  <c r="U106" i="50" s="1"/>
  <c r="W118" i="79"/>
  <c r="T106" i="50" s="1"/>
  <c r="V118" i="79"/>
  <c r="S106" i="50" s="1"/>
  <c r="X117" i="79"/>
  <c r="U105" i="50" s="1"/>
  <c r="W117" i="79"/>
  <c r="T105" i="50" s="1"/>
  <c r="V117" i="79"/>
  <c r="S105" i="50" s="1"/>
  <c r="X116" i="79"/>
  <c r="U104" i="50" s="1"/>
  <c r="W116" i="79"/>
  <c r="T104" i="50" s="1"/>
  <c r="V116" i="79"/>
  <c r="S104" i="50" s="1"/>
  <c r="X115" i="79"/>
  <c r="U103" i="50" s="1"/>
  <c r="W115" i="79"/>
  <c r="T103" i="50" s="1"/>
  <c r="V115" i="79"/>
  <c r="S103" i="50" s="1"/>
  <c r="X114" i="79"/>
  <c r="U102" i="50" s="1"/>
  <c r="W114" i="79"/>
  <c r="T102" i="50" s="1"/>
  <c r="V114" i="79"/>
  <c r="S102" i="50" s="1"/>
  <c r="X113" i="79"/>
  <c r="U101" i="50" s="1"/>
  <c r="W113" i="79"/>
  <c r="T101" i="50" s="1"/>
  <c r="V113" i="79"/>
  <c r="S101" i="50" s="1"/>
  <c r="X112" i="79"/>
  <c r="U100" i="50" s="1"/>
  <c r="W112" i="79"/>
  <c r="T100" i="50" s="1"/>
  <c r="V112" i="79"/>
  <c r="S100" i="50" s="1"/>
  <c r="X111" i="79"/>
  <c r="U99" i="50" s="1"/>
  <c r="W111" i="79"/>
  <c r="T99" i="50" s="1"/>
  <c r="V111" i="79"/>
  <c r="S99" i="50" s="1"/>
  <c r="X110" i="79"/>
  <c r="U98" i="50" s="1"/>
  <c r="W110" i="79"/>
  <c r="T98" i="50" s="1"/>
  <c r="V110" i="79"/>
  <c r="S98" i="50" s="1"/>
  <c r="X109" i="79"/>
  <c r="U97" i="50" s="1"/>
  <c r="W109" i="79"/>
  <c r="T97" i="50" s="1"/>
  <c r="V109" i="79"/>
  <c r="S97" i="50" s="1"/>
  <c r="X108" i="79"/>
  <c r="U96" i="50" s="1"/>
  <c r="W108" i="79"/>
  <c r="T96" i="50" s="1"/>
  <c r="V108" i="79"/>
  <c r="S96" i="50" s="1"/>
  <c r="X107" i="79"/>
  <c r="U95" i="50" s="1"/>
  <c r="W107" i="79"/>
  <c r="T95" i="50" s="1"/>
  <c r="V107" i="79"/>
  <c r="S95" i="50" s="1"/>
  <c r="X106" i="79"/>
  <c r="U94" i="50" s="1"/>
  <c r="W106" i="79"/>
  <c r="T94" i="50" s="1"/>
  <c r="V106" i="79"/>
  <c r="S94" i="50" s="1"/>
  <c r="X105" i="79"/>
  <c r="U93" i="50" s="1"/>
  <c r="W105" i="79"/>
  <c r="T93" i="50" s="1"/>
  <c r="V105" i="79"/>
  <c r="S93" i="50" s="1"/>
  <c r="X104" i="79"/>
  <c r="U92" i="50" s="1"/>
  <c r="W104" i="79"/>
  <c r="T92" i="50" s="1"/>
  <c r="V104" i="79"/>
  <c r="S92" i="50" s="1"/>
  <c r="X103" i="79"/>
  <c r="U91" i="50" s="1"/>
  <c r="W103" i="79"/>
  <c r="T91" i="50" s="1"/>
  <c r="V103" i="79"/>
  <c r="S91" i="50" s="1"/>
  <c r="X102" i="79"/>
  <c r="U90" i="50" s="1"/>
  <c r="W102" i="79"/>
  <c r="T90" i="50" s="1"/>
  <c r="V102" i="79"/>
  <c r="S90" i="50" s="1"/>
  <c r="X101" i="79"/>
  <c r="U89" i="50" s="1"/>
  <c r="W101" i="79"/>
  <c r="T89" i="50" s="1"/>
  <c r="V101" i="79"/>
  <c r="S89" i="50" s="1"/>
  <c r="X100" i="79"/>
  <c r="U88" i="50" s="1"/>
  <c r="W100" i="79"/>
  <c r="T88" i="50" s="1"/>
  <c r="V100" i="79"/>
  <c r="S88" i="50" s="1"/>
  <c r="X99" i="79"/>
  <c r="U87" i="50" s="1"/>
  <c r="W99" i="79"/>
  <c r="T87" i="50" s="1"/>
  <c r="V99" i="79"/>
  <c r="S87" i="50" s="1"/>
  <c r="X98" i="79"/>
  <c r="U86" i="50" s="1"/>
  <c r="W98" i="79"/>
  <c r="T86" i="50" s="1"/>
  <c r="V98" i="79"/>
  <c r="S86" i="50" s="1"/>
  <c r="X97" i="79"/>
  <c r="U85" i="50" s="1"/>
  <c r="W97" i="79"/>
  <c r="T85" i="50" s="1"/>
  <c r="V97" i="79"/>
  <c r="S85" i="50" s="1"/>
  <c r="X96" i="79"/>
  <c r="U84" i="50" s="1"/>
  <c r="W96" i="79"/>
  <c r="T84" i="50" s="1"/>
  <c r="V96" i="79"/>
  <c r="S84" i="50" s="1"/>
  <c r="X95" i="79"/>
  <c r="U83" i="50" s="1"/>
  <c r="W95" i="79"/>
  <c r="T83" i="50" s="1"/>
  <c r="V95" i="79"/>
  <c r="S83" i="50" s="1"/>
  <c r="X94" i="79"/>
  <c r="U82" i="50" s="1"/>
  <c r="W94" i="79"/>
  <c r="T82" i="50" s="1"/>
  <c r="V94" i="79"/>
  <c r="S82" i="50" s="1"/>
  <c r="X93" i="79"/>
  <c r="U81" i="50" s="1"/>
  <c r="W93" i="79"/>
  <c r="T81" i="50" s="1"/>
  <c r="V93" i="79"/>
  <c r="S81" i="50" s="1"/>
  <c r="X92" i="79"/>
  <c r="U80" i="50" s="1"/>
  <c r="W92" i="79"/>
  <c r="T80" i="50" s="1"/>
  <c r="V92" i="79"/>
  <c r="S80" i="50" s="1"/>
  <c r="X91" i="79"/>
  <c r="U79" i="50" s="1"/>
  <c r="W91" i="79"/>
  <c r="T79" i="50" s="1"/>
  <c r="V91" i="79"/>
  <c r="S79" i="50" s="1"/>
  <c r="X90" i="79"/>
  <c r="U78" i="50" s="1"/>
  <c r="W90" i="79"/>
  <c r="T78" i="50" s="1"/>
  <c r="V90" i="79"/>
  <c r="S78" i="50" s="1"/>
  <c r="X89" i="79"/>
  <c r="U77" i="50" s="1"/>
  <c r="W89" i="79"/>
  <c r="T77" i="50" s="1"/>
  <c r="V89" i="79"/>
  <c r="S77" i="50" s="1"/>
  <c r="X88" i="79"/>
  <c r="U76" i="50" s="1"/>
  <c r="W88" i="79"/>
  <c r="T76" i="50" s="1"/>
  <c r="V88" i="79"/>
  <c r="S76" i="50" s="1"/>
  <c r="X87" i="79"/>
  <c r="U75" i="50" s="1"/>
  <c r="W87" i="79"/>
  <c r="T75" i="50" s="1"/>
  <c r="V87" i="79"/>
  <c r="S75" i="50" s="1"/>
  <c r="X86" i="79"/>
  <c r="U74" i="50" s="1"/>
  <c r="W86" i="79"/>
  <c r="T74" i="50" s="1"/>
  <c r="V86" i="79"/>
  <c r="S74" i="50" s="1"/>
  <c r="X85" i="79"/>
  <c r="U73" i="50" s="1"/>
  <c r="W85" i="79"/>
  <c r="T73" i="50" s="1"/>
  <c r="V85" i="79"/>
  <c r="S73" i="50" s="1"/>
  <c r="X84" i="79"/>
  <c r="U72" i="50" s="1"/>
  <c r="W84" i="79"/>
  <c r="T72" i="50" s="1"/>
  <c r="V84" i="79"/>
  <c r="S72" i="50" s="1"/>
  <c r="X83" i="79"/>
  <c r="U71" i="50" s="1"/>
  <c r="W83" i="79"/>
  <c r="T71" i="50" s="1"/>
  <c r="V83" i="79"/>
  <c r="S71" i="50" s="1"/>
  <c r="X82" i="79"/>
  <c r="U70" i="50" s="1"/>
  <c r="W82" i="79"/>
  <c r="T70" i="50" s="1"/>
  <c r="V82" i="79"/>
  <c r="S70" i="50" s="1"/>
  <c r="X81" i="79"/>
  <c r="U69" i="50" s="1"/>
  <c r="W81" i="79"/>
  <c r="T69" i="50" s="1"/>
  <c r="V81" i="79"/>
  <c r="S69" i="50" s="1"/>
  <c r="X80" i="79"/>
  <c r="U68" i="50" s="1"/>
  <c r="W80" i="79"/>
  <c r="T68" i="50" s="1"/>
  <c r="V80" i="79"/>
  <c r="S68" i="50" s="1"/>
  <c r="X79" i="79"/>
  <c r="U67" i="50" s="1"/>
  <c r="W79" i="79"/>
  <c r="T67" i="50" s="1"/>
  <c r="V79" i="79"/>
  <c r="S67" i="50" s="1"/>
  <c r="X78" i="79"/>
  <c r="U66" i="50" s="1"/>
  <c r="W78" i="79"/>
  <c r="T66" i="50" s="1"/>
  <c r="V78" i="79"/>
  <c r="S66" i="50" s="1"/>
  <c r="X77" i="79"/>
  <c r="U65" i="50" s="1"/>
  <c r="W77" i="79"/>
  <c r="T65" i="50" s="1"/>
  <c r="V77" i="79"/>
  <c r="S65" i="50" s="1"/>
  <c r="X76" i="79"/>
  <c r="U64" i="50" s="1"/>
  <c r="W76" i="79"/>
  <c r="T64" i="50" s="1"/>
  <c r="V76" i="79"/>
  <c r="S64" i="50" s="1"/>
  <c r="X75" i="79"/>
  <c r="U63" i="50" s="1"/>
  <c r="W75" i="79"/>
  <c r="T63" i="50" s="1"/>
  <c r="V75" i="79"/>
  <c r="S63" i="50" s="1"/>
  <c r="X74" i="79"/>
  <c r="U62" i="50" s="1"/>
  <c r="W74" i="79"/>
  <c r="T62" i="50" s="1"/>
  <c r="V74" i="79"/>
  <c r="S62" i="50" s="1"/>
  <c r="X73" i="79"/>
  <c r="U61" i="50" s="1"/>
  <c r="W73" i="79"/>
  <c r="T61" i="50" s="1"/>
  <c r="V73" i="79"/>
  <c r="S61" i="50" s="1"/>
  <c r="X72" i="79"/>
  <c r="U60" i="50" s="1"/>
  <c r="W72" i="79"/>
  <c r="T60" i="50" s="1"/>
  <c r="V72" i="79"/>
  <c r="S60" i="50" s="1"/>
  <c r="X71" i="79"/>
  <c r="U59" i="50" s="1"/>
  <c r="W71" i="79"/>
  <c r="T59" i="50" s="1"/>
  <c r="V71" i="79"/>
  <c r="S59" i="50" s="1"/>
  <c r="X70" i="79"/>
  <c r="U58" i="50" s="1"/>
  <c r="W70" i="79"/>
  <c r="T58" i="50" s="1"/>
  <c r="V70" i="79"/>
  <c r="S58" i="50" s="1"/>
  <c r="X69" i="79"/>
  <c r="U57" i="50" s="1"/>
  <c r="W69" i="79"/>
  <c r="T57" i="50" s="1"/>
  <c r="V69" i="79"/>
  <c r="S57" i="50" s="1"/>
  <c r="X68" i="79"/>
  <c r="U56" i="50" s="1"/>
  <c r="W68" i="79"/>
  <c r="T56" i="50" s="1"/>
  <c r="V68" i="79"/>
  <c r="S56" i="50" s="1"/>
  <c r="X67" i="79"/>
  <c r="U55" i="50" s="1"/>
  <c r="W67" i="79"/>
  <c r="T55" i="50" s="1"/>
  <c r="V67" i="79"/>
  <c r="S55" i="50" s="1"/>
  <c r="X66" i="79"/>
  <c r="U54" i="50" s="1"/>
  <c r="W66" i="79"/>
  <c r="T54" i="50" s="1"/>
  <c r="V66" i="79"/>
  <c r="S54" i="50" s="1"/>
  <c r="X65" i="79"/>
  <c r="U53" i="50" s="1"/>
  <c r="W65" i="79"/>
  <c r="T53" i="50" s="1"/>
  <c r="V65" i="79"/>
  <c r="S53" i="50" s="1"/>
  <c r="X64" i="79"/>
  <c r="U52" i="50" s="1"/>
  <c r="W64" i="79"/>
  <c r="T52" i="50" s="1"/>
  <c r="V64" i="79"/>
  <c r="S52" i="50" s="1"/>
  <c r="X63" i="79"/>
  <c r="U51" i="50" s="1"/>
  <c r="W63" i="79"/>
  <c r="T51" i="50" s="1"/>
  <c r="V63" i="79"/>
  <c r="S51" i="50" s="1"/>
  <c r="X62" i="79"/>
  <c r="U50" i="50" s="1"/>
  <c r="W62" i="79"/>
  <c r="T50" i="50" s="1"/>
  <c r="V62" i="79"/>
  <c r="S50" i="50" s="1"/>
  <c r="X61" i="79"/>
  <c r="U49" i="50" s="1"/>
  <c r="W61" i="79"/>
  <c r="T49" i="50" s="1"/>
  <c r="V61" i="79"/>
  <c r="S49" i="50" s="1"/>
  <c r="X60" i="79"/>
  <c r="U48" i="50" s="1"/>
  <c r="W60" i="79"/>
  <c r="T48" i="50" s="1"/>
  <c r="V60" i="79"/>
  <c r="S48" i="50" s="1"/>
  <c r="X59" i="79"/>
  <c r="U47" i="50" s="1"/>
  <c r="W59" i="79"/>
  <c r="T47" i="50" s="1"/>
  <c r="V59" i="79"/>
  <c r="S47" i="50" s="1"/>
  <c r="X58" i="79"/>
  <c r="U46" i="50" s="1"/>
  <c r="W58" i="79"/>
  <c r="T46" i="50" s="1"/>
  <c r="V58" i="79"/>
  <c r="S46" i="50" s="1"/>
  <c r="X57" i="79"/>
  <c r="U45" i="50" s="1"/>
  <c r="W57" i="79"/>
  <c r="T45" i="50" s="1"/>
  <c r="V57" i="79"/>
  <c r="S45" i="50" s="1"/>
  <c r="X56" i="79"/>
  <c r="U44" i="50" s="1"/>
  <c r="W56" i="79"/>
  <c r="T44" i="50" s="1"/>
  <c r="V56" i="79"/>
  <c r="S44" i="50" s="1"/>
  <c r="X55" i="79"/>
  <c r="U43" i="50" s="1"/>
  <c r="W55" i="79"/>
  <c r="T43" i="50" s="1"/>
  <c r="V55" i="79"/>
  <c r="S43" i="50" s="1"/>
  <c r="X54" i="79"/>
  <c r="U42" i="50" s="1"/>
  <c r="W54" i="79"/>
  <c r="T42" i="50" s="1"/>
  <c r="V54" i="79"/>
  <c r="S42" i="50" s="1"/>
  <c r="X53" i="79"/>
  <c r="U41" i="50" s="1"/>
  <c r="W53" i="79"/>
  <c r="T41" i="50" s="1"/>
  <c r="V53" i="79"/>
  <c r="S41" i="50" s="1"/>
  <c r="X52" i="79"/>
  <c r="U40" i="50" s="1"/>
  <c r="W52" i="79"/>
  <c r="T40" i="50" s="1"/>
  <c r="V52" i="79"/>
  <c r="S40" i="50" s="1"/>
  <c r="X51" i="79"/>
  <c r="U39" i="50" s="1"/>
  <c r="W51" i="79"/>
  <c r="T39" i="50" s="1"/>
  <c r="V51" i="79"/>
  <c r="S39" i="50" s="1"/>
  <c r="X50" i="79"/>
  <c r="U38" i="50" s="1"/>
  <c r="W50" i="79"/>
  <c r="T38" i="50" s="1"/>
  <c r="V50" i="79"/>
  <c r="S38" i="50" s="1"/>
  <c r="X49" i="79"/>
  <c r="U37" i="50" s="1"/>
  <c r="W49" i="79"/>
  <c r="T37" i="50" s="1"/>
  <c r="V49" i="79"/>
  <c r="S37" i="50" s="1"/>
  <c r="X48" i="79"/>
  <c r="U36" i="50" s="1"/>
  <c r="W48" i="79"/>
  <c r="T36" i="50" s="1"/>
  <c r="V48" i="79"/>
  <c r="S36" i="50" s="1"/>
  <c r="X47" i="79"/>
  <c r="U35" i="50" s="1"/>
  <c r="W47" i="79"/>
  <c r="T35" i="50" s="1"/>
  <c r="V47" i="79"/>
  <c r="S35" i="50" s="1"/>
  <c r="X46" i="79"/>
  <c r="U34" i="50" s="1"/>
  <c r="W46" i="79"/>
  <c r="T34" i="50" s="1"/>
  <c r="V46" i="79"/>
  <c r="S34" i="50" s="1"/>
  <c r="X45" i="79"/>
  <c r="U33" i="50" s="1"/>
  <c r="W45" i="79"/>
  <c r="T33" i="50" s="1"/>
  <c r="V45" i="79"/>
  <c r="S33" i="50" s="1"/>
  <c r="X44" i="79"/>
  <c r="U32" i="50" s="1"/>
  <c r="W44" i="79"/>
  <c r="T32" i="50" s="1"/>
  <c r="V44" i="79"/>
  <c r="S32" i="50" s="1"/>
  <c r="X43" i="79"/>
  <c r="U31" i="50" s="1"/>
  <c r="W43" i="79"/>
  <c r="T31" i="50" s="1"/>
  <c r="V43" i="79"/>
  <c r="S31" i="50" s="1"/>
  <c r="X42" i="79"/>
  <c r="U30" i="50" s="1"/>
  <c r="W42" i="79"/>
  <c r="T30" i="50" s="1"/>
  <c r="V42" i="79"/>
  <c r="S30" i="50" s="1"/>
  <c r="X41" i="79"/>
  <c r="U29" i="50" s="1"/>
  <c r="W41" i="79"/>
  <c r="T29" i="50" s="1"/>
  <c r="V41" i="79"/>
  <c r="S29" i="50" s="1"/>
  <c r="X40" i="79"/>
  <c r="U28" i="50" s="1"/>
  <c r="W40" i="79"/>
  <c r="T28" i="50" s="1"/>
  <c r="V40" i="79"/>
  <c r="S28" i="50" s="1"/>
  <c r="X39" i="79"/>
  <c r="U27" i="50" s="1"/>
  <c r="W39" i="79"/>
  <c r="T27" i="50" s="1"/>
  <c r="V39" i="79"/>
  <c r="S27" i="50" s="1"/>
  <c r="X38" i="79"/>
  <c r="U26" i="50" s="1"/>
  <c r="W38" i="79"/>
  <c r="T26" i="50" s="1"/>
  <c r="V38" i="79"/>
  <c r="S26" i="50" s="1"/>
  <c r="X37" i="79"/>
  <c r="U25" i="50" s="1"/>
  <c r="W37" i="79"/>
  <c r="T25" i="50" s="1"/>
  <c r="V37" i="79"/>
  <c r="S25" i="50" s="1"/>
  <c r="X36" i="79"/>
  <c r="U24" i="50" s="1"/>
  <c r="W36" i="79"/>
  <c r="T24" i="50" s="1"/>
  <c r="V36" i="79"/>
  <c r="S24" i="50" s="1"/>
  <c r="X35" i="79"/>
  <c r="U23" i="50" s="1"/>
  <c r="W35" i="79"/>
  <c r="T23" i="50" s="1"/>
  <c r="V35" i="79"/>
  <c r="S23" i="50" s="1"/>
  <c r="X34" i="79"/>
  <c r="U22" i="50" s="1"/>
  <c r="W34" i="79"/>
  <c r="T22" i="50" s="1"/>
  <c r="V34" i="79"/>
  <c r="S22" i="50" s="1"/>
  <c r="X33" i="79"/>
  <c r="U21" i="50" s="1"/>
  <c r="W33" i="79"/>
  <c r="T21" i="50" s="1"/>
  <c r="V33" i="79"/>
  <c r="S21" i="50" s="1"/>
  <c r="X32" i="79"/>
  <c r="U20" i="50" s="1"/>
  <c r="W32" i="79"/>
  <c r="T20" i="50" s="1"/>
  <c r="V32" i="79"/>
  <c r="S20" i="50" s="1"/>
  <c r="X31" i="79"/>
  <c r="U19" i="50" s="1"/>
  <c r="W31" i="79"/>
  <c r="T19" i="50" s="1"/>
  <c r="V31" i="79"/>
  <c r="S19" i="50" s="1"/>
  <c r="X30" i="79"/>
  <c r="U18" i="50" s="1"/>
  <c r="W30" i="79"/>
  <c r="T18" i="50" s="1"/>
  <c r="V30" i="79"/>
  <c r="S18" i="50" s="1"/>
  <c r="X29" i="79"/>
  <c r="U17" i="50" s="1"/>
  <c r="W29" i="79"/>
  <c r="T17" i="50" s="1"/>
  <c r="V29" i="79"/>
  <c r="S17" i="50" s="1"/>
  <c r="X28" i="79"/>
  <c r="U16" i="50" s="1"/>
  <c r="W28" i="79"/>
  <c r="T16" i="50" s="1"/>
  <c r="V28" i="79"/>
  <c r="S16" i="50" s="1"/>
  <c r="X27" i="79"/>
  <c r="U15" i="50" s="1"/>
  <c r="W27" i="79"/>
  <c r="T15" i="50" s="1"/>
  <c r="V27" i="79"/>
  <c r="S15" i="50" s="1"/>
  <c r="X26" i="79"/>
  <c r="U14" i="50" s="1"/>
  <c r="W26" i="79"/>
  <c r="T14" i="50" s="1"/>
  <c r="V26" i="79"/>
  <c r="S14" i="50" s="1"/>
  <c r="X25" i="79"/>
  <c r="U13" i="50" s="1"/>
  <c r="W25" i="79"/>
  <c r="T13" i="50" s="1"/>
  <c r="V25" i="79"/>
  <c r="S13" i="50" s="1"/>
  <c r="X24" i="79"/>
  <c r="U12" i="50" s="1"/>
  <c r="W24" i="79"/>
  <c r="T12" i="50" s="1"/>
  <c r="V24" i="79"/>
  <c r="S12" i="50" s="1"/>
  <c r="X23" i="79"/>
  <c r="U11" i="50" s="1"/>
  <c r="W23" i="79"/>
  <c r="T11" i="50" s="1"/>
  <c r="V23" i="79"/>
  <c r="S11" i="50" s="1"/>
  <c r="X22" i="79"/>
  <c r="U10" i="50" s="1"/>
  <c r="W22" i="79"/>
  <c r="T10" i="50" s="1"/>
  <c r="V22" i="79"/>
  <c r="S10" i="50" s="1"/>
  <c r="X21" i="79"/>
  <c r="U9" i="50" s="1"/>
  <c r="W21" i="79"/>
  <c r="T9" i="50" s="1"/>
  <c r="V21" i="79"/>
  <c r="S9" i="50" s="1"/>
  <c r="X20" i="79"/>
  <c r="U8" i="50" s="1"/>
  <c r="W20" i="79"/>
  <c r="T8" i="50" s="1"/>
  <c r="V20" i="79"/>
  <c r="S8" i="50" s="1"/>
  <c r="X19" i="79"/>
  <c r="U7" i="50" s="1"/>
  <c r="W19" i="79"/>
  <c r="T7" i="50" s="1"/>
  <c r="V19" i="79"/>
  <c r="S7" i="50" s="1"/>
  <c r="X18" i="79"/>
  <c r="U6" i="50" s="1"/>
  <c r="W18" i="79"/>
  <c r="T6" i="50" s="1"/>
  <c r="V18" i="79"/>
  <c r="S6" i="50" s="1"/>
  <c r="X17" i="79"/>
  <c r="U5" i="50" s="1"/>
  <c r="W17" i="79"/>
  <c r="T5" i="50" s="1"/>
  <c r="V17" i="79"/>
  <c r="S5" i="50" s="1"/>
  <c r="X16" i="79"/>
  <c r="U4" i="50" s="1"/>
  <c r="W16" i="79"/>
  <c r="T4" i="50" s="1"/>
  <c r="V16" i="79"/>
  <c r="S4" i="50" s="1"/>
  <c r="X15" i="79"/>
  <c r="U3" i="50" s="1"/>
  <c r="W15" i="79"/>
  <c r="T3" i="50" s="1"/>
  <c r="V15" i="79"/>
  <c r="S3" i="50" s="1"/>
  <c r="X14" i="79"/>
  <c r="U2" i="50" s="1"/>
  <c r="N216" i="79"/>
  <c r="AL15" i="79" s="1"/>
  <c r="N217" i="79"/>
  <c r="AL16" i="79" s="1"/>
  <c r="N218" i="79"/>
  <c r="AL17" i="79" s="1"/>
  <c r="N219" i="79"/>
  <c r="AL18" i="79" s="1"/>
  <c r="N220" i="79"/>
  <c r="AL19" i="79" s="1"/>
  <c r="N221" i="79"/>
  <c r="AL20" i="79" s="1"/>
  <c r="N222" i="79"/>
  <c r="AL21" i="79" s="1"/>
  <c r="N223" i="79"/>
  <c r="AL22" i="79" s="1"/>
  <c r="N224" i="79"/>
  <c r="AL23" i="79" s="1"/>
  <c r="N225" i="79"/>
  <c r="AL24" i="79" s="1"/>
  <c r="N226" i="79"/>
  <c r="AL25" i="79" s="1"/>
  <c r="N227" i="79"/>
  <c r="AL26" i="79" s="1"/>
  <c r="N228" i="79"/>
  <c r="AL27" i="79" s="1"/>
  <c r="N229" i="79"/>
  <c r="AL28" i="79" s="1"/>
  <c r="N230" i="79"/>
  <c r="AL29" i="79" s="1"/>
  <c r="N231" i="79"/>
  <c r="AL30" i="79" s="1"/>
  <c r="N232" i="79"/>
  <c r="AL31" i="79" s="1"/>
  <c r="N233" i="79"/>
  <c r="AL32" i="79" s="1"/>
  <c r="N234" i="79"/>
  <c r="AL33" i="79" s="1"/>
  <c r="N235" i="79"/>
  <c r="AL34" i="79" s="1"/>
  <c r="N236" i="79"/>
  <c r="AL35" i="79" s="1"/>
  <c r="N237" i="79"/>
  <c r="AL36" i="79" s="1"/>
  <c r="N238" i="79"/>
  <c r="AL37" i="79" s="1"/>
  <c r="N239" i="79"/>
  <c r="AL38" i="79" s="1"/>
  <c r="N240" i="79"/>
  <c r="AL39" i="79" s="1"/>
  <c r="N241" i="79"/>
  <c r="AL40" i="79" s="1"/>
  <c r="N242" i="79"/>
  <c r="AL41" i="79" s="1"/>
  <c r="N243" i="79"/>
  <c r="AL42" i="79" s="1"/>
  <c r="N244" i="79"/>
  <c r="AL43" i="79" s="1"/>
  <c r="N245" i="79"/>
  <c r="AL44" i="79" s="1"/>
  <c r="N246" i="79"/>
  <c r="AL45" i="79" s="1"/>
  <c r="N247" i="79"/>
  <c r="AL46" i="79" s="1"/>
  <c r="N248" i="79"/>
  <c r="AL47" i="79" s="1"/>
  <c r="N249" i="79"/>
  <c r="AL48" i="79" s="1"/>
  <c r="N250" i="79"/>
  <c r="AL49" i="79" s="1"/>
  <c r="N251" i="79"/>
  <c r="AL50" i="79" s="1"/>
  <c r="N252" i="79"/>
  <c r="AL51" i="79" s="1"/>
  <c r="N253" i="79"/>
  <c r="AL52" i="79" s="1"/>
  <c r="N254" i="79"/>
  <c r="AL53" i="79" s="1"/>
  <c r="N255" i="79"/>
  <c r="AL54" i="79" s="1"/>
  <c r="N256" i="79"/>
  <c r="AL55" i="79" s="1"/>
  <c r="N257" i="79"/>
  <c r="AL56" i="79" s="1"/>
  <c r="N258" i="79"/>
  <c r="AL57" i="79" s="1"/>
  <c r="N259" i="79"/>
  <c r="AL58" i="79" s="1"/>
  <c r="N260" i="79"/>
  <c r="AL59" i="79" s="1"/>
  <c r="N261" i="79"/>
  <c r="AL60" i="79" s="1"/>
  <c r="N262" i="79"/>
  <c r="AL61" i="79" s="1"/>
  <c r="N263" i="79"/>
  <c r="AL62" i="79" s="1"/>
  <c r="N264" i="79"/>
  <c r="AL63" i="79" s="1"/>
  <c r="N265" i="79"/>
  <c r="AL64" i="79" s="1"/>
  <c r="N266" i="79"/>
  <c r="AL65" i="79" s="1"/>
  <c r="N267" i="79"/>
  <c r="AL66" i="79" s="1"/>
  <c r="N268" i="79"/>
  <c r="AL67" i="79" s="1"/>
  <c r="N269" i="79"/>
  <c r="AL68" i="79" s="1"/>
  <c r="N270" i="79"/>
  <c r="AL69" i="79" s="1"/>
  <c r="N271" i="79"/>
  <c r="AL70" i="79" s="1"/>
  <c r="N272" i="79"/>
  <c r="AL71" i="79" s="1"/>
  <c r="N273" i="79"/>
  <c r="AL72" i="79" s="1"/>
  <c r="N274" i="79"/>
  <c r="AL73" i="79" s="1"/>
  <c r="N275" i="79"/>
  <c r="N276" i="79"/>
  <c r="AL75" i="79" s="1"/>
  <c r="N277" i="79"/>
  <c r="N278" i="79"/>
  <c r="AL77" i="79" s="1"/>
  <c r="N279" i="79"/>
  <c r="AL78" i="79" s="1"/>
  <c r="N280" i="79"/>
  <c r="AL79" i="79" s="1"/>
  <c r="N281" i="79"/>
  <c r="AL80" i="79" s="1"/>
  <c r="N282" i="79"/>
  <c r="AL81" i="79" s="1"/>
  <c r="N283" i="79"/>
  <c r="AL82" i="79" s="1"/>
  <c r="N284" i="79"/>
  <c r="AL83" i="79" s="1"/>
  <c r="N285" i="79"/>
  <c r="AL84" i="79" s="1"/>
  <c r="N286" i="79"/>
  <c r="AL85" i="79" s="1"/>
  <c r="N287" i="79"/>
  <c r="AL86" i="79" s="1"/>
  <c r="N288" i="79"/>
  <c r="AL87" i="79" s="1"/>
  <c r="N289" i="79"/>
  <c r="AL88" i="79" s="1"/>
  <c r="N290" i="79"/>
  <c r="AL89" i="79" s="1"/>
  <c r="N291" i="79"/>
  <c r="AL90" i="79" s="1"/>
  <c r="N292" i="79"/>
  <c r="AL91" i="79" s="1"/>
  <c r="N293" i="79"/>
  <c r="AL92" i="79" s="1"/>
  <c r="N294" i="79"/>
  <c r="AL93" i="79" s="1"/>
  <c r="N295" i="79"/>
  <c r="N296" i="79"/>
  <c r="AL95" i="79" s="1"/>
  <c r="N297" i="79"/>
  <c r="N298" i="79"/>
  <c r="AL97" i="79" s="1"/>
  <c r="N299" i="79"/>
  <c r="AL98" i="79" s="1"/>
  <c r="N300" i="79"/>
  <c r="AL99" i="79" s="1"/>
  <c r="N301" i="79"/>
  <c r="AL100" i="79" s="1"/>
  <c r="N302" i="79"/>
  <c r="AL101" i="79" s="1"/>
  <c r="N303" i="79"/>
  <c r="N304" i="79"/>
  <c r="AL103" i="79" s="1"/>
  <c r="N305" i="79"/>
  <c r="AL104" i="79" s="1"/>
  <c r="N306" i="79"/>
  <c r="AL105" i="79" s="1"/>
  <c r="N307" i="79"/>
  <c r="AL106" i="79" s="1"/>
  <c r="N308" i="79"/>
  <c r="AL107" i="79" s="1"/>
  <c r="N309" i="79"/>
  <c r="AL108" i="79" s="1"/>
  <c r="N310" i="79"/>
  <c r="AL109" i="79" s="1"/>
  <c r="N311" i="79"/>
  <c r="AL110" i="79" s="1"/>
  <c r="N312" i="79"/>
  <c r="AL111" i="79" s="1"/>
  <c r="N313" i="79"/>
  <c r="AL112" i="79" s="1"/>
  <c r="N314" i="79"/>
  <c r="AL113" i="79" s="1"/>
  <c r="N315" i="79"/>
  <c r="AL114" i="79" s="1"/>
  <c r="N316" i="79"/>
  <c r="AL115" i="79" s="1"/>
  <c r="N317" i="79"/>
  <c r="N318" i="79"/>
  <c r="AL117" i="79" s="1"/>
  <c r="N319" i="79"/>
  <c r="N320" i="79"/>
  <c r="AL119" i="79" s="1"/>
  <c r="N321" i="79"/>
  <c r="N322" i="79"/>
  <c r="AL121" i="79" s="1"/>
  <c r="N323" i="79"/>
  <c r="AL122" i="79" s="1"/>
  <c r="N324" i="79"/>
  <c r="AL123" i="79" s="1"/>
  <c r="N325" i="79"/>
  <c r="N326" i="79"/>
  <c r="AL125" i="79" s="1"/>
  <c r="N327" i="79"/>
  <c r="AL126" i="79" s="1"/>
  <c r="N328" i="79"/>
  <c r="AL127" i="79" s="1"/>
  <c r="N329" i="79"/>
  <c r="AL128" i="79" s="1"/>
  <c r="N330" i="79"/>
  <c r="AL129" i="79" s="1"/>
  <c r="N331" i="79"/>
  <c r="AL130" i="79" s="1"/>
  <c r="N332" i="79"/>
  <c r="AL131" i="79" s="1"/>
  <c r="N333" i="79"/>
  <c r="AL132" i="79" s="1"/>
  <c r="N334" i="79"/>
  <c r="AL133" i="79" s="1"/>
  <c r="N335" i="79"/>
  <c r="AL134" i="79" s="1"/>
  <c r="N336" i="79"/>
  <c r="AL135" i="79" s="1"/>
  <c r="N337" i="79"/>
  <c r="AL136" i="79" s="1"/>
  <c r="N338" i="79"/>
  <c r="AL137" i="79" s="1"/>
  <c r="N339" i="79"/>
  <c r="N340" i="79"/>
  <c r="AL139" i="79" s="1"/>
  <c r="N341" i="79"/>
  <c r="N342" i="79"/>
  <c r="AL141" i="79" s="1"/>
  <c r="N343" i="79"/>
  <c r="AL142" i="79" s="1"/>
  <c r="N344" i="79"/>
  <c r="AL143" i="79" s="1"/>
  <c r="N345" i="79"/>
  <c r="AL144" i="79" s="1"/>
  <c r="N346" i="79"/>
  <c r="AL145" i="79" s="1"/>
  <c r="N347" i="79"/>
  <c r="AL146" i="79" s="1"/>
  <c r="N348" i="79"/>
  <c r="AL147" i="79" s="1"/>
  <c r="N349" i="79"/>
  <c r="N350" i="79"/>
  <c r="AL149" i="79" s="1"/>
  <c r="N351" i="79"/>
  <c r="AL150" i="79" s="1"/>
  <c r="N352" i="79"/>
  <c r="AL151" i="79" s="1"/>
  <c r="N353" i="79"/>
  <c r="AL152" i="79" s="1"/>
  <c r="N354" i="79"/>
  <c r="AL153" i="79" s="1"/>
  <c r="N355" i="79"/>
  <c r="AL154" i="79" s="1"/>
  <c r="N356" i="79"/>
  <c r="AL155" i="79" s="1"/>
  <c r="N357" i="79"/>
  <c r="AL156" i="79" s="1"/>
  <c r="N358" i="79"/>
  <c r="AL157" i="79" s="1"/>
  <c r="N359" i="79"/>
  <c r="AL158" i="79" s="1"/>
  <c r="N360" i="79"/>
  <c r="AL159" i="79" s="1"/>
  <c r="N361" i="79"/>
  <c r="AL160" i="79" s="1"/>
  <c r="N362" i="79"/>
  <c r="AL161" i="79" s="1"/>
  <c r="N363" i="79"/>
  <c r="AL162" i="79" s="1"/>
  <c r="N364" i="79"/>
  <c r="AL163" i="79" s="1"/>
  <c r="N365" i="79"/>
  <c r="N366" i="79"/>
  <c r="AL165" i="79" s="1"/>
  <c r="N367" i="79"/>
  <c r="AL166" i="79" s="1"/>
  <c r="N368" i="79"/>
  <c r="AL167" i="79" s="1"/>
  <c r="N369" i="79"/>
  <c r="AL168" i="79" s="1"/>
  <c r="N370" i="79"/>
  <c r="AL169" i="79" s="1"/>
  <c r="N371" i="79"/>
  <c r="AL170" i="79" s="1"/>
  <c r="N372" i="79"/>
  <c r="AL171" i="79" s="1"/>
  <c r="N373" i="79"/>
  <c r="AL172" i="79" s="1"/>
  <c r="N374" i="79"/>
  <c r="AL173" i="79" s="1"/>
  <c r="N375" i="79"/>
  <c r="AL174" i="79" s="1"/>
  <c r="N376" i="79"/>
  <c r="AL175" i="79" s="1"/>
  <c r="N377" i="79"/>
  <c r="AL176" i="79" s="1"/>
  <c r="N378" i="79"/>
  <c r="AL177" i="79" s="1"/>
  <c r="N379" i="79"/>
  <c r="N380" i="79"/>
  <c r="AL179" i="79" s="1"/>
  <c r="N381" i="79"/>
  <c r="N382" i="79"/>
  <c r="AL181" i="79" s="1"/>
  <c r="N383" i="79"/>
  <c r="AL182" i="79" s="1"/>
  <c r="N384" i="79"/>
  <c r="AL183" i="79" s="1"/>
  <c r="N385" i="79"/>
  <c r="AL184" i="79" s="1"/>
  <c r="N386" i="79"/>
  <c r="AL185" i="79" s="1"/>
  <c r="N387" i="79"/>
  <c r="N388" i="79"/>
  <c r="AL187" i="79" s="1"/>
  <c r="N389" i="79"/>
  <c r="AL188" i="79" s="1"/>
  <c r="N390" i="79"/>
  <c r="AL189" i="79" s="1"/>
  <c r="N391" i="79"/>
  <c r="N392" i="79"/>
  <c r="AL191" i="79" s="1"/>
  <c r="N393" i="79"/>
  <c r="AL192" i="79" s="1"/>
  <c r="N394" i="79"/>
  <c r="AL193" i="79" s="1"/>
  <c r="N395" i="79"/>
  <c r="AL194" i="79" s="1"/>
  <c r="N396" i="79"/>
  <c r="AL195" i="79" s="1"/>
  <c r="N397" i="79"/>
  <c r="AL196" i="79" s="1"/>
  <c r="N398" i="79"/>
  <c r="AL197" i="79" s="1"/>
  <c r="N399" i="79"/>
  <c r="AL198" i="79" s="1"/>
  <c r="N400" i="79"/>
  <c r="AL199" i="79" s="1"/>
  <c r="N401" i="79"/>
  <c r="AL200" i="79" s="1"/>
  <c r="N402" i="79"/>
  <c r="AL201" i="79" s="1"/>
  <c r="N403" i="79"/>
  <c r="AL202" i="79" s="1"/>
  <c r="N404" i="79"/>
  <c r="AL203" i="79" s="1"/>
  <c r="N405" i="79"/>
  <c r="AL204" i="79" s="1"/>
  <c r="N406" i="79"/>
  <c r="AL205" i="79" s="1"/>
  <c r="N407" i="79"/>
  <c r="AL206" i="79" s="1"/>
  <c r="N408" i="79"/>
  <c r="AL207" i="79" s="1"/>
  <c r="N409" i="79"/>
  <c r="AL208" i="79" s="1"/>
  <c r="N410" i="79"/>
  <c r="AL209" i="79" s="1"/>
  <c r="N411" i="79"/>
  <c r="N412" i="79"/>
  <c r="AL211" i="79" s="1"/>
  <c r="N413" i="79"/>
  <c r="AL212" i="79" s="1"/>
  <c r="N414" i="79"/>
  <c r="AL213" i="79" s="1"/>
  <c r="T15" i="79"/>
  <c r="Q3" i="50" s="1"/>
  <c r="T16" i="79"/>
  <c r="Q4" i="50" s="1"/>
  <c r="T17" i="79"/>
  <c r="Q5" i="50" s="1"/>
  <c r="T18" i="79"/>
  <c r="Q6" i="50" s="1"/>
  <c r="T19" i="79"/>
  <c r="Q7" i="50" s="1"/>
  <c r="T20" i="79"/>
  <c r="Q8" i="50" s="1"/>
  <c r="T21" i="79"/>
  <c r="Q9" i="50" s="1"/>
  <c r="T22" i="79"/>
  <c r="Q10" i="50" s="1"/>
  <c r="T23" i="79"/>
  <c r="Q11" i="50" s="1"/>
  <c r="T24" i="79"/>
  <c r="Q12" i="50" s="1"/>
  <c r="T25" i="79"/>
  <c r="Q13" i="50" s="1"/>
  <c r="T26" i="79"/>
  <c r="Q14" i="50" s="1"/>
  <c r="T27" i="79"/>
  <c r="Q15" i="50" s="1"/>
  <c r="T28" i="79"/>
  <c r="Q16" i="50" s="1"/>
  <c r="T29" i="79"/>
  <c r="Q17" i="50" s="1"/>
  <c r="T30" i="79"/>
  <c r="Q18" i="50" s="1"/>
  <c r="T31" i="79"/>
  <c r="Q19" i="50" s="1"/>
  <c r="T32" i="79"/>
  <c r="Q20" i="50" s="1"/>
  <c r="T33" i="79"/>
  <c r="Q21" i="50" s="1"/>
  <c r="T34" i="79"/>
  <c r="Q22" i="50" s="1"/>
  <c r="T35" i="79"/>
  <c r="Q23" i="50" s="1"/>
  <c r="T36" i="79"/>
  <c r="Q24" i="50" s="1"/>
  <c r="T37" i="79"/>
  <c r="Q25" i="50" s="1"/>
  <c r="T38" i="79"/>
  <c r="Q26" i="50" s="1"/>
  <c r="T39" i="79"/>
  <c r="Q27" i="50" s="1"/>
  <c r="T40" i="79"/>
  <c r="Q28" i="50" s="1"/>
  <c r="T41" i="79"/>
  <c r="Q29" i="50" s="1"/>
  <c r="T42" i="79"/>
  <c r="Q30" i="50" s="1"/>
  <c r="T43" i="79"/>
  <c r="Q31" i="50" s="1"/>
  <c r="T44" i="79"/>
  <c r="Q32" i="50" s="1"/>
  <c r="T45" i="79"/>
  <c r="Q33" i="50" s="1"/>
  <c r="T46" i="79"/>
  <c r="Q34" i="50" s="1"/>
  <c r="T47" i="79"/>
  <c r="Q35" i="50" s="1"/>
  <c r="T48" i="79"/>
  <c r="Q36" i="50" s="1"/>
  <c r="T49" i="79"/>
  <c r="Q37" i="50" s="1"/>
  <c r="T50" i="79"/>
  <c r="Q38" i="50" s="1"/>
  <c r="T51" i="79"/>
  <c r="Q39" i="50" s="1"/>
  <c r="T52" i="79"/>
  <c r="Q40" i="50" s="1"/>
  <c r="T53" i="79"/>
  <c r="Q41" i="50" s="1"/>
  <c r="T54" i="79"/>
  <c r="Q42" i="50" s="1"/>
  <c r="T55" i="79"/>
  <c r="Q43" i="50" s="1"/>
  <c r="T56" i="79"/>
  <c r="Q44" i="50" s="1"/>
  <c r="T57" i="79"/>
  <c r="Q45" i="50" s="1"/>
  <c r="T58" i="79"/>
  <c r="Q46" i="50" s="1"/>
  <c r="T59" i="79"/>
  <c r="Q47" i="50" s="1"/>
  <c r="T60" i="79"/>
  <c r="Q48" i="50" s="1"/>
  <c r="T61" i="79"/>
  <c r="Q49" i="50" s="1"/>
  <c r="T62" i="79"/>
  <c r="Q50" i="50" s="1"/>
  <c r="T63" i="79"/>
  <c r="Q51" i="50" s="1"/>
  <c r="T64" i="79"/>
  <c r="Q52" i="50" s="1"/>
  <c r="T65" i="79"/>
  <c r="Q53" i="50" s="1"/>
  <c r="T66" i="79"/>
  <c r="Q54" i="50" s="1"/>
  <c r="T67" i="79"/>
  <c r="Q55" i="50" s="1"/>
  <c r="T68" i="79"/>
  <c r="Q56" i="50" s="1"/>
  <c r="T69" i="79"/>
  <c r="Q57" i="50" s="1"/>
  <c r="T70" i="79"/>
  <c r="Q58" i="50" s="1"/>
  <c r="T71" i="79"/>
  <c r="Q59" i="50" s="1"/>
  <c r="T72" i="79"/>
  <c r="Q60" i="50" s="1"/>
  <c r="T73" i="79"/>
  <c r="Q61" i="50" s="1"/>
  <c r="T74" i="79"/>
  <c r="Q62" i="50" s="1"/>
  <c r="T75" i="79"/>
  <c r="Q63" i="50" s="1"/>
  <c r="T76" i="79"/>
  <c r="Q64" i="50" s="1"/>
  <c r="T77" i="79"/>
  <c r="Q65" i="50" s="1"/>
  <c r="T78" i="79"/>
  <c r="Q66" i="50" s="1"/>
  <c r="T79" i="79"/>
  <c r="Q67" i="50" s="1"/>
  <c r="T80" i="79"/>
  <c r="Q68" i="50" s="1"/>
  <c r="T81" i="79"/>
  <c r="Q69" i="50" s="1"/>
  <c r="T82" i="79"/>
  <c r="Q70" i="50" s="1"/>
  <c r="T83" i="79"/>
  <c r="Q71" i="50" s="1"/>
  <c r="T84" i="79"/>
  <c r="Q72" i="50" s="1"/>
  <c r="T85" i="79"/>
  <c r="Q73" i="50" s="1"/>
  <c r="T86" i="79"/>
  <c r="Q74" i="50" s="1"/>
  <c r="T87" i="79"/>
  <c r="Q75" i="50" s="1"/>
  <c r="T88" i="79"/>
  <c r="Q76" i="50" s="1"/>
  <c r="T89" i="79"/>
  <c r="Q77" i="50" s="1"/>
  <c r="T90" i="79"/>
  <c r="Q78" i="50" s="1"/>
  <c r="T91" i="79"/>
  <c r="Q79" i="50" s="1"/>
  <c r="T92" i="79"/>
  <c r="Q80" i="50" s="1"/>
  <c r="T93" i="79"/>
  <c r="Q81" i="50" s="1"/>
  <c r="T94" i="79"/>
  <c r="Q82" i="50" s="1"/>
  <c r="T95" i="79"/>
  <c r="Q83" i="50" s="1"/>
  <c r="T96" i="79"/>
  <c r="Q84" i="50" s="1"/>
  <c r="T97" i="79"/>
  <c r="Q85" i="50" s="1"/>
  <c r="T98" i="79"/>
  <c r="Q86" i="50" s="1"/>
  <c r="T99" i="79"/>
  <c r="Q87" i="50" s="1"/>
  <c r="T100" i="79"/>
  <c r="Q88" i="50" s="1"/>
  <c r="T101" i="79"/>
  <c r="Q89" i="50" s="1"/>
  <c r="T102" i="79"/>
  <c r="Q90" i="50" s="1"/>
  <c r="T103" i="79"/>
  <c r="Q91" i="50" s="1"/>
  <c r="T104" i="79"/>
  <c r="Q92" i="50" s="1"/>
  <c r="T105" i="79"/>
  <c r="Q93" i="50" s="1"/>
  <c r="T106" i="79"/>
  <c r="Q94" i="50" s="1"/>
  <c r="T107" i="79"/>
  <c r="Q95" i="50" s="1"/>
  <c r="T108" i="79"/>
  <c r="Q96" i="50" s="1"/>
  <c r="T109" i="79"/>
  <c r="Q97" i="50" s="1"/>
  <c r="T110" i="79"/>
  <c r="Q98" i="50" s="1"/>
  <c r="T111" i="79"/>
  <c r="Q99" i="50" s="1"/>
  <c r="T112" i="79"/>
  <c r="Q100" i="50" s="1"/>
  <c r="T113" i="79"/>
  <c r="Q101" i="50" s="1"/>
  <c r="T114" i="79"/>
  <c r="Q102" i="50" s="1"/>
  <c r="T115" i="79"/>
  <c r="Q103" i="50" s="1"/>
  <c r="T116" i="79"/>
  <c r="Q104" i="50" s="1"/>
  <c r="T117" i="79"/>
  <c r="Q105" i="50" s="1"/>
  <c r="T118" i="79"/>
  <c r="Q106" i="50" s="1"/>
  <c r="T119" i="79"/>
  <c r="Q107" i="50" s="1"/>
  <c r="T120" i="79"/>
  <c r="Q108" i="50" s="1"/>
  <c r="T121" i="79"/>
  <c r="Q109" i="50" s="1"/>
  <c r="T122" i="79"/>
  <c r="Q110" i="50" s="1"/>
  <c r="T123" i="79"/>
  <c r="Q111" i="50" s="1"/>
  <c r="T124" i="79"/>
  <c r="Q112" i="50" s="1"/>
  <c r="T125" i="79"/>
  <c r="T126" i="79"/>
  <c r="Q114" i="50" s="1"/>
  <c r="T127" i="79"/>
  <c r="Q115" i="50" s="1"/>
  <c r="T128" i="79"/>
  <c r="Q116" i="50" s="1"/>
  <c r="T129" i="79"/>
  <c r="Q117" i="50" s="1"/>
  <c r="T130" i="79"/>
  <c r="Q118" i="50" s="1"/>
  <c r="T131" i="79"/>
  <c r="Q119" i="50" s="1"/>
  <c r="T132" i="79"/>
  <c r="Q120" i="50" s="1"/>
  <c r="T133" i="79"/>
  <c r="Q121" i="50" s="1"/>
  <c r="T134" i="79"/>
  <c r="Q122" i="50" s="1"/>
  <c r="T135" i="79"/>
  <c r="Q123" i="50" s="1"/>
  <c r="T136" i="79"/>
  <c r="Q124" i="50" s="1"/>
  <c r="T137" i="79"/>
  <c r="Q125" i="50" s="1"/>
  <c r="T138" i="79"/>
  <c r="Q126" i="50" s="1"/>
  <c r="T139" i="79"/>
  <c r="Q127" i="50" s="1"/>
  <c r="T140" i="79"/>
  <c r="Q128" i="50" s="1"/>
  <c r="T141" i="79"/>
  <c r="Q129" i="50" s="1"/>
  <c r="T142" i="79"/>
  <c r="Q130" i="50" s="1"/>
  <c r="T143" i="79"/>
  <c r="Q131" i="50" s="1"/>
  <c r="T144" i="79"/>
  <c r="Q132" i="50" s="1"/>
  <c r="T145" i="79"/>
  <c r="Q133" i="50" s="1"/>
  <c r="T146" i="79"/>
  <c r="Q134" i="50" s="1"/>
  <c r="T147" i="79"/>
  <c r="Q135" i="50" s="1"/>
  <c r="T148" i="79"/>
  <c r="Q136" i="50" s="1"/>
  <c r="T149" i="79"/>
  <c r="Q137" i="50" s="1"/>
  <c r="T150" i="79"/>
  <c r="Q138" i="50" s="1"/>
  <c r="T151" i="79"/>
  <c r="Q139" i="50" s="1"/>
  <c r="T152" i="79"/>
  <c r="Q140" i="50" s="1"/>
  <c r="T153" i="79"/>
  <c r="Q141" i="50" s="1"/>
  <c r="T154" i="79"/>
  <c r="Q142" i="50" s="1"/>
  <c r="T155" i="79"/>
  <c r="Q143" i="50" s="1"/>
  <c r="T156" i="79"/>
  <c r="Q144" i="50" s="1"/>
  <c r="T157" i="79"/>
  <c r="Q145" i="50" s="1"/>
  <c r="T158" i="79"/>
  <c r="Q146" i="50" s="1"/>
  <c r="T159" i="79"/>
  <c r="Q147" i="50" s="1"/>
  <c r="T160" i="79"/>
  <c r="Q148" i="50" s="1"/>
  <c r="T161" i="79"/>
  <c r="Q149" i="50" s="1"/>
  <c r="T162" i="79"/>
  <c r="Q150" i="50" s="1"/>
  <c r="T163" i="79"/>
  <c r="Q151" i="50" s="1"/>
  <c r="T164" i="79"/>
  <c r="Q152" i="50" s="1"/>
  <c r="T165" i="79"/>
  <c r="Q153" i="50" s="1"/>
  <c r="T166" i="79"/>
  <c r="Q154" i="50" s="1"/>
  <c r="T167" i="79"/>
  <c r="Q155" i="50" s="1"/>
  <c r="T168" i="79"/>
  <c r="Q156" i="50" s="1"/>
  <c r="T169" i="79"/>
  <c r="Q157" i="50" s="1"/>
  <c r="T170" i="79"/>
  <c r="Q158" i="50" s="1"/>
  <c r="T171" i="79"/>
  <c r="Q159" i="50" s="1"/>
  <c r="T172" i="79"/>
  <c r="Q160" i="50" s="1"/>
  <c r="T173" i="79"/>
  <c r="Q161" i="50" s="1"/>
  <c r="T174" i="79"/>
  <c r="Q162" i="50" s="1"/>
  <c r="T175" i="79"/>
  <c r="Q163" i="50" s="1"/>
  <c r="T176" i="79"/>
  <c r="Q164" i="50" s="1"/>
  <c r="T177" i="79"/>
  <c r="Q165" i="50" s="1"/>
  <c r="T178" i="79"/>
  <c r="Q166" i="50" s="1"/>
  <c r="T179" i="79"/>
  <c r="Q167" i="50" s="1"/>
  <c r="T180" i="79"/>
  <c r="Q168" i="50" s="1"/>
  <c r="T181" i="79"/>
  <c r="Q169" i="50" s="1"/>
  <c r="T182" i="79"/>
  <c r="Q170" i="50" s="1"/>
  <c r="T183" i="79"/>
  <c r="Q171" i="50" s="1"/>
  <c r="T184" i="79"/>
  <c r="Q172" i="50" s="1"/>
  <c r="T185" i="79"/>
  <c r="Q173" i="50" s="1"/>
  <c r="T186" i="79"/>
  <c r="Q174" i="50" s="1"/>
  <c r="T187" i="79"/>
  <c r="Q175" i="50" s="1"/>
  <c r="T188" i="79"/>
  <c r="Q176" i="50" s="1"/>
  <c r="T189" i="79"/>
  <c r="Q177" i="50" s="1"/>
  <c r="T190" i="79"/>
  <c r="Q178" i="50" s="1"/>
  <c r="T191" i="79"/>
  <c r="Q179" i="50" s="1"/>
  <c r="T192" i="79"/>
  <c r="Q180" i="50" s="1"/>
  <c r="T193" i="79"/>
  <c r="Q181" i="50" s="1"/>
  <c r="T194" i="79"/>
  <c r="Q182" i="50" s="1"/>
  <c r="T195" i="79"/>
  <c r="Q183" i="50" s="1"/>
  <c r="T196" i="79"/>
  <c r="Q184" i="50" s="1"/>
  <c r="T197" i="79"/>
  <c r="Q185" i="50" s="1"/>
  <c r="T198" i="79"/>
  <c r="Q186" i="50" s="1"/>
  <c r="T199" i="79"/>
  <c r="Q187" i="50" s="1"/>
  <c r="T200" i="79"/>
  <c r="Q188" i="50" s="1"/>
  <c r="T201" i="79"/>
  <c r="Q189" i="50" s="1"/>
  <c r="T202" i="79"/>
  <c r="Q190" i="50" s="1"/>
  <c r="T203" i="79"/>
  <c r="Q191" i="50" s="1"/>
  <c r="T204" i="79"/>
  <c r="Q192" i="50" s="1"/>
  <c r="T205" i="79"/>
  <c r="Q193" i="50" s="1"/>
  <c r="T206" i="79"/>
  <c r="Q194" i="50" s="1"/>
  <c r="T207" i="79"/>
  <c r="Q195" i="50" s="1"/>
  <c r="T208" i="79"/>
  <c r="Q196" i="50" s="1"/>
  <c r="T209" i="79"/>
  <c r="Q197" i="50" s="1"/>
  <c r="T210" i="79"/>
  <c r="Q198" i="50" s="1"/>
  <c r="T211" i="79"/>
  <c r="Q199" i="50" s="1"/>
  <c r="T212" i="79"/>
  <c r="Q200" i="50" s="1"/>
  <c r="T213" i="79"/>
  <c r="Q201" i="50" s="1"/>
  <c r="S15" i="79"/>
  <c r="P3" i="50" s="1"/>
  <c r="S16" i="79"/>
  <c r="P4" i="50" s="1"/>
  <c r="S17" i="79"/>
  <c r="P5" i="50" s="1"/>
  <c r="S18" i="79"/>
  <c r="P6" i="50" s="1"/>
  <c r="S19" i="79"/>
  <c r="P7" i="50" s="1"/>
  <c r="S20" i="79"/>
  <c r="P8" i="50" s="1"/>
  <c r="S21" i="79"/>
  <c r="P9" i="50" s="1"/>
  <c r="S22" i="79"/>
  <c r="P10" i="50" s="1"/>
  <c r="S23" i="79"/>
  <c r="P11" i="50" s="1"/>
  <c r="S24" i="79"/>
  <c r="P12" i="50" s="1"/>
  <c r="S25" i="79"/>
  <c r="P13" i="50" s="1"/>
  <c r="S26" i="79"/>
  <c r="P14" i="50" s="1"/>
  <c r="S27" i="79"/>
  <c r="P15" i="50" s="1"/>
  <c r="S28" i="79"/>
  <c r="P16" i="50" s="1"/>
  <c r="S29" i="79"/>
  <c r="P17" i="50" s="1"/>
  <c r="S30" i="79"/>
  <c r="P18" i="50" s="1"/>
  <c r="S31" i="79"/>
  <c r="P19" i="50" s="1"/>
  <c r="S32" i="79"/>
  <c r="P20" i="50" s="1"/>
  <c r="S33" i="79"/>
  <c r="P21" i="50" s="1"/>
  <c r="S34" i="79"/>
  <c r="P22" i="50" s="1"/>
  <c r="S35" i="79"/>
  <c r="P23" i="50" s="1"/>
  <c r="S36" i="79"/>
  <c r="P24" i="50" s="1"/>
  <c r="S37" i="79"/>
  <c r="P25" i="50" s="1"/>
  <c r="S38" i="79"/>
  <c r="P26" i="50" s="1"/>
  <c r="S39" i="79"/>
  <c r="P27" i="50" s="1"/>
  <c r="S40" i="79"/>
  <c r="P28" i="50" s="1"/>
  <c r="S41" i="79"/>
  <c r="P29" i="50" s="1"/>
  <c r="S42" i="79"/>
  <c r="P30" i="50" s="1"/>
  <c r="S43" i="79"/>
  <c r="P31" i="50" s="1"/>
  <c r="S44" i="79"/>
  <c r="P32" i="50" s="1"/>
  <c r="S45" i="79"/>
  <c r="P33" i="50" s="1"/>
  <c r="S46" i="79"/>
  <c r="P34" i="50" s="1"/>
  <c r="S47" i="79"/>
  <c r="P35" i="50" s="1"/>
  <c r="S48" i="79"/>
  <c r="P36" i="50" s="1"/>
  <c r="S49" i="79"/>
  <c r="P37" i="50" s="1"/>
  <c r="S50" i="79"/>
  <c r="P38" i="50" s="1"/>
  <c r="S51" i="79"/>
  <c r="P39" i="50" s="1"/>
  <c r="S52" i="79"/>
  <c r="P40" i="50" s="1"/>
  <c r="S53" i="79"/>
  <c r="P41" i="50" s="1"/>
  <c r="S54" i="79"/>
  <c r="P42" i="50" s="1"/>
  <c r="S55" i="79"/>
  <c r="P43" i="50" s="1"/>
  <c r="S56" i="79"/>
  <c r="P44" i="50" s="1"/>
  <c r="S57" i="79"/>
  <c r="P45" i="50" s="1"/>
  <c r="S58" i="79"/>
  <c r="P46" i="50" s="1"/>
  <c r="S59" i="79"/>
  <c r="P47" i="50" s="1"/>
  <c r="S60" i="79"/>
  <c r="P48" i="50" s="1"/>
  <c r="S61" i="79"/>
  <c r="P49" i="50" s="1"/>
  <c r="S62" i="79"/>
  <c r="P50" i="50" s="1"/>
  <c r="S63" i="79"/>
  <c r="P51" i="50" s="1"/>
  <c r="S64" i="79"/>
  <c r="P52" i="50" s="1"/>
  <c r="S65" i="79"/>
  <c r="P53" i="50" s="1"/>
  <c r="S66" i="79"/>
  <c r="P54" i="50" s="1"/>
  <c r="S67" i="79"/>
  <c r="P55" i="50" s="1"/>
  <c r="S68" i="79"/>
  <c r="P56" i="50" s="1"/>
  <c r="S69" i="79"/>
  <c r="P57" i="50" s="1"/>
  <c r="S70" i="79"/>
  <c r="P58" i="50" s="1"/>
  <c r="S71" i="79"/>
  <c r="P59" i="50" s="1"/>
  <c r="S72" i="79"/>
  <c r="P60" i="50" s="1"/>
  <c r="S73" i="79"/>
  <c r="P61" i="50" s="1"/>
  <c r="S74" i="79"/>
  <c r="P62" i="50" s="1"/>
  <c r="S75" i="79"/>
  <c r="P63" i="50" s="1"/>
  <c r="S76" i="79"/>
  <c r="P64" i="50" s="1"/>
  <c r="S77" i="79"/>
  <c r="P65" i="50" s="1"/>
  <c r="S78" i="79"/>
  <c r="P66" i="50" s="1"/>
  <c r="S79" i="79"/>
  <c r="P67" i="50" s="1"/>
  <c r="S80" i="79"/>
  <c r="P68" i="50" s="1"/>
  <c r="S81" i="79"/>
  <c r="P69" i="50" s="1"/>
  <c r="S82" i="79"/>
  <c r="P70" i="50" s="1"/>
  <c r="S83" i="79"/>
  <c r="P71" i="50" s="1"/>
  <c r="S84" i="79"/>
  <c r="P72" i="50" s="1"/>
  <c r="S85" i="79"/>
  <c r="P73" i="50" s="1"/>
  <c r="S86" i="79"/>
  <c r="P74" i="50" s="1"/>
  <c r="S87" i="79"/>
  <c r="P75" i="50" s="1"/>
  <c r="S88" i="79"/>
  <c r="S89" i="79"/>
  <c r="P77" i="50" s="1"/>
  <c r="S90" i="79"/>
  <c r="P78" i="50" s="1"/>
  <c r="S91" i="79"/>
  <c r="P79" i="50" s="1"/>
  <c r="S92" i="79"/>
  <c r="P80" i="50" s="1"/>
  <c r="S93" i="79"/>
  <c r="P81" i="50" s="1"/>
  <c r="S94" i="79"/>
  <c r="P82" i="50" s="1"/>
  <c r="S95" i="79"/>
  <c r="P83" i="50" s="1"/>
  <c r="S96" i="79"/>
  <c r="P84" i="50" s="1"/>
  <c r="S97" i="79"/>
  <c r="P85" i="50" s="1"/>
  <c r="S98" i="79"/>
  <c r="P86" i="50" s="1"/>
  <c r="S99" i="79"/>
  <c r="P87" i="50" s="1"/>
  <c r="S100" i="79"/>
  <c r="P88" i="50" s="1"/>
  <c r="S101" i="79"/>
  <c r="P89" i="50" s="1"/>
  <c r="S102" i="79"/>
  <c r="P90" i="50" s="1"/>
  <c r="S103" i="79"/>
  <c r="P91" i="50" s="1"/>
  <c r="S104" i="79"/>
  <c r="P92" i="50" s="1"/>
  <c r="S105" i="79"/>
  <c r="P93" i="50" s="1"/>
  <c r="S106" i="79"/>
  <c r="P94" i="50" s="1"/>
  <c r="S107" i="79"/>
  <c r="P95" i="50" s="1"/>
  <c r="S108" i="79"/>
  <c r="P96" i="50" s="1"/>
  <c r="S109" i="79"/>
  <c r="P97" i="50" s="1"/>
  <c r="S110" i="79"/>
  <c r="P98" i="50" s="1"/>
  <c r="S111" i="79"/>
  <c r="P99" i="50" s="1"/>
  <c r="S112" i="79"/>
  <c r="P100" i="50" s="1"/>
  <c r="S113" i="79"/>
  <c r="P101" i="50" s="1"/>
  <c r="S114" i="79"/>
  <c r="P102" i="50" s="1"/>
  <c r="S115" i="79"/>
  <c r="P103" i="50" s="1"/>
  <c r="S116" i="79"/>
  <c r="P104" i="50" s="1"/>
  <c r="S117" i="79"/>
  <c r="P105" i="50" s="1"/>
  <c r="S118" i="79"/>
  <c r="P106" i="50" s="1"/>
  <c r="S119" i="79"/>
  <c r="P107" i="50" s="1"/>
  <c r="S120" i="79"/>
  <c r="P108" i="50" s="1"/>
  <c r="S121" i="79"/>
  <c r="P109" i="50" s="1"/>
  <c r="S122" i="79"/>
  <c r="P110" i="50" s="1"/>
  <c r="S123" i="79"/>
  <c r="P111" i="50" s="1"/>
  <c r="S124" i="79"/>
  <c r="P112" i="50" s="1"/>
  <c r="S125" i="79"/>
  <c r="P113" i="50" s="1"/>
  <c r="S126" i="79"/>
  <c r="P114" i="50" s="1"/>
  <c r="S127" i="79"/>
  <c r="P115" i="50" s="1"/>
  <c r="S128" i="79"/>
  <c r="P116" i="50" s="1"/>
  <c r="S129" i="79"/>
  <c r="P117" i="50" s="1"/>
  <c r="S130" i="79"/>
  <c r="P118" i="50" s="1"/>
  <c r="S131" i="79"/>
  <c r="P119" i="50" s="1"/>
  <c r="S132" i="79"/>
  <c r="P120" i="50" s="1"/>
  <c r="S133" i="79"/>
  <c r="P121" i="50" s="1"/>
  <c r="S134" i="79"/>
  <c r="P122" i="50" s="1"/>
  <c r="S135" i="79"/>
  <c r="P123" i="50" s="1"/>
  <c r="S136" i="79"/>
  <c r="P124" i="50" s="1"/>
  <c r="S137" i="79"/>
  <c r="P125" i="50" s="1"/>
  <c r="S138" i="79"/>
  <c r="P126" i="50" s="1"/>
  <c r="S139" i="79"/>
  <c r="P127" i="50" s="1"/>
  <c r="S140" i="79"/>
  <c r="P128" i="50" s="1"/>
  <c r="S141" i="79"/>
  <c r="P129" i="50" s="1"/>
  <c r="S142" i="79"/>
  <c r="S143" i="79"/>
  <c r="P131" i="50" s="1"/>
  <c r="S144" i="79"/>
  <c r="P132" i="50" s="1"/>
  <c r="S145" i="79"/>
  <c r="P133" i="50" s="1"/>
  <c r="S146" i="79"/>
  <c r="P134" i="50" s="1"/>
  <c r="S147" i="79"/>
  <c r="P135" i="50" s="1"/>
  <c r="S148" i="79"/>
  <c r="P136" i="50" s="1"/>
  <c r="S149" i="79"/>
  <c r="P137" i="50" s="1"/>
  <c r="S150" i="79"/>
  <c r="P138" i="50" s="1"/>
  <c r="S151" i="79"/>
  <c r="P139" i="50" s="1"/>
  <c r="S152" i="79"/>
  <c r="P140" i="50" s="1"/>
  <c r="S153" i="79"/>
  <c r="P141" i="50" s="1"/>
  <c r="S154" i="79"/>
  <c r="P142" i="50" s="1"/>
  <c r="S155" i="79"/>
  <c r="P143" i="50" s="1"/>
  <c r="S156" i="79"/>
  <c r="P144" i="50" s="1"/>
  <c r="S157" i="79"/>
  <c r="P145" i="50" s="1"/>
  <c r="S158" i="79"/>
  <c r="P146" i="50" s="1"/>
  <c r="S159" i="79"/>
  <c r="P147" i="50" s="1"/>
  <c r="S160" i="79"/>
  <c r="P148" i="50" s="1"/>
  <c r="S161" i="79"/>
  <c r="P149" i="50" s="1"/>
  <c r="S162" i="79"/>
  <c r="P150" i="50" s="1"/>
  <c r="S163" i="79"/>
  <c r="P151" i="50" s="1"/>
  <c r="S164" i="79"/>
  <c r="P152" i="50" s="1"/>
  <c r="S165" i="79"/>
  <c r="P153" i="50" s="1"/>
  <c r="S166" i="79"/>
  <c r="P154" i="50" s="1"/>
  <c r="S167" i="79"/>
  <c r="P155" i="50" s="1"/>
  <c r="S168" i="79"/>
  <c r="P156" i="50" s="1"/>
  <c r="S169" i="79"/>
  <c r="S170" i="79"/>
  <c r="P158" i="50" s="1"/>
  <c r="S171" i="79"/>
  <c r="P159" i="50" s="1"/>
  <c r="S172" i="79"/>
  <c r="P160" i="50" s="1"/>
  <c r="S173" i="79"/>
  <c r="P161" i="50" s="1"/>
  <c r="S174" i="79"/>
  <c r="P162" i="50" s="1"/>
  <c r="S175" i="79"/>
  <c r="P163" i="50" s="1"/>
  <c r="S176" i="79"/>
  <c r="P164" i="50" s="1"/>
  <c r="S177" i="79"/>
  <c r="P165" i="50" s="1"/>
  <c r="S178" i="79"/>
  <c r="P166" i="50" s="1"/>
  <c r="S179" i="79"/>
  <c r="P167" i="50" s="1"/>
  <c r="S180" i="79"/>
  <c r="P168" i="50" s="1"/>
  <c r="S181" i="79"/>
  <c r="P169" i="50" s="1"/>
  <c r="S182" i="79"/>
  <c r="P170" i="50" s="1"/>
  <c r="S183" i="79"/>
  <c r="P171" i="50" s="1"/>
  <c r="S184" i="79"/>
  <c r="P172" i="50" s="1"/>
  <c r="S185" i="79"/>
  <c r="P173" i="50" s="1"/>
  <c r="S186" i="79"/>
  <c r="P174" i="50" s="1"/>
  <c r="S187" i="79"/>
  <c r="P175" i="50" s="1"/>
  <c r="S188" i="79"/>
  <c r="P176" i="50" s="1"/>
  <c r="S189" i="79"/>
  <c r="P177" i="50" s="1"/>
  <c r="S190" i="79"/>
  <c r="P178" i="50" s="1"/>
  <c r="S191" i="79"/>
  <c r="P179" i="50" s="1"/>
  <c r="S192" i="79"/>
  <c r="P180" i="50" s="1"/>
  <c r="S193" i="79"/>
  <c r="P181" i="50" s="1"/>
  <c r="S194" i="79"/>
  <c r="P182" i="50" s="1"/>
  <c r="S195" i="79"/>
  <c r="P183" i="50" s="1"/>
  <c r="S196" i="79"/>
  <c r="P184" i="50" s="1"/>
  <c r="S197" i="79"/>
  <c r="P185" i="50" s="1"/>
  <c r="S198" i="79"/>
  <c r="P186" i="50" s="1"/>
  <c r="S199" i="79"/>
  <c r="P187" i="50" s="1"/>
  <c r="S200" i="79"/>
  <c r="P188" i="50" s="1"/>
  <c r="S201" i="79"/>
  <c r="P189" i="50" s="1"/>
  <c r="S202" i="79"/>
  <c r="P190" i="50" s="1"/>
  <c r="S203" i="79"/>
  <c r="P191" i="50" s="1"/>
  <c r="S204" i="79"/>
  <c r="P192" i="50" s="1"/>
  <c r="S205" i="79"/>
  <c r="P193" i="50" s="1"/>
  <c r="S206" i="79"/>
  <c r="P194" i="50" s="1"/>
  <c r="S207" i="79"/>
  <c r="P195" i="50" s="1"/>
  <c r="S208" i="79"/>
  <c r="P196" i="50" s="1"/>
  <c r="S209" i="79"/>
  <c r="P197" i="50" s="1"/>
  <c r="S210" i="79"/>
  <c r="P198" i="50" s="1"/>
  <c r="S211" i="79"/>
  <c r="P199" i="50" s="1"/>
  <c r="S212" i="79"/>
  <c r="P200" i="50" s="1"/>
  <c r="S213" i="79"/>
  <c r="P201" i="50" s="1"/>
  <c r="R15" i="79"/>
  <c r="O3" i="50" s="1"/>
  <c r="R16" i="79"/>
  <c r="O4" i="50" s="1"/>
  <c r="R17" i="79"/>
  <c r="O5" i="50" s="1"/>
  <c r="R18" i="79"/>
  <c r="O6" i="50" s="1"/>
  <c r="R19" i="79"/>
  <c r="O7" i="50" s="1"/>
  <c r="R20" i="79"/>
  <c r="O8" i="50" s="1"/>
  <c r="R21" i="79"/>
  <c r="O9" i="50" s="1"/>
  <c r="R22" i="79"/>
  <c r="O10" i="50" s="1"/>
  <c r="R23" i="79"/>
  <c r="O11" i="50" s="1"/>
  <c r="R24" i="79"/>
  <c r="O12" i="50" s="1"/>
  <c r="R25" i="79"/>
  <c r="O13" i="50" s="1"/>
  <c r="R26" i="79"/>
  <c r="O14" i="50" s="1"/>
  <c r="R27" i="79"/>
  <c r="O15" i="50" s="1"/>
  <c r="R28" i="79"/>
  <c r="O16" i="50" s="1"/>
  <c r="R29" i="79"/>
  <c r="O17" i="50" s="1"/>
  <c r="R30" i="79"/>
  <c r="O18" i="50" s="1"/>
  <c r="R31" i="79"/>
  <c r="O19" i="50" s="1"/>
  <c r="R32" i="79"/>
  <c r="O20" i="50" s="1"/>
  <c r="R33" i="79"/>
  <c r="O21" i="50" s="1"/>
  <c r="R34" i="79"/>
  <c r="O22" i="50" s="1"/>
  <c r="R35" i="79"/>
  <c r="O23" i="50" s="1"/>
  <c r="R36" i="79"/>
  <c r="O24" i="50" s="1"/>
  <c r="R37" i="79"/>
  <c r="O25" i="50" s="1"/>
  <c r="R38" i="79"/>
  <c r="O26" i="50" s="1"/>
  <c r="R39" i="79"/>
  <c r="O27" i="50" s="1"/>
  <c r="R40" i="79"/>
  <c r="O28" i="50" s="1"/>
  <c r="R41" i="79"/>
  <c r="O29" i="50" s="1"/>
  <c r="R42" i="79"/>
  <c r="O30" i="50" s="1"/>
  <c r="R43" i="79"/>
  <c r="R44" i="79"/>
  <c r="O32" i="50" s="1"/>
  <c r="R45" i="79"/>
  <c r="O33" i="50" s="1"/>
  <c r="R46" i="79"/>
  <c r="O34" i="50" s="1"/>
  <c r="R47" i="79"/>
  <c r="O35" i="50" s="1"/>
  <c r="R48" i="79"/>
  <c r="O36" i="50" s="1"/>
  <c r="R49" i="79"/>
  <c r="O37" i="50" s="1"/>
  <c r="R50" i="79"/>
  <c r="O38" i="50" s="1"/>
  <c r="R51" i="79"/>
  <c r="O39" i="50" s="1"/>
  <c r="R52" i="79"/>
  <c r="O40" i="50" s="1"/>
  <c r="R53" i="79"/>
  <c r="O41" i="50" s="1"/>
  <c r="R54" i="79"/>
  <c r="O42" i="50" s="1"/>
  <c r="R55" i="79"/>
  <c r="O43" i="50" s="1"/>
  <c r="R56" i="79"/>
  <c r="O44" i="50" s="1"/>
  <c r="R57" i="79"/>
  <c r="O45" i="50" s="1"/>
  <c r="R58" i="79"/>
  <c r="O46" i="50" s="1"/>
  <c r="R59" i="79"/>
  <c r="O47" i="50" s="1"/>
  <c r="R60" i="79"/>
  <c r="O48" i="50" s="1"/>
  <c r="R61" i="79"/>
  <c r="O49" i="50" s="1"/>
  <c r="R62" i="79"/>
  <c r="O50" i="50" s="1"/>
  <c r="R63" i="79"/>
  <c r="O51" i="50" s="1"/>
  <c r="R64" i="79"/>
  <c r="O52" i="50" s="1"/>
  <c r="R65" i="79"/>
  <c r="O53" i="50" s="1"/>
  <c r="R66" i="79"/>
  <c r="O54" i="50" s="1"/>
  <c r="R67" i="79"/>
  <c r="O55" i="50" s="1"/>
  <c r="R68" i="79"/>
  <c r="O56" i="50" s="1"/>
  <c r="R69" i="79"/>
  <c r="O57" i="50" s="1"/>
  <c r="R70" i="79"/>
  <c r="O58" i="50" s="1"/>
  <c r="R71" i="79"/>
  <c r="O59" i="50" s="1"/>
  <c r="R72" i="79"/>
  <c r="O60" i="50" s="1"/>
  <c r="R73" i="79"/>
  <c r="O61" i="50" s="1"/>
  <c r="R74" i="79"/>
  <c r="O62" i="50" s="1"/>
  <c r="R75" i="79"/>
  <c r="O63" i="50" s="1"/>
  <c r="R76" i="79"/>
  <c r="O64" i="50" s="1"/>
  <c r="R77" i="79"/>
  <c r="O65" i="50" s="1"/>
  <c r="R78" i="79"/>
  <c r="O66" i="50" s="1"/>
  <c r="R79" i="79"/>
  <c r="O67" i="50" s="1"/>
  <c r="R80" i="79"/>
  <c r="O68" i="50" s="1"/>
  <c r="R81" i="79"/>
  <c r="O69" i="50" s="1"/>
  <c r="R82" i="79"/>
  <c r="O70" i="50" s="1"/>
  <c r="R83" i="79"/>
  <c r="O71" i="50" s="1"/>
  <c r="R84" i="79"/>
  <c r="O72" i="50" s="1"/>
  <c r="R85" i="79"/>
  <c r="O73" i="50" s="1"/>
  <c r="R86" i="79"/>
  <c r="O74" i="50" s="1"/>
  <c r="R87" i="79"/>
  <c r="O75" i="50" s="1"/>
  <c r="R88" i="79"/>
  <c r="O76" i="50" s="1"/>
  <c r="R89" i="79"/>
  <c r="O77" i="50" s="1"/>
  <c r="R90" i="79"/>
  <c r="O78" i="50" s="1"/>
  <c r="R91" i="79"/>
  <c r="O79" i="50" s="1"/>
  <c r="R92" i="79"/>
  <c r="O80" i="50" s="1"/>
  <c r="R93" i="79"/>
  <c r="O81" i="50" s="1"/>
  <c r="R94" i="79"/>
  <c r="O82" i="50" s="1"/>
  <c r="R95" i="79"/>
  <c r="O83" i="50" s="1"/>
  <c r="R96" i="79"/>
  <c r="O84" i="50" s="1"/>
  <c r="R97" i="79"/>
  <c r="O85" i="50" s="1"/>
  <c r="R98" i="79"/>
  <c r="O86" i="50" s="1"/>
  <c r="R99" i="79"/>
  <c r="O87" i="50" s="1"/>
  <c r="R100" i="79"/>
  <c r="O88" i="50" s="1"/>
  <c r="R101" i="79"/>
  <c r="O89" i="50" s="1"/>
  <c r="R102" i="79"/>
  <c r="O90" i="50" s="1"/>
  <c r="R103" i="79"/>
  <c r="O91" i="50" s="1"/>
  <c r="R104" i="79"/>
  <c r="O92" i="50" s="1"/>
  <c r="R105" i="79"/>
  <c r="O93" i="50" s="1"/>
  <c r="R106" i="79"/>
  <c r="O94" i="50" s="1"/>
  <c r="R107" i="79"/>
  <c r="R108" i="79"/>
  <c r="O96" i="50" s="1"/>
  <c r="R109" i="79"/>
  <c r="O97" i="50" s="1"/>
  <c r="R110" i="79"/>
  <c r="O98" i="50" s="1"/>
  <c r="R111" i="79"/>
  <c r="O99" i="50" s="1"/>
  <c r="R112" i="79"/>
  <c r="O100" i="50" s="1"/>
  <c r="R113" i="79"/>
  <c r="O101" i="50" s="1"/>
  <c r="R114" i="79"/>
  <c r="O102" i="50" s="1"/>
  <c r="R115" i="79"/>
  <c r="O103" i="50" s="1"/>
  <c r="R116" i="79"/>
  <c r="O104" i="50" s="1"/>
  <c r="R117" i="79"/>
  <c r="O105" i="50" s="1"/>
  <c r="R118" i="79"/>
  <c r="R119" i="79"/>
  <c r="O107" i="50" s="1"/>
  <c r="R120" i="79"/>
  <c r="O108" i="50" s="1"/>
  <c r="R121" i="79"/>
  <c r="O109" i="50" s="1"/>
  <c r="R122" i="79"/>
  <c r="O110" i="50" s="1"/>
  <c r="R123" i="79"/>
  <c r="O111" i="50" s="1"/>
  <c r="R124" i="79"/>
  <c r="O112" i="50" s="1"/>
  <c r="R125" i="79"/>
  <c r="O113" i="50" s="1"/>
  <c r="R126" i="79"/>
  <c r="O114" i="50" s="1"/>
  <c r="R127" i="79"/>
  <c r="O115" i="50" s="1"/>
  <c r="R128" i="79"/>
  <c r="O116" i="50" s="1"/>
  <c r="R129" i="79"/>
  <c r="O117" i="50" s="1"/>
  <c r="R130" i="79"/>
  <c r="O118" i="50" s="1"/>
  <c r="R131" i="79"/>
  <c r="O119" i="50" s="1"/>
  <c r="R132" i="79"/>
  <c r="O120" i="50" s="1"/>
  <c r="R133" i="79"/>
  <c r="O121" i="50" s="1"/>
  <c r="R134" i="79"/>
  <c r="O122" i="50" s="1"/>
  <c r="R135" i="79"/>
  <c r="O123" i="50" s="1"/>
  <c r="R136" i="79"/>
  <c r="O124" i="50" s="1"/>
  <c r="R137" i="79"/>
  <c r="O125" i="50" s="1"/>
  <c r="R138" i="79"/>
  <c r="O126" i="50" s="1"/>
  <c r="R139" i="79"/>
  <c r="O127" i="50" s="1"/>
  <c r="R140" i="79"/>
  <c r="O128" i="50" s="1"/>
  <c r="R141" i="79"/>
  <c r="O129" i="50" s="1"/>
  <c r="R142" i="79"/>
  <c r="O130" i="50" s="1"/>
  <c r="R143" i="79"/>
  <c r="O131" i="50" s="1"/>
  <c r="R144" i="79"/>
  <c r="O132" i="50" s="1"/>
  <c r="R145" i="79"/>
  <c r="O133" i="50" s="1"/>
  <c r="R146" i="79"/>
  <c r="O134" i="50" s="1"/>
  <c r="R147" i="79"/>
  <c r="O135" i="50" s="1"/>
  <c r="R148" i="79"/>
  <c r="O136" i="50" s="1"/>
  <c r="R149" i="79"/>
  <c r="O137" i="50" s="1"/>
  <c r="R150" i="79"/>
  <c r="O138" i="50" s="1"/>
  <c r="R151" i="79"/>
  <c r="O139" i="50" s="1"/>
  <c r="R152" i="79"/>
  <c r="O140" i="50" s="1"/>
  <c r="R153" i="79"/>
  <c r="O141" i="50" s="1"/>
  <c r="R154" i="79"/>
  <c r="O142" i="50" s="1"/>
  <c r="R155" i="79"/>
  <c r="O143" i="50" s="1"/>
  <c r="R156" i="79"/>
  <c r="O144" i="50" s="1"/>
  <c r="R157" i="79"/>
  <c r="O145" i="50" s="1"/>
  <c r="R158" i="79"/>
  <c r="O146" i="50" s="1"/>
  <c r="R159" i="79"/>
  <c r="O147" i="50" s="1"/>
  <c r="R160" i="79"/>
  <c r="O148" i="50" s="1"/>
  <c r="R161" i="79"/>
  <c r="O149" i="50" s="1"/>
  <c r="R162" i="79"/>
  <c r="O150" i="50" s="1"/>
  <c r="R163" i="79"/>
  <c r="O151" i="50" s="1"/>
  <c r="R164" i="79"/>
  <c r="O152" i="50" s="1"/>
  <c r="R165" i="79"/>
  <c r="O153" i="50" s="1"/>
  <c r="R166" i="79"/>
  <c r="O154" i="50" s="1"/>
  <c r="R167" i="79"/>
  <c r="O155" i="50" s="1"/>
  <c r="R168" i="79"/>
  <c r="O156" i="50" s="1"/>
  <c r="R169" i="79"/>
  <c r="O157" i="50" s="1"/>
  <c r="R170" i="79"/>
  <c r="O158" i="50" s="1"/>
  <c r="R171" i="79"/>
  <c r="O159" i="50" s="1"/>
  <c r="R172" i="79"/>
  <c r="O160" i="50" s="1"/>
  <c r="R173" i="79"/>
  <c r="O161" i="50" s="1"/>
  <c r="R174" i="79"/>
  <c r="O162" i="50" s="1"/>
  <c r="R175" i="79"/>
  <c r="O163" i="50" s="1"/>
  <c r="R176" i="79"/>
  <c r="O164" i="50" s="1"/>
  <c r="R177" i="79"/>
  <c r="O165" i="50" s="1"/>
  <c r="R178" i="79"/>
  <c r="O166" i="50" s="1"/>
  <c r="R179" i="79"/>
  <c r="O167" i="50" s="1"/>
  <c r="R180" i="79"/>
  <c r="O168" i="50" s="1"/>
  <c r="R181" i="79"/>
  <c r="O169" i="50" s="1"/>
  <c r="R182" i="79"/>
  <c r="O170" i="50" s="1"/>
  <c r="R183" i="79"/>
  <c r="O171" i="50" s="1"/>
  <c r="R184" i="79"/>
  <c r="O172" i="50" s="1"/>
  <c r="R185" i="79"/>
  <c r="O173" i="50" s="1"/>
  <c r="R186" i="79"/>
  <c r="O174" i="50" s="1"/>
  <c r="R187" i="79"/>
  <c r="O175" i="50" s="1"/>
  <c r="R188" i="79"/>
  <c r="O176" i="50" s="1"/>
  <c r="R189" i="79"/>
  <c r="O177" i="50" s="1"/>
  <c r="R190" i="79"/>
  <c r="O178" i="50" s="1"/>
  <c r="R191" i="79"/>
  <c r="O179" i="50" s="1"/>
  <c r="R192" i="79"/>
  <c r="O180" i="50" s="1"/>
  <c r="R193" i="79"/>
  <c r="O181" i="50" s="1"/>
  <c r="R194" i="79"/>
  <c r="O182" i="50" s="1"/>
  <c r="R195" i="79"/>
  <c r="O183" i="50" s="1"/>
  <c r="R196" i="79"/>
  <c r="O184" i="50" s="1"/>
  <c r="R197" i="79"/>
  <c r="O185" i="50" s="1"/>
  <c r="R198" i="79"/>
  <c r="O186" i="50" s="1"/>
  <c r="R199" i="79"/>
  <c r="O187" i="50" s="1"/>
  <c r="R200" i="79"/>
  <c r="O188" i="50" s="1"/>
  <c r="R201" i="79"/>
  <c r="O189" i="50" s="1"/>
  <c r="R202" i="79"/>
  <c r="O190" i="50" s="1"/>
  <c r="R203" i="79"/>
  <c r="O191" i="50" s="1"/>
  <c r="R204" i="79"/>
  <c r="O192" i="50" s="1"/>
  <c r="R205" i="79"/>
  <c r="O193" i="50" s="1"/>
  <c r="R206" i="79"/>
  <c r="O194" i="50" s="1"/>
  <c r="R207" i="79"/>
  <c r="O195" i="50" s="1"/>
  <c r="R208" i="79"/>
  <c r="O196" i="50" s="1"/>
  <c r="R209" i="79"/>
  <c r="O197" i="50" s="1"/>
  <c r="R210" i="79"/>
  <c r="O198" i="50" s="1"/>
  <c r="R211" i="79"/>
  <c r="O199" i="50" s="1"/>
  <c r="R212" i="79"/>
  <c r="O200" i="50" s="1"/>
  <c r="R213" i="79"/>
  <c r="O201" i="50" s="1"/>
  <c r="Q15" i="79"/>
  <c r="N3" i="50" s="1"/>
  <c r="Q16" i="79"/>
  <c r="N4" i="50" s="1"/>
  <c r="Q17" i="79"/>
  <c r="N5" i="50" s="1"/>
  <c r="Q18" i="79"/>
  <c r="N6" i="50" s="1"/>
  <c r="Q19" i="79"/>
  <c r="N7" i="50" s="1"/>
  <c r="Q20" i="79"/>
  <c r="N8" i="50" s="1"/>
  <c r="Q21" i="79"/>
  <c r="N9" i="50" s="1"/>
  <c r="Q22" i="79"/>
  <c r="N10" i="50" s="1"/>
  <c r="Q23" i="79"/>
  <c r="N11" i="50" s="1"/>
  <c r="Q24" i="79"/>
  <c r="N12" i="50" s="1"/>
  <c r="Q25" i="79"/>
  <c r="N13" i="50" s="1"/>
  <c r="Q26" i="79"/>
  <c r="N14" i="50" s="1"/>
  <c r="Q27" i="79"/>
  <c r="N15" i="50" s="1"/>
  <c r="Q28" i="79"/>
  <c r="N16" i="50" s="1"/>
  <c r="Q29" i="79"/>
  <c r="N17" i="50" s="1"/>
  <c r="Q30" i="79"/>
  <c r="N18" i="50" s="1"/>
  <c r="Q31" i="79"/>
  <c r="N19" i="50" s="1"/>
  <c r="Q32" i="79"/>
  <c r="N20" i="50" s="1"/>
  <c r="Q33" i="79"/>
  <c r="N21" i="50" s="1"/>
  <c r="Q34" i="79"/>
  <c r="N22" i="50" s="1"/>
  <c r="Q35" i="79"/>
  <c r="N23" i="50" s="1"/>
  <c r="Q36" i="79"/>
  <c r="N24" i="50" s="1"/>
  <c r="Q37" i="79"/>
  <c r="N25" i="50" s="1"/>
  <c r="Q38" i="79"/>
  <c r="N26" i="50" s="1"/>
  <c r="Q39" i="79"/>
  <c r="N27" i="50" s="1"/>
  <c r="Q40" i="79"/>
  <c r="N28" i="50" s="1"/>
  <c r="Q41" i="79"/>
  <c r="N29" i="50" s="1"/>
  <c r="Q42" i="79"/>
  <c r="N30" i="50" s="1"/>
  <c r="Q43" i="79"/>
  <c r="N31" i="50" s="1"/>
  <c r="Q44" i="79"/>
  <c r="N32" i="50" s="1"/>
  <c r="Q45" i="79"/>
  <c r="N33" i="50" s="1"/>
  <c r="Q46" i="79"/>
  <c r="N34" i="50" s="1"/>
  <c r="Q47" i="79"/>
  <c r="N35" i="50" s="1"/>
  <c r="Q48" i="79"/>
  <c r="N36" i="50" s="1"/>
  <c r="Q49" i="79"/>
  <c r="N37" i="50" s="1"/>
  <c r="Q50" i="79"/>
  <c r="N38" i="50" s="1"/>
  <c r="Q51" i="79"/>
  <c r="N39" i="50" s="1"/>
  <c r="Q52" i="79"/>
  <c r="N40" i="50" s="1"/>
  <c r="Q53" i="79"/>
  <c r="N41" i="50" s="1"/>
  <c r="Q54" i="79"/>
  <c r="N42" i="50" s="1"/>
  <c r="Q55" i="79"/>
  <c r="N43" i="50" s="1"/>
  <c r="Q56" i="79"/>
  <c r="N44" i="50" s="1"/>
  <c r="Q57" i="79"/>
  <c r="N45" i="50" s="1"/>
  <c r="Q58" i="79"/>
  <c r="N46" i="50" s="1"/>
  <c r="Q59" i="79"/>
  <c r="N47" i="50" s="1"/>
  <c r="Q60" i="79"/>
  <c r="N48" i="50" s="1"/>
  <c r="Q61" i="79"/>
  <c r="N49" i="50" s="1"/>
  <c r="Q62" i="79"/>
  <c r="N50" i="50" s="1"/>
  <c r="Q63" i="79"/>
  <c r="N51" i="50" s="1"/>
  <c r="Q64" i="79"/>
  <c r="N52" i="50" s="1"/>
  <c r="Q65" i="79"/>
  <c r="N53" i="50" s="1"/>
  <c r="Q66" i="79"/>
  <c r="N54" i="50" s="1"/>
  <c r="Q67" i="79"/>
  <c r="N55" i="50" s="1"/>
  <c r="Q68" i="79"/>
  <c r="N56" i="50" s="1"/>
  <c r="Q69" i="79"/>
  <c r="N57" i="50" s="1"/>
  <c r="Q70" i="79"/>
  <c r="N58" i="50" s="1"/>
  <c r="Q71" i="79"/>
  <c r="N59" i="50" s="1"/>
  <c r="Q72" i="79"/>
  <c r="N60" i="50" s="1"/>
  <c r="Q73" i="79"/>
  <c r="N61" i="50" s="1"/>
  <c r="Q74" i="79"/>
  <c r="N62" i="50" s="1"/>
  <c r="Q75" i="79"/>
  <c r="N63" i="50" s="1"/>
  <c r="Q76" i="79"/>
  <c r="N64" i="50" s="1"/>
  <c r="Q77" i="79"/>
  <c r="N65" i="50" s="1"/>
  <c r="Q78" i="79"/>
  <c r="N66" i="50" s="1"/>
  <c r="Q79" i="79"/>
  <c r="N67" i="50" s="1"/>
  <c r="Q80" i="79"/>
  <c r="N68" i="50" s="1"/>
  <c r="Q81" i="79"/>
  <c r="N69" i="50" s="1"/>
  <c r="Q82" i="79"/>
  <c r="N70" i="50" s="1"/>
  <c r="Q83" i="79"/>
  <c r="N71" i="50" s="1"/>
  <c r="Q84" i="79"/>
  <c r="N72" i="50" s="1"/>
  <c r="Q85" i="79"/>
  <c r="N73" i="50" s="1"/>
  <c r="Q86" i="79"/>
  <c r="N74" i="50" s="1"/>
  <c r="Q87" i="79"/>
  <c r="N75" i="50" s="1"/>
  <c r="Q88" i="79"/>
  <c r="N76" i="50" s="1"/>
  <c r="Q89" i="79"/>
  <c r="N77" i="50" s="1"/>
  <c r="Q90" i="79"/>
  <c r="N78" i="50" s="1"/>
  <c r="Q91" i="79"/>
  <c r="N79" i="50" s="1"/>
  <c r="Q92" i="79"/>
  <c r="N80" i="50" s="1"/>
  <c r="Q93" i="79"/>
  <c r="N81" i="50" s="1"/>
  <c r="Q94" i="79"/>
  <c r="N82" i="50" s="1"/>
  <c r="Q95" i="79"/>
  <c r="N83" i="50" s="1"/>
  <c r="Q96" i="79"/>
  <c r="N84" i="50" s="1"/>
  <c r="Q97" i="79"/>
  <c r="N85" i="50" s="1"/>
  <c r="Q98" i="79"/>
  <c r="N86" i="50" s="1"/>
  <c r="Q99" i="79"/>
  <c r="N87" i="50" s="1"/>
  <c r="Q100" i="79"/>
  <c r="N88" i="50" s="1"/>
  <c r="Q101" i="79"/>
  <c r="N89" i="50" s="1"/>
  <c r="Q102" i="79"/>
  <c r="N90" i="50" s="1"/>
  <c r="Q103" i="79"/>
  <c r="N91" i="50" s="1"/>
  <c r="Q104" i="79"/>
  <c r="N92" i="50" s="1"/>
  <c r="Q105" i="79"/>
  <c r="N93" i="50" s="1"/>
  <c r="Q106" i="79"/>
  <c r="N94" i="50" s="1"/>
  <c r="Q107" i="79"/>
  <c r="N95" i="50" s="1"/>
  <c r="Q108" i="79"/>
  <c r="N96" i="50" s="1"/>
  <c r="Q109" i="79"/>
  <c r="N97" i="50" s="1"/>
  <c r="Q110" i="79"/>
  <c r="N98" i="50" s="1"/>
  <c r="Q111" i="79"/>
  <c r="N99" i="50" s="1"/>
  <c r="Q112" i="79"/>
  <c r="N100" i="50" s="1"/>
  <c r="Q113" i="79"/>
  <c r="N101" i="50" s="1"/>
  <c r="Q114" i="79"/>
  <c r="N102" i="50" s="1"/>
  <c r="Q115" i="79"/>
  <c r="N103" i="50" s="1"/>
  <c r="Q116" i="79"/>
  <c r="N104" i="50" s="1"/>
  <c r="Q117" i="79"/>
  <c r="N105" i="50" s="1"/>
  <c r="Q118" i="79"/>
  <c r="N106" i="50" s="1"/>
  <c r="Q119" i="79"/>
  <c r="Q120" i="79"/>
  <c r="N108" i="50" s="1"/>
  <c r="Q121" i="79"/>
  <c r="N109" i="50" s="1"/>
  <c r="Q122" i="79"/>
  <c r="N110" i="50" s="1"/>
  <c r="Q123" i="79"/>
  <c r="N111" i="50" s="1"/>
  <c r="Q124" i="79"/>
  <c r="N112" i="50" s="1"/>
  <c r="Q125" i="79"/>
  <c r="N113" i="50" s="1"/>
  <c r="Q126" i="79"/>
  <c r="N114" i="50" s="1"/>
  <c r="Q127" i="79"/>
  <c r="N115" i="50" s="1"/>
  <c r="Q128" i="79"/>
  <c r="N116" i="50" s="1"/>
  <c r="Q129" i="79"/>
  <c r="N117" i="50" s="1"/>
  <c r="Q130" i="79"/>
  <c r="N118" i="50" s="1"/>
  <c r="Q131" i="79"/>
  <c r="N119" i="50" s="1"/>
  <c r="Q132" i="79"/>
  <c r="N120" i="50" s="1"/>
  <c r="Q133" i="79"/>
  <c r="N121" i="50" s="1"/>
  <c r="Q134" i="79"/>
  <c r="N122" i="50" s="1"/>
  <c r="Q135" i="79"/>
  <c r="N123" i="50" s="1"/>
  <c r="Q136" i="79"/>
  <c r="N124" i="50" s="1"/>
  <c r="Q137" i="79"/>
  <c r="N125" i="50" s="1"/>
  <c r="Q138" i="79"/>
  <c r="N126" i="50" s="1"/>
  <c r="Q139" i="79"/>
  <c r="N127" i="50" s="1"/>
  <c r="Q140" i="79"/>
  <c r="N128" i="50" s="1"/>
  <c r="Q141" i="79"/>
  <c r="N129" i="50" s="1"/>
  <c r="Q142" i="79"/>
  <c r="N130" i="50" s="1"/>
  <c r="Q143" i="79"/>
  <c r="N131" i="50" s="1"/>
  <c r="Q144" i="79"/>
  <c r="N132" i="50" s="1"/>
  <c r="Q145" i="79"/>
  <c r="N133" i="50" s="1"/>
  <c r="Q146" i="79"/>
  <c r="N134" i="50" s="1"/>
  <c r="Q147" i="79"/>
  <c r="N135" i="50" s="1"/>
  <c r="Q148" i="79"/>
  <c r="N136" i="50" s="1"/>
  <c r="Q149" i="79"/>
  <c r="N137" i="50" s="1"/>
  <c r="Q150" i="79"/>
  <c r="N138" i="50" s="1"/>
  <c r="Q151" i="79"/>
  <c r="N139" i="50" s="1"/>
  <c r="Q152" i="79"/>
  <c r="N140" i="50" s="1"/>
  <c r="Q153" i="79"/>
  <c r="N141" i="50" s="1"/>
  <c r="Q154" i="79"/>
  <c r="N142" i="50" s="1"/>
  <c r="Q155" i="79"/>
  <c r="N143" i="50" s="1"/>
  <c r="Q156" i="79"/>
  <c r="N144" i="50" s="1"/>
  <c r="Q157" i="79"/>
  <c r="N145" i="50" s="1"/>
  <c r="Q158" i="79"/>
  <c r="N146" i="50" s="1"/>
  <c r="Q159" i="79"/>
  <c r="N147" i="50" s="1"/>
  <c r="Q160" i="79"/>
  <c r="N148" i="50" s="1"/>
  <c r="Q161" i="79"/>
  <c r="N149" i="50" s="1"/>
  <c r="Q162" i="79"/>
  <c r="N150" i="50" s="1"/>
  <c r="Q163" i="79"/>
  <c r="N151" i="50" s="1"/>
  <c r="Q164" i="79"/>
  <c r="N152" i="50" s="1"/>
  <c r="Q165" i="79"/>
  <c r="N153" i="50" s="1"/>
  <c r="Q166" i="79"/>
  <c r="N154" i="50" s="1"/>
  <c r="Q167" i="79"/>
  <c r="N155" i="50" s="1"/>
  <c r="Q168" i="79"/>
  <c r="N156" i="50" s="1"/>
  <c r="Q169" i="79"/>
  <c r="N157" i="50" s="1"/>
  <c r="Q170" i="79"/>
  <c r="N158" i="50" s="1"/>
  <c r="Q171" i="79"/>
  <c r="N159" i="50" s="1"/>
  <c r="Q172" i="79"/>
  <c r="N160" i="50" s="1"/>
  <c r="Q173" i="79"/>
  <c r="N161" i="50" s="1"/>
  <c r="Q174" i="79"/>
  <c r="N162" i="50" s="1"/>
  <c r="Q175" i="79"/>
  <c r="N163" i="50" s="1"/>
  <c r="Q176" i="79"/>
  <c r="N164" i="50" s="1"/>
  <c r="Q177" i="79"/>
  <c r="N165" i="50" s="1"/>
  <c r="Q178" i="79"/>
  <c r="N166" i="50" s="1"/>
  <c r="Q179" i="79"/>
  <c r="N167" i="50" s="1"/>
  <c r="Q180" i="79"/>
  <c r="N168" i="50" s="1"/>
  <c r="Q181" i="79"/>
  <c r="N169" i="50" s="1"/>
  <c r="Q182" i="79"/>
  <c r="N170" i="50" s="1"/>
  <c r="Q183" i="79"/>
  <c r="Q184" i="79"/>
  <c r="N172" i="50" s="1"/>
  <c r="Q185" i="79"/>
  <c r="N173" i="50" s="1"/>
  <c r="Q186" i="79"/>
  <c r="N174" i="50" s="1"/>
  <c r="Q187" i="79"/>
  <c r="N175" i="50" s="1"/>
  <c r="Q188" i="79"/>
  <c r="N176" i="50" s="1"/>
  <c r="Q189" i="79"/>
  <c r="N177" i="50" s="1"/>
  <c r="Q190" i="79"/>
  <c r="N178" i="50" s="1"/>
  <c r="Q191" i="79"/>
  <c r="N179" i="50" s="1"/>
  <c r="Q192" i="79"/>
  <c r="N180" i="50" s="1"/>
  <c r="Q193" i="79"/>
  <c r="N181" i="50" s="1"/>
  <c r="Q194" i="79"/>
  <c r="N182" i="50" s="1"/>
  <c r="Q195" i="79"/>
  <c r="N183" i="50" s="1"/>
  <c r="Q196" i="79"/>
  <c r="N184" i="50" s="1"/>
  <c r="Q197" i="79"/>
  <c r="N185" i="50" s="1"/>
  <c r="Q198" i="79"/>
  <c r="N186" i="50" s="1"/>
  <c r="Q199" i="79"/>
  <c r="N187" i="50" s="1"/>
  <c r="Q200" i="79"/>
  <c r="N188" i="50" s="1"/>
  <c r="Q201" i="79"/>
  <c r="N189" i="50" s="1"/>
  <c r="Q202" i="79"/>
  <c r="N190" i="50" s="1"/>
  <c r="Q203" i="79"/>
  <c r="N191" i="50" s="1"/>
  <c r="Q204" i="79"/>
  <c r="N192" i="50" s="1"/>
  <c r="Q205" i="79"/>
  <c r="N193" i="50" s="1"/>
  <c r="Q206" i="79"/>
  <c r="N194" i="50" s="1"/>
  <c r="Q207" i="79"/>
  <c r="N195" i="50" s="1"/>
  <c r="Q208" i="79"/>
  <c r="N196" i="50" s="1"/>
  <c r="Q209" i="79"/>
  <c r="N197" i="50" s="1"/>
  <c r="Q210" i="79"/>
  <c r="N198" i="50" s="1"/>
  <c r="Q211" i="79"/>
  <c r="N199" i="50" s="1"/>
  <c r="Q212" i="79"/>
  <c r="N200" i="50" s="1"/>
  <c r="Q213" i="79"/>
  <c r="N201" i="50" s="1"/>
  <c r="T14" i="79"/>
  <c r="Q2" i="50" s="1"/>
  <c r="S14" i="79"/>
  <c r="P2" i="50" s="1"/>
  <c r="Q14" i="79"/>
  <c r="N2" i="50" s="1"/>
  <c r="K216" i="79"/>
  <c r="M216" i="79"/>
  <c r="AK15" i="79" s="1"/>
  <c r="M217" i="79"/>
  <c r="AK16" i="79" s="1"/>
  <c r="M218" i="79"/>
  <c r="AK17" i="79" s="1"/>
  <c r="M219" i="79"/>
  <c r="AK18" i="79" s="1"/>
  <c r="M220" i="79"/>
  <c r="AK19" i="79" s="1"/>
  <c r="M221" i="79"/>
  <c r="AK20" i="79" s="1"/>
  <c r="M222" i="79"/>
  <c r="AK21" i="79" s="1"/>
  <c r="M223" i="79"/>
  <c r="AK22" i="79" s="1"/>
  <c r="M224" i="79"/>
  <c r="AK23" i="79" s="1"/>
  <c r="M225" i="79"/>
  <c r="AK24" i="79" s="1"/>
  <c r="M226" i="79"/>
  <c r="M227" i="79"/>
  <c r="AK26" i="79" s="1"/>
  <c r="M228" i="79"/>
  <c r="AK27" i="79" s="1"/>
  <c r="M229" i="79"/>
  <c r="AK28" i="79" s="1"/>
  <c r="M230" i="79"/>
  <c r="AK29" i="79" s="1"/>
  <c r="M231" i="79"/>
  <c r="M232" i="79"/>
  <c r="AK31" i="79" s="1"/>
  <c r="M233" i="79"/>
  <c r="AK32" i="79" s="1"/>
  <c r="M234" i="79"/>
  <c r="AK33" i="79" s="1"/>
  <c r="M235" i="79"/>
  <c r="AK34" i="79" s="1"/>
  <c r="M236" i="79"/>
  <c r="AK35" i="79" s="1"/>
  <c r="M237" i="79"/>
  <c r="AK36" i="79" s="1"/>
  <c r="M238" i="79"/>
  <c r="M239" i="79"/>
  <c r="AK38" i="79" s="1"/>
  <c r="M240" i="79"/>
  <c r="AK39" i="79" s="1"/>
  <c r="M241" i="79"/>
  <c r="AK40" i="79" s="1"/>
  <c r="M242" i="79"/>
  <c r="AK41" i="79" s="1"/>
  <c r="M243" i="79"/>
  <c r="AK42" i="79" s="1"/>
  <c r="M244" i="79"/>
  <c r="AK43" i="79" s="1"/>
  <c r="M245" i="79"/>
  <c r="M246" i="79"/>
  <c r="M247" i="79"/>
  <c r="AK46" i="79" s="1"/>
  <c r="M248" i="79"/>
  <c r="AK47" i="79" s="1"/>
  <c r="M249" i="79"/>
  <c r="AK48" i="79" s="1"/>
  <c r="M250" i="79"/>
  <c r="AK49" i="79" s="1"/>
  <c r="M251" i="79"/>
  <c r="M252" i="79"/>
  <c r="AK51" i="79" s="1"/>
  <c r="M253" i="79"/>
  <c r="AK52" i="79" s="1"/>
  <c r="M254" i="79"/>
  <c r="M255" i="79"/>
  <c r="AK54" i="79" s="1"/>
  <c r="M256" i="79"/>
  <c r="AK55" i="79" s="1"/>
  <c r="M257" i="79"/>
  <c r="AK56" i="79" s="1"/>
  <c r="M258" i="79"/>
  <c r="AK57" i="79" s="1"/>
  <c r="M259" i="79"/>
  <c r="M260" i="79"/>
  <c r="M261" i="79"/>
  <c r="AK60" i="79" s="1"/>
  <c r="M262" i="79"/>
  <c r="M263" i="79"/>
  <c r="M264" i="79"/>
  <c r="AK63" i="79" s="1"/>
  <c r="M265" i="79"/>
  <c r="M266" i="79"/>
  <c r="M267" i="79"/>
  <c r="M268" i="79"/>
  <c r="AK67" i="79" s="1"/>
  <c r="M269" i="79"/>
  <c r="AK68" i="79" s="1"/>
  <c r="M270" i="79"/>
  <c r="M271" i="79"/>
  <c r="AK70" i="79" s="1"/>
  <c r="M272" i="79"/>
  <c r="AK71" i="79" s="1"/>
  <c r="M273" i="79"/>
  <c r="AK72" i="79" s="1"/>
  <c r="M274" i="79"/>
  <c r="AK73" i="79" s="1"/>
  <c r="M275" i="79"/>
  <c r="AK74" i="79" s="1"/>
  <c r="M276" i="79"/>
  <c r="AK75" i="79" s="1"/>
  <c r="M277" i="79"/>
  <c r="AK76" i="79" s="1"/>
  <c r="M278" i="79"/>
  <c r="M279" i="79"/>
  <c r="AK78" i="79" s="1"/>
  <c r="M280" i="79"/>
  <c r="AK79" i="79" s="1"/>
  <c r="M281" i="79"/>
  <c r="AK80" i="79" s="1"/>
  <c r="M282" i="79"/>
  <c r="M283" i="79"/>
  <c r="AK82" i="79" s="1"/>
  <c r="M284" i="79"/>
  <c r="AK83" i="79" s="1"/>
  <c r="M285" i="79"/>
  <c r="AK84" i="79" s="1"/>
  <c r="M286" i="79"/>
  <c r="AK85" i="79" s="1"/>
  <c r="M287" i="79"/>
  <c r="AK86" i="79" s="1"/>
  <c r="M288" i="79"/>
  <c r="AK87" i="79" s="1"/>
  <c r="M289" i="79"/>
  <c r="AK88" i="79" s="1"/>
  <c r="M290" i="79"/>
  <c r="M291" i="79"/>
  <c r="AK90" i="79" s="1"/>
  <c r="M292" i="79"/>
  <c r="AK91" i="79" s="1"/>
  <c r="M293" i="79"/>
  <c r="AK92" i="79" s="1"/>
  <c r="M294" i="79"/>
  <c r="M295" i="79"/>
  <c r="AK94" i="79" s="1"/>
  <c r="M296" i="79"/>
  <c r="AK95" i="79" s="1"/>
  <c r="M297" i="79"/>
  <c r="AK96" i="79" s="1"/>
  <c r="M298" i="79"/>
  <c r="M299" i="79"/>
  <c r="AK98" i="79" s="1"/>
  <c r="M300" i="79"/>
  <c r="AK99" i="79" s="1"/>
  <c r="M301" i="79"/>
  <c r="AK100" i="79" s="1"/>
  <c r="M302" i="79"/>
  <c r="M303" i="79"/>
  <c r="AK102" i="79" s="1"/>
  <c r="M304" i="79"/>
  <c r="AK103" i="79" s="1"/>
  <c r="M305" i="79"/>
  <c r="AK104" i="79" s="1"/>
  <c r="M306" i="79"/>
  <c r="AK105" i="79" s="1"/>
  <c r="M307" i="79"/>
  <c r="AK106" i="79" s="1"/>
  <c r="M308" i="79"/>
  <c r="AK107" i="79" s="1"/>
  <c r="M309" i="79"/>
  <c r="AK108" i="79" s="1"/>
  <c r="M310" i="79"/>
  <c r="M311" i="79"/>
  <c r="AK110" i="79" s="1"/>
  <c r="M312" i="79"/>
  <c r="AK111" i="79" s="1"/>
  <c r="M313" i="79"/>
  <c r="AK112" i="79" s="1"/>
  <c r="M314" i="79"/>
  <c r="M315" i="79"/>
  <c r="AK114" i="79" s="1"/>
  <c r="M316" i="79"/>
  <c r="AK115" i="79" s="1"/>
  <c r="M317" i="79"/>
  <c r="AK116" i="79" s="1"/>
  <c r="M318" i="79"/>
  <c r="M319" i="79"/>
  <c r="AK118" i="79" s="1"/>
  <c r="M320" i="79"/>
  <c r="AK119" i="79" s="1"/>
  <c r="M321" i="79"/>
  <c r="AK120" i="79" s="1"/>
  <c r="M322" i="79"/>
  <c r="M323" i="79"/>
  <c r="AK122" i="79" s="1"/>
  <c r="M324" i="79"/>
  <c r="AK123" i="79" s="1"/>
  <c r="M325" i="79"/>
  <c r="AK124" i="79" s="1"/>
  <c r="M326" i="79"/>
  <c r="M327" i="79"/>
  <c r="AK126" i="79" s="1"/>
  <c r="M328" i="79"/>
  <c r="AK127" i="79" s="1"/>
  <c r="M329" i="79"/>
  <c r="AK128" i="79" s="1"/>
  <c r="M330" i="79"/>
  <c r="AK129" i="79" s="1"/>
  <c r="M331" i="79"/>
  <c r="AK130" i="79" s="1"/>
  <c r="M332" i="79"/>
  <c r="AK131" i="79" s="1"/>
  <c r="M333" i="79"/>
  <c r="AK132" i="79" s="1"/>
  <c r="M334" i="79"/>
  <c r="M335" i="79"/>
  <c r="AK134" i="79" s="1"/>
  <c r="M336" i="79"/>
  <c r="AK135" i="79" s="1"/>
  <c r="M337" i="79"/>
  <c r="AK136" i="79" s="1"/>
  <c r="M338" i="79"/>
  <c r="M339" i="79"/>
  <c r="AK138" i="79" s="1"/>
  <c r="M340" i="79"/>
  <c r="AK139" i="79" s="1"/>
  <c r="M341" i="79"/>
  <c r="AK140" i="79" s="1"/>
  <c r="M342" i="79"/>
  <c r="M343" i="79"/>
  <c r="AK142" i="79" s="1"/>
  <c r="M344" i="79"/>
  <c r="AK143" i="79" s="1"/>
  <c r="M345" i="79"/>
  <c r="AK144" i="79" s="1"/>
  <c r="M346" i="79"/>
  <c r="M347" i="79"/>
  <c r="AK146" i="79" s="1"/>
  <c r="M348" i="79"/>
  <c r="AK147" i="79" s="1"/>
  <c r="M349" i="79"/>
  <c r="AK148" i="79" s="1"/>
  <c r="M350" i="79"/>
  <c r="M351" i="79"/>
  <c r="AK150" i="79" s="1"/>
  <c r="M352" i="79"/>
  <c r="AK151" i="79" s="1"/>
  <c r="M353" i="79"/>
  <c r="AK152" i="79" s="1"/>
  <c r="M354" i="79"/>
  <c r="AK153" i="79" s="1"/>
  <c r="M355" i="79"/>
  <c r="AK154" i="79" s="1"/>
  <c r="M356" i="79"/>
  <c r="AK155" i="79" s="1"/>
  <c r="M357" i="79"/>
  <c r="AK156" i="79" s="1"/>
  <c r="M358" i="79"/>
  <c r="AK157" i="79" s="1"/>
  <c r="M359" i="79"/>
  <c r="AK158" i="79" s="1"/>
  <c r="M360" i="79"/>
  <c r="AK159" i="79" s="1"/>
  <c r="M361" i="79"/>
  <c r="AK160" i="79" s="1"/>
  <c r="M362" i="79"/>
  <c r="M363" i="79"/>
  <c r="AK162" i="79" s="1"/>
  <c r="M364" i="79"/>
  <c r="AK163" i="79" s="1"/>
  <c r="M365" i="79"/>
  <c r="AK164" i="79" s="1"/>
  <c r="M366" i="79"/>
  <c r="M367" i="79"/>
  <c r="AK166" i="79" s="1"/>
  <c r="M368" i="79"/>
  <c r="AK167" i="79" s="1"/>
  <c r="M369" i="79"/>
  <c r="AK168" i="79" s="1"/>
  <c r="M370" i="79"/>
  <c r="M371" i="79"/>
  <c r="AK170" i="79" s="1"/>
  <c r="M372" i="79"/>
  <c r="AK171" i="79" s="1"/>
  <c r="M373" i="79"/>
  <c r="AK172" i="79" s="1"/>
  <c r="M374" i="79"/>
  <c r="M375" i="79"/>
  <c r="AK174" i="79" s="1"/>
  <c r="M376" i="79"/>
  <c r="AK175" i="79" s="1"/>
  <c r="M377" i="79"/>
  <c r="AK176" i="79" s="1"/>
  <c r="M378" i="79"/>
  <c r="M379" i="79"/>
  <c r="AK178" i="79" s="1"/>
  <c r="M380" i="79"/>
  <c r="AK179" i="79" s="1"/>
  <c r="M381" i="79"/>
  <c r="AK180" i="79" s="1"/>
  <c r="M382" i="79"/>
  <c r="M383" i="79"/>
  <c r="AK182" i="79" s="1"/>
  <c r="M384" i="79"/>
  <c r="AK183" i="79" s="1"/>
  <c r="M385" i="79"/>
  <c r="AK184" i="79" s="1"/>
  <c r="M386" i="79"/>
  <c r="M387" i="79"/>
  <c r="AK186" i="79" s="1"/>
  <c r="M388" i="79"/>
  <c r="AK187" i="79" s="1"/>
  <c r="M389" i="79"/>
  <c r="AK188" i="79" s="1"/>
  <c r="M390" i="79"/>
  <c r="M391" i="79"/>
  <c r="AK190" i="79" s="1"/>
  <c r="M392" i="79"/>
  <c r="AK191" i="79" s="1"/>
  <c r="M393" i="79"/>
  <c r="AK192" i="79" s="1"/>
  <c r="M394" i="79"/>
  <c r="M395" i="79"/>
  <c r="AK194" i="79" s="1"/>
  <c r="M396" i="79"/>
  <c r="AK195" i="79" s="1"/>
  <c r="M397" i="79"/>
  <c r="AK196" i="79" s="1"/>
  <c r="M398" i="79"/>
  <c r="M399" i="79"/>
  <c r="AK198" i="79" s="1"/>
  <c r="M400" i="79"/>
  <c r="AK199" i="79" s="1"/>
  <c r="M401" i="79"/>
  <c r="AK200" i="79" s="1"/>
  <c r="M402" i="79"/>
  <c r="M403" i="79"/>
  <c r="AK202" i="79" s="1"/>
  <c r="M404" i="79"/>
  <c r="AK203" i="79" s="1"/>
  <c r="M405" i="79"/>
  <c r="AK204" i="79" s="1"/>
  <c r="M406" i="79"/>
  <c r="M407" i="79"/>
  <c r="AK206" i="79" s="1"/>
  <c r="M408" i="79"/>
  <c r="AK207" i="79" s="1"/>
  <c r="M409" i="79"/>
  <c r="AK208" i="79" s="1"/>
  <c r="M410" i="79"/>
  <c r="M411" i="79"/>
  <c r="AK210" i="79" s="1"/>
  <c r="M412" i="79"/>
  <c r="AK211" i="79" s="1"/>
  <c r="M413" i="79"/>
  <c r="AK212" i="79" s="1"/>
  <c r="M414" i="79"/>
  <c r="J216" i="79"/>
  <c r="J217" i="79"/>
  <c r="K217" i="79"/>
  <c r="J218" i="79"/>
  <c r="K218" i="79"/>
  <c r="J219" i="79"/>
  <c r="K219" i="79"/>
  <c r="J220" i="79"/>
  <c r="K220" i="79"/>
  <c r="J221" i="79"/>
  <c r="K221" i="79"/>
  <c r="J222" i="79"/>
  <c r="K222" i="79"/>
  <c r="J223" i="79"/>
  <c r="K223" i="79"/>
  <c r="J224" i="79"/>
  <c r="K224" i="79"/>
  <c r="J225" i="79"/>
  <c r="K225" i="79"/>
  <c r="J226" i="79"/>
  <c r="K226" i="79"/>
  <c r="J227" i="79"/>
  <c r="K227" i="79"/>
  <c r="J228" i="79"/>
  <c r="K228" i="79"/>
  <c r="J229" i="79"/>
  <c r="K229" i="79"/>
  <c r="J230" i="79"/>
  <c r="K230" i="79"/>
  <c r="J231" i="79"/>
  <c r="K231" i="79"/>
  <c r="J232" i="79"/>
  <c r="K232" i="79"/>
  <c r="J233" i="79"/>
  <c r="K233" i="79"/>
  <c r="J234" i="79"/>
  <c r="K234" i="79"/>
  <c r="J235" i="79"/>
  <c r="K235" i="79"/>
  <c r="J236" i="79"/>
  <c r="K236" i="79"/>
  <c r="J237" i="79"/>
  <c r="K237" i="79"/>
  <c r="J238" i="79"/>
  <c r="K238" i="79"/>
  <c r="J239" i="79"/>
  <c r="K239" i="79"/>
  <c r="J240" i="79"/>
  <c r="K240" i="79"/>
  <c r="J241" i="79"/>
  <c r="K241" i="79"/>
  <c r="J242" i="79"/>
  <c r="K242" i="79"/>
  <c r="J243" i="79"/>
  <c r="K243" i="79"/>
  <c r="J244" i="79"/>
  <c r="K244" i="79"/>
  <c r="J245" i="79"/>
  <c r="K245" i="79"/>
  <c r="J246" i="79"/>
  <c r="K246" i="79"/>
  <c r="J247" i="79"/>
  <c r="K247" i="79"/>
  <c r="J248" i="79"/>
  <c r="K248" i="79"/>
  <c r="J249" i="79"/>
  <c r="K249" i="79"/>
  <c r="J250" i="79"/>
  <c r="K250" i="79"/>
  <c r="J251" i="79"/>
  <c r="K251" i="79"/>
  <c r="J252" i="79"/>
  <c r="K252" i="79"/>
  <c r="J253" i="79"/>
  <c r="K253" i="79"/>
  <c r="J254" i="79"/>
  <c r="K254" i="79"/>
  <c r="J255" i="79"/>
  <c r="K255" i="79"/>
  <c r="J256" i="79"/>
  <c r="K256" i="79"/>
  <c r="J257" i="79"/>
  <c r="K257" i="79"/>
  <c r="J258" i="79"/>
  <c r="K258" i="79"/>
  <c r="J259" i="79"/>
  <c r="K259" i="79"/>
  <c r="J260" i="79"/>
  <c r="K260" i="79"/>
  <c r="J261" i="79"/>
  <c r="K261" i="79"/>
  <c r="J262" i="79"/>
  <c r="K262" i="79"/>
  <c r="J263" i="79"/>
  <c r="K263" i="79"/>
  <c r="J264" i="79"/>
  <c r="K264" i="79"/>
  <c r="J265" i="79"/>
  <c r="K265" i="79"/>
  <c r="J266" i="79"/>
  <c r="K266" i="79"/>
  <c r="J267" i="79"/>
  <c r="K267" i="79"/>
  <c r="J268" i="79"/>
  <c r="K268" i="79"/>
  <c r="J269" i="79"/>
  <c r="K269" i="79"/>
  <c r="J270" i="79"/>
  <c r="K270" i="79"/>
  <c r="J271" i="79"/>
  <c r="K271" i="79"/>
  <c r="J272" i="79"/>
  <c r="K272" i="79"/>
  <c r="J273" i="79"/>
  <c r="K273" i="79"/>
  <c r="J274" i="79"/>
  <c r="K274" i="79"/>
  <c r="J275" i="79"/>
  <c r="K275" i="79"/>
  <c r="J276" i="79"/>
  <c r="K276" i="79"/>
  <c r="J277" i="79"/>
  <c r="K277" i="79"/>
  <c r="J278" i="79"/>
  <c r="K278" i="79"/>
  <c r="J279" i="79"/>
  <c r="K279" i="79"/>
  <c r="J280" i="79"/>
  <c r="K280" i="79"/>
  <c r="J281" i="79"/>
  <c r="K281" i="79"/>
  <c r="J282" i="79"/>
  <c r="K282" i="79"/>
  <c r="J283" i="79"/>
  <c r="K283" i="79"/>
  <c r="J284" i="79"/>
  <c r="K284" i="79"/>
  <c r="J285" i="79"/>
  <c r="K285" i="79"/>
  <c r="J286" i="79"/>
  <c r="K286" i="79"/>
  <c r="J287" i="79"/>
  <c r="K287" i="79"/>
  <c r="J288" i="79"/>
  <c r="K288" i="79"/>
  <c r="J289" i="79"/>
  <c r="K289" i="79"/>
  <c r="J290" i="79"/>
  <c r="K290" i="79"/>
  <c r="J291" i="79"/>
  <c r="K291" i="79"/>
  <c r="J292" i="79"/>
  <c r="K292" i="79"/>
  <c r="J293" i="79"/>
  <c r="K293" i="79"/>
  <c r="J294" i="79"/>
  <c r="K294" i="79"/>
  <c r="J295" i="79"/>
  <c r="K295" i="79"/>
  <c r="J296" i="79"/>
  <c r="K296" i="79"/>
  <c r="J297" i="79"/>
  <c r="K297" i="79"/>
  <c r="J298" i="79"/>
  <c r="K298" i="79"/>
  <c r="J299" i="79"/>
  <c r="K299" i="79"/>
  <c r="J300" i="79"/>
  <c r="K300" i="79"/>
  <c r="J301" i="79"/>
  <c r="K301" i="79"/>
  <c r="J302" i="79"/>
  <c r="K302" i="79"/>
  <c r="J303" i="79"/>
  <c r="K303" i="79"/>
  <c r="J304" i="79"/>
  <c r="K304" i="79"/>
  <c r="J305" i="79"/>
  <c r="K305" i="79"/>
  <c r="J306" i="79"/>
  <c r="K306" i="79"/>
  <c r="J307" i="79"/>
  <c r="K307" i="79"/>
  <c r="J308" i="79"/>
  <c r="K308" i="79"/>
  <c r="J309" i="79"/>
  <c r="K309" i="79"/>
  <c r="J310" i="79"/>
  <c r="K310" i="79"/>
  <c r="J311" i="79"/>
  <c r="K311" i="79"/>
  <c r="J312" i="79"/>
  <c r="K312" i="79"/>
  <c r="J313" i="79"/>
  <c r="K313" i="79"/>
  <c r="J314" i="79"/>
  <c r="K314" i="79"/>
  <c r="J315" i="79"/>
  <c r="K315" i="79"/>
  <c r="J316" i="79"/>
  <c r="K316" i="79"/>
  <c r="J317" i="79"/>
  <c r="K317" i="79"/>
  <c r="J318" i="79"/>
  <c r="K318" i="79"/>
  <c r="J319" i="79"/>
  <c r="K319" i="79"/>
  <c r="J320" i="79"/>
  <c r="K320" i="79"/>
  <c r="J321" i="79"/>
  <c r="K321" i="79"/>
  <c r="J322" i="79"/>
  <c r="K322" i="79"/>
  <c r="J323" i="79"/>
  <c r="K323" i="79"/>
  <c r="J324" i="79"/>
  <c r="K324" i="79"/>
  <c r="J325" i="79"/>
  <c r="K325" i="79"/>
  <c r="J326" i="79"/>
  <c r="K326" i="79"/>
  <c r="J327" i="79"/>
  <c r="K327" i="79"/>
  <c r="J328" i="79"/>
  <c r="K328" i="79"/>
  <c r="J329" i="79"/>
  <c r="K329" i="79"/>
  <c r="J330" i="79"/>
  <c r="K330" i="79"/>
  <c r="J331" i="79"/>
  <c r="K331" i="79"/>
  <c r="J332" i="79"/>
  <c r="K332" i="79"/>
  <c r="J333" i="79"/>
  <c r="K333" i="79"/>
  <c r="J334" i="79"/>
  <c r="K334" i="79"/>
  <c r="J335" i="79"/>
  <c r="K335" i="79"/>
  <c r="J336" i="79"/>
  <c r="K336" i="79"/>
  <c r="J337" i="79"/>
  <c r="K337" i="79"/>
  <c r="J338" i="79"/>
  <c r="K338" i="79"/>
  <c r="J339" i="79"/>
  <c r="K339" i="79"/>
  <c r="J340" i="79"/>
  <c r="K340" i="79"/>
  <c r="J341" i="79"/>
  <c r="K341" i="79"/>
  <c r="J342" i="79"/>
  <c r="K342" i="79"/>
  <c r="J343" i="79"/>
  <c r="K343" i="79"/>
  <c r="J344" i="79"/>
  <c r="K344" i="79"/>
  <c r="J345" i="79"/>
  <c r="K345" i="79"/>
  <c r="J346" i="79"/>
  <c r="K346" i="79"/>
  <c r="J347" i="79"/>
  <c r="K347" i="79"/>
  <c r="J348" i="79"/>
  <c r="K348" i="79"/>
  <c r="J349" i="79"/>
  <c r="K349" i="79"/>
  <c r="J350" i="79"/>
  <c r="K350" i="79"/>
  <c r="J351" i="79"/>
  <c r="K351" i="79"/>
  <c r="J352" i="79"/>
  <c r="K352" i="79"/>
  <c r="J353" i="79"/>
  <c r="K353" i="79"/>
  <c r="J354" i="79"/>
  <c r="K354" i="79"/>
  <c r="J355" i="79"/>
  <c r="K355" i="79"/>
  <c r="J356" i="79"/>
  <c r="K356" i="79"/>
  <c r="J357" i="79"/>
  <c r="K357" i="79"/>
  <c r="J358" i="79"/>
  <c r="K358" i="79"/>
  <c r="J359" i="79"/>
  <c r="K359" i="79"/>
  <c r="J360" i="79"/>
  <c r="K360" i="79"/>
  <c r="J361" i="79"/>
  <c r="K361" i="79"/>
  <c r="J362" i="79"/>
  <c r="K362" i="79"/>
  <c r="J363" i="79"/>
  <c r="K363" i="79"/>
  <c r="J364" i="79"/>
  <c r="K364" i="79"/>
  <c r="J365" i="79"/>
  <c r="K365" i="79"/>
  <c r="J366" i="79"/>
  <c r="K366" i="79"/>
  <c r="J367" i="79"/>
  <c r="K367" i="79"/>
  <c r="J368" i="79"/>
  <c r="K368" i="79"/>
  <c r="J369" i="79"/>
  <c r="K369" i="79"/>
  <c r="J370" i="79"/>
  <c r="K370" i="79"/>
  <c r="J371" i="79"/>
  <c r="K371" i="79"/>
  <c r="J372" i="79"/>
  <c r="K372" i="79"/>
  <c r="J373" i="79"/>
  <c r="K373" i="79"/>
  <c r="J374" i="79"/>
  <c r="K374" i="79"/>
  <c r="J375" i="79"/>
  <c r="K375" i="79"/>
  <c r="J376" i="79"/>
  <c r="K376" i="79"/>
  <c r="J377" i="79"/>
  <c r="K377" i="79"/>
  <c r="J378" i="79"/>
  <c r="K378" i="79"/>
  <c r="J379" i="79"/>
  <c r="K379" i="79"/>
  <c r="J380" i="79"/>
  <c r="K380" i="79"/>
  <c r="J381" i="79"/>
  <c r="K381" i="79"/>
  <c r="J382" i="79"/>
  <c r="K382" i="79"/>
  <c r="J383" i="79"/>
  <c r="K383" i="79"/>
  <c r="J384" i="79"/>
  <c r="K384" i="79"/>
  <c r="J385" i="79"/>
  <c r="K385" i="79"/>
  <c r="J386" i="79"/>
  <c r="K386" i="79"/>
  <c r="J387" i="79"/>
  <c r="K387" i="79"/>
  <c r="J388" i="79"/>
  <c r="K388" i="79"/>
  <c r="J389" i="79"/>
  <c r="K389" i="79"/>
  <c r="J390" i="79"/>
  <c r="K390" i="79"/>
  <c r="J391" i="79"/>
  <c r="K391" i="79"/>
  <c r="J392" i="79"/>
  <c r="K392" i="79"/>
  <c r="J393" i="79"/>
  <c r="K393" i="79"/>
  <c r="J394" i="79"/>
  <c r="K394" i="79"/>
  <c r="J395" i="79"/>
  <c r="K395" i="79"/>
  <c r="J396" i="79"/>
  <c r="K396" i="79"/>
  <c r="J397" i="79"/>
  <c r="K397" i="79"/>
  <c r="J398" i="79"/>
  <c r="K398" i="79"/>
  <c r="J399" i="79"/>
  <c r="K399" i="79"/>
  <c r="J400" i="79"/>
  <c r="K400" i="79"/>
  <c r="J401" i="79"/>
  <c r="K401" i="79"/>
  <c r="J402" i="79"/>
  <c r="K402" i="79"/>
  <c r="J403" i="79"/>
  <c r="K403" i="79"/>
  <c r="J404" i="79"/>
  <c r="K404" i="79"/>
  <c r="J405" i="79"/>
  <c r="K405" i="79"/>
  <c r="J406" i="79"/>
  <c r="K406" i="79"/>
  <c r="J407" i="79"/>
  <c r="K407" i="79"/>
  <c r="J408" i="79"/>
  <c r="K408" i="79"/>
  <c r="J409" i="79"/>
  <c r="K409" i="79"/>
  <c r="J410" i="79"/>
  <c r="K410" i="79"/>
  <c r="J411" i="79"/>
  <c r="K411" i="79"/>
  <c r="J412" i="79"/>
  <c r="K412" i="79"/>
  <c r="J413" i="79"/>
  <c r="K413" i="79"/>
  <c r="J414" i="79"/>
  <c r="K414" i="79"/>
  <c r="P415" i="79"/>
  <c r="O415" i="79"/>
  <c r="H414" i="79"/>
  <c r="E414" i="79"/>
  <c r="H413" i="79"/>
  <c r="E413" i="79"/>
  <c r="H412" i="79"/>
  <c r="E412" i="79"/>
  <c r="H411" i="79"/>
  <c r="E411" i="79"/>
  <c r="H410" i="79"/>
  <c r="E410" i="79"/>
  <c r="H409" i="79"/>
  <c r="E409" i="79"/>
  <c r="H408" i="79"/>
  <c r="E408" i="79"/>
  <c r="H407" i="79"/>
  <c r="E407" i="79"/>
  <c r="H406" i="79"/>
  <c r="E406" i="79"/>
  <c r="H405" i="79"/>
  <c r="E405" i="79"/>
  <c r="H404" i="79"/>
  <c r="E404" i="79"/>
  <c r="H403" i="79"/>
  <c r="E403" i="79"/>
  <c r="H402" i="79"/>
  <c r="E402" i="79"/>
  <c r="H401" i="79"/>
  <c r="E401" i="79"/>
  <c r="H400" i="79"/>
  <c r="E400" i="79"/>
  <c r="H399" i="79"/>
  <c r="E399" i="79"/>
  <c r="H398" i="79"/>
  <c r="E398" i="79"/>
  <c r="H397" i="79"/>
  <c r="E397" i="79"/>
  <c r="H396" i="79"/>
  <c r="E396" i="79"/>
  <c r="H395" i="79"/>
  <c r="E395" i="79"/>
  <c r="H394" i="79"/>
  <c r="E394" i="79"/>
  <c r="H393" i="79"/>
  <c r="E393" i="79"/>
  <c r="H392" i="79"/>
  <c r="E392" i="79"/>
  <c r="H391" i="79"/>
  <c r="E391" i="79"/>
  <c r="H390" i="79"/>
  <c r="E390" i="79"/>
  <c r="H389" i="79"/>
  <c r="E389" i="79"/>
  <c r="H388" i="79"/>
  <c r="E388" i="79"/>
  <c r="H387" i="79"/>
  <c r="E387" i="79"/>
  <c r="H386" i="79"/>
  <c r="E386" i="79"/>
  <c r="H385" i="79"/>
  <c r="E385" i="79"/>
  <c r="H384" i="79"/>
  <c r="E384" i="79"/>
  <c r="H383" i="79"/>
  <c r="E383" i="79"/>
  <c r="H382" i="79"/>
  <c r="E382" i="79"/>
  <c r="H381" i="79"/>
  <c r="E381" i="79"/>
  <c r="H380" i="79"/>
  <c r="E380" i="79"/>
  <c r="H379" i="79"/>
  <c r="E379" i="79"/>
  <c r="H378" i="79"/>
  <c r="E378" i="79"/>
  <c r="H377" i="79"/>
  <c r="E377" i="79"/>
  <c r="H376" i="79"/>
  <c r="E376" i="79"/>
  <c r="H375" i="79"/>
  <c r="E375" i="79"/>
  <c r="H374" i="79"/>
  <c r="E374" i="79"/>
  <c r="H373" i="79"/>
  <c r="E373" i="79"/>
  <c r="H372" i="79"/>
  <c r="E372" i="79"/>
  <c r="H371" i="79"/>
  <c r="E371" i="79"/>
  <c r="H370" i="79"/>
  <c r="E370" i="79"/>
  <c r="H369" i="79"/>
  <c r="E369" i="79"/>
  <c r="H368" i="79"/>
  <c r="E368" i="79"/>
  <c r="H367" i="79"/>
  <c r="E367" i="79"/>
  <c r="H366" i="79"/>
  <c r="E366" i="79"/>
  <c r="H365" i="79"/>
  <c r="E365" i="79"/>
  <c r="H364" i="79"/>
  <c r="E364" i="79"/>
  <c r="H363" i="79"/>
  <c r="E363" i="79"/>
  <c r="H362" i="79"/>
  <c r="E362" i="79"/>
  <c r="H361" i="79"/>
  <c r="E361" i="79"/>
  <c r="H360" i="79"/>
  <c r="E360" i="79"/>
  <c r="H359" i="79"/>
  <c r="E359" i="79"/>
  <c r="H358" i="79"/>
  <c r="E358" i="79"/>
  <c r="H357" i="79"/>
  <c r="E357" i="79"/>
  <c r="H356" i="79"/>
  <c r="E356" i="79"/>
  <c r="H355" i="79"/>
  <c r="E355" i="79"/>
  <c r="H354" i="79"/>
  <c r="E354" i="79"/>
  <c r="H353" i="79"/>
  <c r="E353" i="79"/>
  <c r="H352" i="79"/>
  <c r="E352" i="79"/>
  <c r="H351" i="79"/>
  <c r="E351" i="79"/>
  <c r="H350" i="79"/>
  <c r="E350" i="79"/>
  <c r="H349" i="79"/>
  <c r="E349" i="79"/>
  <c r="H348" i="79"/>
  <c r="E348" i="79"/>
  <c r="H347" i="79"/>
  <c r="E347" i="79"/>
  <c r="H346" i="79"/>
  <c r="E346" i="79"/>
  <c r="H345" i="79"/>
  <c r="E345" i="79"/>
  <c r="H344" i="79"/>
  <c r="E344" i="79"/>
  <c r="H343" i="79"/>
  <c r="E343" i="79"/>
  <c r="H342" i="79"/>
  <c r="E342" i="79"/>
  <c r="H341" i="79"/>
  <c r="E341" i="79"/>
  <c r="H340" i="79"/>
  <c r="E340" i="79"/>
  <c r="H339" i="79"/>
  <c r="E339" i="79"/>
  <c r="H338" i="79"/>
  <c r="E338" i="79"/>
  <c r="H337" i="79"/>
  <c r="E337" i="79"/>
  <c r="H336" i="79"/>
  <c r="E336" i="79"/>
  <c r="H335" i="79"/>
  <c r="E335" i="79"/>
  <c r="H334" i="79"/>
  <c r="E334" i="79"/>
  <c r="H333" i="79"/>
  <c r="E333" i="79"/>
  <c r="H332" i="79"/>
  <c r="E332" i="79"/>
  <c r="H331" i="79"/>
  <c r="E331" i="79"/>
  <c r="H330" i="79"/>
  <c r="E330" i="79"/>
  <c r="H329" i="79"/>
  <c r="E329" i="79"/>
  <c r="H328" i="79"/>
  <c r="E328" i="79"/>
  <c r="H327" i="79"/>
  <c r="E327" i="79"/>
  <c r="H326" i="79"/>
  <c r="E326" i="79"/>
  <c r="H325" i="79"/>
  <c r="E325" i="79"/>
  <c r="H324" i="79"/>
  <c r="E324" i="79"/>
  <c r="H323" i="79"/>
  <c r="E323" i="79"/>
  <c r="H322" i="79"/>
  <c r="E322" i="79"/>
  <c r="H321" i="79"/>
  <c r="E321" i="79"/>
  <c r="H320" i="79"/>
  <c r="E320" i="79"/>
  <c r="H319" i="79"/>
  <c r="E319" i="79"/>
  <c r="H318" i="79"/>
  <c r="E318" i="79"/>
  <c r="H317" i="79"/>
  <c r="E317" i="79"/>
  <c r="H316" i="79"/>
  <c r="E316" i="79"/>
  <c r="H315" i="79"/>
  <c r="E315" i="79"/>
  <c r="H314" i="79"/>
  <c r="E314" i="79"/>
  <c r="H313" i="79"/>
  <c r="E313" i="79"/>
  <c r="H312" i="79"/>
  <c r="E312" i="79"/>
  <c r="H311" i="79"/>
  <c r="E311" i="79"/>
  <c r="H310" i="79"/>
  <c r="E310" i="79"/>
  <c r="H309" i="79"/>
  <c r="E309" i="79"/>
  <c r="H308" i="79"/>
  <c r="E308" i="79"/>
  <c r="H307" i="79"/>
  <c r="E307" i="79"/>
  <c r="H306" i="79"/>
  <c r="E306" i="79"/>
  <c r="H305" i="79"/>
  <c r="E305" i="79"/>
  <c r="H304" i="79"/>
  <c r="E304" i="79"/>
  <c r="H303" i="79"/>
  <c r="E303" i="79"/>
  <c r="H302" i="79"/>
  <c r="E302" i="79"/>
  <c r="H301" i="79"/>
  <c r="E301" i="79"/>
  <c r="H300" i="79"/>
  <c r="E300" i="79"/>
  <c r="H299" i="79"/>
  <c r="E299" i="79"/>
  <c r="H298" i="79"/>
  <c r="E298" i="79"/>
  <c r="H297" i="79"/>
  <c r="E297" i="79"/>
  <c r="H296" i="79"/>
  <c r="E296" i="79"/>
  <c r="H295" i="79"/>
  <c r="E295" i="79"/>
  <c r="H294" i="79"/>
  <c r="E294" i="79"/>
  <c r="H293" i="79"/>
  <c r="E293" i="79"/>
  <c r="H292" i="79"/>
  <c r="E292" i="79"/>
  <c r="H291" i="79"/>
  <c r="E291" i="79"/>
  <c r="H290" i="79"/>
  <c r="E290" i="79"/>
  <c r="H289" i="79"/>
  <c r="E289" i="79"/>
  <c r="H288" i="79"/>
  <c r="E288" i="79"/>
  <c r="H287" i="79"/>
  <c r="E287" i="79"/>
  <c r="H286" i="79"/>
  <c r="E286" i="79"/>
  <c r="H285" i="79"/>
  <c r="E285" i="79"/>
  <c r="H284" i="79"/>
  <c r="E284" i="79"/>
  <c r="H283" i="79"/>
  <c r="E283" i="79"/>
  <c r="H282" i="79"/>
  <c r="E282" i="79"/>
  <c r="H281" i="79"/>
  <c r="E281" i="79"/>
  <c r="H280" i="79"/>
  <c r="E280" i="79"/>
  <c r="H279" i="79"/>
  <c r="E279" i="79"/>
  <c r="H278" i="79"/>
  <c r="E278" i="79"/>
  <c r="H277" i="79"/>
  <c r="E277" i="79"/>
  <c r="H276" i="79"/>
  <c r="E276" i="79"/>
  <c r="H275" i="79"/>
  <c r="E275" i="79"/>
  <c r="H274" i="79"/>
  <c r="E274" i="79"/>
  <c r="H273" i="79"/>
  <c r="E273" i="79"/>
  <c r="H272" i="79"/>
  <c r="E272" i="79"/>
  <c r="H271" i="79"/>
  <c r="E271" i="79"/>
  <c r="H270" i="79"/>
  <c r="E270" i="79"/>
  <c r="H269" i="79"/>
  <c r="E269" i="79"/>
  <c r="H268" i="79"/>
  <c r="E268" i="79"/>
  <c r="H267" i="79"/>
  <c r="E267" i="79"/>
  <c r="H266" i="79"/>
  <c r="E266" i="79"/>
  <c r="H265" i="79"/>
  <c r="E265" i="79"/>
  <c r="H264" i="79"/>
  <c r="E264" i="79"/>
  <c r="H263" i="79"/>
  <c r="E263" i="79"/>
  <c r="H262" i="79"/>
  <c r="E262" i="79"/>
  <c r="H261" i="79"/>
  <c r="E261" i="79"/>
  <c r="H260" i="79"/>
  <c r="E260" i="79"/>
  <c r="H259" i="79"/>
  <c r="E259" i="79"/>
  <c r="H258" i="79"/>
  <c r="E258" i="79"/>
  <c r="H257" i="79"/>
  <c r="E257" i="79"/>
  <c r="H256" i="79"/>
  <c r="E256" i="79"/>
  <c r="H255" i="79"/>
  <c r="E255" i="79"/>
  <c r="H254" i="79"/>
  <c r="E254" i="79"/>
  <c r="H253" i="79"/>
  <c r="E253" i="79"/>
  <c r="H252" i="79"/>
  <c r="E252" i="79"/>
  <c r="H251" i="79"/>
  <c r="E251" i="79"/>
  <c r="H250" i="79"/>
  <c r="E250" i="79"/>
  <c r="H249" i="79"/>
  <c r="E249" i="79"/>
  <c r="H248" i="79"/>
  <c r="E248" i="79"/>
  <c r="H247" i="79"/>
  <c r="E247" i="79"/>
  <c r="H246" i="79"/>
  <c r="E246" i="79"/>
  <c r="H245" i="79"/>
  <c r="E245" i="79"/>
  <c r="H244" i="79"/>
  <c r="E244" i="79"/>
  <c r="H243" i="79"/>
  <c r="E243" i="79"/>
  <c r="H242" i="79"/>
  <c r="E242" i="79"/>
  <c r="H241" i="79"/>
  <c r="E241" i="79"/>
  <c r="H240" i="79"/>
  <c r="E240" i="79"/>
  <c r="H239" i="79"/>
  <c r="E239" i="79"/>
  <c r="H238" i="79"/>
  <c r="E238" i="79"/>
  <c r="H237" i="79"/>
  <c r="E237" i="79"/>
  <c r="H236" i="79"/>
  <c r="E236" i="79"/>
  <c r="H235" i="79"/>
  <c r="E235" i="79"/>
  <c r="H234" i="79"/>
  <c r="E234" i="79"/>
  <c r="H233" i="79"/>
  <c r="E233" i="79"/>
  <c r="H232" i="79"/>
  <c r="E232" i="79"/>
  <c r="H231" i="79"/>
  <c r="E231" i="79"/>
  <c r="H230" i="79"/>
  <c r="E230" i="79"/>
  <c r="H229" i="79"/>
  <c r="E229" i="79"/>
  <c r="H228" i="79"/>
  <c r="E228" i="79"/>
  <c r="H227" i="79"/>
  <c r="E227" i="79"/>
  <c r="H226" i="79"/>
  <c r="E226" i="79"/>
  <c r="H225" i="79"/>
  <c r="E225" i="79"/>
  <c r="H224" i="79"/>
  <c r="E224" i="79"/>
  <c r="H223" i="79"/>
  <c r="E223" i="79"/>
  <c r="H222" i="79"/>
  <c r="E222" i="79"/>
  <c r="H221" i="79"/>
  <c r="E221" i="79"/>
  <c r="H220" i="79"/>
  <c r="E220" i="79"/>
  <c r="H219" i="79"/>
  <c r="E219" i="79"/>
  <c r="H218" i="79"/>
  <c r="E218" i="79"/>
  <c r="H217" i="79"/>
  <c r="E217" i="79"/>
  <c r="H216" i="79"/>
  <c r="H215" i="79"/>
  <c r="E216" i="79"/>
  <c r="P214" i="79"/>
  <c r="O214" i="79"/>
  <c r="N214" i="79"/>
  <c r="M214" i="79"/>
  <c r="L214" i="79"/>
  <c r="K214" i="79"/>
  <c r="J214" i="79"/>
  <c r="A203" i="47"/>
  <c r="A204" i="47"/>
  <c r="A404" i="47" s="1"/>
  <c r="A205" i="47"/>
  <c r="A405" i="47" s="1"/>
  <c r="A605" i="47" s="1"/>
  <c r="A805" i="47" s="1"/>
  <c r="A1005" i="47" s="1"/>
  <c r="A206" i="47"/>
  <c r="A207" i="47"/>
  <c r="A208" i="47"/>
  <c r="A408" i="47" s="1"/>
  <c r="A608" i="47" s="1"/>
  <c r="A808" i="47" s="1"/>
  <c r="A209" i="47"/>
  <c r="A409" i="47" s="1"/>
  <c r="A609" i="47" s="1"/>
  <c r="A809" i="47" s="1"/>
  <c r="A1009" i="47" s="1"/>
  <c r="A210" i="47"/>
  <c r="A410" i="47" s="1"/>
  <c r="A610" i="47" s="1"/>
  <c r="A810" i="47" s="1"/>
  <c r="A1010" i="47" s="1"/>
  <c r="A1210" i="47" s="1"/>
  <c r="A1410" i="47" s="1"/>
  <c r="A211" i="47"/>
  <c r="A411" i="47" s="1"/>
  <c r="A611" i="47" s="1"/>
  <c r="A811" i="47" s="1"/>
  <c r="A212" i="47"/>
  <c r="A412" i="47" s="1"/>
  <c r="A213" i="47"/>
  <c r="A214" i="47"/>
  <c r="A414" i="47" s="1"/>
  <c r="A215" i="47"/>
  <c r="A216" i="47"/>
  <c r="A217" i="47"/>
  <c r="A218" i="47"/>
  <c r="A418" i="47" s="1"/>
  <c r="A618" i="47" s="1"/>
  <c r="A818" i="47" s="1"/>
  <c r="A219" i="47"/>
  <c r="A419" i="47" s="1"/>
  <c r="A619" i="47" s="1"/>
  <c r="A819" i="47" s="1"/>
  <c r="A1019" i="47" s="1"/>
  <c r="A220" i="47"/>
  <c r="A420" i="47" s="1"/>
  <c r="A221" i="47"/>
  <c r="A421" i="47" s="1"/>
  <c r="A621" i="47" s="1"/>
  <c r="A222" i="47"/>
  <c r="A422" i="47" s="1"/>
  <c r="A622" i="47" s="1"/>
  <c r="A822" i="47" s="1"/>
  <c r="A223" i="47"/>
  <c r="A224" i="47"/>
  <c r="A424" i="47" s="1"/>
  <c r="A225" i="47"/>
  <c r="A226" i="47"/>
  <c r="A426" i="47" s="1"/>
  <c r="A626" i="47" s="1"/>
  <c r="A826" i="47" s="1"/>
  <c r="A227" i="47"/>
  <c r="A228" i="47"/>
  <c r="A229" i="47"/>
  <c r="A429" i="47" s="1"/>
  <c r="A629" i="47" s="1"/>
  <c r="A829" i="47" s="1"/>
  <c r="A1029" i="47" s="1"/>
  <c r="A230" i="47"/>
  <c r="A430" i="47" s="1"/>
  <c r="A231" i="47"/>
  <c r="A431" i="47" s="1"/>
  <c r="A232" i="47"/>
  <c r="A233" i="47"/>
  <c r="A234" i="47"/>
  <c r="A434" i="47" s="1"/>
  <c r="A235" i="47"/>
  <c r="A236" i="47"/>
  <c r="A436" i="47" s="1"/>
  <c r="A237" i="47"/>
  <c r="A238" i="47"/>
  <c r="A438" i="47" s="1"/>
  <c r="A638" i="47" s="1"/>
  <c r="A239" i="47"/>
  <c r="A439" i="47" s="1"/>
  <c r="A639" i="47" s="1"/>
  <c r="A839" i="47" s="1"/>
  <c r="A1039" i="47" s="1"/>
  <c r="A1239" i="47" s="1"/>
  <c r="A1439" i="47" s="1"/>
  <c r="A240" i="47"/>
  <c r="A241" i="47"/>
  <c r="A242" i="47"/>
  <c r="A442" i="47" s="1"/>
  <c r="A642" i="47" s="1"/>
  <c r="A243" i="47"/>
  <c r="A244" i="47"/>
  <c r="A245" i="47"/>
  <c r="A246" i="47"/>
  <c r="A446" i="47"/>
  <c r="A247" i="47"/>
  <c r="A447" i="47" s="1"/>
  <c r="A647" i="47" s="1"/>
  <c r="A248" i="47"/>
  <c r="A249" i="47"/>
  <c r="A250" i="47"/>
  <c r="A251" i="47"/>
  <c r="A451" i="47" s="1"/>
  <c r="A252" i="47"/>
  <c r="A253" i="47"/>
  <c r="A254" i="47"/>
  <c r="A454" i="47" s="1"/>
  <c r="A654" i="47" s="1"/>
  <c r="A255" i="47"/>
  <c r="A256" i="47"/>
  <c r="A257" i="47"/>
  <c r="A258" i="47"/>
  <c r="A458" i="47" s="1"/>
  <c r="A259" i="47"/>
  <c r="A459" i="47" s="1"/>
  <c r="A659" i="47" s="1"/>
  <c r="A260" i="47"/>
  <c r="A261" i="47"/>
  <c r="A262" i="47"/>
  <c r="A462" i="47" s="1"/>
  <c r="A662" i="47" s="1"/>
  <c r="A862" i="47" s="1"/>
  <c r="A1062" i="47" s="1"/>
  <c r="A263" i="47"/>
  <c r="A463" i="47" s="1"/>
  <c r="A663" i="47" s="1"/>
  <c r="A863" i="47" s="1"/>
  <c r="A1063" i="47" s="1"/>
  <c r="A1263" i="47" s="1"/>
  <c r="A1463" i="47" s="1"/>
  <c r="A264" i="47"/>
  <c r="A265" i="47"/>
  <c r="A465" i="47" s="1"/>
  <c r="A665" i="47" s="1"/>
  <c r="A865" i="47" s="1"/>
  <c r="A1065" i="47" s="1"/>
  <c r="A266" i="47"/>
  <c r="A466" i="47" s="1"/>
  <c r="A666" i="47" s="1"/>
  <c r="A267" i="47"/>
  <c r="A268" i="47"/>
  <c r="A269" i="47"/>
  <c r="A270" i="47"/>
  <c r="A470" i="47" s="1"/>
  <c r="A670" i="47" s="1"/>
  <c r="A271" i="47"/>
  <c r="A272" i="47"/>
  <c r="A273" i="47"/>
  <c r="A274" i="47"/>
  <c r="A275" i="47"/>
  <c r="A276" i="47"/>
  <c r="A277" i="47"/>
  <c r="A278" i="47"/>
  <c r="A478" i="47" s="1"/>
  <c r="A678" i="47" s="1"/>
  <c r="A878" i="47" s="1"/>
  <c r="A1078" i="47" s="1"/>
  <c r="A279" i="47"/>
  <c r="A280" i="47"/>
  <c r="A281" i="47"/>
  <c r="A282" i="47"/>
  <c r="A482" i="47" s="1"/>
  <c r="A682" i="47" s="1"/>
  <c r="A882" i="47" s="1"/>
  <c r="A283" i="47"/>
  <c r="A284" i="47"/>
  <c r="A285" i="47"/>
  <c r="A286" i="47"/>
  <c r="A486" i="47" s="1"/>
  <c r="A287" i="47"/>
  <c r="A288" i="47"/>
  <c r="A289" i="47"/>
  <c r="A290" i="47"/>
  <c r="A490" i="47" s="1"/>
  <c r="A690" i="47" s="1"/>
  <c r="A291" i="47"/>
  <c r="A491" i="47" s="1"/>
  <c r="A691" i="47" s="1"/>
  <c r="A891" i="47" s="1"/>
  <c r="A292" i="47"/>
  <c r="A293" i="47"/>
  <c r="A294" i="47"/>
  <c r="A295" i="47"/>
  <c r="A495" i="47" s="1"/>
  <c r="A296" i="47"/>
  <c r="A297" i="47"/>
  <c r="A298" i="47"/>
  <c r="A498" i="47" s="1"/>
  <c r="A698" i="47" s="1"/>
  <c r="A898" i="47" s="1"/>
  <c r="A299" i="47"/>
  <c r="A499" i="47" s="1"/>
  <c r="A699" i="47" s="1"/>
  <c r="A300" i="47"/>
  <c r="A500" i="47" s="1"/>
  <c r="A301" i="47"/>
  <c r="A501" i="47" s="1"/>
  <c r="A302" i="47"/>
  <c r="A303" i="47"/>
  <c r="A503" i="47" s="1"/>
  <c r="A304" i="47"/>
  <c r="A305" i="47"/>
  <c r="A505" i="47" s="1"/>
  <c r="A306" i="47"/>
  <c r="A506" i="47" s="1"/>
  <c r="A706" i="47" s="1"/>
  <c r="A906" i="47" s="1"/>
  <c r="A1106" i="47" s="1"/>
  <c r="A1306" i="47" s="1"/>
  <c r="A1506" i="47" s="1"/>
  <c r="A1706" i="47" s="1"/>
  <c r="A307" i="47"/>
  <c r="A507" i="47" s="1"/>
  <c r="A707" i="47" s="1"/>
  <c r="A308" i="47"/>
  <c r="A508" i="47" s="1"/>
  <c r="A309" i="47"/>
  <c r="A310" i="47"/>
  <c r="A311" i="47"/>
  <c r="A511" i="47" s="1"/>
  <c r="A711" i="47" s="1"/>
  <c r="A911" i="47" s="1"/>
  <c r="A1111" i="47" s="1"/>
  <c r="A312" i="47"/>
  <c r="A313" i="47"/>
  <c r="A513" i="47" s="1"/>
  <c r="A314" i="47"/>
  <c r="A514" i="47" s="1"/>
  <c r="A315" i="47"/>
  <c r="A316" i="47"/>
  <c r="A516" i="47" s="1"/>
  <c r="A716" i="47" s="1"/>
  <c r="A916" i="47" s="1"/>
  <c r="A1116" i="47" s="1"/>
  <c r="A1316" i="47" s="1"/>
  <c r="A1516" i="47" s="1"/>
  <c r="A1716" i="47" s="1"/>
  <c r="A1916" i="47" s="1"/>
  <c r="A2116" i="47" s="1"/>
  <c r="A2316" i="47" s="1"/>
  <c r="A317" i="47"/>
  <c r="A517" i="47" s="1"/>
  <c r="A717" i="47" s="1"/>
  <c r="A318" i="47"/>
  <c r="A319" i="47"/>
  <c r="A519" i="47" s="1"/>
  <c r="A320" i="47"/>
  <c r="A321" i="47"/>
  <c r="A322" i="47"/>
  <c r="A323" i="47"/>
  <c r="A523" i="47" s="1"/>
  <c r="A723" i="47" s="1"/>
  <c r="A324" i="47"/>
  <c r="A325" i="47"/>
  <c r="A525" i="47" s="1"/>
  <c r="A725" i="47" s="1"/>
  <c r="A925" i="47" s="1"/>
  <c r="A1125" i="47" s="1"/>
  <c r="A326" i="47"/>
  <c r="A526" i="47" s="1"/>
  <c r="A327" i="47"/>
  <c r="A527" i="47" s="1"/>
  <c r="A328" i="47"/>
  <c r="A329" i="47"/>
  <c r="A529" i="47" s="1"/>
  <c r="A330" i="47"/>
  <c r="A331" i="47"/>
  <c r="A332" i="47"/>
  <c r="A532" i="47" s="1"/>
  <c r="A732" i="47" s="1"/>
  <c r="A333" i="47"/>
  <c r="A334" i="47"/>
  <c r="A335" i="47"/>
  <c r="A336" i="47"/>
  <c r="A337" i="47"/>
  <c r="A338" i="47"/>
  <c r="A339" i="47"/>
  <c r="A539" i="47" s="1"/>
  <c r="A739" i="47" s="1"/>
  <c r="A939" i="47" s="1"/>
  <c r="A1139" i="47" s="1"/>
  <c r="A340" i="47"/>
  <c r="A540" i="47" s="1"/>
  <c r="A740" i="47" s="1"/>
  <c r="A341" i="47"/>
  <c r="A541" i="47" s="1"/>
  <c r="A342" i="47"/>
  <c r="A542" i="47" s="1"/>
  <c r="A742" i="47" s="1"/>
  <c r="A942" i="47" s="1"/>
  <c r="A1142" i="47" s="1"/>
  <c r="A1342" i="47" s="1"/>
  <c r="A343" i="47"/>
  <c r="A543" i="47" s="1"/>
  <c r="A743" i="47" s="1"/>
  <c r="A943" i="47" s="1"/>
  <c r="A1143" i="47" s="1"/>
  <c r="A344" i="47"/>
  <c r="A544" i="47" s="1"/>
  <c r="A345" i="47"/>
  <c r="A346" i="47"/>
  <c r="A347" i="47"/>
  <c r="A547" i="47" s="1"/>
  <c r="A747" i="47" s="1"/>
  <c r="A348" i="47"/>
  <c r="A349" i="47"/>
  <c r="A549" i="47" s="1"/>
  <c r="A350" i="47"/>
  <c r="A351" i="47"/>
  <c r="A551" i="47" s="1"/>
  <c r="A751" i="47" s="1"/>
  <c r="A951" i="47" s="1"/>
  <c r="A352" i="47"/>
  <c r="A353" i="47"/>
  <c r="A354" i="47"/>
  <c r="A554" i="47" s="1"/>
  <c r="A355" i="47"/>
  <c r="A555" i="47" s="1"/>
  <c r="A755" i="47" s="1"/>
  <c r="A356" i="47"/>
  <c r="A357" i="47"/>
  <c r="A557" i="47" s="1"/>
  <c r="A358" i="47"/>
  <c r="A359" i="47"/>
  <c r="A559" i="47" s="1"/>
  <c r="A360" i="47"/>
  <c r="A361" i="47"/>
  <c r="A561" i="47" s="1"/>
  <c r="A362" i="47"/>
  <c r="A363" i="47"/>
  <c r="A563" i="47" s="1"/>
  <c r="A763" i="47" s="1"/>
  <c r="A963" i="47" s="1"/>
  <c r="A364" i="47"/>
  <c r="A365" i="47"/>
  <c r="A565" i="47" s="1"/>
  <c r="A366" i="47"/>
  <c r="A367" i="47"/>
  <c r="A567" i="47" s="1"/>
  <c r="A767" i="47" s="1"/>
  <c r="A967" i="47" s="1"/>
  <c r="A1167" i="47" s="1"/>
  <c r="A1367" i="47" s="1"/>
  <c r="A368" i="47"/>
  <c r="A568" i="47" s="1"/>
  <c r="A768" i="47" s="1"/>
  <c r="A369" i="47"/>
  <c r="A569" i="47" s="1"/>
  <c r="A370" i="47"/>
  <c r="A371" i="47"/>
  <c r="A571" i="47" s="1"/>
  <c r="A771" i="47" s="1"/>
  <c r="A372" i="47"/>
  <c r="A373" i="47"/>
  <c r="A374" i="47"/>
  <c r="A574" i="47" s="1"/>
  <c r="A375" i="47"/>
  <c r="A575" i="47" s="1"/>
  <c r="A775" i="47" s="1"/>
  <c r="A975" i="47" s="1"/>
  <c r="A1175" i="47" s="1"/>
  <c r="A1375" i="47" s="1"/>
  <c r="A1575" i="47" s="1"/>
  <c r="A1775" i="47" s="1"/>
  <c r="A376" i="47"/>
  <c r="A576" i="47" s="1"/>
  <c r="A377" i="47"/>
  <c r="A378" i="47"/>
  <c r="A578" i="47" s="1"/>
  <c r="A379" i="47"/>
  <c r="A380" i="47"/>
  <c r="A580" i="47" s="1"/>
  <c r="A780" i="47" s="1"/>
  <c r="A381" i="47"/>
  <c r="A382" i="47"/>
  <c r="A383" i="47"/>
  <c r="A583" i="47" s="1"/>
  <c r="A384" i="47"/>
  <c r="A584" i="47" s="1"/>
  <c r="A385" i="47"/>
  <c r="A386" i="47"/>
  <c r="A387" i="47"/>
  <c r="A587" i="47" s="1"/>
  <c r="A787" i="47" s="1"/>
  <c r="A388" i="47"/>
  <c r="A588" i="47" s="1"/>
  <c r="A389" i="47"/>
  <c r="A589" i="47" s="1"/>
  <c r="A390" i="47"/>
  <c r="A590" i="47" s="1"/>
  <c r="A790" i="47" s="1"/>
  <c r="A391" i="47"/>
  <c r="A591" i="47" s="1"/>
  <c r="A392" i="47"/>
  <c r="A393" i="47"/>
  <c r="A394" i="47"/>
  <c r="A594" i="47" s="1"/>
  <c r="A395" i="47"/>
  <c r="A595" i="47" s="1"/>
  <c r="A795" i="47" s="1"/>
  <c r="A396" i="47"/>
  <c r="A397" i="47"/>
  <c r="A398" i="47"/>
  <c r="A598" i="47" s="1"/>
  <c r="A399" i="47"/>
  <c r="A599" i="47" s="1"/>
  <c r="A799" i="47" s="1"/>
  <c r="A400" i="47"/>
  <c r="A401" i="47"/>
  <c r="A402" i="47"/>
  <c r="A460" i="47"/>
  <c r="A536" i="47"/>
  <c r="L414" i="79"/>
  <c r="A428" i="47"/>
  <c r="A530" i="47"/>
  <c r="A730" i="47" s="1"/>
  <c r="A509" i="47"/>
  <c r="A695" i="47"/>
  <c r="A895" i="47" s="1"/>
  <c r="A537" i="47"/>
  <c r="A737" i="47" s="1"/>
  <c r="A472" i="47"/>
  <c r="A432" i="47"/>
  <c r="A632" i="47" s="1"/>
  <c r="A832" i="47" s="1"/>
  <c r="A1032" i="47" s="1"/>
  <c r="A469" i="47"/>
  <c r="A550" i="47"/>
  <c r="A750" i="47" s="1"/>
  <c r="A950" i="47" s="1"/>
  <c r="A1150" i="47" s="1"/>
  <c r="A441" i="47"/>
  <c r="A641" i="47" s="1"/>
  <c r="A448" i="47"/>
  <c r="A492" i="47"/>
  <c r="A586" i="47"/>
  <c r="A435" i="47"/>
  <c r="A769" i="47"/>
  <c r="A969" i="47" s="1"/>
  <c r="A1169" i="47" s="1"/>
  <c r="A1369" i="47" s="1"/>
  <c r="A1569" i="47" s="1"/>
  <c r="A1769" i="47" s="1"/>
  <c r="A488" i="47"/>
  <c r="A522" i="47"/>
  <c r="A475" i="47"/>
  <c r="A406" i="47"/>
  <c r="A602" i="47"/>
  <c r="A802" i="47" s="1"/>
  <c r="A692" i="47"/>
  <c r="A892" i="47" s="1"/>
  <c r="A455" i="47"/>
  <c r="A672" i="47"/>
  <c r="A872" i="47" s="1"/>
  <c r="A480" i="47"/>
  <c r="A680" i="47" s="1"/>
  <c r="A476" i="47"/>
  <c r="A676" i="47" s="1"/>
  <c r="A876" i="47" s="1"/>
  <c r="A452" i="47"/>
  <c r="A573" i="47"/>
  <c r="A773" i="47" s="1"/>
  <c r="A552" i="47"/>
  <c r="A778" i="47"/>
  <c r="A437" i="47"/>
  <c r="A727" i="47"/>
  <c r="A927" i="47" s="1"/>
  <c r="A456" i="47"/>
  <c r="A479" i="47"/>
  <c r="A487" i="47"/>
  <c r="A534" i="47"/>
  <c r="A734" i="47" s="1"/>
  <c r="A978" i="47"/>
  <c r="A637" i="47"/>
  <c r="A1018" i="47"/>
  <c r="A1218" i="47" s="1"/>
  <c r="A1418" i="47" s="1"/>
  <c r="A794" i="47"/>
  <c r="A757" i="47"/>
  <c r="A687" i="47"/>
  <c r="A789" i="47"/>
  <c r="A651" i="47"/>
  <c r="A880" i="47"/>
  <c r="A990" i="47"/>
  <c r="A887" i="47"/>
  <c r="S494" i="79" l="1"/>
  <c r="P76" i="50"/>
  <c r="A154" i="79"/>
  <c r="Q589" i="79"/>
  <c r="N171" i="50"/>
  <c r="Q525" i="79"/>
  <c r="N107" i="50"/>
  <c r="R524" i="79"/>
  <c r="O106" i="50"/>
  <c r="S575" i="79"/>
  <c r="P157" i="50"/>
  <c r="R513" i="79"/>
  <c r="O95" i="50"/>
  <c r="R449" i="79"/>
  <c r="O31" i="50"/>
  <c r="S548" i="79"/>
  <c r="P130" i="50"/>
  <c r="T531" i="79"/>
  <c r="Q113" i="50"/>
  <c r="S420" i="79"/>
  <c r="Q609" i="79"/>
  <c r="Q597" i="79"/>
  <c r="Q585" i="79"/>
  <c r="Q573" i="79"/>
  <c r="Q561" i="79"/>
  <c r="Q549" i="79"/>
  <c r="Q537" i="79"/>
  <c r="Q529" i="79"/>
  <c r="Q517" i="79"/>
  <c r="Q501" i="79"/>
  <c r="Q489" i="79"/>
  <c r="Q477" i="79"/>
  <c r="Q465" i="79"/>
  <c r="Q248" i="79"/>
  <c r="Q453" i="79"/>
  <c r="Q441" i="79"/>
  <c r="Q421" i="79"/>
  <c r="R608" i="79"/>
  <c r="R596" i="79"/>
  <c r="R584" i="79"/>
  <c r="R572" i="79"/>
  <c r="R560" i="79"/>
  <c r="R548" i="79"/>
  <c r="R536" i="79"/>
  <c r="R528" i="79"/>
  <c r="R516" i="79"/>
  <c r="R504" i="79"/>
  <c r="R496" i="79"/>
  <c r="R484" i="79"/>
  <c r="R472" i="79"/>
  <c r="R456" i="79"/>
  <c r="R444" i="79"/>
  <c r="R432" i="79"/>
  <c r="S619" i="79"/>
  <c r="S607" i="79"/>
  <c r="S595" i="79"/>
  <c r="S563" i="79"/>
  <c r="S555" i="79"/>
  <c r="S543" i="79"/>
  <c r="S531" i="79"/>
  <c r="S519" i="79"/>
  <c r="S507" i="79"/>
  <c r="S495" i="79"/>
  <c r="S483" i="79"/>
  <c r="S471" i="79"/>
  <c r="S459" i="79"/>
  <c r="S447" i="79"/>
  <c r="S435" i="79"/>
  <c r="S423" i="79"/>
  <c r="T610" i="79"/>
  <c r="T594" i="79"/>
  <c r="T582" i="79"/>
  <c r="T570" i="79"/>
  <c r="T558" i="79"/>
  <c r="T546" i="79"/>
  <c r="T534" i="79"/>
  <c r="T522" i="79"/>
  <c r="T510" i="79"/>
  <c r="T498" i="79"/>
  <c r="T486" i="79"/>
  <c r="T478" i="79"/>
  <c r="T466" i="79"/>
  <c r="T454" i="79"/>
  <c r="T442" i="79"/>
  <c r="T426" i="79"/>
  <c r="X421" i="79"/>
  <c r="X425" i="79"/>
  <c r="X429" i="79"/>
  <c r="X433" i="79"/>
  <c r="X437" i="79"/>
  <c r="W440" i="79"/>
  <c r="X445" i="79"/>
  <c r="X449" i="79"/>
  <c r="W452" i="79"/>
  <c r="W456" i="79"/>
  <c r="W460" i="79"/>
  <c r="W464" i="79"/>
  <c r="W468" i="79"/>
  <c r="W472" i="79"/>
  <c r="W476" i="79"/>
  <c r="W480" i="79"/>
  <c r="W484" i="79"/>
  <c r="V487" i="79"/>
  <c r="V491" i="79"/>
  <c r="X493" i="79"/>
  <c r="X497" i="79"/>
  <c r="W500" i="79"/>
  <c r="V503" i="79"/>
  <c r="X505" i="79"/>
  <c r="W508" i="79"/>
  <c r="V511" i="79"/>
  <c r="X513" i="79"/>
  <c r="X517" i="79"/>
  <c r="W520" i="79"/>
  <c r="W524" i="79"/>
  <c r="V527" i="79"/>
  <c r="X529" i="79"/>
  <c r="W532" i="79"/>
  <c r="V535" i="79"/>
  <c r="X537" i="79"/>
  <c r="W540" i="79"/>
  <c r="V543" i="79"/>
  <c r="X545" i="79"/>
  <c r="W548" i="79"/>
  <c r="V551" i="79"/>
  <c r="X553" i="79"/>
  <c r="W556" i="79"/>
  <c r="V559" i="79"/>
  <c r="X561" i="79"/>
  <c r="W564" i="79"/>
  <c r="V567" i="79"/>
  <c r="X569" i="79"/>
  <c r="W572" i="79"/>
  <c r="V575" i="79"/>
  <c r="X577" i="79"/>
  <c r="W580" i="79"/>
  <c r="V583" i="79"/>
  <c r="X585" i="79"/>
  <c r="W588" i="79"/>
  <c r="V591" i="79"/>
  <c r="X593" i="79"/>
  <c r="W596" i="79"/>
  <c r="V599" i="79"/>
  <c r="X601" i="79"/>
  <c r="W604" i="79"/>
  <c r="V607" i="79"/>
  <c r="X609" i="79"/>
  <c r="W612" i="79"/>
  <c r="V615" i="79"/>
  <c r="V619" i="79"/>
  <c r="Q616" i="79"/>
  <c r="Q612" i="79"/>
  <c r="Q608" i="79"/>
  <c r="Q604" i="79"/>
  <c r="Q600" i="79"/>
  <c r="Q596" i="79"/>
  <c r="Q592" i="79"/>
  <c r="Q588" i="79"/>
  <c r="Q584" i="79"/>
  <c r="Q580" i="79"/>
  <c r="Q576" i="79"/>
  <c r="Q572" i="79"/>
  <c r="Q568" i="79"/>
  <c r="Q564" i="79"/>
  <c r="Q560" i="79"/>
  <c r="Q556" i="79"/>
  <c r="Q552" i="79"/>
  <c r="Q548" i="79"/>
  <c r="Q544" i="79"/>
  <c r="Q540" i="79"/>
  <c r="Q536" i="79"/>
  <c r="Q532" i="79"/>
  <c r="Q528" i="79"/>
  <c r="Q524" i="79"/>
  <c r="Q520" i="79"/>
  <c r="Q516" i="79"/>
  <c r="Q512" i="79"/>
  <c r="Q508" i="79"/>
  <c r="Q504" i="79"/>
  <c r="Q500" i="79"/>
  <c r="Q496" i="79"/>
  <c r="Q492" i="79"/>
  <c r="Q488" i="79"/>
  <c r="Q484" i="79"/>
  <c r="Q480" i="79"/>
  <c r="Q476" i="79"/>
  <c r="Q472" i="79"/>
  <c r="Q468" i="79"/>
  <c r="Q464" i="79"/>
  <c r="Q460" i="79"/>
  <c r="Q456" i="79"/>
  <c r="Q452" i="79"/>
  <c r="Q448" i="79"/>
  <c r="Q444" i="79"/>
  <c r="Q440" i="79"/>
  <c r="Q436" i="79"/>
  <c r="Q432" i="79"/>
  <c r="Q428" i="79"/>
  <c r="Q424" i="79"/>
  <c r="R619" i="79"/>
  <c r="R615" i="79"/>
  <c r="R611" i="79"/>
  <c r="R607" i="79"/>
  <c r="R603" i="79"/>
  <c r="R599" i="79"/>
  <c r="R595" i="79"/>
  <c r="R591" i="79"/>
  <c r="R587" i="79"/>
  <c r="R583" i="79"/>
  <c r="R579" i="79"/>
  <c r="R575" i="79"/>
  <c r="R571" i="79"/>
  <c r="R567" i="79"/>
  <c r="R563" i="79"/>
  <c r="R559" i="79"/>
  <c r="R555" i="79"/>
  <c r="R551" i="79"/>
  <c r="R547" i="79"/>
  <c r="R543" i="79"/>
  <c r="R539" i="79"/>
  <c r="R535" i="79"/>
  <c r="R531" i="79"/>
  <c r="R527" i="79"/>
  <c r="R523" i="79"/>
  <c r="R519" i="79"/>
  <c r="R515" i="79"/>
  <c r="R511" i="79"/>
  <c r="R507" i="79"/>
  <c r="R503" i="79"/>
  <c r="R499" i="79"/>
  <c r="R495" i="79"/>
  <c r="R491" i="79"/>
  <c r="R487" i="79"/>
  <c r="R483" i="79"/>
  <c r="R479" i="79"/>
  <c r="R475" i="79"/>
  <c r="R471" i="79"/>
  <c r="R467" i="79"/>
  <c r="R463" i="79"/>
  <c r="R459" i="79"/>
  <c r="R455" i="79"/>
  <c r="R451" i="79"/>
  <c r="R447" i="79"/>
  <c r="R443" i="79"/>
  <c r="R439" i="79"/>
  <c r="R435" i="79"/>
  <c r="R431" i="79"/>
  <c r="R427" i="79"/>
  <c r="R423" i="79"/>
  <c r="S618" i="79"/>
  <c r="S614" i="79"/>
  <c r="S610" i="79"/>
  <c r="S606" i="79"/>
  <c r="S602" i="79"/>
  <c r="S598" i="79"/>
  <c r="S594" i="79"/>
  <c r="S590" i="79"/>
  <c r="S586" i="79"/>
  <c r="S582" i="79"/>
  <c r="S578" i="79"/>
  <c r="S574" i="79"/>
  <c r="S570" i="79"/>
  <c r="S566" i="79"/>
  <c r="S562" i="79"/>
  <c r="S558" i="79"/>
  <c r="S554" i="79"/>
  <c r="S550" i="79"/>
  <c r="S546" i="79"/>
  <c r="S542" i="79"/>
  <c r="S538" i="79"/>
  <c r="S534" i="79"/>
  <c r="S530" i="79"/>
  <c r="S526" i="79"/>
  <c r="S522" i="79"/>
  <c r="S518" i="79"/>
  <c r="S514" i="79"/>
  <c r="S510" i="79"/>
  <c r="S506" i="79"/>
  <c r="S502" i="79"/>
  <c r="S498" i="79"/>
  <c r="S490" i="79"/>
  <c r="S486" i="79"/>
  <c r="S482" i="79"/>
  <c r="S478" i="79"/>
  <c r="S474" i="79"/>
  <c r="S470" i="79"/>
  <c r="S466" i="79"/>
  <c r="S462" i="79"/>
  <c r="S458" i="79"/>
  <c r="S454" i="79"/>
  <c r="S450" i="79"/>
  <c r="S446" i="79"/>
  <c r="S442" i="79"/>
  <c r="S438" i="79"/>
  <c r="S434" i="79"/>
  <c r="S430" i="79"/>
  <c r="S426" i="79"/>
  <c r="S422" i="79"/>
  <c r="T617" i="79"/>
  <c r="T613" i="79"/>
  <c r="T609" i="79"/>
  <c r="T605" i="79"/>
  <c r="T601" i="79"/>
  <c r="T597" i="79"/>
  <c r="T593" i="79"/>
  <c r="T589" i="79"/>
  <c r="T585" i="79"/>
  <c r="T581" i="79"/>
  <c r="T372" i="79"/>
  <c r="T577" i="79"/>
  <c r="T573" i="79"/>
  <c r="T569" i="79"/>
  <c r="T565" i="79"/>
  <c r="T561" i="79"/>
  <c r="T557" i="79"/>
  <c r="T553" i="79"/>
  <c r="T549" i="79"/>
  <c r="T545" i="79"/>
  <c r="T541" i="79"/>
  <c r="T537" i="79"/>
  <c r="T533" i="79"/>
  <c r="T529" i="79"/>
  <c r="T525" i="79"/>
  <c r="T521" i="79"/>
  <c r="T517" i="79"/>
  <c r="T513" i="79"/>
  <c r="T509" i="79"/>
  <c r="T505" i="79"/>
  <c r="T501" i="79"/>
  <c r="T497" i="79"/>
  <c r="T493" i="79"/>
  <c r="T489" i="79"/>
  <c r="T485" i="79"/>
  <c r="T481" i="79"/>
  <c r="T477" i="79"/>
  <c r="T473" i="79"/>
  <c r="T469" i="79"/>
  <c r="T465" i="79"/>
  <c r="T461" i="79"/>
  <c r="T457" i="79"/>
  <c r="T453" i="79"/>
  <c r="T449" i="79"/>
  <c r="T445" i="79"/>
  <c r="T441" i="79"/>
  <c r="T437" i="79"/>
  <c r="T433" i="79"/>
  <c r="T429" i="79"/>
  <c r="T425" i="79"/>
  <c r="T421" i="79"/>
  <c r="V422" i="79"/>
  <c r="W423" i="79"/>
  <c r="X424" i="79"/>
  <c r="V426" i="79"/>
  <c r="W427" i="79"/>
  <c r="X428" i="79"/>
  <c r="V430" i="79"/>
  <c r="W431" i="79"/>
  <c r="X432" i="79"/>
  <c r="V434" i="79"/>
  <c r="W435" i="79"/>
  <c r="X436" i="79"/>
  <c r="V438" i="79"/>
  <c r="W439" i="79"/>
  <c r="X440" i="79"/>
  <c r="V442" i="79"/>
  <c r="W443" i="79"/>
  <c r="X444" i="79"/>
  <c r="V446" i="79"/>
  <c r="W447" i="79"/>
  <c r="X448" i="79"/>
  <c r="V450" i="79"/>
  <c r="W451" i="79"/>
  <c r="X452" i="79"/>
  <c r="V454" i="79"/>
  <c r="W455" i="79"/>
  <c r="X456" i="79"/>
  <c r="V458" i="79"/>
  <c r="W459" i="79"/>
  <c r="X460" i="79"/>
  <c r="V462" i="79"/>
  <c r="W463" i="79"/>
  <c r="X464" i="79"/>
  <c r="V466" i="79"/>
  <c r="W467" i="79"/>
  <c r="X468" i="79"/>
  <c r="V470" i="79"/>
  <c r="W471" i="79"/>
  <c r="X472" i="79"/>
  <c r="V474" i="79"/>
  <c r="W475" i="79"/>
  <c r="X476" i="79"/>
  <c r="V478" i="79"/>
  <c r="W479" i="79"/>
  <c r="X480" i="79"/>
  <c r="V482" i="79"/>
  <c r="W483" i="79"/>
  <c r="X484" i="79"/>
  <c r="V486" i="79"/>
  <c r="W487" i="79"/>
  <c r="X488" i="79"/>
  <c r="V490" i="79"/>
  <c r="W491" i="79"/>
  <c r="X492" i="79"/>
  <c r="V494" i="79"/>
  <c r="W495" i="79"/>
  <c r="X496" i="79"/>
  <c r="V498" i="79"/>
  <c r="W499" i="79"/>
  <c r="X500" i="79"/>
  <c r="V502" i="79"/>
  <c r="W503" i="79"/>
  <c r="X504" i="79"/>
  <c r="V506" i="79"/>
  <c r="W507" i="79"/>
  <c r="X508" i="79"/>
  <c r="V510" i="79"/>
  <c r="W511" i="79"/>
  <c r="X512" i="79"/>
  <c r="V514" i="79"/>
  <c r="W515" i="79"/>
  <c r="X516" i="79"/>
  <c r="V518" i="79"/>
  <c r="W519" i="79"/>
  <c r="X520" i="79"/>
  <c r="V522" i="79"/>
  <c r="W523" i="79"/>
  <c r="X524" i="79"/>
  <c r="V526" i="79"/>
  <c r="W527" i="79"/>
  <c r="X528" i="79"/>
  <c r="V530" i="79"/>
  <c r="W531" i="79"/>
  <c r="X532" i="79"/>
  <c r="V534" i="79"/>
  <c r="W535" i="79"/>
  <c r="X536" i="79"/>
  <c r="V538" i="79"/>
  <c r="W539" i="79"/>
  <c r="X540" i="79"/>
  <c r="V542" i="79"/>
  <c r="W543" i="79"/>
  <c r="X544" i="79"/>
  <c r="V546" i="79"/>
  <c r="W547" i="79"/>
  <c r="X548" i="79"/>
  <c r="V550" i="79"/>
  <c r="W551" i="79"/>
  <c r="X552" i="79"/>
  <c r="V554" i="79"/>
  <c r="W555" i="79"/>
  <c r="X556" i="79"/>
  <c r="V558" i="79"/>
  <c r="W559" i="79"/>
  <c r="X560" i="79"/>
  <c r="V562" i="79"/>
  <c r="W563" i="79"/>
  <c r="X564" i="79"/>
  <c r="V566" i="79"/>
  <c r="W567" i="79"/>
  <c r="X568" i="79"/>
  <c r="V570" i="79"/>
  <c r="W571" i="79"/>
  <c r="X572" i="79"/>
  <c r="V574" i="79"/>
  <c r="W575" i="79"/>
  <c r="X576" i="79"/>
  <c r="V578" i="79"/>
  <c r="W579" i="79"/>
  <c r="X580" i="79"/>
  <c r="V582" i="79"/>
  <c r="W583" i="79"/>
  <c r="X584" i="79"/>
  <c r="V586" i="79"/>
  <c r="W587" i="79"/>
  <c r="X588" i="79"/>
  <c r="V590" i="79"/>
  <c r="W591" i="79"/>
  <c r="X592" i="79"/>
  <c r="V594" i="79"/>
  <c r="W595" i="79"/>
  <c r="X596" i="79"/>
  <c r="V598" i="79"/>
  <c r="W599" i="79"/>
  <c r="X600" i="79"/>
  <c r="V602" i="79"/>
  <c r="W603" i="79"/>
  <c r="X604" i="79"/>
  <c r="V606" i="79"/>
  <c r="W607" i="79"/>
  <c r="X608" i="79"/>
  <c r="V610" i="79"/>
  <c r="W611" i="79"/>
  <c r="X612" i="79"/>
  <c r="V614" i="79"/>
  <c r="W615" i="79"/>
  <c r="X616" i="79"/>
  <c r="V618" i="79"/>
  <c r="W619" i="79"/>
  <c r="Q617" i="79"/>
  <c r="Q605" i="79"/>
  <c r="Q593" i="79"/>
  <c r="Q581" i="79"/>
  <c r="Q569" i="79"/>
  <c r="Q557" i="79"/>
  <c r="Q545" i="79"/>
  <c r="Q509" i="79"/>
  <c r="Q497" i="79"/>
  <c r="Q485" i="79"/>
  <c r="Q473" i="79"/>
  <c r="Q461" i="79"/>
  <c r="Q449" i="79"/>
  <c r="Q437" i="79"/>
  <c r="Q429" i="79"/>
  <c r="R616" i="79"/>
  <c r="R604" i="79"/>
  <c r="R592" i="79"/>
  <c r="R580" i="79"/>
  <c r="R568" i="79"/>
  <c r="R556" i="79"/>
  <c r="R544" i="79"/>
  <c r="R512" i="79"/>
  <c r="R500" i="79"/>
  <c r="R488" i="79"/>
  <c r="R476" i="79"/>
  <c r="R464" i="79"/>
  <c r="R452" i="79"/>
  <c r="R440" i="79"/>
  <c r="R428" i="79"/>
  <c r="S615" i="79"/>
  <c r="S603" i="79"/>
  <c r="S591" i="79"/>
  <c r="S583" i="79"/>
  <c r="S571" i="79"/>
  <c r="S559" i="79"/>
  <c r="S547" i="79"/>
  <c r="S535" i="79"/>
  <c r="S523" i="79"/>
  <c r="S511" i="79"/>
  <c r="S499" i="79"/>
  <c r="S487" i="79"/>
  <c r="S475" i="79"/>
  <c r="S463" i="79"/>
  <c r="S451" i="79"/>
  <c r="S439" i="79"/>
  <c r="S427" i="79"/>
  <c r="T614" i="79"/>
  <c r="T602" i="79"/>
  <c r="T590" i="79"/>
  <c r="T578" i="79"/>
  <c r="T566" i="79"/>
  <c r="T554" i="79"/>
  <c r="T542" i="79"/>
  <c r="T530" i="79"/>
  <c r="T518" i="79"/>
  <c r="T506" i="79"/>
  <c r="T494" i="79"/>
  <c r="T482" i="79"/>
  <c r="T470" i="79"/>
  <c r="T458" i="79"/>
  <c r="T446" i="79"/>
  <c r="T434" i="79"/>
  <c r="T422" i="79"/>
  <c r="W424" i="79"/>
  <c r="W428" i="79"/>
  <c r="W432" i="79"/>
  <c r="W436" i="79"/>
  <c r="X441" i="79"/>
  <c r="W444" i="79"/>
  <c r="W448" i="79"/>
  <c r="X453" i="79"/>
  <c r="X457" i="79"/>
  <c r="X461" i="79"/>
  <c r="X465" i="79"/>
  <c r="X469" i="79"/>
  <c r="X473" i="79"/>
  <c r="X477" i="79"/>
  <c r="X481" i="79"/>
  <c r="X485" i="79"/>
  <c r="W488" i="79"/>
  <c r="W492" i="79"/>
  <c r="V495" i="79"/>
  <c r="W496" i="79"/>
  <c r="V499" i="79"/>
  <c r="X501" i="79"/>
  <c r="W504" i="79"/>
  <c r="V507" i="79"/>
  <c r="X509" i="79"/>
  <c r="W512" i="79"/>
  <c r="V515" i="79"/>
  <c r="W516" i="79"/>
  <c r="V519" i="79"/>
  <c r="X521" i="79"/>
  <c r="X525" i="79"/>
  <c r="W528" i="79"/>
  <c r="V531" i="79"/>
  <c r="X533" i="79"/>
  <c r="W536" i="79"/>
  <c r="V539" i="79"/>
  <c r="X541" i="79"/>
  <c r="W544" i="79"/>
  <c r="V547" i="79"/>
  <c r="X549" i="79"/>
  <c r="W552" i="79"/>
  <c r="V555" i="79"/>
  <c r="X557" i="79"/>
  <c r="W560" i="79"/>
  <c r="V563" i="79"/>
  <c r="X565" i="79"/>
  <c r="W568" i="79"/>
  <c r="V571" i="79"/>
  <c r="X573" i="79"/>
  <c r="W576" i="79"/>
  <c r="V579" i="79"/>
  <c r="X581" i="79"/>
  <c r="W584" i="79"/>
  <c r="V587" i="79"/>
  <c r="X589" i="79"/>
  <c r="W592" i="79"/>
  <c r="V595" i="79"/>
  <c r="X597" i="79"/>
  <c r="W600" i="79"/>
  <c r="V603" i="79"/>
  <c r="X605" i="79"/>
  <c r="W608" i="79"/>
  <c r="V611" i="79"/>
  <c r="X613" i="79"/>
  <c r="W616" i="79"/>
  <c r="X617" i="79"/>
  <c r="Q420" i="79"/>
  <c r="Q619" i="79"/>
  <c r="Q615" i="79"/>
  <c r="Q611" i="79"/>
  <c r="Q607" i="79"/>
  <c r="Q603" i="79"/>
  <c r="Q599" i="79"/>
  <c r="Q595" i="79"/>
  <c r="Q591" i="79"/>
  <c r="Q587" i="79"/>
  <c r="Q583" i="79"/>
  <c r="Q579" i="79"/>
  <c r="Q575" i="79"/>
  <c r="Q571" i="79"/>
  <c r="Q567" i="79"/>
  <c r="Q563" i="79"/>
  <c r="Q559" i="79"/>
  <c r="Q555" i="79"/>
  <c r="Q551" i="79"/>
  <c r="Q547" i="79"/>
  <c r="Q543" i="79"/>
  <c r="Q539" i="79"/>
  <c r="Q535" i="79"/>
  <c r="Q531" i="79"/>
  <c r="Q527" i="79"/>
  <c r="Q523" i="79"/>
  <c r="Q519" i="79"/>
  <c r="Q515" i="79"/>
  <c r="Q511" i="79"/>
  <c r="Q507" i="79"/>
  <c r="Q503" i="79"/>
  <c r="Q499" i="79"/>
  <c r="Q495" i="79"/>
  <c r="Q491" i="79"/>
  <c r="Q487" i="79"/>
  <c r="Q483" i="79"/>
  <c r="Q479" i="79"/>
  <c r="Q475" i="79"/>
  <c r="Q471" i="79"/>
  <c r="Q467" i="79"/>
  <c r="Q463" i="79"/>
  <c r="Q459" i="79"/>
  <c r="Q455" i="79"/>
  <c r="Q451" i="79"/>
  <c r="Q447" i="79"/>
  <c r="Q443" i="79"/>
  <c r="Q439" i="79"/>
  <c r="Q435" i="79"/>
  <c r="Q431" i="79"/>
  <c r="Q427" i="79"/>
  <c r="Q423" i="79"/>
  <c r="R618" i="79"/>
  <c r="R614" i="79"/>
  <c r="R610" i="79"/>
  <c r="R606" i="79"/>
  <c r="R602" i="79"/>
  <c r="R598" i="79"/>
  <c r="R594" i="79"/>
  <c r="R590" i="79"/>
  <c r="R586" i="79"/>
  <c r="R582" i="79"/>
  <c r="R578" i="79"/>
  <c r="R574" i="79"/>
  <c r="R570" i="79"/>
  <c r="R566" i="79"/>
  <c r="R562" i="79"/>
  <c r="R558" i="79"/>
  <c r="R554" i="79"/>
  <c r="R550" i="79"/>
  <c r="R546" i="79"/>
  <c r="R542" i="79"/>
  <c r="R538" i="79"/>
  <c r="R534" i="79"/>
  <c r="R530" i="79"/>
  <c r="R526" i="79"/>
  <c r="R522" i="79"/>
  <c r="R518" i="79"/>
  <c r="R514" i="79"/>
  <c r="R510" i="79"/>
  <c r="R506" i="79"/>
  <c r="R502" i="79"/>
  <c r="R498" i="79"/>
  <c r="R494" i="79"/>
  <c r="R490" i="79"/>
  <c r="R486" i="79"/>
  <c r="R482" i="79"/>
  <c r="R478" i="79"/>
  <c r="R474" i="79"/>
  <c r="R470" i="79"/>
  <c r="R466" i="79"/>
  <c r="R462" i="79"/>
  <c r="R458" i="79"/>
  <c r="R454" i="79"/>
  <c r="R450" i="79"/>
  <c r="R446" i="79"/>
  <c r="R442" i="79"/>
  <c r="R438" i="79"/>
  <c r="R434" i="79"/>
  <c r="R430" i="79"/>
  <c r="R426" i="79"/>
  <c r="R422" i="79"/>
  <c r="S617" i="79"/>
  <c r="S613" i="79"/>
  <c r="S609" i="79"/>
  <c r="S605" i="79"/>
  <c r="S601" i="79"/>
  <c r="S597" i="79"/>
  <c r="S593" i="79"/>
  <c r="S589" i="79"/>
  <c r="S585" i="79"/>
  <c r="S581" i="79"/>
  <c r="S577" i="79"/>
  <c r="S573" i="79"/>
  <c r="S569" i="79"/>
  <c r="S565" i="79"/>
  <c r="S561" i="79"/>
  <c r="S557" i="79"/>
  <c r="S553" i="79"/>
  <c r="S549" i="79"/>
  <c r="S545" i="79"/>
  <c r="S541" i="79"/>
  <c r="S537" i="79"/>
  <c r="S533" i="79"/>
  <c r="S529" i="79"/>
  <c r="S525" i="79"/>
  <c r="S521" i="79"/>
  <c r="S517" i="79"/>
  <c r="S513" i="79"/>
  <c r="S509" i="79"/>
  <c r="S505" i="79"/>
  <c r="S501" i="79"/>
  <c r="S497" i="79"/>
  <c r="S493" i="79"/>
  <c r="S489" i="79"/>
  <c r="S485" i="79"/>
  <c r="S481" i="79"/>
  <c r="S477" i="79"/>
  <c r="S473" i="79"/>
  <c r="S469" i="79"/>
  <c r="S465" i="79"/>
  <c r="S461" i="79"/>
  <c r="S457" i="79"/>
  <c r="S453" i="79"/>
  <c r="S449" i="79"/>
  <c r="S445" i="79"/>
  <c r="S441" i="79"/>
  <c r="S437" i="79"/>
  <c r="S433" i="79"/>
  <c r="S429" i="79"/>
  <c r="S425" i="79"/>
  <c r="S421" i="79"/>
  <c r="T616" i="79"/>
  <c r="T612" i="79"/>
  <c r="T608" i="79"/>
  <c r="T604" i="79"/>
  <c r="T600" i="79"/>
  <c r="T596" i="79"/>
  <c r="T592" i="79"/>
  <c r="T588" i="79"/>
  <c r="T584" i="79"/>
  <c r="T580" i="79"/>
  <c r="T576" i="79"/>
  <c r="T572" i="79"/>
  <c r="T568" i="79"/>
  <c r="T564" i="79"/>
  <c r="T560" i="79"/>
  <c r="T556" i="79"/>
  <c r="T552" i="79"/>
  <c r="T548" i="79"/>
  <c r="T544" i="79"/>
  <c r="T540" i="79"/>
  <c r="T536" i="79"/>
  <c r="T532" i="79"/>
  <c r="T528" i="79"/>
  <c r="T524" i="79"/>
  <c r="T520" i="79"/>
  <c r="T516" i="79"/>
  <c r="T512" i="79"/>
  <c r="T508" i="79"/>
  <c r="T504" i="79"/>
  <c r="T500" i="79"/>
  <c r="T496" i="79"/>
  <c r="T492" i="79"/>
  <c r="T488" i="79"/>
  <c r="T484" i="79"/>
  <c r="T480" i="79"/>
  <c r="T476" i="79"/>
  <c r="T472" i="79"/>
  <c r="T468" i="79"/>
  <c r="T464" i="79"/>
  <c r="T460" i="79"/>
  <c r="T456" i="79"/>
  <c r="T452" i="79"/>
  <c r="T448" i="79"/>
  <c r="T444" i="79"/>
  <c r="T440" i="79"/>
  <c r="T436" i="79"/>
  <c r="T432" i="79"/>
  <c r="T428" i="79"/>
  <c r="T424" i="79"/>
  <c r="V421" i="79"/>
  <c r="W422" i="79"/>
  <c r="X423" i="79"/>
  <c r="V425" i="79"/>
  <c r="W426" i="79"/>
  <c r="X427" i="79"/>
  <c r="V429" i="79"/>
  <c r="W430" i="79"/>
  <c r="X431" i="79"/>
  <c r="V433" i="79"/>
  <c r="W434" i="79"/>
  <c r="X435" i="79"/>
  <c r="V437" i="79"/>
  <c r="W438" i="79"/>
  <c r="X439" i="79"/>
  <c r="V441" i="79"/>
  <c r="W442" i="79"/>
  <c r="X443" i="79"/>
  <c r="V445" i="79"/>
  <c r="W446" i="79"/>
  <c r="X447" i="79"/>
  <c r="V449" i="79"/>
  <c r="W450" i="79"/>
  <c r="X451" i="79"/>
  <c r="V453" i="79"/>
  <c r="W454" i="79"/>
  <c r="X455" i="79"/>
  <c r="V457" i="79"/>
  <c r="W458" i="79"/>
  <c r="X459" i="79"/>
  <c r="V461" i="79"/>
  <c r="W462" i="79"/>
  <c r="X463" i="79"/>
  <c r="V465" i="79"/>
  <c r="W466" i="79"/>
  <c r="X467" i="79"/>
  <c r="V469" i="79"/>
  <c r="W470" i="79"/>
  <c r="X471" i="79"/>
  <c r="V473" i="79"/>
  <c r="W474" i="79"/>
  <c r="X475" i="79"/>
  <c r="V477" i="79"/>
  <c r="W478" i="79"/>
  <c r="X479" i="79"/>
  <c r="V481" i="79"/>
  <c r="W482" i="79"/>
  <c r="X483" i="79"/>
  <c r="V485" i="79"/>
  <c r="W486" i="79"/>
  <c r="X487" i="79"/>
  <c r="V489" i="79"/>
  <c r="W490" i="79"/>
  <c r="X491" i="79"/>
  <c r="V493" i="79"/>
  <c r="W494" i="79"/>
  <c r="X495" i="79"/>
  <c r="V497" i="79"/>
  <c r="W498" i="79"/>
  <c r="X499" i="79"/>
  <c r="V501" i="79"/>
  <c r="W502" i="79"/>
  <c r="X503" i="79"/>
  <c r="V505" i="79"/>
  <c r="W506" i="79"/>
  <c r="X507" i="79"/>
  <c r="V509" i="79"/>
  <c r="W510" i="79"/>
  <c r="X511" i="79"/>
  <c r="V513" i="79"/>
  <c r="W514" i="79"/>
  <c r="X515" i="79"/>
  <c r="V517" i="79"/>
  <c r="W518" i="79"/>
  <c r="X519" i="79"/>
  <c r="V521" i="79"/>
  <c r="W522" i="79"/>
  <c r="X523" i="79"/>
  <c r="V525" i="79"/>
  <c r="W526" i="79"/>
  <c r="X527" i="79"/>
  <c r="V529" i="79"/>
  <c r="W530" i="79"/>
  <c r="X531" i="79"/>
  <c r="V533" i="79"/>
  <c r="W534" i="79"/>
  <c r="X535" i="79"/>
  <c r="V537" i="79"/>
  <c r="W538" i="79"/>
  <c r="X539" i="79"/>
  <c r="V541" i="79"/>
  <c r="W542" i="79"/>
  <c r="X543" i="79"/>
  <c r="V545" i="79"/>
  <c r="W546" i="79"/>
  <c r="X547" i="79"/>
  <c r="V549" i="79"/>
  <c r="W550" i="79"/>
  <c r="X551" i="79"/>
  <c r="V553" i="79"/>
  <c r="W554" i="79"/>
  <c r="X555" i="79"/>
  <c r="V557" i="79"/>
  <c r="W558" i="79"/>
  <c r="X559" i="79"/>
  <c r="V561" i="79"/>
  <c r="W562" i="79"/>
  <c r="X563" i="79"/>
  <c r="V565" i="79"/>
  <c r="W566" i="79"/>
  <c r="X567" i="79"/>
  <c r="V569" i="79"/>
  <c r="W570" i="79"/>
  <c r="X571" i="79"/>
  <c r="V573" i="79"/>
  <c r="W574" i="79"/>
  <c r="X575" i="79"/>
  <c r="V577" i="79"/>
  <c r="W578" i="79"/>
  <c r="X579" i="79"/>
  <c r="V581" i="79"/>
  <c r="W582" i="79"/>
  <c r="X583" i="79"/>
  <c r="V585" i="79"/>
  <c r="W586" i="79"/>
  <c r="X587" i="79"/>
  <c r="V589" i="79"/>
  <c r="W590" i="79"/>
  <c r="X591" i="79"/>
  <c r="V593" i="79"/>
  <c r="W594" i="79"/>
  <c r="X595" i="79"/>
  <c r="V597" i="79"/>
  <c r="W598" i="79"/>
  <c r="X599" i="79"/>
  <c r="V601" i="79"/>
  <c r="W602" i="79"/>
  <c r="X603" i="79"/>
  <c r="V605" i="79"/>
  <c r="W606" i="79"/>
  <c r="X607" i="79"/>
  <c r="V609" i="79"/>
  <c r="W610" i="79"/>
  <c r="X611" i="79"/>
  <c r="V613" i="79"/>
  <c r="W614" i="79"/>
  <c r="X615" i="79"/>
  <c r="V617" i="79"/>
  <c r="W618" i="79"/>
  <c r="X619" i="79"/>
  <c r="Q613" i="79"/>
  <c r="Q601" i="79"/>
  <c r="Q577" i="79"/>
  <c r="Q565" i="79"/>
  <c r="Q553" i="79"/>
  <c r="Q541" i="79"/>
  <c r="Q533" i="79"/>
  <c r="Q521" i="79"/>
  <c r="Q513" i="79"/>
  <c r="Q505" i="79"/>
  <c r="Q493" i="79"/>
  <c r="Q481" i="79"/>
  <c r="Q469" i="79"/>
  <c r="Q457" i="79"/>
  <c r="Q445" i="79"/>
  <c r="Q433" i="79"/>
  <c r="Q425" i="79"/>
  <c r="R612" i="79"/>
  <c r="R600" i="79"/>
  <c r="R588" i="79"/>
  <c r="R576" i="79"/>
  <c r="R564" i="79"/>
  <c r="R552" i="79"/>
  <c r="R540" i="79"/>
  <c r="R532" i="79"/>
  <c r="R520" i="79"/>
  <c r="R508" i="79"/>
  <c r="R492" i="79"/>
  <c r="R480" i="79"/>
  <c r="R468" i="79"/>
  <c r="R460" i="79"/>
  <c r="R448" i="79"/>
  <c r="R436" i="79"/>
  <c r="R424" i="79"/>
  <c r="S611" i="79"/>
  <c r="S599" i="79"/>
  <c r="S587" i="79"/>
  <c r="S579" i="79"/>
  <c r="S567" i="79"/>
  <c r="S551" i="79"/>
  <c r="S539" i="79"/>
  <c r="S527" i="79"/>
  <c r="S515" i="79"/>
  <c r="S503" i="79"/>
  <c r="S491" i="79"/>
  <c r="S479" i="79"/>
  <c r="S467" i="79"/>
  <c r="S455" i="79"/>
  <c r="S443" i="79"/>
  <c r="S431" i="79"/>
  <c r="T618" i="79"/>
  <c r="T606" i="79"/>
  <c r="T598" i="79"/>
  <c r="T586" i="79"/>
  <c r="T574" i="79"/>
  <c r="T562" i="79"/>
  <c r="T550" i="79"/>
  <c r="T538" i="79"/>
  <c r="T526" i="79"/>
  <c r="T514" i="79"/>
  <c r="T502" i="79"/>
  <c r="T490" i="79"/>
  <c r="T474" i="79"/>
  <c r="T462" i="79"/>
  <c r="T450" i="79"/>
  <c r="T438" i="79"/>
  <c r="T430" i="79"/>
  <c r="V423" i="79"/>
  <c r="V427" i="79"/>
  <c r="V431" i="79"/>
  <c r="V435" i="79"/>
  <c r="V439" i="79"/>
  <c r="V443" i="79"/>
  <c r="V447" i="79"/>
  <c r="V451" i="79"/>
  <c r="V455" i="79"/>
  <c r="V459" i="79"/>
  <c r="V463" i="79"/>
  <c r="V467" i="79"/>
  <c r="V471" i="79"/>
  <c r="V475" i="79"/>
  <c r="V479" i="79"/>
  <c r="V483" i="79"/>
  <c r="X489" i="79"/>
  <c r="V523" i="79"/>
  <c r="Q618" i="79"/>
  <c r="Q614" i="79"/>
  <c r="Q610" i="79"/>
  <c r="Q606" i="79"/>
  <c r="Q602" i="79"/>
  <c r="Q598" i="79"/>
  <c r="Q594" i="79"/>
  <c r="Q590" i="79"/>
  <c r="Q586" i="79"/>
  <c r="Q582" i="79"/>
  <c r="Q578" i="79"/>
  <c r="Q574" i="79"/>
  <c r="Q570" i="79"/>
  <c r="Q566" i="79"/>
  <c r="Q562" i="79"/>
  <c r="Q558" i="79"/>
  <c r="Q554" i="79"/>
  <c r="Q550" i="79"/>
  <c r="Q546" i="79"/>
  <c r="Q542" i="79"/>
  <c r="Q538" i="79"/>
  <c r="Q534" i="79"/>
  <c r="Q530" i="79"/>
  <c r="Q526" i="79"/>
  <c r="Q522" i="79"/>
  <c r="Q518" i="79"/>
  <c r="Q514" i="79"/>
  <c r="Q510" i="79"/>
  <c r="Q506" i="79"/>
  <c r="Q502" i="79"/>
  <c r="Q498" i="79"/>
  <c r="Q494" i="79"/>
  <c r="Q490" i="79"/>
  <c r="Q486" i="79"/>
  <c r="Q482" i="79"/>
  <c r="Q478" i="79"/>
  <c r="Q474" i="79"/>
  <c r="Q470" i="79"/>
  <c r="Q466" i="79"/>
  <c r="Q462" i="79"/>
  <c r="Q458" i="79"/>
  <c r="Q454" i="79"/>
  <c r="Q450" i="79"/>
  <c r="Q446" i="79"/>
  <c r="Q442" i="79"/>
  <c r="Q438" i="79"/>
  <c r="Q434" i="79"/>
  <c r="Q430" i="79"/>
  <c r="Q426" i="79"/>
  <c r="Q422" i="79"/>
  <c r="R617" i="79"/>
  <c r="R613" i="79"/>
  <c r="R609" i="79"/>
  <c r="R605" i="79"/>
  <c r="R601" i="79"/>
  <c r="R597" i="79"/>
  <c r="R593" i="79"/>
  <c r="R589" i="79"/>
  <c r="R585" i="79"/>
  <c r="R581" i="79"/>
  <c r="R577" i="79"/>
  <c r="R573" i="79"/>
  <c r="R569" i="79"/>
  <c r="R565" i="79"/>
  <c r="R561" i="79"/>
  <c r="R557" i="79"/>
  <c r="R553" i="79"/>
  <c r="R549" i="79"/>
  <c r="R545" i="79"/>
  <c r="R541" i="79"/>
  <c r="R537" i="79"/>
  <c r="R533" i="79"/>
  <c r="R529" i="79"/>
  <c r="R525" i="79"/>
  <c r="R521" i="79"/>
  <c r="R517" i="79"/>
  <c r="R509" i="79"/>
  <c r="R505" i="79"/>
  <c r="R501" i="79"/>
  <c r="R497" i="79"/>
  <c r="R493" i="79"/>
  <c r="R489" i="79"/>
  <c r="R485" i="79"/>
  <c r="R481" i="79"/>
  <c r="R477" i="79"/>
  <c r="R473" i="79"/>
  <c r="R469" i="79"/>
  <c r="R465" i="79"/>
  <c r="R461" i="79"/>
  <c r="R457" i="79"/>
  <c r="R453" i="79"/>
  <c r="R445" i="79"/>
  <c r="R441" i="79"/>
  <c r="R437" i="79"/>
  <c r="R433" i="79"/>
  <c r="R429" i="79"/>
  <c r="R425" i="79"/>
  <c r="R421" i="79"/>
  <c r="S616" i="79"/>
  <c r="S612" i="79"/>
  <c r="S608" i="79"/>
  <c r="S604" i="79"/>
  <c r="S600" i="79"/>
  <c r="S596" i="79"/>
  <c r="S592" i="79"/>
  <c r="S588" i="79"/>
  <c r="S584" i="79"/>
  <c r="S580" i="79"/>
  <c r="S576" i="79"/>
  <c r="S572" i="79"/>
  <c r="S568" i="79"/>
  <c r="S564" i="79"/>
  <c r="S560" i="79"/>
  <c r="S556" i="79"/>
  <c r="S552" i="79"/>
  <c r="S544" i="79"/>
  <c r="S540" i="79"/>
  <c r="S536" i="79"/>
  <c r="S532" i="79"/>
  <c r="S528" i="79"/>
  <c r="S524" i="79"/>
  <c r="S520" i="79"/>
  <c r="S516" i="79"/>
  <c r="S512" i="79"/>
  <c r="S508" i="79"/>
  <c r="S504" i="79"/>
  <c r="S500" i="79"/>
  <c r="S496" i="79"/>
  <c r="S492" i="79"/>
  <c r="S488" i="79"/>
  <c r="S484" i="79"/>
  <c r="S480" i="79"/>
  <c r="S476" i="79"/>
  <c r="S472" i="79"/>
  <c r="S468" i="79"/>
  <c r="S464" i="79"/>
  <c r="S460" i="79"/>
  <c r="S456" i="79"/>
  <c r="S452" i="79"/>
  <c r="S448" i="79"/>
  <c r="S444" i="79"/>
  <c r="S440" i="79"/>
  <c r="S436" i="79"/>
  <c r="S432" i="79"/>
  <c r="S428" i="79"/>
  <c r="S424" i="79"/>
  <c r="T619" i="79"/>
  <c r="T615" i="79"/>
  <c r="T611" i="79"/>
  <c r="T607" i="79"/>
  <c r="T603" i="79"/>
  <c r="T599" i="79"/>
  <c r="T595" i="79"/>
  <c r="T591" i="79"/>
  <c r="T587" i="79"/>
  <c r="T583" i="79"/>
  <c r="T579" i="79"/>
  <c r="T575" i="79"/>
  <c r="T571" i="79"/>
  <c r="T567" i="79"/>
  <c r="T563" i="79"/>
  <c r="T559" i="79"/>
  <c r="T555" i="79"/>
  <c r="T551" i="79"/>
  <c r="T547" i="79"/>
  <c r="T543" i="79"/>
  <c r="T539" i="79"/>
  <c r="T535" i="79"/>
  <c r="T527" i="79"/>
  <c r="T523" i="79"/>
  <c r="T519" i="79"/>
  <c r="T515" i="79"/>
  <c r="T511" i="79"/>
  <c r="T507" i="79"/>
  <c r="T503" i="79"/>
  <c r="T499" i="79"/>
  <c r="T495" i="79"/>
  <c r="T491" i="79"/>
  <c r="T487" i="79"/>
  <c r="T483" i="79"/>
  <c r="T479" i="79"/>
  <c r="T475" i="79"/>
  <c r="T471" i="79"/>
  <c r="T467" i="79"/>
  <c r="T463" i="79"/>
  <c r="T459" i="79"/>
  <c r="T455" i="79"/>
  <c r="T451" i="79"/>
  <c r="T447" i="79"/>
  <c r="T443" i="79"/>
  <c r="T439" i="79"/>
  <c r="T435" i="79"/>
  <c r="T431" i="79"/>
  <c r="T427" i="79"/>
  <c r="T423" i="79"/>
  <c r="W421" i="79"/>
  <c r="X422" i="79"/>
  <c r="V424" i="79"/>
  <c r="W425" i="79"/>
  <c r="X426" i="79"/>
  <c r="V428" i="79"/>
  <c r="W429" i="79"/>
  <c r="X430" i="79"/>
  <c r="V432" i="79"/>
  <c r="W433" i="79"/>
  <c r="X434" i="79"/>
  <c r="V436" i="79"/>
  <c r="W437" i="79"/>
  <c r="X438" i="79"/>
  <c r="V440" i="79"/>
  <c r="W441" i="79"/>
  <c r="X442" i="79"/>
  <c r="V444" i="79"/>
  <c r="W445" i="79"/>
  <c r="X446" i="79"/>
  <c r="V448" i="79"/>
  <c r="W449" i="79"/>
  <c r="X450" i="79"/>
  <c r="V452" i="79"/>
  <c r="W453" i="79"/>
  <c r="X454" i="79"/>
  <c r="V456" i="79"/>
  <c r="W457" i="79"/>
  <c r="X458" i="79"/>
  <c r="V460" i="79"/>
  <c r="W461" i="79"/>
  <c r="X462" i="79"/>
  <c r="V464" i="79"/>
  <c r="W465" i="79"/>
  <c r="X466" i="79"/>
  <c r="V468" i="79"/>
  <c r="W469" i="79"/>
  <c r="X470" i="79"/>
  <c r="V472" i="79"/>
  <c r="W473" i="79"/>
  <c r="X474" i="79"/>
  <c r="V476" i="79"/>
  <c r="W477" i="79"/>
  <c r="X478" i="79"/>
  <c r="V480" i="79"/>
  <c r="W481" i="79"/>
  <c r="X482" i="79"/>
  <c r="V484" i="79"/>
  <c r="W485" i="79"/>
  <c r="X486" i="79"/>
  <c r="V488" i="79"/>
  <c r="W489" i="79"/>
  <c r="X490" i="79"/>
  <c r="V492" i="79"/>
  <c r="W493" i="79"/>
  <c r="X494" i="79"/>
  <c r="V496" i="79"/>
  <c r="W497" i="79"/>
  <c r="X498" i="79"/>
  <c r="V500" i="79"/>
  <c r="W501" i="79"/>
  <c r="X502" i="79"/>
  <c r="V504" i="79"/>
  <c r="W505" i="79"/>
  <c r="X506" i="79"/>
  <c r="V508" i="79"/>
  <c r="W509" i="79"/>
  <c r="X510" i="79"/>
  <c r="V512" i="79"/>
  <c r="W513" i="79"/>
  <c r="X514" i="79"/>
  <c r="V516" i="79"/>
  <c r="W517" i="79"/>
  <c r="X518" i="79"/>
  <c r="V520" i="79"/>
  <c r="W521" i="79"/>
  <c r="X522" i="79"/>
  <c r="V524" i="79"/>
  <c r="W525" i="79"/>
  <c r="X526" i="79"/>
  <c r="V528" i="79"/>
  <c r="W529" i="79"/>
  <c r="X530" i="79"/>
  <c r="V532" i="79"/>
  <c r="W533" i="79"/>
  <c r="X534" i="79"/>
  <c r="V536" i="79"/>
  <c r="W537" i="79"/>
  <c r="X538" i="79"/>
  <c r="V540" i="79"/>
  <c r="W541" i="79"/>
  <c r="X542" i="79"/>
  <c r="V544" i="79"/>
  <c r="W545" i="79"/>
  <c r="X546" i="79"/>
  <c r="V548" i="79"/>
  <c r="W549" i="79"/>
  <c r="X550" i="79"/>
  <c r="V552" i="79"/>
  <c r="W553" i="79"/>
  <c r="X554" i="79"/>
  <c r="V556" i="79"/>
  <c r="W557" i="79"/>
  <c r="X558" i="79"/>
  <c r="V560" i="79"/>
  <c r="W561" i="79"/>
  <c r="X562" i="79"/>
  <c r="V564" i="79"/>
  <c r="W565" i="79"/>
  <c r="X566" i="79"/>
  <c r="V568" i="79"/>
  <c r="W569" i="79"/>
  <c r="X570" i="79"/>
  <c r="V572" i="79"/>
  <c r="W573" i="79"/>
  <c r="X574" i="79"/>
  <c r="V576" i="79"/>
  <c r="W577" i="79"/>
  <c r="X578" i="79"/>
  <c r="V580" i="79"/>
  <c r="W581" i="79"/>
  <c r="X582" i="79"/>
  <c r="V584" i="79"/>
  <c r="W585" i="79"/>
  <c r="X586" i="79"/>
  <c r="V588" i="79"/>
  <c r="W589" i="79"/>
  <c r="X590" i="79"/>
  <c r="V592" i="79"/>
  <c r="W593" i="79"/>
  <c r="X594" i="79"/>
  <c r="V596" i="79"/>
  <c r="W597" i="79"/>
  <c r="X598" i="79"/>
  <c r="V600" i="79"/>
  <c r="W601" i="79"/>
  <c r="X602" i="79"/>
  <c r="V604" i="79"/>
  <c r="W605" i="79"/>
  <c r="X606" i="79"/>
  <c r="V608" i="79"/>
  <c r="W609" i="79"/>
  <c r="X610" i="79"/>
  <c r="V612" i="79"/>
  <c r="W613" i="79"/>
  <c r="X614" i="79"/>
  <c r="V616" i="79"/>
  <c r="W617" i="79"/>
  <c r="X618" i="79"/>
  <c r="T420" i="79"/>
  <c r="X420" i="79"/>
  <c r="D16" i="79"/>
  <c r="D428" i="79" s="1"/>
  <c r="D17" i="79"/>
  <c r="A202" i="79"/>
  <c r="A86" i="79"/>
  <c r="A132" i="79"/>
  <c r="AF290" i="79"/>
  <c r="A70" i="79"/>
  <c r="AG373" i="79"/>
  <c r="A114" i="79"/>
  <c r="A150" i="79"/>
  <c r="A80" i="79"/>
  <c r="A166" i="79"/>
  <c r="A36" i="79"/>
  <c r="AC385" i="79"/>
  <c r="AC321" i="79"/>
  <c r="AE309" i="79"/>
  <c r="AE245" i="79"/>
  <c r="AF344" i="79"/>
  <c r="A179" i="79"/>
  <c r="AC249" i="79"/>
  <c r="AE320" i="79"/>
  <c r="AF371" i="79"/>
  <c r="AG327" i="79"/>
  <c r="D15" i="79"/>
  <c r="D427" i="79" s="1"/>
  <c r="D23" i="79"/>
  <c r="R319" i="79"/>
  <c r="R308" i="79"/>
  <c r="A105" i="79"/>
  <c r="S370" i="79"/>
  <c r="S343" i="79"/>
  <c r="A69" i="79"/>
  <c r="AK69" i="79"/>
  <c r="A25" i="79"/>
  <c r="AK25" i="79"/>
  <c r="Q402" i="79"/>
  <c r="AC403" i="79"/>
  <c r="Q386" i="79"/>
  <c r="AC387" i="79"/>
  <c r="Q379" i="79"/>
  <c r="AC380" i="79"/>
  <c r="Q363" i="79"/>
  <c r="AC364" i="79"/>
  <c r="Q347" i="79"/>
  <c r="AC348" i="79"/>
  <c r="Q331" i="79"/>
  <c r="AC332" i="79"/>
  <c r="Q316" i="79"/>
  <c r="AC317" i="79"/>
  <c r="Q300" i="79"/>
  <c r="AC301" i="79"/>
  <c r="Q284" i="79"/>
  <c r="AC285" i="79"/>
  <c r="Q268" i="79"/>
  <c r="AC269" i="79"/>
  <c r="Q252" i="79"/>
  <c r="AC253" i="79"/>
  <c r="Q241" i="79"/>
  <c r="AC242" i="79"/>
  <c r="Q225" i="79"/>
  <c r="AC226" i="79"/>
  <c r="R408" i="79"/>
  <c r="AE409" i="79"/>
  <c r="R388" i="79"/>
  <c r="AE389" i="79"/>
  <c r="R372" i="79"/>
  <c r="AE373" i="79"/>
  <c r="R356" i="79"/>
  <c r="AE357" i="79"/>
  <c r="R340" i="79"/>
  <c r="AE341" i="79"/>
  <c r="R324" i="79"/>
  <c r="AE325" i="79"/>
  <c r="R309" i="79"/>
  <c r="AE310" i="79"/>
  <c r="R298" i="79"/>
  <c r="AE299" i="79"/>
  <c r="R282" i="79"/>
  <c r="AE283" i="79"/>
  <c r="R266" i="79"/>
  <c r="AE267" i="79"/>
  <c r="R246" i="79"/>
  <c r="AE247" i="79"/>
  <c r="R231" i="79"/>
  <c r="AE232" i="79"/>
  <c r="R219" i="79"/>
  <c r="AE220" i="79"/>
  <c r="S402" i="79"/>
  <c r="AF403" i="79"/>
  <c r="S386" i="79"/>
  <c r="AF387" i="79"/>
  <c r="S363" i="79"/>
  <c r="AF364" i="79"/>
  <c r="S351" i="79"/>
  <c r="AF352" i="79"/>
  <c r="S336" i="79"/>
  <c r="AF337" i="79"/>
  <c r="S324" i="79"/>
  <c r="AF325" i="79"/>
  <c r="S308" i="79"/>
  <c r="AF309" i="79"/>
  <c r="S296" i="79"/>
  <c r="AF297" i="79"/>
  <c r="S281" i="79"/>
  <c r="AF282" i="79"/>
  <c r="S261" i="79"/>
  <c r="AF262" i="79"/>
  <c r="S241" i="79"/>
  <c r="AF242" i="79"/>
  <c r="S225" i="79"/>
  <c r="AF226" i="79"/>
  <c r="T408" i="79"/>
  <c r="AG409" i="79"/>
  <c r="T400" i="79"/>
  <c r="AG401" i="79"/>
  <c r="T384" i="79"/>
  <c r="AG385" i="79"/>
  <c r="T365" i="79"/>
  <c r="AG366" i="79"/>
  <c r="T353" i="79"/>
  <c r="AG354" i="79"/>
  <c r="T341" i="79"/>
  <c r="AG342" i="79"/>
  <c r="T329" i="79"/>
  <c r="AG330" i="79"/>
  <c r="T314" i="79"/>
  <c r="AG315" i="79"/>
  <c r="T302" i="79"/>
  <c r="AG303" i="79"/>
  <c r="T290" i="79"/>
  <c r="AG291" i="79"/>
  <c r="T278" i="79"/>
  <c r="AG279" i="79"/>
  <c r="T262" i="79"/>
  <c r="AG263" i="79"/>
  <c r="T250" i="79"/>
  <c r="AG251" i="79"/>
  <c r="T238" i="79"/>
  <c r="AG239" i="79"/>
  <c r="T226" i="79"/>
  <c r="AG227" i="79"/>
  <c r="A180" i="79"/>
  <c r="AL180" i="79"/>
  <c r="A148" i="79"/>
  <c r="AL148" i="79"/>
  <c r="A76" i="79"/>
  <c r="AL76" i="79"/>
  <c r="D170" i="79"/>
  <c r="D162" i="79"/>
  <c r="D158" i="79"/>
  <c r="D142" i="79"/>
  <c r="D126" i="79"/>
  <c r="D110" i="79"/>
  <c r="A311" i="79" s="1"/>
  <c r="D94" i="79"/>
  <c r="D78" i="79"/>
  <c r="D62" i="79"/>
  <c r="D46" i="79"/>
  <c r="D247" i="79" s="1"/>
  <c r="D30" i="79"/>
  <c r="L231" i="79" s="1"/>
  <c r="D209" i="79"/>
  <c r="D193" i="79"/>
  <c r="D177" i="79"/>
  <c r="D161" i="79"/>
  <c r="D145" i="79"/>
  <c r="D129" i="79"/>
  <c r="D113" i="79"/>
  <c r="D97" i="79"/>
  <c r="D81" i="79"/>
  <c r="D65" i="79"/>
  <c r="D49" i="79"/>
  <c r="D33" i="79"/>
  <c r="L234" i="79" s="1"/>
  <c r="D212" i="79"/>
  <c r="D196" i="79"/>
  <c r="D180" i="79"/>
  <c r="D164" i="79"/>
  <c r="D148" i="79"/>
  <c r="D132" i="79"/>
  <c r="D116" i="79"/>
  <c r="D100" i="79"/>
  <c r="D84" i="79"/>
  <c r="D68" i="79"/>
  <c r="D52" i="79"/>
  <c r="D36" i="79"/>
  <c r="L237" i="79" s="1"/>
  <c r="D211" i="79"/>
  <c r="D195" i="79"/>
  <c r="D179" i="79"/>
  <c r="D163" i="79"/>
  <c r="D147" i="79"/>
  <c r="D131" i="79"/>
  <c r="D115" i="79"/>
  <c r="D316" i="79" s="1"/>
  <c r="D99" i="79"/>
  <c r="D83" i="79"/>
  <c r="D67" i="79"/>
  <c r="D51" i="79"/>
  <c r="D35" i="79"/>
  <c r="L236" i="79" s="1"/>
  <c r="D20" i="79"/>
  <c r="D432" i="79" s="1"/>
  <c r="D182" i="79"/>
  <c r="D194" i="79"/>
  <c r="D150" i="79"/>
  <c r="D118" i="79"/>
  <c r="A319" i="79" s="1"/>
  <c r="D102" i="79"/>
  <c r="D70" i="79"/>
  <c r="D38" i="79"/>
  <c r="L239" i="79" s="1"/>
  <c r="D201" i="79"/>
  <c r="D169" i="79"/>
  <c r="D137" i="79"/>
  <c r="D105" i="79"/>
  <c r="D73" i="79"/>
  <c r="D41" i="79"/>
  <c r="D25" i="79"/>
  <c r="D437" i="79" s="1"/>
  <c r="D188" i="79"/>
  <c r="D156" i="79"/>
  <c r="D124" i="79"/>
  <c r="D92" i="79"/>
  <c r="A293" i="79" s="1"/>
  <c r="D60" i="79"/>
  <c r="D203" i="79"/>
  <c r="D187" i="79"/>
  <c r="D171" i="79"/>
  <c r="D139" i="79"/>
  <c r="D107" i="79"/>
  <c r="D75" i="79"/>
  <c r="D59" i="79"/>
  <c r="D27" i="79"/>
  <c r="D439" i="79" s="1"/>
  <c r="D186" i="79"/>
  <c r="D166" i="79"/>
  <c r="D174" i="79"/>
  <c r="D130" i="79"/>
  <c r="D98" i="79"/>
  <c r="D66" i="79"/>
  <c r="D34" i="79"/>
  <c r="L235" i="79" s="1"/>
  <c r="D197" i="79"/>
  <c r="D165" i="79"/>
  <c r="D133" i="79"/>
  <c r="D101" i="79"/>
  <c r="D69" i="79"/>
  <c r="D37" i="79"/>
  <c r="L238" i="79" s="1"/>
  <c r="D200" i="79"/>
  <c r="D168" i="79"/>
  <c r="A369" i="79" s="1"/>
  <c r="D136" i="79"/>
  <c r="D104" i="79"/>
  <c r="D72" i="79"/>
  <c r="D40" i="79"/>
  <c r="L241" i="79" s="1"/>
  <c r="D199" i="79"/>
  <c r="D167" i="79"/>
  <c r="D135" i="79"/>
  <c r="D103" i="79"/>
  <c r="D71" i="79"/>
  <c r="D39" i="79"/>
  <c r="L240" i="79" s="1"/>
  <c r="D19" i="79"/>
  <c r="D431" i="79" s="1"/>
  <c r="D18" i="79"/>
  <c r="D430" i="79" s="1"/>
  <c r="D198" i="79"/>
  <c r="D210" i="79"/>
  <c r="D411" i="79" s="1"/>
  <c r="D206" i="79"/>
  <c r="D154" i="79"/>
  <c r="D138" i="79"/>
  <c r="A339" i="79" s="1"/>
  <c r="D122" i="79"/>
  <c r="D106" i="79"/>
  <c r="D90" i="79"/>
  <c r="D74" i="79"/>
  <c r="D58" i="79"/>
  <c r="D42" i="79"/>
  <c r="L243" i="79" s="1"/>
  <c r="D26" i="79"/>
  <c r="D205" i="79"/>
  <c r="D189" i="79"/>
  <c r="D173" i="79"/>
  <c r="D157" i="79"/>
  <c r="D141" i="79"/>
  <c r="D125" i="79"/>
  <c r="D109" i="79"/>
  <c r="D93" i="79"/>
  <c r="D77" i="79"/>
  <c r="D61" i="79"/>
  <c r="D45" i="79"/>
  <c r="D29" i="79"/>
  <c r="D441" i="79" s="1"/>
  <c r="D208" i="79"/>
  <c r="D192" i="79"/>
  <c r="D176" i="79"/>
  <c r="D160" i="79"/>
  <c r="D144" i="79"/>
  <c r="D128" i="79"/>
  <c r="D112" i="79"/>
  <c r="D96" i="79"/>
  <c r="D80" i="79"/>
  <c r="D64" i="79"/>
  <c r="D48" i="79"/>
  <c r="D32" i="79"/>
  <c r="L233" i="79" s="1"/>
  <c r="D207" i="79"/>
  <c r="D191" i="79"/>
  <c r="D175" i="79"/>
  <c r="D159" i="79"/>
  <c r="D143" i="79"/>
  <c r="D127" i="79"/>
  <c r="D111" i="79"/>
  <c r="D95" i="79"/>
  <c r="D79" i="79"/>
  <c r="D63" i="79"/>
  <c r="D47" i="79"/>
  <c r="D31" i="79"/>
  <c r="L232" i="79" s="1"/>
  <c r="D202" i="79"/>
  <c r="D190" i="79"/>
  <c r="D134" i="79"/>
  <c r="D86" i="79"/>
  <c r="D54" i="79"/>
  <c r="D22" i="79"/>
  <c r="D434" i="79" s="1"/>
  <c r="D185" i="79"/>
  <c r="D153" i="79"/>
  <c r="D121" i="79"/>
  <c r="D89" i="79"/>
  <c r="D57" i="79"/>
  <c r="D204" i="79"/>
  <c r="D172" i="79"/>
  <c r="D140" i="79"/>
  <c r="D108" i="79"/>
  <c r="D76" i="79"/>
  <c r="D44" i="79"/>
  <c r="L245" i="79" s="1"/>
  <c r="D28" i="79"/>
  <c r="D440" i="79" s="1"/>
  <c r="D155" i="79"/>
  <c r="D123" i="79"/>
  <c r="D91" i="79"/>
  <c r="D43" i="79"/>
  <c r="L244" i="79" s="1"/>
  <c r="D14" i="79"/>
  <c r="D178" i="79"/>
  <c r="D146" i="79"/>
  <c r="D114" i="79"/>
  <c r="D82" i="79"/>
  <c r="D50" i="79"/>
  <c r="D213" i="79"/>
  <c r="D181" i="79"/>
  <c r="D149" i="79"/>
  <c r="D117" i="79"/>
  <c r="D85" i="79"/>
  <c r="D53" i="79"/>
  <c r="D21" i="79"/>
  <c r="D433" i="79" s="1"/>
  <c r="D184" i="79"/>
  <c r="D152" i="79"/>
  <c r="D120" i="79"/>
  <c r="D88" i="79"/>
  <c r="D56" i="79"/>
  <c r="D24" i="79"/>
  <c r="D436" i="79" s="1"/>
  <c r="D183" i="79"/>
  <c r="D151" i="79"/>
  <c r="D119" i="79"/>
  <c r="D87" i="79"/>
  <c r="D55" i="79"/>
  <c r="A45" i="79"/>
  <c r="AK45" i="79"/>
  <c r="Q414" i="79"/>
  <c r="AC415" i="79"/>
  <c r="Q398" i="79"/>
  <c r="AC399" i="79"/>
  <c r="Q383" i="79"/>
  <c r="AC384" i="79"/>
  <c r="Q367" i="79"/>
  <c r="AC368" i="79"/>
  <c r="Q351" i="79"/>
  <c r="AC352" i="79"/>
  <c r="Q335" i="79"/>
  <c r="AC336" i="79"/>
  <c r="Q323" i="79"/>
  <c r="AC324" i="79"/>
  <c r="Q308" i="79"/>
  <c r="AC309" i="79"/>
  <c r="Q292" i="79"/>
  <c r="AC293" i="79"/>
  <c r="Q276" i="79"/>
  <c r="AC277" i="79"/>
  <c r="Q260" i="79"/>
  <c r="AC261" i="79"/>
  <c r="Q245" i="79"/>
  <c r="AC246" i="79"/>
  <c r="Q229" i="79"/>
  <c r="AC230" i="79"/>
  <c r="R412" i="79"/>
  <c r="AE413" i="79"/>
  <c r="R404" i="79"/>
  <c r="AE405" i="79"/>
  <c r="R392" i="79"/>
  <c r="AE393" i="79"/>
  <c r="R376" i="79"/>
  <c r="AE377" i="79"/>
  <c r="R360" i="79"/>
  <c r="AE361" i="79"/>
  <c r="R344" i="79"/>
  <c r="AE345" i="79"/>
  <c r="R328" i="79"/>
  <c r="AE329" i="79"/>
  <c r="R313" i="79"/>
  <c r="AE314" i="79"/>
  <c r="R302" i="79"/>
  <c r="AE303" i="79"/>
  <c r="R286" i="79"/>
  <c r="AE287" i="79"/>
  <c r="R270" i="79"/>
  <c r="AE271" i="79"/>
  <c r="R254" i="79"/>
  <c r="AE255" i="79"/>
  <c r="R239" i="79"/>
  <c r="AE240" i="79"/>
  <c r="R223" i="79"/>
  <c r="AE224" i="79"/>
  <c r="S406" i="79"/>
  <c r="AF407" i="79"/>
  <c r="S390" i="79"/>
  <c r="AF391" i="79"/>
  <c r="S374" i="79"/>
  <c r="AF375" i="79"/>
  <c r="S359" i="79"/>
  <c r="AF360" i="79"/>
  <c r="S320" i="79"/>
  <c r="AF321" i="79"/>
  <c r="S273" i="79"/>
  <c r="AF274" i="79"/>
  <c r="S253" i="79"/>
  <c r="AF254" i="79"/>
  <c r="S237" i="79"/>
  <c r="AF238" i="79"/>
  <c r="S221" i="79"/>
  <c r="AF222" i="79"/>
  <c r="T404" i="79"/>
  <c r="AG405" i="79"/>
  <c r="T388" i="79"/>
  <c r="AG389" i="79"/>
  <c r="T376" i="79"/>
  <c r="AG377" i="79"/>
  <c r="T361" i="79"/>
  <c r="AG362" i="79"/>
  <c r="T345" i="79"/>
  <c r="AG346" i="79"/>
  <c r="T333" i="79"/>
  <c r="AG334" i="79"/>
  <c r="T318" i="79"/>
  <c r="AG319" i="79"/>
  <c r="T298" i="79"/>
  <c r="AG299" i="79"/>
  <c r="T286" i="79"/>
  <c r="AG287" i="79"/>
  <c r="T270" i="79"/>
  <c r="AG271" i="79"/>
  <c r="T258" i="79"/>
  <c r="AG259" i="79"/>
  <c r="T246" i="79"/>
  <c r="AG247" i="79"/>
  <c r="T230" i="79"/>
  <c r="AG231" i="79"/>
  <c r="T218" i="79"/>
  <c r="AG219" i="79"/>
  <c r="A124" i="79"/>
  <c r="AL124" i="79"/>
  <c r="A116" i="79"/>
  <c r="AL116" i="79"/>
  <c r="A96" i="79"/>
  <c r="AL96" i="79"/>
  <c r="A108" i="79"/>
  <c r="Q409" i="79"/>
  <c r="AC410" i="79"/>
  <c r="Q397" i="79"/>
  <c r="AC398" i="79"/>
  <c r="Q385" i="79"/>
  <c r="AC386" i="79"/>
  <c r="Q374" i="79"/>
  <c r="AC375" i="79"/>
  <c r="Q358" i="79"/>
  <c r="AC359" i="79"/>
  <c r="Q342" i="79"/>
  <c r="AC343" i="79"/>
  <c r="Q330" i="79"/>
  <c r="AC331" i="79"/>
  <c r="Q319" i="79"/>
  <c r="AC320" i="79"/>
  <c r="Q307" i="79"/>
  <c r="AC308" i="79"/>
  <c r="Q295" i="79"/>
  <c r="AC296" i="79"/>
  <c r="Q283" i="79"/>
  <c r="AC284" i="79"/>
  <c r="Q271" i="79"/>
  <c r="AC272" i="79"/>
  <c r="Q263" i="79"/>
  <c r="AC264" i="79"/>
  <c r="Q255" i="79"/>
  <c r="AC256" i="79"/>
  <c r="Q244" i="79"/>
  <c r="AC245" i="79"/>
  <c r="Q228" i="79"/>
  <c r="AC229" i="79"/>
  <c r="R403" i="79"/>
  <c r="AE404" i="79"/>
  <c r="R391" i="79"/>
  <c r="AE392" i="79"/>
  <c r="R383" i="79"/>
  <c r="AE384" i="79"/>
  <c r="R375" i="79"/>
  <c r="AE376" i="79"/>
  <c r="R363" i="79"/>
  <c r="AE364" i="79"/>
  <c r="R351" i="79"/>
  <c r="AE352" i="79"/>
  <c r="R339" i="79"/>
  <c r="AE340" i="79"/>
  <c r="R327" i="79"/>
  <c r="AE328" i="79"/>
  <c r="R316" i="79"/>
  <c r="AE317" i="79"/>
  <c r="R305" i="79"/>
  <c r="AE306" i="79"/>
  <c r="R293" i="79"/>
  <c r="AE294" i="79"/>
  <c r="R281" i="79"/>
  <c r="AE282" i="79"/>
  <c r="R273" i="79"/>
  <c r="AE274" i="79"/>
  <c r="R261" i="79"/>
  <c r="AE262" i="79"/>
  <c r="R249" i="79"/>
  <c r="AE250" i="79"/>
  <c r="R238" i="79"/>
  <c r="AE239" i="79"/>
  <c r="R222" i="79"/>
  <c r="AE223" i="79"/>
  <c r="S409" i="79"/>
  <c r="AF410" i="79"/>
  <c r="S397" i="79"/>
  <c r="AF398" i="79"/>
  <c r="S385" i="79"/>
  <c r="AF386" i="79"/>
  <c r="S373" i="79"/>
  <c r="AF374" i="79"/>
  <c r="S362" i="79"/>
  <c r="AF363" i="79"/>
  <c r="S331" i="79"/>
  <c r="AF332" i="79"/>
  <c r="S319" i="79"/>
  <c r="AF320" i="79"/>
  <c r="S307" i="79"/>
  <c r="AF308" i="79"/>
  <c r="S295" i="79"/>
  <c r="AF296" i="79"/>
  <c r="S284" i="79"/>
  <c r="AF285" i="79"/>
  <c r="S276" i="79"/>
  <c r="AF277" i="79"/>
  <c r="S264" i="79"/>
  <c r="AF265" i="79"/>
  <c r="S252" i="79"/>
  <c r="AF253" i="79"/>
  <c r="S240" i="79"/>
  <c r="AF241" i="79"/>
  <c r="S232" i="79"/>
  <c r="AF233" i="79"/>
  <c r="S220" i="79"/>
  <c r="AF221" i="79"/>
  <c r="T407" i="79"/>
  <c r="AG408" i="79"/>
  <c r="T399" i="79"/>
  <c r="AG400" i="79"/>
  <c r="T387" i="79"/>
  <c r="AG388" i="79"/>
  <c r="T379" i="79"/>
  <c r="AG380" i="79"/>
  <c r="T368" i="79"/>
  <c r="AG369" i="79"/>
  <c r="T356" i="79"/>
  <c r="AG357" i="79"/>
  <c r="T348" i="79"/>
  <c r="AG349" i="79"/>
  <c r="T340" i="79"/>
  <c r="AG341" i="79"/>
  <c r="T332" i="79"/>
  <c r="AG333" i="79"/>
  <c r="T325" i="79"/>
  <c r="AG326" i="79"/>
  <c r="T313" i="79"/>
  <c r="AG314" i="79"/>
  <c r="T305" i="79"/>
  <c r="AG306" i="79"/>
  <c r="T293" i="79"/>
  <c r="AG294" i="79"/>
  <c r="T285" i="79"/>
  <c r="AG286" i="79"/>
  <c r="T277" i="79"/>
  <c r="AG278" i="79"/>
  <c r="T273" i="79"/>
  <c r="AG274" i="79"/>
  <c r="T265" i="79"/>
  <c r="AG266" i="79"/>
  <c r="T257" i="79"/>
  <c r="AG258" i="79"/>
  <c r="T249" i="79"/>
  <c r="AG250" i="79"/>
  <c r="T241" i="79"/>
  <c r="AG242" i="79"/>
  <c r="T233" i="79"/>
  <c r="AG234" i="79"/>
  <c r="T225" i="79"/>
  <c r="AG226" i="79"/>
  <c r="A65" i="79"/>
  <c r="AK65" i="79"/>
  <c r="A53" i="79"/>
  <c r="AK53" i="79"/>
  <c r="A37" i="79"/>
  <c r="AK37" i="79"/>
  <c r="Q406" i="79"/>
  <c r="AC407" i="79"/>
  <c r="Q390" i="79"/>
  <c r="AC391" i="79"/>
  <c r="Q371" i="79"/>
  <c r="AC372" i="79"/>
  <c r="Q359" i="79"/>
  <c r="AC360" i="79"/>
  <c r="Q339" i="79"/>
  <c r="AC340" i="79"/>
  <c r="Q304" i="79"/>
  <c r="AC305" i="79"/>
  <c r="Q288" i="79"/>
  <c r="AC289" i="79"/>
  <c r="Q272" i="79"/>
  <c r="AC273" i="79"/>
  <c r="Q256" i="79"/>
  <c r="AC257" i="79"/>
  <c r="Q237" i="79"/>
  <c r="AC238" i="79"/>
  <c r="Q221" i="79"/>
  <c r="AC222" i="79"/>
  <c r="R396" i="79"/>
  <c r="AE397" i="79"/>
  <c r="R380" i="79"/>
  <c r="AE381" i="79"/>
  <c r="R364" i="79"/>
  <c r="AE365" i="79"/>
  <c r="R348" i="79"/>
  <c r="AE349" i="79"/>
  <c r="R332" i="79"/>
  <c r="AE333" i="79"/>
  <c r="R317" i="79"/>
  <c r="AE318" i="79"/>
  <c r="R294" i="79"/>
  <c r="AE295" i="79"/>
  <c r="R274" i="79"/>
  <c r="AE275" i="79"/>
  <c r="R258" i="79"/>
  <c r="AE259" i="79"/>
  <c r="R243" i="79"/>
  <c r="AE244" i="79"/>
  <c r="R227" i="79"/>
  <c r="AE228" i="79"/>
  <c r="S410" i="79"/>
  <c r="AF411" i="79"/>
  <c r="S394" i="79"/>
  <c r="AF395" i="79"/>
  <c r="S378" i="79"/>
  <c r="AF379" i="79"/>
  <c r="S347" i="79"/>
  <c r="AF348" i="79"/>
  <c r="S332" i="79"/>
  <c r="AF333" i="79"/>
  <c r="S316" i="79"/>
  <c r="AF317" i="79"/>
  <c r="S304" i="79"/>
  <c r="AF305" i="79"/>
  <c r="S292" i="79"/>
  <c r="AF293" i="79"/>
  <c r="S277" i="79"/>
  <c r="AF278" i="79"/>
  <c r="S265" i="79"/>
  <c r="AF266" i="79"/>
  <c r="S249" i="79"/>
  <c r="AF250" i="79"/>
  <c r="S233" i="79"/>
  <c r="AF234" i="79"/>
  <c r="S217" i="79"/>
  <c r="AF218" i="79"/>
  <c r="T396" i="79"/>
  <c r="AG397" i="79"/>
  <c r="T380" i="79"/>
  <c r="AG381" i="79"/>
  <c r="T369" i="79"/>
  <c r="AG370" i="79"/>
  <c r="T349" i="79"/>
  <c r="AG350" i="79"/>
  <c r="T310" i="79"/>
  <c r="AG311" i="79"/>
  <c r="T294" i="79"/>
  <c r="AG295" i="79"/>
  <c r="T282" i="79"/>
  <c r="AG283" i="79"/>
  <c r="T266" i="79"/>
  <c r="AG267" i="79"/>
  <c r="T254" i="79"/>
  <c r="AG255" i="79"/>
  <c r="T242" i="79"/>
  <c r="AG243" i="79"/>
  <c r="T234" i="79"/>
  <c r="AG235" i="79"/>
  <c r="T222" i="79"/>
  <c r="AG223" i="79"/>
  <c r="A164" i="79"/>
  <c r="AL164" i="79"/>
  <c r="A140" i="79"/>
  <c r="AL140" i="79"/>
  <c r="A120" i="79"/>
  <c r="AL120" i="79"/>
  <c r="A33" i="79"/>
  <c r="A144" i="79"/>
  <c r="A64" i="79"/>
  <c r="AK64" i="79"/>
  <c r="A44" i="79"/>
  <c r="AK44" i="79"/>
  <c r="Q413" i="79"/>
  <c r="AC414" i="79"/>
  <c r="Q401" i="79"/>
  <c r="AC402" i="79"/>
  <c r="Q389" i="79"/>
  <c r="AC390" i="79"/>
  <c r="Q378" i="79"/>
  <c r="AC379" i="79"/>
  <c r="Q366" i="79"/>
  <c r="AC367" i="79"/>
  <c r="Q354" i="79"/>
  <c r="AC355" i="79"/>
  <c r="Q346" i="79"/>
  <c r="AC347" i="79"/>
  <c r="Q334" i="79"/>
  <c r="AC335" i="79"/>
  <c r="Q322" i="79"/>
  <c r="AC323" i="79"/>
  <c r="Q311" i="79"/>
  <c r="AC312" i="79"/>
  <c r="Q299" i="79"/>
  <c r="AC300" i="79"/>
  <c r="Q287" i="79"/>
  <c r="AC288" i="79"/>
  <c r="Q275" i="79"/>
  <c r="AC276" i="79"/>
  <c r="Q259" i="79"/>
  <c r="AC260" i="79"/>
  <c r="Q236" i="79"/>
  <c r="AC237" i="79"/>
  <c r="Q224" i="79"/>
  <c r="AC225" i="79"/>
  <c r="R411" i="79"/>
  <c r="AE412" i="79"/>
  <c r="R399" i="79"/>
  <c r="AE400" i="79"/>
  <c r="R387" i="79"/>
  <c r="AE388" i="79"/>
  <c r="R371" i="79"/>
  <c r="AE372" i="79"/>
  <c r="R359" i="79"/>
  <c r="AE360" i="79"/>
  <c r="R347" i="79"/>
  <c r="AE348" i="79"/>
  <c r="R335" i="79"/>
  <c r="AE336" i="79"/>
  <c r="R323" i="79"/>
  <c r="AE324" i="79"/>
  <c r="R312" i="79"/>
  <c r="AE313" i="79"/>
  <c r="R301" i="79"/>
  <c r="AE302" i="79"/>
  <c r="R289" i="79"/>
  <c r="AE290" i="79"/>
  <c r="R277" i="79"/>
  <c r="AE278" i="79"/>
  <c r="R265" i="79"/>
  <c r="AE266" i="79"/>
  <c r="R253" i="79"/>
  <c r="AE254" i="79"/>
  <c r="R242" i="79"/>
  <c r="AE243" i="79"/>
  <c r="R230" i="79"/>
  <c r="AE231" i="79"/>
  <c r="R218" i="79"/>
  <c r="AE219" i="79"/>
  <c r="S405" i="79"/>
  <c r="AF406" i="79"/>
  <c r="S393" i="79"/>
  <c r="AF394" i="79"/>
  <c r="S381" i="79"/>
  <c r="AF382" i="79"/>
  <c r="S358" i="79"/>
  <c r="AF359" i="79"/>
  <c r="S350" i="79"/>
  <c r="AF351" i="79"/>
  <c r="S339" i="79"/>
  <c r="AF340" i="79"/>
  <c r="S327" i="79"/>
  <c r="AF328" i="79"/>
  <c r="S315" i="79"/>
  <c r="AF316" i="79"/>
  <c r="S303" i="79"/>
  <c r="AF304" i="79"/>
  <c r="S291" i="79"/>
  <c r="AF292" i="79"/>
  <c r="S280" i="79"/>
  <c r="AF281" i="79"/>
  <c r="S268" i="79"/>
  <c r="AF269" i="79"/>
  <c r="S256" i="79"/>
  <c r="AF257" i="79"/>
  <c r="S244" i="79"/>
  <c r="AF245" i="79"/>
  <c r="S228" i="79"/>
  <c r="AF229" i="79"/>
  <c r="T403" i="79"/>
  <c r="AG404" i="79"/>
  <c r="T391" i="79"/>
  <c r="AG392" i="79"/>
  <c r="T360" i="79"/>
  <c r="AG361" i="79"/>
  <c r="T352" i="79"/>
  <c r="AG353" i="79"/>
  <c r="T336" i="79"/>
  <c r="AG337" i="79"/>
  <c r="T328" i="79"/>
  <c r="AG329" i="79"/>
  <c r="T321" i="79"/>
  <c r="AG322" i="79"/>
  <c r="T309" i="79"/>
  <c r="AG310" i="79"/>
  <c r="T301" i="79"/>
  <c r="AG302" i="79"/>
  <c r="T297" i="79"/>
  <c r="AG298" i="79"/>
  <c r="T289" i="79"/>
  <c r="AG290" i="79"/>
  <c r="T281" i="79"/>
  <c r="AG282" i="79"/>
  <c r="T269" i="79"/>
  <c r="AG270" i="79"/>
  <c r="T261" i="79"/>
  <c r="AG262" i="79"/>
  <c r="T253" i="79"/>
  <c r="AG254" i="79"/>
  <c r="T245" i="79"/>
  <c r="AG246" i="79"/>
  <c r="T237" i="79"/>
  <c r="AG238" i="79"/>
  <c r="T229" i="79"/>
  <c r="AG230" i="79"/>
  <c r="T221" i="79"/>
  <c r="AG222" i="79"/>
  <c r="A84" i="79"/>
  <c r="A21" i="79"/>
  <c r="A56" i="79"/>
  <c r="A48" i="79"/>
  <c r="A156" i="79"/>
  <c r="A41" i="79"/>
  <c r="A59" i="79"/>
  <c r="AK59" i="79"/>
  <c r="Q412" i="79"/>
  <c r="AC413" i="79"/>
  <c r="Q408" i="79"/>
  <c r="AC409" i="79"/>
  <c r="Q404" i="79"/>
  <c r="AC405" i="79"/>
  <c r="Q400" i="79"/>
  <c r="AC401" i="79"/>
  <c r="Q396" i="79"/>
  <c r="AC397" i="79"/>
  <c r="Q392" i="79"/>
  <c r="AC393" i="79"/>
  <c r="Q388" i="79"/>
  <c r="AC389" i="79"/>
  <c r="Q384" i="79"/>
  <c r="Q381" i="79"/>
  <c r="AC382" i="79"/>
  <c r="Q377" i="79"/>
  <c r="AC378" i="79"/>
  <c r="Q373" i="79"/>
  <c r="AC374" i="79"/>
  <c r="Q369" i="79"/>
  <c r="AC370" i="79"/>
  <c r="Q365" i="79"/>
  <c r="AC366" i="79"/>
  <c r="Q361" i="79"/>
  <c r="AC362" i="79"/>
  <c r="Q357" i="79"/>
  <c r="AC358" i="79"/>
  <c r="Q353" i="79"/>
  <c r="AC354" i="79"/>
  <c r="Q349" i="79"/>
  <c r="AC350" i="79"/>
  <c r="Q345" i="79"/>
  <c r="AC346" i="79"/>
  <c r="Q341" i="79"/>
  <c r="AC342" i="79"/>
  <c r="Q337" i="79"/>
  <c r="AC338" i="79"/>
  <c r="Q333" i="79"/>
  <c r="AC334" i="79"/>
  <c r="Q329" i="79"/>
  <c r="AC330" i="79"/>
  <c r="Q325" i="79"/>
  <c r="AC326" i="79"/>
  <c r="Q321" i="79"/>
  <c r="AC322" i="79"/>
  <c r="Q318" i="79"/>
  <c r="AC319" i="79"/>
  <c r="Q314" i="79"/>
  <c r="AC315" i="79"/>
  <c r="Q310" i="79"/>
  <c r="AC311" i="79"/>
  <c r="Q306" i="79"/>
  <c r="AC307" i="79"/>
  <c r="Q302" i="79"/>
  <c r="AC303" i="79"/>
  <c r="Q298" i="79"/>
  <c r="AC299" i="79"/>
  <c r="Q294" i="79"/>
  <c r="AC295" i="79"/>
  <c r="Q290" i="79"/>
  <c r="AC291" i="79"/>
  <c r="Q286" i="79"/>
  <c r="AC287" i="79"/>
  <c r="Q282" i="79"/>
  <c r="AC283" i="79"/>
  <c r="Q278" i="79"/>
  <c r="AC279" i="79"/>
  <c r="Q274" i="79"/>
  <c r="AC275" i="79"/>
  <c r="Q270" i="79"/>
  <c r="Y270" i="79" s="1"/>
  <c r="B69" i="79" s="1"/>
  <c r="AC271" i="79"/>
  <c r="Q266" i="79"/>
  <c r="AC267" i="79"/>
  <c r="Q262" i="79"/>
  <c r="AC263" i="79"/>
  <c r="Q258" i="79"/>
  <c r="AC259" i="79"/>
  <c r="Q254" i="79"/>
  <c r="AC255" i="79"/>
  <c r="Q250" i="79"/>
  <c r="AC251" i="79"/>
  <c r="Q247" i="79"/>
  <c r="AC248" i="79"/>
  <c r="Q243" i="79"/>
  <c r="AC244" i="79"/>
  <c r="Q239" i="79"/>
  <c r="AC240" i="79"/>
  <c r="Q235" i="79"/>
  <c r="AC236" i="79"/>
  <c r="Q231" i="79"/>
  <c r="AC232" i="79"/>
  <c r="Q227" i="79"/>
  <c r="AC228" i="79"/>
  <c r="Q223" i="79"/>
  <c r="AC224" i="79"/>
  <c r="Q219" i="79"/>
  <c r="AC220" i="79"/>
  <c r="R414" i="79"/>
  <c r="AE415" i="79"/>
  <c r="R410" i="79"/>
  <c r="AE411" i="79"/>
  <c r="R406" i="79"/>
  <c r="AE407" i="79"/>
  <c r="R402" i="79"/>
  <c r="AE403" i="79"/>
  <c r="R398" i="79"/>
  <c r="AE399" i="79"/>
  <c r="R394" i="79"/>
  <c r="AE395" i="79"/>
  <c r="R390" i="79"/>
  <c r="AE391" i="79"/>
  <c r="R386" i="79"/>
  <c r="AE387" i="79"/>
  <c r="R382" i="79"/>
  <c r="AE383" i="79"/>
  <c r="R378" i="79"/>
  <c r="AE379" i="79"/>
  <c r="R374" i="79"/>
  <c r="AE375" i="79"/>
  <c r="R370" i="79"/>
  <c r="AE371" i="79"/>
  <c r="R366" i="79"/>
  <c r="AE367" i="79"/>
  <c r="R362" i="79"/>
  <c r="AE363" i="79"/>
  <c r="R358" i="79"/>
  <c r="AE359" i="79"/>
  <c r="R354" i="79"/>
  <c r="AE355" i="79"/>
  <c r="R350" i="79"/>
  <c r="AE351" i="79"/>
  <c r="R346" i="79"/>
  <c r="AE347" i="79"/>
  <c r="R342" i="79"/>
  <c r="AE343" i="79"/>
  <c r="R338" i="79"/>
  <c r="AE339" i="79"/>
  <c r="R334" i="79"/>
  <c r="AE335" i="79"/>
  <c r="R330" i="79"/>
  <c r="AE331" i="79"/>
  <c r="R326" i="79"/>
  <c r="AE327" i="79"/>
  <c r="R322" i="79"/>
  <c r="AE323" i="79"/>
  <c r="R315" i="79"/>
  <c r="AE316" i="79"/>
  <c r="R311" i="79"/>
  <c r="AE312" i="79"/>
  <c r="R304" i="79"/>
  <c r="AE305" i="79"/>
  <c r="R300" i="79"/>
  <c r="AE301" i="79"/>
  <c r="R296" i="79"/>
  <c r="AE297" i="79"/>
  <c r="R292" i="79"/>
  <c r="AE293" i="79"/>
  <c r="R288" i="79"/>
  <c r="AE289" i="79"/>
  <c r="R284" i="79"/>
  <c r="AE285" i="79"/>
  <c r="R280" i="79"/>
  <c r="AE281" i="79"/>
  <c r="R276" i="79"/>
  <c r="AE277" i="79"/>
  <c r="R272" i="79"/>
  <c r="AE273" i="79"/>
  <c r="R268" i="79"/>
  <c r="AE269" i="79"/>
  <c r="R264" i="79"/>
  <c r="AE265" i="79"/>
  <c r="R260" i="79"/>
  <c r="AE261" i="79"/>
  <c r="R256" i="79"/>
  <c r="AE257" i="79"/>
  <c r="R252" i="79"/>
  <c r="AE253" i="79"/>
  <c r="R248" i="79"/>
  <c r="AE249" i="79"/>
  <c r="R244" i="79"/>
  <c r="R241" i="79"/>
  <c r="AE242" i="79"/>
  <c r="R237" i="79"/>
  <c r="AE238" i="79"/>
  <c r="R233" i="79"/>
  <c r="AE234" i="79"/>
  <c r="R229" i="79"/>
  <c r="AE230" i="79"/>
  <c r="R225" i="79"/>
  <c r="AE226" i="79"/>
  <c r="R221" i="79"/>
  <c r="AE222" i="79"/>
  <c r="R217" i="79"/>
  <c r="AE218" i="79"/>
  <c r="S412" i="79"/>
  <c r="AF413" i="79"/>
  <c r="S408" i="79"/>
  <c r="AF409" i="79"/>
  <c r="S404" i="79"/>
  <c r="AF405" i="79"/>
  <c r="S400" i="79"/>
  <c r="AF401" i="79"/>
  <c r="S396" i="79"/>
  <c r="AF397" i="79"/>
  <c r="S392" i="79"/>
  <c r="AF393" i="79"/>
  <c r="S388" i="79"/>
  <c r="AF389" i="79"/>
  <c r="S384" i="79"/>
  <c r="AF385" i="79"/>
  <c r="S380" i="79"/>
  <c r="AF381" i="79"/>
  <c r="S376" i="79"/>
  <c r="AF377" i="79"/>
  <c r="S372" i="79"/>
  <c r="AF373" i="79"/>
  <c r="S369" i="79"/>
  <c r="AF370" i="79"/>
  <c r="S365" i="79"/>
  <c r="AF366" i="79"/>
  <c r="S361" i="79"/>
  <c r="AF362" i="79"/>
  <c r="S357" i="79"/>
  <c r="AF358" i="79"/>
  <c r="S353" i="79"/>
  <c r="AF354" i="79"/>
  <c r="S349" i="79"/>
  <c r="Y349" i="79" s="1"/>
  <c r="B148" i="79" s="1"/>
  <c r="AF350" i="79"/>
  <c r="S345" i="79"/>
  <c r="AF346" i="79"/>
  <c r="S342" i="79"/>
  <c r="AF343" i="79"/>
  <c r="S338" i="79"/>
  <c r="AF339" i="79"/>
  <c r="S334" i="79"/>
  <c r="AF335" i="79"/>
  <c r="S330" i="79"/>
  <c r="AF331" i="79"/>
  <c r="S326" i="79"/>
  <c r="AF327" i="79"/>
  <c r="S322" i="79"/>
  <c r="AF323" i="79"/>
  <c r="S318" i="79"/>
  <c r="AF319" i="79"/>
  <c r="S314" i="79"/>
  <c r="AF315" i="79"/>
  <c r="S310" i="79"/>
  <c r="AF311" i="79"/>
  <c r="S306" i="79"/>
  <c r="AF307" i="79"/>
  <c r="S302" i="79"/>
  <c r="AF303" i="79"/>
  <c r="S298" i="79"/>
  <c r="AF299" i="79"/>
  <c r="S294" i="79"/>
  <c r="AF295" i="79"/>
  <c r="S290" i="79"/>
  <c r="AF291" i="79"/>
  <c r="S287" i="79"/>
  <c r="AF288" i="79"/>
  <c r="S283" i="79"/>
  <c r="AF284" i="79"/>
  <c r="S279" i="79"/>
  <c r="AF280" i="79"/>
  <c r="S275" i="79"/>
  <c r="AF276" i="79"/>
  <c r="S271" i="79"/>
  <c r="AF272" i="79"/>
  <c r="S267" i="79"/>
  <c r="AF268" i="79"/>
  <c r="S263" i="79"/>
  <c r="AF264" i="79"/>
  <c r="S259" i="79"/>
  <c r="AF260" i="79"/>
  <c r="S255" i="79"/>
  <c r="AF256" i="79"/>
  <c r="S251" i="79"/>
  <c r="AF252" i="79"/>
  <c r="S247" i="79"/>
  <c r="AF248" i="79"/>
  <c r="S243" i="79"/>
  <c r="AF244" i="79"/>
  <c r="S239" i="79"/>
  <c r="AF240" i="79"/>
  <c r="S235" i="79"/>
  <c r="AF236" i="79"/>
  <c r="S231" i="79"/>
  <c r="AF232" i="79"/>
  <c r="S227" i="79"/>
  <c r="AF228" i="79"/>
  <c r="S223" i="79"/>
  <c r="AF224" i="79"/>
  <c r="S219" i="79"/>
  <c r="AF220" i="79"/>
  <c r="T414" i="79"/>
  <c r="AG415" i="79"/>
  <c r="T410" i="79"/>
  <c r="AG411" i="79"/>
  <c r="T406" i="79"/>
  <c r="AG407" i="79"/>
  <c r="T402" i="79"/>
  <c r="AG403" i="79"/>
  <c r="T398" i="79"/>
  <c r="AG399" i="79"/>
  <c r="T394" i="79"/>
  <c r="AG395" i="79"/>
  <c r="T390" i="79"/>
  <c r="AG391" i="79"/>
  <c r="T386" i="79"/>
  <c r="AG387" i="79"/>
  <c r="T382" i="79"/>
  <c r="AG383" i="79"/>
  <c r="T378" i="79"/>
  <c r="AG379" i="79"/>
  <c r="T374" i="79"/>
  <c r="AG375" i="79"/>
  <c r="T371" i="79"/>
  <c r="AG372" i="79"/>
  <c r="T367" i="79"/>
  <c r="AG368" i="79"/>
  <c r="T363" i="79"/>
  <c r="AG364" i="79"/>
  <c r="T359" i="79"/>
  <c r="AG360" i="79"/>
  <c r="T355" i="79"/>
  <c r="AG356" i="79"/>
  <c r="T351" i="79"/>
  <c r="AG352" i="79"/>
  <c r="T347" i="79"/>
  <c r="AG348" i="79"/>
  <c r="T343" i="79"/>
  <c r="AG344" i="79"/>
  <c r="T339" i="79"/>
  <c r="AG340" i="79"/>
  <c r="T335" i="79"/>
  <c r="AG336" i="79"/>
  <c r="T331" i="79"/>
  <c r="AG332" i="79"/>
  <c r="T327" i="79"/>
  <c r="AG328" i="79"/>
  <c r="T324" i="79"/>
  <c r="AG325" i="79"/>
  <c r="T320" i="79"/>
  <c r="AG321" i="79"/>
  <c r="T316" i="79"/>
  <c r="AG317" i="79"/>
  <c r="T312" i="79"/>
  <c r="AG313" i="79"/>
  <c r="T308" i="79"/>
  <c r="AG309" i="79"/>
  <c r="T304" i="79"/>
  <c r="AG305" i="79"/>
  <c r="T300" i="79"/>
  <c r="AG301" i="79"/>
  <c r="T296" i="79"/>
  <c r="AG297" i="79"/>
  <c r="T292" i="79"/>
  <c r="AG293" i="79"/>
  <c r="T288" i="79"/>
  <c r="AG289" i="79"/>
  <c r="T284" i="79"/>
  <c r="AG285" i="79"/>
  <c r="T280" i="79"/>
  <c r="AG281" i="79"/>
  <c r="T276" i="79"/>
  <c r="AG277" i="79"/>
  <c r="T272" i="79"/>
  <c r="AG273" i="79"/>
  <c r="T268" i="79"/>
  <c r="AG269" i="79"/>
  <c r="T264" i="79"/>
  <c r="AG265" i="79"/>
  <c r="T260" i="79"/>
  <c r="AG261" i="79"/>
  <c r="T256" i="79"/>
  <c r="AG257" i="79"/>
  <c r="T252" i="79"/>
  <c r="AG253" i="79"/>
  <c r="T248" i="79"/>
  <c r="AG249" i="79"/>
  <c r="T244" i="79"/>
  <c r="AG245" i="79"/>
  <c r="T240" i="79"/>
  <c r="AG241" i="79"/>
  <c r="T236" i="79"/>
  <c r="AG237" i="79"/>
  <c r="T232" i="79"/>
  <c r="AG233" i="79"/>
  <c r="T228" i="79"/>
  <c r="AG229" i="79"/>
  <c r="T224" i="79"/>
  <c r="AG225" i="79"/>
  <c r="T220" i="79"/>
  <c r="AG221" i="79"/>
  <c r="A210" i="79"/>
  <c r="AL210" i="79"/>
  <c r="A190" i="79"/>
  <c r="AL190" i="79"/>
  <c r="A186" i="79"/>
  <c r="AL186" i="79"/>
  <c r="A178" i="79"/>
  <c r="AL178" i="79"/>
  <c r="A138" i="79"/>
  <c r="AL138" i="79"/>
  <c r="A118" i="79"/>
  <c r="AL118" i="79"/>
  <c r="A102" i="79"/>
  <c r="AL102" i="79"/>
  <c r="A94" i="79"/>
  <c r="AL94" i="79"/>
  <c r="A74" i="79"/>
  <c r="AL74" i="79"/>
  <c r="A61" i="79"/>
  <c r="AK61" i="79"/>
  <c r="Q410" i="79"/>
  <c r="AC411" i="79"/>
  <c r="Q394" i="79"/>
  <c r="AC395" i="79"/>
  <c r="Q375" i="79"/>
  <c r="AC376" i="79"/>
  <c r="Q355" i="79"/>
  <c r="AC356" i="79"/>
  <c r="Q343" i="79"/>
  <c r="AC344" i="79"/>
  <c r="Q327" i="79"/>
  <c r="AC328" i="79"/>
  <c r="Q312" i="79"/>
  <c r="AC313" i="79"/>
  <c r="Q296" i="79"/>
  <c r="AC297" i="79"/>
  <c r="Q280" i="79"/>
  <c r="Y280" i="79" s="1"/>
  <c r="B79" i="79" s="1"/>
  <c r="AC281" i="79"/>
  <c r="Q264" i="79"/>
  <c r="AC265" i="79"/>
  <c r="Q233" i="79"/>
  <c r="AC234" i="79"/>
  <c r="Q217" i="79"/>
  <c r="AC218" i="79"/>
  <c r="R400" i="79"/>
  <c r="AE401" i="79"/>
  <c r="R384" i="79"/>
  <c r="AE385" i="79"/>
  <c r="R368" i="79"/>
  <c r="AE369" i="79"/>
  <c r="R352" i="79"/>
  <c r="AE353" i="79"/>
  <c r="R336" i="79"/>
  <c r="AE337" i="79"/>
  <c r="R320" i="79"/>
  <c r="AE321" i="79"/>
  <c r="R306" i="79"/>
  <c r="AE307" i="79"/>
  <c r="R290" i="79"/>
  <c r="AE291" i="79"/>
  <c r="R278" i="79"/>
  <c r="AE279" i="79"/>
  <c r="R262" i="79"/>
  <c r="AE263" i="79"/>
  <c r="R250" i="79"/>
  <c r="AE251" i="79"/>
  <c r="R235" i="79"/>
  <c r="AE236" i="79"/>
  <c r="S414" i="79"/>
  <c r="AF415" i="79"/>
  <c r="S398" i="79"/>
  <c r="AF399" i="79"/>
  <c r="S382" i="79"/>
  <c r="AF383" i="79"/>
  <c r="S367" i="79"/>
  <c r="AF368" i="79"/>
  <c r="S355" i="79"/>
  <c r="AF356" i="79"/>
  <c r="S340" i="79"/>
  <c r="AF341" i="79"/>
  <c r="S328" i="79"/>
  <c r="AF329" i="79"/>
  <c r="S312" i="79"/>
  <c r="AF313" i="79"/>
  <c r="S300" i="79"/>
  <c r="AF301" i="79"/>
  <c r="S285" i="79"/>
  <c r="AF286" i="79"/>
  <c r="S269" i="79"/>
  <c r="AF270" i="79"/>
  <c r="S257" i="79"/>
  <c r="AF258" i="79"/>
  <c r="S245" i="79"/>
  <c r="AF246" i="79"/>
  <c r="S229" i="79"/>
  <c r="AF230" i="79"/>
  <c r="T412" i="79"/>
  <c r="AG413" i="79"/>
  <c r="T392" i="79"/>
  <c r="AG393" i="79"/>
  <c r="T357" i="79"/>
  <c r="AG358" i="79"/>
  <c r="T337" i="79"/>
  <c r="AG338" i="79"/>
  <c r="T322" i="79"/>
  <c r="AG323" i="79"/>
  <c r="T306" i="79"/>
  <c r="AG307" i="79"/>
  <c r="T274" i="79"/>
  <c r="AG275" i="79"/>
  <c r="Q405" i="79"/>
  <c r="AC406" i="79"/>
  <c r="Q393" i="79"/>
  <c r="AC394" i="79"/>
  <c r="Q382" i="79"/>
  <c r="AC383" i="79"/>
  <c r="Q370" i="79"/>
  <c r="AC371" i="79"/>
  <c r="Q362" i="79"/>
  <c r="AC363" i="79"/>
  <c r="Q350" i="79"/>
  <c r="AC351" i="79"/>
  <c r="Q338" i="79"/>
  <c r="AC339" i="79"/>
  <c r="Q326" i="79"/>
  <c r="AC327" i="79"/>
  <c r="Q315" i="79"/>
  <c r="AC316" i="79"/>
  <c r="Q303" i="79"/>
  <c r="AC304" i="79"/>
  <c r="Q291" i="79"/>
  <c r="AC292" i="79"/>
  <c r="Q279" i="79"/>
  <c r="AC280" i="79"/>
  <c r="Q267" i="79"/>
  <c r="AC268" i="79"/>
  <c r="Q251" i="79"/>
  <c r="AC252" i="79"/>
  <c r="Q240" i="79"/>
  <c r="AC241" i="79"/>
  <c r="Q232" i="79"/>
  <c r="AC233" i="79"/>
  <c r="Q220" i="79"/>
  <c r="AC221" i="79"/>
  <c r="R407" i="79"/>
  <c r="AE408" i="79"/>
  <c r="R395" i="79"/>
  <c r="AE396" i="79"/>
  <c r="R379" i="79"/>
  <c r="AE380" i="79"/>
  <c r="R367" i="79"/>
  <c r="AE368" i="79"/>
  <c r="R355" i="79"/>
  <c r="AE356" i="79"/>
  <c r="R343" i="79"/>
  <c r="AE344" i="79"/>
  <c r="R331" i="79"/>
  <c r="AE332" i="79"/>
  <c r="R297" i="79"/>
  <c r="AE298" i="79"/>
  <c r="R285" i="79"/>
  <c r="AE286" i="79"/>
  <c r="R269" i="79"/>
  <c r="AE270" i="79"/>
  <c r="R257" i="79"/>
  <c r="AE258" i="79"/>
  <c r="R245" i="79"/>
  <c r="AE246" i="79"/>
  <c r="R234" i="79"/>
  <c r="AE235" i="79"/>
  <c r="R226" i="79"/>
  <c r="AE227" i="79"/>
  <c r="S413" i="79"/>
  <c r="AF414" i="79"/>
  <c r="S401" i="79"/>
  <c r="AF402" i="79"/>
  <c r="S389" i="79"/>
  <c r="AF390" i="79"/>
  <c r="S377" i="79"/>
  <c r="AF378" i="79"/>
  <c r="S366" i="79"/>
  <c r="AF367" i="79"/>
  <c r="S354" i="79"/>
  <c r="AF355" i="79"/>
  <c r="S346" i="79"/>
  <c r="AF347" i="79"/>
  <c r="S335" i="79"/>
  <c r="AF336" i="79"/>
  <c r="S323" i="79"/>
  <c r="AF324" i="79"/>
  <c r="S311" i="79"/>
  <c r="AF312" i="79"/>
  <c r="S299" i="79"/>
  <c r="AF300" i="79"/>
  <c r="S288" i="79"/>
  <c r="AF289" i="79"/>
  <c r="S272" i="79"/>
  <c r="AF273" i="79"/>
  <c r="S260" i="79"/>
  <c r="AF261" i="79"/>
  <c r="S248" i="79"/>
  <c r="Y248" i="79" s="1"/>
  <c r="B47" i="79" s="1"/>
  <c r="AF249" i="79"/>
  <c r="S236" i="79"/>
  <c r="AF237" i="79"/>
  <c r="S224" i="79"/>
  <c r="AF225" i="79"/>
  <c r="T411" i="79"/>
  <c r="AG412" i="79"/>
  <c r="T395" i="79"/>
  <c r="AG396" i="79"/>
  <c r="T383" i="79"/>
  <c r="AG384" i="79"/>
  <c r="T375" i="79"/>
  <c r="AG376" i="79"/>
  <c r="T364" i="79"/>
  <c r="AG365" i="79"/>
  <c r="T344" i="79"/>
  <c r="AG345" i="79"/>
  <c r="T317" i="79"/>
  <c r="AG318" i="79"/>
  <c r="T217" i="79"/>
  <c r="AG218" i="79"/>
  <c r="A49" i="79"/>
  <c r="A29" i="79"/>
  <c r="A20" i="79"/>
  <c r="A112" i="79"/>
  <c r="A213" i="79"/>
  <c r="AK213" i="79"/>
  <c r="A209" i="79"/>
  <c r="AK209" i="79"/>
  <c r="A205" i="79"/>
  <c r="AK205" i="79"/>
  <c r="A201" i="79"/>
  <c r="AK201" i="79"/>
  <c r="A197" i="79"/>
  <c r="AK197" i="79"/>
  <c r="A193" i="79"/>
  <c r="AK193" i="79"/>
  <c r="A189" i="79"/>
  <c r="AK189" i="79"/>
  <c r="A185" i="79"/>
  <c r="AK185" i="79"/>
  <c r="A181" i="79"/>
  <c r="AK181" i="79"/>
  <c r="A177" i="79"/>
  <c r="AK177" i="79"/>
  <c r="A173" i="79"/>
  <c r="AK173" i="79"/>
  <c r="A169" i="79"/>
  <c r="AK169" i="79"/>
  <c r="A165" i="79"/>
  <c r="AK165" i="79"/>
  <c r="A161" i="79"/>
  <c r="AK161" i="79"/>
  <c r="A149" i="79"/>
  <c r="AK149" i="79"/>
  <c r="A145" i="79"/>
  <c r="AK145" i="79"/>
  <c r="A141" i="79"/>
  <c r="AK141" i="79"/>
  <c r="A137" i="79"/>
  <c r="AK137" i="79"/>
  <c r="A133" i="79"/>
  <c r="AK133" i="79"/>
  <c r="A125" i="79"/>
  <c r="AK125" i="79"/>
  <c r="A121" i="79"/>
  <c r="AK121" i="79"/>
  <c r="A117" i="79"/>
  <c r="AK117" i="79"/>
  <c r="A113" i="79"/>
  <c r="AK113" i="79"/>
  <c r="A109" i="79"/>
  <c r="AK109" i="79"/>
  <c r="A101" i="79"/>
  <c r="AK101" i="79"/>
  <c r="A97" i="79"/>
  <c r="AK97" i="79"/>
  <c r="A93" i="79"/>
  <c r="AK93" i="79"/>
  <c r="A89" i="79"/>
  <c r="AK89" i="79"/>
  <c r="A81" i="79"/>
  <c r="AK81" i="79"/>
  <c r="A77" i="79"/>
  <c r="AK77" i="79"/>
  <c r="A73" i="79"/>
  <c r="A66" i="79"/>
  <c r="AK66" i="79"/>
  <c r="A62" i="79"/>
  <c r="AK62" i="79"/>
  <c r="A58" i="79"/>
  <c r="AK58" i="79"/>
  <c r="A50" i="79"/>
  <c r="AK50" i="79"/>
  <c r="A30" i="79"/>
  <c r="AK30" i="79"/>
  <c r="Q411" i="79"/>
  <c r="AC412" i="79"/>
  <c r="Q407" i="79"/>
  <c r="AC408" i="79"/>
  <c r="Q403" i="79"/>
  <c r="AC404" i="79"/>
  <c r="Q399" i="79"/>
  <c r="AC400" i="79"/>
  <c r="Q395" i="79"/>
  <c r="AC396" i="79"/>
  <c r="Q391" i="79"/>
  <c r="AC392" i="79"/>
  <c r="Q387" i="79"/>
  <c r="AC388" i="79"/>
  <c r="Q380" i="79"/>
  <c r="AC381" i="79"/>
  <c r="Q376" i="79"/>
  <c r="AC377" i="79"/>
  <c r="Q372" i="79"/>
  <c r="AC373" i="79"/>
  <c r="Q368" i="79"/>
  <c r="AC369" i="79"/>
  <c r="Q364" i="79"/>
  <c r="AC365" i="79"/>
  <c r="Q360" i="79"/>
  <c r="AC361" i="79"/>
  <c r="Q356" i="79"/>
  <c r="AC357" i="79"/>
  <c r="Q352" i="79"/>
  <c r="AC353" i="79"/>
  <c r="Q348" i="79"/>
  <c r="AC349" i="79"/>
  <c r="Q344" i="79"/>
  <c r="AC345" i="79"/>
  <c r="Q340" i="79"/>
  <c r="AC341" i="79"/>
  <c r="Q336" i="79"/>
  <c r="AC337" i="79"/>
  <c r="Q332" i="79"/>
  <c r="AC333" i="79"/>
  <c r="Q328" i="79"/>
  <c r="AC329" i="79"/>
  <c r="Q324" i="79"/>
  <c r="AC325" i="79"/>
  <c r="Q320" i="79"/>
  <c r="Q317" i="79"/>
  <c r="AC318" i="79"/>
  <c r="Q313" i="79"/>
  <c r="AC314" i="79"/>
  <c r="Q309" i="79"/>
  <c r="AC310" i="79"/>
  <c r="Q305" i="79"/>
  <c r="AC306" i="79"/>
  <c r="Q301" i="79"/>
  <c r="AC302" i="79"/>
  <c r="Q297" i="79"/>
  <c r="AC298" i="79"/>
  <c r="Q293" i="79"/>
  <c r="AC294" i="79"/>
  <c r="Q289" i="79"/>
  <c r="AC290" i="79"/>
  <c r="Q285" i="79"/>
  <c r="AC286" i="79"/>
  <c r="Q281" i="79"/>
  <c r="AC282" i="79"/>
  <c r="Q277" i="79"/>
  <c r="AC278" i="79"/>
  <c r="Q273" i="79"/>
  <c r="AC274" i="79"/>
  <c r="Q269" i="79"/>
  <c r="AC270" i="79"/>
  <c r="Q265" i="79"/>
  <c r="AC266" i="79"/>
  <c r="Q261" i="79"/>
  <c r="AC262" i="79"/>
  <c r="Q257" i="79"/>
  <c r="AC258" i="79"/>
  <c r="Q253" i="79"/>
  <c r="AC254" i="79"/>
  <c r="Q249" i="79"/>
  <c r="AC250" i="79"/>
  <c r="Q246" i="79"/>
  <c r="AC247" i="79"/>
  <c r="Q242" i="79"/>
  <c r="AC243" i="79"/>
  <c r="Q238" i="79"/>
  <c r="AC239" i="79"/>
  <c r="Q234" i="79"/>
  <c r="AC235" i="79"/>
  <c r="Q230" i="79"/>
  <c r="AC231" i="79"/>
  <c r="Q226" i="79"/>
  <c r="AC227" i="79"/>
  <c r="Q222" i="79"/>
  <c r="AC223" i="79"/>
  <c r="Q218" i="79"/>
  <c r="AC219" i="79"/>
  <c r="R413" i="79"/>
  <c r="AE414" i="79"/>
  <c r="R409" i="79"/>
  <c r="AE410" i="79"/>
  <c r="R405" i="79"/>
  <c r="AE406" i="79"/>
  <c r="R401" i="79"/>
  <c r="AE402" i="79"/>
  <c r="R397" i="79"/>
  <c r="AE398" i="79"/>
  <c r="R393" i="79"/>
  <c r="AE394" i="79"/>
  <c r="R389" i="79"/>
  <c r="AE390" i="79"/>
  <c r="R385" i="79"/>
  <c r="AE386" i="79"/>
  <c r="R381" i="79"/>
  <c r="AE382" i="79"/>
  <c r="R377" i="79"/>
  <c r="AE378" i="79"/>
  <c r="R373" i="79"/>
  <c r="AE374" i="79"/>
  <c r="R369" i="79"/>
  <c r="AE370" i="79"/>
  <c r="R365" i="79"/>
  <c r="AE366" i="79"/>
  <c r="R361" i="79"/>
  <c r="AE362" i="79"/>
  <c r="R357" i="79"/>
  <c r="AE358" i="79"/>
  <c r="R353" i="79"/>
  <c r="AE354" i="79"/>
  <c r="R349" i="79"/>
  <c r="AE350" i="79"/>
  <c r="R345" i="79"/>
  <c r="AE346" i="79"/>
  <c r="R341" i="79"/>
  <c r="AE342" i="79"/>
  <c r="R337" i="79"/>
  <c r="AE338" i="79"/>
  <c r="R333" i="79"/>
  <c r="AE334" i="79"/>
  <c r="R329" i="79"/>
  <c r="AE330" i="79"/>
  <c r="R325" i="79"/>
  <c r="AE326" i="79"/>
  <c r="R321" i="79"/>
  <c r="AE322" i="79"/>
  <c r="R318" i="79"/>
  <c r="AE319" i="79"/>
  <c r="R314" i="79"/>
  <c r="AE315" i="79"/>
  <c r="R310" i="79"/>
  <c r="AE311" i="79"/>
  <c r="R307" i="79"/>
  <c r="AE308" i="79"/>
  <c r="R303" i="79"/>
  <c r="AE304" i="79"/>
  <c r="R299" i="79"/>
  <c r="AE300" i="79"/>
  <c r="R295" i="79"/>
  <c r="AE296" i="79"/>
  <c r="R291" i="79"/>
  <c r="AE292" i="79"/>
  <c r="R287" i="79"/>
  <c r="AE288" i="79"/>
  <c r="R283" i="79"/>
  <c r="AE284" i="79"/>
  <c r="R279" i="79"/>
  <c r="AE280" i="79"/>
  <c r="R275" i="79"/>
  <c r="AE276" i="79"/>
  <c r="R271" i="79"/>
  <c r="AE272" i="79"/>
  <c r="R267" i="79"/>
  <c r="AE268" i="79"/>
  <c r="R263" i="79"/>
  <c r="AE264" i="79"/>
  <c r="R259" i="79"/>
  <c r="AE260" i="79"/>
  <c r="R255" i="79"/>
  <c r="AE256" i="79"/>
  <c r="R251" i="79"/>
  <c r="AE252" i="79"/>
  <c r="R247" i="79"/>
  <c r="AE248" i="79"/>
  <c r="R240" i="79"/>
  <c r="AE241" i="79"/>
  <c r="R236" i="79"/>
  <c r="AE237" i="79"/>
  <c r="R232" i="79"/>
  <c r="AE233" i="79"/>
  <c r="R228" i="79"/>
  <c r="AE229" i="79"/>
  <c r="R224" i="79"/>
  <c r="AE225" i="79"/>
  <c r="R220" i="79"/>
  <c r="AE221" i="79"/>
  <c r="S411" i="79"/>
  <c r="AF412" i="79"/>
  <c r="S407" i="79"/>
  <c r="AF408" i="79"/>
  <c r="S403" i="79"/>
  <c r="AF404" i="79"/>
  <c r="S399" i="79"/>
  <c r="AF400" i="79"/>
  <c r="S395" i="79"/>
  <c r="AF396" i="79"/>
  <c r="S391" i="79"/>
  <c r="AF392" i="79"/>
  <c r="S387" i="79"/>
  <c r="AF388" i="79"/>
  <c r="S383" i="79"/>
  <c r="AF384" i="79"/>
  <c r="S379" i="79"/>
  <c r="AF380" i="79"/>
  <c r="S375" i="79"/>
  <c r="AF376" i="79"/>
  <c r="S371" i="79"/>
  <c r="AF372" i="79"/>
  <c r="S368" i="79"/>
  <c r="AF369" i="79"/>
  <c r="S364" i="79"/>
  <c r="AF365" i="79"/>
  <c r="S360" i="79"/>
  <c r="AF361" i="79"/>
  <c r="S356" i="79"/>
  <c r="Y356" i="79" s="1"/>
  <c r="B155" i="79" s="1"/>
  <c r="AF357" i="79"/>
  <c r="S352" i="79"/>
  <c r="AF353" i="79"/>
  <c r="S348" i="79"/>
  <c r="AF349" i="79"/>
  <c r="S344" i="79"/>
  <c r="AF345" i="79"/>
  <c r="S341" i="79"/>
  <c r="AF342" i="79"/>
  <c r="S337" i="79"/>
  <c r="AF338" i="79"/>
  <c r="S333" i="79"/>
  <c r="AF334" i="79"/>
  <c r="S329" i="79"/>
  <c r="AF330" i="79"/>
  <c r="S325" i="79"/>
  <c r="AF326" i="79"/>
  <c r="S321" i="79"/>
  <c r="AF322" i="79"/>
  <c r="S317" i="79"/>
  <c r="AF318" i="79"/>
  <c r="S313" i="79"/>
  <c r="AF314" i="79"/>
  <c r="S309" i="79"/>
  <c r="AF310" i="79"/>
  <c r="S305" i="79"/>
  <c r="AF306" i="79"/>
  <c r="S301" i="79"/>
  <c r="AF302" i="79"/>
  <c r="S297" i="79"/>
  <c r="AF298" i="79"/>
  <c r="S293" i="79"/>
  <c r="AF294" i="79"/>
  <c r="S289" i="79"/>
  <c r="S286" i="79"/>
  <c r="AF287" i="79"/>
  <c r="S282" i="79"/>
  <c r="AF283" i="79"/>
  <c r="S278" i="79"/>
  <c r="AF279" i="79"/>
  <c r="S274" i="79"/>
  <c r="AF275" i="79"/>
  <c r="S270" i="79"/>
  <c r="AF271" i="79"/>
  <c r="S266" i="79"/>
  <c r="AF267" i="79"/>
  <c r="S262" i="79"/>
  <c r="AF263" i="79"/>
  <c r="S258" i="79"/>
  <c r="AF259" i="79"/>
  <c r="S254" i="79"/>
  <c r="AF255" i="79"/>
  <c r="S250" i="79"/>
  <c r="AF251" i="79"/>
  <c r="S246" i="79"/>
  <c r="AF247" i="79"/>
  <c r="S242" i="79"/>
  <c r="AF243" i="79"/>
  <c r="S238" i="79"/>
  <c r="AF239" i="79"/>
  <c r="S234" i="79"/>
  <c r="AF235" i="79"/>
  <c r="S230" i="79"/>
  <c r="AF231" i="79"/>
  <c r="S226" i="79"/>
  <c r="AF227" i="79"/>
  <c r="S222" i="79"/>
  <c r="AF223" i="79"/>
  <c r="S218" i="79"/>
  <c r="AF219" i="79"/>
  <c r="T413" i="79"/>
  <c r="AG414" i="79"/>
  <c r="T409" i="79"/>
  <c r="AG410" i="79"/>
  <c r="T405" i="79"/>
  <c r="AG406" i="79"/>
  <c r="T401" i="79"/>
  <c r="AG402" i="79"/>
  <c r="T397" i="79"/>
  <c r="AG398" i="79"/>
  <c r="T393" i="79"/>
  <c r="AG394" i="79"/>
  <c r="T389" i="79"/>
  <c r="AG390" i="79"/>
  <c r="T385" i="79"/>
  <c r="AG386" i="79"/>
  <c r="T381" i="79"/>
  <c r="AG382" i="79"/>
  <c r="T377" i="79"/>
  <c r="AG378" i="79"/>
  <c r="T373" i="79"/>
  <c r="AG374" i="79"/>
  <c r="T370" i="79"/>
  <c r="AG371" i="79"/>
  <c r="T366" i="79"/>
  <c r="AG367" i="79"/>
  <c r="T362" i="79"/>
  <c r="AG363" i="79"/>
  <c r="T358" i="79"/>
  <c r="AG359" i="79"/>
  <c r="T354" i="79"/>
  <c r="AG355" i="79"/>
  <c r="T350" i="79"/>
  <c r="AG351" i="79"/>
  <c r="T346" i="79"/>
  <c r="AG347" i="79"/>
  <c r="T342" i="79"/>
  <c r="AG343" i="79"/>
  <c r="T338" i="79"/>
  <c r="AG339" i="79"/>
  <c r="T334" i="79"/>
  <c r="AG335" i="79"/>
  <c r="T330" i="79"/>
  <c r="AG331" i="79"/>
  <c r="T326" i="79"/>
  <c r="T323" i="79"/>
  <c r="AG324" i="79"/>
  <c r="T319" i="79"/>
  <c r="AG320" i="79"/>
  <c r="T315" i="79"/>
  <c r="AG316" i="79"/>
  <c r="T311" i="79"/>
  <c r="AG312" i="79"/>
  <c r="T307" i="79"/>
  <c r="AG308" i="79"/>
  <c r="T303" i="79"/>
  <c r="AG304" i="79"/>
  <c r="T299" i="79"/>
  <c r="AG300" i="79"/>
  <c r="T295" i="79"/>
  <c r="AG296" i="79"/>
  <c r="T291" i="79"/>
  <c r="AG292" i="79"/>
  <c r="T287" i="79"/>
  <c r="AG288" i="79"/>
  <c r="T283" i="79"/>
  <c r="AG284" i="79"/>
  <c r="T279" i="79"/>
  <c r="AG280" i="79"/>
  <c r="T275" i="79"/>
  <c r="AG276" i="79"/>
  <c r="T271" i="79"/>
  <c r="AG272" i="79"/>
  <c r="T267" i="79"/>
  <c r="AG268" i="79"/>
  <c r="T263" i="79"/>
  <c r="AG264" i="79"/>
  <c r="T259" i="79"/>
  <c r="AG260" i="79"/>
  <c r="T255" i="79"/>
  <c r="AG256" i="79"/>
  <c r="T251" i="79"/>
  <c r="AG252" i="79"/>
  <c r="T247" i="79"/>
  <c r="AG248" i="79"/>
  <c r="T243" i="79"/>
  <c r="AG244" i="79"/>
  <c r="T239" i="79"/>
  <c r="AG240" i="79"/>
  <c r="T235" i="79"/>
  <c r="AG236" i="79"/>
  <c r="T231" i="79"/>
  <c r="AG232" i="79"/>
  <c r="T227" i="79"/>
  <c r="AG228" i="79"/>
  <c r="T223" i="79"/>
  <c r="AG224" i="79"/>
  <c r="T219" i="79"/>
  <c r="AG220" i="79"/>
  <c r="S216" i="79"/>
  <c r="AF217" i="79"/>
  <c r="T216" i="79"/>
  <c r="AG217" i="79"/>
  <c r="R216" i="79"/>
  <c r="AE217" i="79"/>
  <c r="Q216" i="79"/>
  <c r="AC217" i="79"/>
  <c r="Q215" i="79"/>
  <c r="AC216" i="79"/>
  <c r="T215" i="79"/>
  <c r="AG216" i="79"/>
  <c r="S215" i="79"/>
  <c r="AF216" i="79"/>
  <c r="R215" i="79"/>
  <c r="AE216" i="79"/>
  <c r="K415" i="79"/>
  <c r="A14" i="79"/>
  <c r="AK14" i="79"/>
  <c r="A17" i="79"/>
  <c r="A32" i="79"/>
  <c r="A198" i="79"/>
  <c r="A194" i="79"/>
  <c r="A182" i="79"/>
  <c r="A174" i="79"/>
  <c r="A170" i="79"/>
  <c r="A162" i="79"/>
  <c r="A158" i="79"/>
  <c r="A146" i="79"/>
  <c r="A142" i="79"/>
  <c r="A134" i="79"/>
  <c r="A130" i="79"/>
  <c r="A126" i="79"/>
  <c r="A122" i="79"/>
  <c r="A110" i="79"/>
  <c r="A106" i="79"/>
  <c r="A98" i="79"/>
  <c r="A90" i="79"/>
  <c r="A82" i="79"/>
  <c r="A78" i="79"/>
  <c r="A199" i="79"/>
  <c r="A195" i="79"/>
  <c r="A191" i="79"/>
  <c r="A183" i="79"/>
  <c r="A163" i="79"/>
  <c r="A159" i="79"/>
  <c r="A151" i="79"/>
  <c r="A143" i="79"/>
  <c r="A135" i="79"/>
  <c r="A131" i="79"/>
  <c r="A127" i="79"/>
  <c r="A123" i="79"/>
  <c r="A119" i="79"/>
  <c r="A107" i="79"/>
  <c r="A103" i="79"/>
  <c r="A99" i="79"/>
  <c r="A83" i="79"/>
  <c r="A75" i="79"/>
  <c r="A71" i="79"/>
  <c r="A67" i="79"/>
  <c r="A55" i="79"/>
  <c r="A51" i="79"/>
  <c r="A43" i="79"/>
  <c r="A196" i="79"/>
  <c r="A192" i="79"/>
  <c r="A188" i="79"/>
  <c r="A152" i="79"/>
  <c r="A136" i="79"/>
  <c r="A92" i="79"/>
  <c r="A88" i="79"/>
  <c r="A52" i="79"/>
  <c r="A54" i="79"/>
  <c r="A72" i="79"/>
  <c r="A68" i="79"/>
  <c r="A60" i="79"/>
  <c r="A40" i="79"/>
  <c r="A28" i="79"/>
  <c r="A24" i="79"/>
  <c r="A16" i="79"/>
  <c r="A211" i="79"/>
  <c r="A175" i="79"/>
  <c r="A167" i="79"/>
  <c r="A155" i="79"/>
  <c r="A147" i="79"/>
  <c r="A139" i="79"/>
  <c r="A111" i="79"/>
  <c r="A95" i="79"/>
  <c r="A87" i="79"/>
  <c r="A47" i="79"/>
  <c r="A27" i="79"/>
  <c r="A207" i="79"/>
  <c r="A35" i="79"/>
  <c r="A31" i="79"/>
  <c r="M415" i="79"/>
  <c r="Y302" i="79"/>
  <c r="B101" i="79" s="1"/>
  <c r="A206" i="79"/>
  <c r="A187" i="79"/>
  <c r="A160" i="79"/>
  <c r="A128" i="79"/>
  <c r="A104" i="79"/>
  <c r="A100" i="79"/>
  <c r="A42" i="79"/>
  <c r="A38" i="79"/>
  <c r="A34" i="79"/>
  <c r="J415" i="79"/>
  <c r="B415" i="79"/>
  <c r="A15" i="79"/>
  <c r="A171" i="79"/>
  <c r="A115" i="79"/>
  <c r="A91" i="79"/>
  <c r="A79" i="79"/>
  <c r="V415" i="79"/>
  <c r="A1567" i="47"/>
  <c r="A1339" i="47"/>
  <c r="A1278" i="47"/>
  <c r="A1478" i="47" s="1"/>
  <c r="A1678" i="47" s="1"/>
  <c r="A851" i="47"/>
  <c r="A1072" i="47"/>
  <c r="A688" i="47"/>
  <c r="A585" i="47"/>
  <c r="A1209" i="47"/>
  <c r="A1080" i="47"/>
  <c r="A838" i="47"/>
  <c r="A601" i="47"/>
  <c r="A582" i="47"/>
  <c r="A782" i="47" s="1"/>
  <c r="A741" i="47"/>
  <c r="A1906" i="47"/>
  <c r="A1663" i="47"/>
  <c r="A1610" i="47"/>
  <c r="A1343" i="47"/>
  <c r="A1543" i="47" s="1"/>
  <c r="A1325" i="47"/>
  <c r="A932" i="47"/>
  <c r="A995" i="47"/>
  <c r="A1195" i="47" s="1"/>
  <c r="A994" i="47"/>
  <c r="A744" i="47"/>
  <c r="A1151" i="47"/>
  <c r="A1265" i="47"/>
  <c r="A1350" i="47"/>
  <c r="A923" i="47"/>
  <c r="A1123" i="47" s="1"/>
  <c r="A1262" i="47"/>
  <c r="A1462" i="47" s="1"/>
  <c r="A989" i="47"/>
  <c r="A957" i="47"/>
  <c r="A708" i="47"/>
  <c r="A538" i="47"/>
  <c r="A726" i="47"/>
  <c r="A926" i="47" s="1"/>
  <c r="A468" i="47"/>
  <c r="A464" i="47"/>
  <c r="A620" i="47"/>
  <c r="A652" i="47"/>
  <c r="A631" i="47"/>
  <c r="A759" i="47"/>
  <c r="A592" i="47"/>
  <c r="A553" i="47"/>
  <c r="A749" i="47"/>
  <c r="A729" i="47"/>
  <c r="A518" i="47"/>
  <c r="A497" i="47"/>
  <c r="A493" i="47"/>
  <c r="A693" i="47" s="1"/>
  <c r="A489" i="47"/>
  <c r="A689" i="47" s="1"/>
  <c r="A686" i="47"/>
  <c r="A471" i="47"/>
  <c r="A427" i="47"/>
  <c r="A423" i="47"/>
  <c r="A415" i="47"/>
  <c r="A1098" i="47"/>
  <c r="A624" i="47"/>
  <c r="A719" i="47"/>
  <c r="A417" i="47"/>
  <c r="A617" i="47" s="1"/>
  <c r="A791" i="47"/>
  <c r="A765" i="47"/>
  <c r="A965" i="47" s="1"/>
  <c r="A562" i="47"/>
  <c r="A762" i="47" s="1"/>
  <c r="A556" i="47"/>
  <c r="A528" i="47"/>
  <c r="A521" i="47"/>
  <c r="A485" i="47"/>
  <c r="A648" i="47"/>
  <c r="A798" i="47"/>
  <c r="A776" i="47"/>
  <c r="A572" i="47"/>
  <c r="A535" i="47"/>
  <c r="A735" i="47" s="1"/>
  <c r="A531" i="47"/>
  <c r="A524" i="47"/>
  <c r="A705" i="47"/>
  <c r="A502" i="47"/>
  <c r="A443" i="47"/>
  <c r="A425" i="47"/>
  <c r="A625" i="47" s="1"/>
  <c r="A413" i="47"/>
  <c r="A655" i="47"/>
  <c r="A701" i="47"/>
  <c r="A566" i="47"/>
  <c r="A57" i="79"/>
  <c r="A212" i="79"/>
  <c r="A208" i="79"/>
  <c r="A204" i="79"/>
  <c r="A200" i="79"/>
  <c r="A184" i="79"/>
  <c r="A176" i="79"/>
  <c r="A172" i="79"/>
  <c r="A168" i="79"/>
  <c r="A157" i="79"/>
  <c r="A153" i="79"/>
  <c r="U415" i="79"/>
  <c r="AD8" i="79" s="1"/>
  <c r="C32" i="77" s="1"/>
  <c r="A63" i="79"/>
  <c r="A22" i="79"/>
  <c r="A18" i="79"/>
  <c r="A474" i="47"/>
  <c r="A453" i="47"/>
  <c r="A403" i="47"/>
  <c r="F415" i="79"/>
  <c r="AB5" i="79" s="1"/>
  <c r="C20" i="77" s="1"/>
  <c r="G415" i="79"/>
  <c r="A378" i="79"/>
  <c r="A1229" i="47"/>
  <c r="A1975" i="47"/>
  <c r="A1969" i="47"/>
  <c r="A481" i="47"/>
  <c r="A461" i="47"/>
  <c r="A449" i="47"/>
  <c r="A433" i="47"/>
  <c r="A1639" i="47"/>
  <c r="A1542" i="47"/>
  <c r="A1095" i="47"/>
  <c r="A930" i="47"/>
  <c r="A1008" i="47"/>
  <c r="A736" i="47"/>
  <c r="A477" i="47"/>
  <c r="A457" i="47"/>
  <c r="A646" i="47"/>
  <c r="A440" i="47"/>
  <c r="A636" i="47"/>
  <c r="A630" i="47"/>
  <c r="A203" i="79"/>
  <c r="A1026" i="47"/>
  <c r="A1351" i="47"/>
  <c r="A1232" i="47"/>
  <c r="A658" i="47"/>
  <c r="A847" i="47"/>
  <c r="A991" i="47"/>
  <c r="A1323" i="47"/>
  <c r="A1618" i="47"/>
  <c r="A1076" i="47"/>
  <c r="A998" i="47"/>
  <c r="A980" i="47"/>
  <c r="A999" i="47"/>
  <c r="A675" i="47"/>
  <c r="A1219" i="47"/>
  <c r="A1087" i="47"/>
  <c r="A1011" i="47"/>
  <c r="A1002" i="47"/>
  <c r="A788" i="47"/>
  <c r="A752" i="47"/>
  <c r="A917" i="47"/>
  <c r="A1091" i="47"/>
  <c r="A1205" i="47"/>
  <c r="A837" i="47"/>
  <c r="A714" i="47"/>
  <c r="A842" i="47"/>
  <c r="A937" i="47"/>
  <c r="A628" i="47"/>
  <c r="A987" i="47"/>
  <c r="A934" i="47"/>
  <c r="A1127" i="47"/>
  <c r="A1082" i="47"/>
  <c r="A852" i="47"/>
  <c r="A656" i="47"/>
  <c r="A634" i="47"/>
  <c r="A866" i="47"/>
  <c r="A870" i="47"/>
  <c r="A1163" i="47"/>
  <c r="A890" i="47"/>
  <c r="A679" i="47"/>
  <c r="A982" i="47"/>
  <c r="A841" i="47"/>
  <c r="A859" i="47"/>
  <c r="A784" i="47"/>
  <c r="A709" i="47"/>
  <c r="A597" i="47"/>
  <c r="A581" i="47"/>
  <c r="A761" i="47"/>
  <c r="A955" i="47"/>
  <c r="A907" i="47"/>
  <c r="A901" i="47"/>
  <c r="A496" i="47"/>
  <c r="A484" i="47"/>
  <c r="A467" i="47"/>
  <c r="A1022" i="47"/>
  <c r="A416" i="47"/>
  <c r="A612" i="47"/>
  <c r="E415" i="79"/>
  <c r="AB4" i="79" s="1"/>
  <c r="A1190" i="47"/>
  <c r="A899" i="47"/>
  <c r="A786" i="47"/>
  <c r="A520" i="47"/>
  <c r="A593" i="47"/>
  <c r="A614" i="47"/>
  <c r="A854" i="47"/>
  <c r="A596" i="47"/>
  <c r="A774" i="47"/>
  <c r="A570" i="47"/>
  <c r="A564" i="47"/>
  <c r="A558" i="47"/>
  <c r="A548" i="47"/>
  <c r="A546" i="47"/>
  <c r="A533" i="47"/>
  <c r="A713" i="47"/>
  <c r="A510" i="47"/>
  <c r="A504" i="47"/>
  <c r="A1092" i="47"/>
  <c r="A973" i="47"/>
  <c r="A606" i="47"/>
  <c r="A722" i="47"/>
  <c r="A579" i="47"/>
  <c r="A1311" i="47"/>
  <c r="A908" i="47"/>
  <c r="A444" i="47"/>
  <c r="A604" i="47"/>
  <c r="A26" i="79"/>
  <c r="A968" i="47"/>
  <c r="A1178" i="47"/>
  <c r="A940" i="47"/>
  <c r="A971" i="47"/>
  <c r="A947" i="47"/>
  <c r="A697" i="47"/>
  <c r="A635" i="47"/>
  <c r="A669" i="47"/>
  <c r="A577" i="47"/>
  <c r="A560" i="47"/>
  <c r="A754" i="47"/>
  <c r="A545" i="47"/>
  <c r="A700" i="47"/>
  <c r="A494" i="47"/>
  <c r="A483" i="47"/>
  <c r="A821" i="47"/>
  <c r="A39" i="79"/>
  <c r="A19" i="79"/>
  <c r="A660" i="47"/>
  <c r="A450" i="47"/>
  <c r="A129" i="79"/>
  <c r="A515" i="47"/>
  <c r="A703" i="47"/>
  <c r="A407" i="47"/>
  <c r="A783" i="47"/>
  <c r="A600" i="47"/>
  <c r="A512" i="47"/>
  <c r="A473" i="47"/>
  <c r="A445" i="47"/>
  <c r="I415" i="79"/>
  <c r="AD7" i="79" s="1"/>
  <c r="C31" i="77" s="1"/>
  <c r="H415" i="79"/>
  <c r="AD6" i="79" s="1"/>
  <c r="C30" i="77" s="1"/>
  <c r="A85" i="79"/>
  <c r="A23" i="79"/>
  <c r="A46" i="79"/>
  <c r="N415" i="79"/>
  <c r="D327" i="79"/>
  <c r="A362" i="79"/>
  <c r="BB21" i="79"/>
  <c r="D359" i="79"/>
  <c r="A316" i="79"/>
  <c r="D242" i="79" l="1"/>
  <c r="L242" i="79"/>
  <c r="Y308" i="79"/>
  <c r="B107" i="79" s="1"/>
  <c r="Y412" i="79"/>
  <c r="B211" i="79" s="1"/>
  <c r="Y408" i="79"/>
  <c r="B207" i="79" s="1"/>
  <c r="X620" i="79"/>
  <c r="R620" i="79"/>
  <c r="Y256" i="79"/>
  <c r="B55" i="79" s="1"/>
  <c r="Y307" i="79"/>
  <c r="B106" i="79" s="1"/>
  <c r="A75" i="50"/>
  <c r="V75" i="50" s="1"/>
  <c r="D499" i="79"/>
  <c r="A201" i="50"/>
  <c r="V201" i="50" s="1"/>
  <c r="D625" i="79"/>
  <c r="A160" i="50"/>
  <c r="V160" i="50" s="1"/>
  <c r="D584" i="79"/>
  <c r="A109" i="50"/>
  <c r="V109" i="50" s="1"/>
  <c r="D533" i="79"/>
  <c r="A42" i="50"/>
  <c r="V42" i="50" s="1"/>
  <c r="D466" i="79"/>
  <c r="A190" i="50"/>
  <c r="V190" i="50" s="1"/>
  <c r="D614" i="79"/>
  <c r="A67" i="50"/>
  <c r="V67" i="50" s="1"/>
  <c r="D491" i="79"/>
  <c r="A131" i="50"/>
  <c r="V131" i="50" s="1"/>
  <c r="D555" i="79"/>
  <c r="A195" i="50"/>
  <c r="V195" i="50" s="1"/>
  <c r="D619" i="79"/>
  <c r="A68" i="50"/>
  <c r="V68" i="50" s="1"/>
  <c r="D492" i="79"/>
  <c r="A132" i="50"/>
  <c r="V132" i="50" s="1"/>
  <c r="D556" i="79"/>
  <c r="A196" i="50"/>
  <c r="V196" i="50" s="1"/>
  <c r="D620" i="79"/>
  <c r="A65" i="50"/>
  <c r="V65" i="50" s="1"/>
  <c r="D489" i="79"/>
  <c r="A129" i="50"/>
  <c r="V129" i="50" s="1"/>
  <c r="D553" i="79"/>
  <c r="A193" i="50"/>
  <c r="V193" i="50" s="1"/>
  <c r="D617" i="79"/>
  <c r="A62" i="50"/>
  <c r="V62" i="50" s="1"/>
  <c r="D486" i="79"/>
  <c r="A126" i="50"/>
  <c r="V126" i="50" s="1"/>
  <c r="D550" i="79"/>
  <c r="A186" i="50"/>
  <c r="V186" i="50" s="1"/>
  <c r="D610" i="79"/>
  <c r="A59" i="50"/>
  <c r="V59" i="50" s="1"/>
  <c r="D483" i="79"/>
  <c r="A187" i="50"/>
  <c r="V187" i="50" s="1"/>
  <c r="D611" i="79"/>
  <c r="A124" i="50"/>
  <c r="V124" i="50" s="1"/>
  <c r="D548" i="79"/>
  <c r="A57" i="50"/>
  <c r="V57" i="50" s="1"/>
  <c r="D481" i="79"/>
  <c r="A185" i="50"/>
  <c r="V185" i="50" s="1"/>
  <c r="D609" i="79"/>
  <c r="A118" i="50"/>
  <c r="V118" i="50" s="1"/>
  <c r="D542" i="79"/>
  <c r="A127" i="50"/>
  <c r="V127" i="50" s="1"/>
  <c r="D551" i="79"/>
  <c r="A48" i="50"/>
  <c r="V48" i="50" s="1"/>
  <c r="D472" i="79"/>
  <c r="A176" i="50"/>
  <c r="V176" i="50" s="1"/>
  <c r="D600" i="79"/>
  <c r="A93" i="50"/>
  <c r="V93" i="50" s="1"/>
  <c r="D517" i="79"/>
  <c r="A26" i="50"/>
  <c r="V26" i="50" s="1"/>
  <c r="D450" i="79"/>
  <c r="A138" i="50"/>
  <c r="V138" i="50" s="1"/>
  <c r="D562" i="79"/>
  <c r="A23" i="50"/>
  <c r="V23" i="50" s="1"/>
  <c r="D447" i="79"/>
  <c r="A87" i="50"/>
  <c r="V87" i="50" s="1"/>
  <c r="D511" i="79"/>
  <c r="A151" i="50"/>
  <c r="V151" i="50" s="1"/>
  <c r="D575" i="79"/>
  <c r="A24" i="50"/>
  <c r="V24" i="50" s="1"/>
  <c r="D448" i="79"/>
  <c r="A88" i="50"/>
  <c r="V88" i="50" s="1"/>
  <c r="D512" i="79"/>
  <c r="A152" i="50"/>
  <c r="V152" i="50" s="1"/>
  <c r="D576" i="79"/>
  <c r="A21" i="50"/>
  <c r="V21" i="50" s="1"/>
  <c r="D445" i="79"/>
  <c r="A85" i="50"/>
  <c r="V85" i="50" s="1"/>
  <c r="D509" i="79"/>
  <c r="A149" i="50"/>
  <c r="V149" i="50" s="1"/>
  <c r="D573" i="79"/>
  <c r="A18" i="50"/>
  <c r="V18" i="50" s="1"/>
  <c r="D442" i="79"/>
  <c r="A82" i="50"/>
  <c r="V82" i="50" s="1"/>
  <c r="D506" i="79"/>
  <c r="A146" i="50"/>
  <c r="V146" i="50" s="1"/>
  <c r="D570" i="79"/>
  <c r="L224" i="79"/>
  <c r="Y224" i="79" s="1"/>
  <c r="B23" i="79" s="1"/>
  <c r="D435" i="79"/>
  <c r="W620" i="79"/>
  <c r="V620" i="79"/>
  <c r="Q620" i="79"/>
  <c r="A79" i="50"/>
  <c r="V79" i="50" s="1"/>
  <c r="D503" i="79"/>
  <c r="A44" i="50"/>
  <c r="V44" i="50" s="1"/>
  <c r="D468" i="79"/>
  <c r="A172" i="50"/>
  <c r="V172" i="50" s="1"/>
  <c r="D596" i="79"/>
  <c r="A105" i="50"/>
  <c r="V105" i="50" s="1"/>
  <c r="D529" i="79"/>
  <c r="A38" i="50"/>
  <c r="V38" i="50" s="1"/>
  <c r="D462" i="79"/>
  <c r="A166" i="50"/>
  <c r="V166" i="50" s="1"/>
  <c r="D590" i="79"/>
  <c r="A111" i="50"/>
  <c r="D535" i="79"/>
  <c r="A64" i="50"/>
  <c r="V64" i="50" s="1"/>
  <c r="D488" i="79"/>
  <c r="A192" i="50"/>
  <c r="D616" i="79"/>
  <c r="A141" i="50"/>
  <c r="V141" i="50" s="1"/>
  <c r="D565" i="79"/>
  <c r="A74" i="50"/>
  <c r="V74" i="50" s="1"/>
  <c r="D498" i="79"/>
  <c r="A19" i="50"/>
  <c r="V19" i="50" s="1"/>
  <c r="D443" i="79"/>
  <c r="A83" i="50"/>
  <c r="V83" i="50" s="1"/>
  <c r="D507" i="79"/>
  <c r="A147" i="50"/>
  <c r="V147" i="50" s="1"/>
  <c r="D571" i="79"/>
  <c r="A20" i="50"/>
  <c r="V20" i="50" s="1"/>
  <c r="D444" i="79"/>
  <c r="A84" i="50"/>
  <c r="V84" i="50" s="1"/>
  <c r="D508" i="79"/>
  <c r="A148" i="50"/>
  <c r="V148" i="50" s="1"/>
  <c r="D572" i="79"/>
  <c r="A81" i="50"/>
  <c r="D505" i="79"/>
  <c r="A145" i="50"/>
  <c r="V145" i="50" s="1"/>
  <c r="D569" i="79"/>
  <c r="A227" i="79"/>
  <c r="D438" i="79"/>
  <c r="A78" i="50"/>
  <c r="V78" i="50" s="1"/>
  <c r="D502" i="79"/>
  <c r="A142" i="50"/>
  <c r="V142" i="50" s="1"/>
  <c r="D566" i="79"/>
  <c r="A91" i="50"/>
  <c r="V91" i="50" s="1"/>
  <c r="D515" i="79"/>
  <c r="A28" i="50"/>
  <c r="V28" i="50" s="1"/>
  <c r="D452" i="79"/>
  <c r="A156" i="50"/>
  <c r="V156" i="50" s="1"/>
  <c r="D580" i="79"/>
  <c r="A89" i="50"/>
  <c r="V89" i="50" s="1"/>
  <c r="D513" i="79"/>
  <c r="A22" i="50"/>
  <c r="V22" i="50" s="1"/>
  <c r="D446" i="79"/>
  <c r="A162" i="50"/>
  <c r="V162" i="50" s="1"/>
  <c r="D586" i="79"/>
  <c r="A47" i="50"/>
  <c r="V47" i="50" s="1"/>
  <c r="D471" i="79"/>
  <c r="A159" i="50"/>
  <c r="V159" i="50" s="1"/>
  <c r="D583" i="79"/>
  <c r="A80" i="50"/>
  <c r="V80" i="50" s="1"/>
  <c r="D504" i="79"/>
  <c r="A125" i="50"/>
  <c r="V125" i="50" s="1"/>
  <c r="D549" i="79"/>
  <c r="A58" i="50"/>
  <c r="V58" i="50" s="1"/>
  <c r="D482" i="79"/>
  <c r="A182" i="50"/>
  <c r="V182" i="50" s="1"/>
  <c r="D606" i="79"/>
  <c r="A39" i="50"/>
  <c r="V39" i="50" s="1"/>
  <c r="D463" i="79"/>
  <c r="A103" i="50"/>
  <c r="V103" i="50" s="1"/>
  <c r="D527" i="79"/>
  <c r="A167" i="50"/>
  <c r="V167" i="50" s="1"/>
  <c r="D591" i="79"/>
  <c r="A40" i="50"/>
  <c r="V40" i="50" s="1"/>
  <c r="D464" i="79"/>
  <c r="A104" i="50"/>
  <c r="V104" i="50" s="1"/>
  <c r="D528" i="79"/>
  <c r="A168" i="50"/>
  <c r="V168" i="50" s="1"/>
  <c r="D592" i="79"/>
  <c r="A37" i="50"/>
  <c r="V37" i="50" s="1"/>
  <c r="D461" i="79"/>
  <c r="A101" i="50"/>
  <c r="V101" i="50" s="1"/>
  <c r="D525" i="79"/>
  <c r="A165" i="50"/>
  <c r="V165" i="50" s="1"/>
  <c r="D589" i="79"/>
  <c r="A34" i="50"/>
  <c r="V34" i="50" s="1"/>
  <c r="D458" i="79"/>
  <c r="A98" i="50"/>
  <c r="V98" i="50" s="1"/>
  <c r="D522" i="79"/>
  <c r="A150" i="50"/>
  <c r="V150" i="50" s="1"/>
  <c r="D574" i="79"/>
  <c r="A73" i="50"/>
  <c r="V73" i="50" s="1"/>
  <c r="D497" i="79"/>
  <c r="A32" i="50"/>
  <c r="V32" i="50" s="1"/>
  <c r="D456" i="79"/>
  <c r="A139" i="50"/>
  <c r="V139" i="50" s="1"/>
  <c r="D563" i="79"/>
  <c r="A76" i="50"/>
  <c r="V76" i="50" s="1"/>
  <c r="D500" i="79"/>
  <c r="A137" i="50"/>
  <c r="V137" i="50" s="1"/>
  <c r="D561" i="79"/>
  <c r="A70" i="50"/>
  <c r="V70" i="50" s="1"/>
  <c r="D494" i="79"/>
  <c r="A143" i="50"/>
  <c r="V143" i="50" s="1"/>
  <c r="D567" i="79"/>
  <c r="A96" i="50"/>
  <c r="V96" i="50" s="1"/>
  <c r="D520" i="79"/>
  <c r="A45" i="50"/>
  <c r="V45" i="50" s="1"/>
  <c r="D469" i="79"/>
  <c r="A173" i="50"/>
  <c r="V173" i="50" s="1"/>
  <c r="D597" i="79"/>
  <c r="A122" i="50"/>
  <c r="V122" i="50" s="1"/>
  <c r="D546" i="79"/>
  <c r="A35" i="50"/>
  <c r="V35" i="50" s="1"/>
  <c r="D459" i="79"/>
  <c r="A99" i="50"/>
  <c r="V99" i="50" s="1"/>
  <c r="D523" i="79"/>
  <c r="A163" i="50"/>
  <c r="V163" i="50" s="1"/>
  <c r="D587" i="79"/>
  <c r="A36" i="50"/>
  <c r="V36" i="50" s="1"/>
  <c r="D460" i="79"/>
  <c r="A100" i="50"/>
  <c r="V100" i="50" s="1"/>
  <c r="D524" i="79"/>
  <c r="A164" i="50"/>
  <c r="V164" i="50" s="1"/>
  <c r="D588" i="79"/>
  <c r="A33" i="50"/>
  <c r="V33" i="50" s="1"/>
  <c r="D457" i="79"/>
  <c r="A97" i="50"/>
  <c r="V97" i="50" s="1"/>
  <c r="D521" i="79"/>
  <c r="A161" i="50"/>
  <c r="V161" i="50" s="1"/>
  <c r="D585" i="79"/>
  <c r="A30" i="50"/>
  <c r="V30" i="50" s="1"/>
  <c r="D454" i="79"/>
  <c r="A94" i="50"/>
  <c r="V94" i="50" s="1"/>
  <c r="D518" i="79"/>
  <c r="A194" i="50"/>
  <c r="V194" i="50" s="1"/>
  <c r="D618" i="79"/>
  <c r="A123" i="50"/>
  <c r="V123" i="50" s="1"/>
  <c r="D547" i="79"/>
  <c r="A60" i="50"/>
  <c r="V60" i="50" s="1"/>
  <c r="D484" i="79"/>
  <c r="A188" i="50"/>
  <c r="V188" i="50" s="1"/>
  <c r="D612" i="79"/>
  <c r="A121" i="50"/>
  <c r="V121" i="50" s="1"/>
  <c r="D545" i="79"/>
  <c r="A54" i="50"/>
  <c r="V54" i="50" s="1"/>
  <c r="D478" i="79"/>
  <c r="A154" i="50"/>
  <c r="V154" i="50" s="1"/>
  <c r="D578" i="79"/>
  <c r="A63" i="50"/>
  <c r="V63" i="50" s="1"/>
  <c r="D487" i="79"/>
  <c r="A175" i="50"/>
  <c r="V175" i="50" s="1"/>
  <c r="D599" i="79"/>
  <c r="A112" i="50"/>
  <c r="V112" i="50" s="1"/>
  <c r="D536" i="79"/>
  <c r="A29" i="50"/>
  <c r="V29" i="50" s="1"/>
  <c r="D453" i="79"/>
  <c r="A157" i="50"/>
  <c r="V157" i="50" s="1"/>
  <c r="D581" i="79"/>
  <c r="A90" i="50"/>
  <c r="V90" i="50" s="1"/>
  <c r="D514" i="79"/>
  <c r="A170" i="50"/>
  <c r="V170" i="50" s="1"/>
  <c r="D594" i="79"/>
  <c r="A55" i="50"/>
  <c r="V55" i="50" s="1"/>
  <c r="D479" i="79"/>
  <c r="A119" i="50"/>
  <c r="V119" i="50" s="1"/>
  <c r="D543" i="79"/>
  <c r="A183" i="50"/>
  <c r="V183" i="50" s="1"/>
  <c r="D607" i="79"/>
  <c r="A56" i="50"/>
  <c r="V56" i="50" s="1"/>
  <c r="D480" i="79"/>
  <c r="A120" i="50"/>
  <c r="V120" i="50" s="1"/>
  <c r="D544" i="79"/>
  <c r="A184" i="50"/>
  <c r="V184" i="50" s="1"/>
  <c r="D608" i="79"/>
  <c r="A53" i="50"/>
  <c r="V53" i="50" s="1"/>
  <c r="D477" i="79"/>
  <c r="A117" i="50"/>
  <c r="V117" i="50" s="1"/>
  <c r="D541" i="79"/>
  <c r="A181" i="50"/>
  <c r="V181" i="50" s="1"/>
  <c r="D605" i="79"/>
  <c r="A50" i="50"/>
  <c r="V50" i="50" s="1"/>
  <c r="D474" i="79"/>
  <c r="A114" i="50"/>
  <c r="V114" i="50" s="1"/>
  <c r="D538" i="79"/>
  <c r="A158" i="50"/>
  <c r="V158" i="50" s="1"/>
  <c r="D582" i="79"/>
  <c r="T620" i="79"/>
  <c r="S620" i="79"/>
  <c r="A140" i="50"/>
  <c r="V140" i="50" s="1"/>
  <c r="D564" i="79"/>
  <c r="A134" i="50"/>
  <c r="V134" i="50" s="1"/>
  <c r="D558" i="79"/>
  <c r="A107" i="50"/>
  <c r="V107" i="50" s="1"/>
  <c r="D531" i="79"/>
  <c r="Y287" i="79"/>
  <c r="B86" i="79" s="1"/>
  <c r="Y269" i="79"/>
  <c r="B68" i="79" s="1"/>
  <c r="Y348" i="79"/>
  <c r="B147" i="79" s="1"/>
  <c r="A43" i="50"/>
  <c r="V43" i="50" s="1"/>
  <c r="D467" i="79"/>
  <c r="A171" i="50"/>
  <c r="V171" i="50" s="1"/>
  <c r="D595" i="79"/>
  <c r="A108" i="50"/>
  <c r="V108" i="50" s="1"/>
  <c r="D532" i="79"/>
  <c r="A41" i="50"/>
  <c r="V41" i="50" s="1"/>
  <c r="D465" i="79"/>
  <c r="A169" i="50"/>
  <c r="V169" i="50" s="1"/>
  <c r="D593" i="79"/>
  <c r="A102" i="50"/>
  <c r="V102" i="50" s="1"/>
  <c r="D526" i="79"/>
  <c r="A31" i="50"/>
  <c r="V31" i="50" s="1"/>
  <c r="D455" i="79"/>
  <c r="A128" i="50"/>
  <c r="V128" i="50" s="1"/>
  <c r="D552" i="79"/>
  <c r="A77" i="50"/>
  <c r="V77" i="50" s="1"/>
  <c r="D501" i="79"/>
  <c r="A178" i="50"/>
  <c r="V178" i="50" s="1"/>
  <c r="D602" i="79"/>
  <c r="A51" i="50"/>
  <c r="V51" i="50" s="1"/>
  <c r="D475" i="79"/>
  <c r="A115" i="50"/>
  <c r="V115" i="50" s="1"/>
  <c r="D539" i="79"/>
  <c r="A179" i="50"/>
  <c r="V179" i="50" s="1"/>
  <c r="D603" i="79"/>
  <c r="A52" i="50"/>
  <c r="V52" i="50" s="1"/>
  <c r="D476" i="79"/>
  <c r="A116" i="50"/>
  <c r="V116" i="50" s="1"/>
  <c r="D540" i="79"/>
  <c r="A180" i="50"/>
  <c r="V180" i="50" s="1"/>
  <c r="D604" i="79"/>
  <c r="A49" i="50"/>
  <c r="V49" i="50" s="1"/>
  <c r="D473" i="79"/>
  <c r="A113" i="50"/>
  <c r="V113" i="50" s="1"/>
  <c r="D537" i="79"/>
  <c r="A177" i="50"/>
  <c r="V177" i="50" s="1"/>
  <c r="D601" i="79"/>
  <c r="A46" i="50"/>
  <c r="V46" i="50" s="1"/>
  <c r="D470" i="79"/>
  <c r="A110" i="50"/>
  <c r="V110" i="50" s="1"/>
  <c r="D534" i="79"/>
  <c r="A198" i="50"/>
  <c r="V198" i="50" s="1"/>
  <c r="D622" i="79"/>
  <c r="A27" i="50"/>
  <c r="V27" i="50" s="1"/>
  <c r="D451" i="79"/>
  <c r="A155" i="50"/>
  <c r="V155" i="50" s="1"/>
  <c r="D579" i="79"/>
  <c r="A92" i="50"/>
  <c r="V92" i="50" s="1"/>
  <c r="D516" i="79"/>
  <c r="A25" i="50"/>
  <c r="V25" i="50" s="1"/>
  <c r="D449" i="79"/>
  <c r="A153" i="50"/>
  <c r="V153" i="50" s="1"/>
  <c r="D577" i="79"/>
  <c r="A86" i="50"/>
  <c r="V86" i="50" s="1"/>
  <c r="D510" i="79"/>
  <c r="A174" i="50"/>
  <c r="V174" i="50" s="1"/>
  <c r="D598" i="79"/>
  <c r="A95" i="50"/>
  <c r="V95" i="50" s="1"/>
  <c r="D519" i="79"/>
  <c r="A191" i="50"/>
  <c r="V191" i="50" s="1"/>
  <c r="D615" i="79"/>
  <c r="A144" i="50"/>
  <c r="V144" i="50" s="1"/>
  <c r="D568" i="79"/>
  <c r="A61" i="50"/>
  <c r="V61" i="50" s="1"/>
  <c r="D485" i="79"/>
  <c r="A189" i="50"/>
  <c r="V189" i="50" s="1"/>
  <c r="D613" i="79"/>
  <c r="A106" i="50"/>
  <c r="V106" i="50" s="1"/>
  <c r="D530" i="79"/>
  <c r="A71" i="50"/>
  <c r="V71" i="50" s="1"/>
  <c r="D495" i="79"/>
  <c r="A135" i="50"/>
  <c r="V135" i="50" s="1"/>
  <c r="D559" i="79"/>
  <c r="A199" i="50"/>
  <c r="V199" i="50" s="1"/>
  <c r="D623" i="79"/>
  <c r="A72" i="50"/>
  <c r="V72" i="50" s="1"/>
  <c r="D496" i="79"/>
  <c r="A136" i="50"/>
  <c r="V136" i="50" s="1"/>
  <c r="D560" i="79"/>
  <c r="A200" i="50"/>
  <c r="V200" i="50" s="1"/>
  <c r="D624" i="79"/>
  <c r="A69" i="50"/>
  <c r="V69" i="50" s="1"/>
  <c r="D493" i="79"/>
  <c r="A133" i="50"/>
  <c r="V133" i="50" s="1"/>
  <c r="D557" i="79"/>
  <c r="A197" i="50"/>
  <c r="V197" i="50" s="1"/>
  <c r="D621" i="79"/>
  <c r="A66" i="50"/>
  <c r="V66" i="50" s="1"/>
  <c r="D490" i="79"/>
  <c r="A130" i="50"/>
  <c r="V130" i="50" s="1"/>
  <c r="D554" i="79"/>
  <c r="L218" i="79"/>
  <c r="Y218" i="79" s="1"/>
  <c r="B17" i="79" s="1"/>
  <c r="D429" i="79"/>
  <c r="A2" i="50"/>
  <c r="V2" i="50" s="1"/>
  <c r="D426" i="79"/>
  <c r="Y265" i="79"/>
  <c r="B64" i="79" s="1"/>
  <c r="Y331" i="79"/>
  <c r="B130" i="79" s="1"/>
  <c r="Y407" i="79"/>
  <c r="B206" i="79" s="1"/>
  <c r="Y279" i="79"/>
  <c r="B78" i="79" s="1"/>
  <c r="Y312" i="79"/>
  <c r="B111" i="79" s="1"/>
  <c r="Y231" i="79"/>
  <c r="B30" i="79" s="1"/>
  <c r="Y239" i="79"/>
  <c r="B38" i="79" s="1"/>
  <c r="Y380" i="79"/>
  <c r="B179" i="79" s="1"/>
  <c r="Y406" i="79"/>
  <c r="B205" i="79" s="1"/>
  <c r="A17" i="50"/>
  <c r="V17" i="50" s="1"/>
  <c r="L230" i="79"/>
  <c r="Y230" i="79" s="1"/>
  <c r="B29" i="79" s="1"/>
  <c r="A9" i="50"/>
  <c r="V9" i="50" s="1"/>
  <c r="L222" i="79"/>
  <c r="Y222" i="79" s="1"/>
  <c r="B21" i="79" s="1"/>
  <c r="A7" i="50"/>
  <c r="V7" i="50" s="1"/>
  <c r="L220" i="79"/>
  <c r="Y220" i="79" s="1"/>
  <c r="B19" i="79" s="1"/>
  <c r="A16" i="50"/>
  <c r="V16" i="50" s="1"/>
  <c r="L229" i="79"/>
  <c r="Y229" i="79" s="1"/>
  <c r="B28" i="79" s="1"/>
  <c r="A10" i="50"/>
  <c r="V10" i="50" s="1"/>
  <c r="L223" i="79"/>
  <c r="Y223" i="79" s="1"/>
  <c r="B22" i="79" s="1"/>
  <c r="A8" i="50"/>
  <c r="V8" i="50" s="1"/>
  <c r="L221" i="79"/>
  <c r="Y221" i="79" s="1"/>
  <c r="B20" i="79" s="1"/>
  <c r="A12" i="50"/>
  <c r="V12" i="50" s="1"/>
  <c r="L225" i="79"/>
  <c r="Y225" i="79" s="1"/>
  <c r="B24" i="79" s="1"/>
  <c r="A15" i="50"/>
  <c r="V15" i="50" s="1"/>
  <c r="L228" i="79"/>
  <c r="A14" i="50"/>
  <c r="L227" i="79"/>
  <c r="Y227" i="79" s="1"/>
  <c r="B26" i="79" s="1"/>
  <c r="A6" i="50"/>
  <c r="V6" i="50" s="1"/>
  <c r="L219" i="79"/>
  <c r="Y219" i="79" s="1"/>
  <c r="B18" i="79" s="1"/>
  <c r="A13" i="50"/>
  <c r="V13" i="50" s="1"/>
  <c r="L226" i="79"/>
  <c r="Y226" i="79" s="1"/>
  <c r="B25" i="79" s="1"/>
  <c r="A239" i="79"/>
  <c r="A359" i="79"/>
  <c r="A234" i="79"/>
  <c r="D364" i="79"/>
  <c r="D236" i="79"/>
  <c r="Y328" i="79"/>
  <c r="B127" i="79" s="1"/>
  <c r="Y273" i="79"/>
  <c r="B72" i="79" s="1"/>
  <c r="Y323" i="79"/>
  <c r="B122" i="79" s="1"/>
  <c r="Y379" i="79"/>
  <c r="B178" i="79" s="1"/>
  <c r="Y388" i="79"/>
  <c r="B187" i="79" s="1"/>
  <c r="Y263" i="79"/>
  <c r="B62" i="79" s="1"/>
  <c r="Y333" i="79"/>
  <c r="B132" i="79" s="1"/>
  <c r="Y381" i="79"/>
  <c r="B180" i="79" s="1"/>
  <c r="Y301" i="79"/>
  <c r="B100" i="79" s="1"/>
  <c r="Y245" i="79"/>
  <c r="B44" i="79" s="1"/>
  <c r="Y297" i="79"/>
  <c r="B96" i="79" s="1"/>
  <c r="Y315" i="79"/>
  <c r="B114" i="79" s="1"/>
  <c r="Y296" i="79"/>
  <c r="B95" i="79" s="1"/>
  <c r="Y371" i="79"/>
  <c r="B170" i="79" s="1"/>
  <c r="Y259" i="79"/>
  <c r="B58" i="79" s="1"/>
  <c r="Y233" i="79"/>
  <c r="B32" i="79" s="1"/>
  <c r="Y384" i="79"/>
  <c r="B183" i="79" s="1"/>
  <c r="Y358" i="79"/>
  <c r="B157" i="79" s="1"/>
  <c r="Y335" i="79"/>
  <c r="B134" i="79" s="1"/>
  <c r="Y236" i="79"/>
  <c r="B35" i="79" s="1"/>
  <c r="Y389" i="79"/>
  <c r="B188" i="79" s="1"/>
  <c r="Y294" i="79"/>
  <c r="B93" i="79" s="1"/>
  <c r="Y272" i="79"/>
  <c r="B71" i="79" s="1"/>
  <c r="Y232" i="79"/>
  <c r="B31" i="79" s="1"/>
  <c r="Y228" i="79"/>
  <c r="B27" i="79" s="1"/>
  <c r="Y319" i="79"/>
  <c r="B118" i="79" s="1"/>
  <c r="A389" i="79"/>
  <c r="Y409" i="79"/>
  <c r="B208" i="79" s="1"/>
  <c r="Y234" i="79"/>
  <c r="B33" i="79" s="1"/>
  <c r="Y352" i="79"/>
  <c r="B151" i="79" s="1"/>
  <c r="Y368" i="79"/>
  <c r="B167" i="79" s="1"/>
  <c r="Y395" i="79"/>
  <c r="B194" i="79" s="1"/>
  <c r="Y411" i="79"/>
  <c r="B210" i="79" s="1"/>
  <c r="Y252" i="79"/>
  <c r="B51" i="79" s="1"/>
  <c r="Y276" i="79"/>
  <c r="B75" i="79" s="1"/>
  <c r="Y322" i="79"/>
  <c r="B121" i="79" s="1"/>
  <c r="Y386" i="79"/>
  <c r="B185" i="79" s="1"/>
  <c r="Y235" i="79"/>
  <c r="B34" i="79" s="1"/>
  <c r="Y298" i="79"/>
  <c r="B97" i="79" s="1"/>
  <c r="Y314" i="79"/>
  <c r="B113" i="79" s="1"/>
  <c r="Y329" i="79"/>
  <c r="B128" i="79" s="1"/>
  <c r="Y345" i="79"/>
  <c r="B144" i="79" s="1"/>
  <c r="Y361" i="79"/>
  <c r="B160" i="79" s="1"/>
  <c r="Y359" i="79"/>
  <c r="B158" i="79" s="1"/>
  <c r="Y254" i="79"/>
  <c r="B53" i="79" s="1"/>
  <c r="Y313" i="79"/>
  <c r="B112" i="79" s="1"/>
  <c r="Y351" i="79"/>
  <c r="B150" i="79" s="1"/>
  <c r="Y383" i="79"/>
  <c r="B182" i="79" s="1"/>
  <c r="Y385" i="79"/>
  <c r="B184" i="79" s="1"/>
  <c r="Y401" i="79"/>
  <c r="B200" i="79" s="1"/>
  <c r="Y242" i="79"/>
  <c r="B41" i="79" s="1"/>
  <c r="Y320" i="79"/>
  <c r="B119" i="79" s="1"/>
  <c r="Y336" i="79"/>
  <c r="B135" i="79" s="1"/>
  <c r="Y360" i="79"/>
  <c r="B159" i="79" s="1"/>
  <c r="Y376" i="79"/>
  <c r="B175" i="79" s="1"/>
  <c r="Y387" i="79"/>
  <c r="B186" i="79" s="1"/>
  <c r="Y403" i="79"/>
  <c r="B202" i="79" s="1"/>
  <c r="Y244" i="79"/>
  <c r="B43" i="79" s="1"/>
  <c r="Y268" i="79"/>
  <c r="B67" i="79" s="1"/>
  <c r="Y284" i="79"/>
  <c r="B83" i="79" s="1"/>
  <c r="Y300" i="79"/>
  <c r="B99" i="79" s="1"/>
  <c r="Y311" i="79"/>
  <c r="B110" i="79" s="1"/>
  <c r="Y378" i="79"/>
  <c r="B177" i="79" s="1"/>
  <c r="Y402" i="79"/>
  <c r="B201" i="79" s="1"/>
  <c r="Y243" i="79"/>
  <c r="B42" i="79" s="1"/>
  <c r="Y290" i="79"/>
  <c r="B89" i="79" s="1"/>
  <c r="Y306" i="79"/>
  <c r="B105" i="79" s="1"/>
  <c r="Y321" i="79"/>
  <c r="B120" i="79" s="1"/>
  <c r="Y337" i="79"/>
  <c r="B136" i="79" s="1"/>
  <c r="Y353" i="79"/>
  <c r="B152" i="79" s="1"/>
  <c r="Y369" i="79"/>
  <c r="B168" i="79" s="1"/>
  <c r="D238" i="79"/>
  <c r="D299" i="79"/>
  <c r="Y275" i="79"/>
  <c r="B74" i="79" s="1"/>
  <c r="Y291" i="79"/>
  <c r="B90" i="79" s="1"/>
  <c r="Y249" i="79"/>
  <c r="B48" i="79" s="1"/>
  <c r="Y289" i="79"/>
  <c r="B88" i="79" s="1"/>
  <c r="Y393" i="79"/>
  <c r="B192" i="79" s="1"/>
  <c r="Y344" i="79"/>
  <c r="B143" i="79" s="1"/>
  <c r="Y364" i="79"/>
  <c r="B163" i="79" s="1"/>
  <c r="Y299" i="79"/>
  <c r="B98" i="79" s="1"/>
  <c r="Y281" i="79"/>
  <c r="B80" i="79" s="1"/>
  <c r="Y413" i="79"/>
  <c r="B212" i="79" s="1"/>
  <c r="Y400" i="79"/>
  <c r="B199" i="79" s="1"/>
  <c r="Y367" i="79"/>
  <c r="B166" i="79" s="1"/>
  <c r="Y247" i="79"/>
  <c r="B46" i="79" s="1"/>
  <c r="Y255" i="79"/>
  <c r="B54" i="79" s="1"/>
  <c r="Y271" i="79"/>
  <c r="B70" i="79" s="1"/>
  <c r="Y365" i="79"/>
  <c r="B164" i="79" s="1"/>
  <c r="Y396" i="79"/>
  <c r="B195" i="79" s="1"/>
  <c r="Y391" i="79"/>
  <c r="B190" i="79" s="1"/>
  <c r="Y327" i="79"/>
  <c r="B126" i="79" s="1"/>
  <c r="Y253" i="79"/>
  <c r="B52" i="79" s="1"/>
  <c r="Y347" i="79"/>
  <c r="B146" i="79" s="1"/>
  <c r="Y332" i="79"/>
  <c r="B131" i="79" s="1"/>
  <c r="Y317" i="79"/>
  <c r="B116" i="79" s="1"/>
  <c r="Y288" i="79"/>
  <c r="B87" i="79" s="1"/>
  <c r="Y397" i="79"/>
  <c r="B196" i="79" s="1"/>
  <c r="A299" i="79"/>
  <c r="Y238" i="79"/>
  <c r="B37" i="79" s="1"/>
  <c r="Y340" i="79"/>
  <c r="B139" i="79" s="1"/>
  <c r="Y372" i="79"/>
  <c r="B171" i="79" s="1"/>
  <c r="Y399" i="79"/>
  <c r="B198" i="79" s="1"/>
  <c r="Y342" i="79"/>
  <c r="B141" i="79" s="1"/>
  <c r="Y310" i="79"/>
  <c r="B109" i="79" s="1"/>
  <c r="Y410" i="79"/>
  <c r="B209" i="79" s="1"/>
  <c r="Y362" i="79"/>
  <c r="B161" i="79" s="1"/>
  <c r="Y266" i="79"/>
  <c r="B65" i="79" s="1"/>
  <c r="T415" i="79"/>
  <c r="Y334" i="79"/>
  <c r="B133" i="79" s="1"/>
  <c r="R415" i="79"/>
  <c r="Y375" i="79"/>
  <c r="B174" i="79" s="1"/>
  <c r="Y303" i="79"/>
  <c r="B102" i="79" s="1"/>
  <c r="Y357" i="79"/>
  <c r="B156" i="79" s="1"/>
  <c r="Y373" i="79"/>
  <c r="B172" i="79" s="1"/>
  <c r="Y246" i="79"/>
  <c r="B45" i="79" s="1"/>
  <c r="Y261" i="79"/>
  <c r="B60" i="79" s="1"/>
  <c r="Y277" i="79"/>
  <c r="B76" i="79" s="1"/>
  <c r="Y285" i="79"/>
  <c r="B84" i="79" s="1"/>
  <c r="Y293" i="79"/>
  <c r="B92" i="79" s="1"/>
  <c r="Y309" i="79"/>
  <c r="B108" i="79" s="1"/>
  <c r="Y343" i="79"/>
  <c r="B142" i="79" s="1"/>
  <c r="Y240" i="79"/>
  <c r="B39" i="79" s="1"/>
  <c r="Y267" i="79"/>
  <c r="B66" i="79" s="1"/>
  <c r="Y382" i="79"/>
  <c r="B181" i="79" s="1"/>
  <c r="Y405" i="79"/>
  <c r="B204" i="79" s="1"/>
  <c r="Y257" i="79"/>
  <c r="B56" i="79" s="1"/>
  <c r="Y262" i="79"/>
  <c r="B61" i="79" s="1"/>
  <c r="Y264" i="79"/>
  <c r="B63" i="79" s="1"/>
  <c r="Y355" i="79"/>
  <c r="B154" i="79" s="1"/>
  <c r="Y394" i="79"/>
  <c r="B193" i="79" s="1"/>
  <c r="Y339" i="79"/>
  <c r="B138" i="79" s="1"/>
  <c r="Y363" i="79"/>
  <c r="B162" i="79" s="1"/>
  <c r="Y251" i="79"/>
  <c r="B50" i="79" s="1"/>
  <c r="Y283" i="79"/>
  <c r="B82" i="79" s="1"/>
  <c r="Y241" i="79"/>
  <c r="B40" i="79" s="1"/>
  <c r="Y366" i="79"/>
  <c r="B165" i="79" s="1"/>
  <c r="Y316" i="79"/>
  <c r="B115" i="79" s="1"/>
  <c r="Y237" i="79"/>
  <c r="B36" i="79" s="1"/>
  <c r="Y304" i="79"/>
  <c r="B103" i="79" s="1"/>
  <c r="Y305" i="79"/>
  <c r="B104" i="79" s="1"/>
  <c r="Y374" i="79"/>
  <c r="B173" i="79" s="1"/>
  <c r="Y414" i="79"/>
  <c r="B213" i="79" s="1"/>
  <c r="AL214" i="79"/>
  <c r="AB3" i="79" s="1"/>
  <c r="C18" i="77" s="1"/>
  <c r="A4" i="50"/>
  <c r="V4" i="50" s="1"/>
  <c r="AK218" i="79"/>
  <c r="AK214" i="79"/>
  <c r="AB2" i="79" s="1"/>
  <c r="C17" i="77" s="1"/>
  <c r="A11" i="50"/>
  <c r="V11" i="50" s="1"/>
  <c r="AK225" i="79"/>
  <c r="A5" i="50"/>
  <c r="V5" i="50" s="1"/>
  <c r="AK219" i="79"/>
  <c r="A3" i="50"/>
  <c r="V3" i="50" s="1"/>
  <c r="AK217" i="79"/>
  <c r="D310" i="79"/>
  <c r="A324" i="79"/>
  <c r="A405" i="79"/>
  <c r="D294" i="79"/>
  <c r="D227" i="79"/>
  <c r="AK257" i="79"/>
  <c r="AK255" i="79"/>
  <c r="AK316" i="79"/>
  <c r="AK342" i="79"/>
  <c r="AK289" i="79"/>
  <c r="AK354" i="79"/>
  <c r="AK348" i="79"/>
  <c r="AK293" i="79"/>
  <c r="AK246" i="79"/>
  <c r="AK374" i="79"/>
  <c r="AK323" i="79"/>
  <c r="AK256" i="79"/>
  <c r="AK404" i="79"/>
  <c r="AK281" i="79"/>
  <c r="AK345" i="79"/>
  <c r="AK409" i="79"/>
  <c r="AK282" i="79"/>
  <c r="AK346" i="79"/>
  <c r="AK410" i="79"/>
  <c r="AK279" i="79"/>
  <c r="AK343" i="79"/>
  <c r="AK407" i="79"/>
  <c r="AK276" i="79"/>
  <c r="AK340" i="79"/>
  <c r="AK400" i="79"/>
  <c r="AK273" i="79"/>
  <c r="AK401" i="79"/>
  <c r="AK338" i="79"/>
  <c r="AK271" i="79"/>
  <c r="AK399" i="79"/>
  <c r="AK332" i="79"/>
  <c r="AK229" i="79"/>
  <c r="AK341" i="79"/>
  <c r="AK262" i="79"/>
  <c r="AK390" i="79"/>
  <c r="AK307" i="79"/>
  <c r="AK240" i="79"/>
  <c r="AK352" i="79"/>
  <c r="AK237" i="79"/>
  <c r="AK301" i="79"/>
  <c r="AK365" i="79"/>
  <c r="AK238" i="79"/>
  <c r="AK302" i="79"/>
  <c r="AK366" i="79"/>
  <c r="AK235" i="79"/>
  <c r="AK299" i="79"/>
  <c r="AK363" i="79"/>
  <c r="AK232" i="79"/>
  <c r="AK296" i="79"/>
  <c r="AK360" i="79"/>
  <c r="AK385" i="79"/>
  <c r="AK383" i="79"/>
  <c r="AK230" i="79"/>
  <c r="AK291" i="79"/>
  <c r="AK226" i="79"/>
  <c r="AK287" i="79"/>
  <c r="D290" i="79"/>
  <c r="D341" i="79"/>
  <c r="AK321" i="79"/>
  <c r="AK258" i="79"/>
  <c r="AK386" i="79"/>
  <c r="AK319" i="79"/>
  <c r="AK252" i="79"/>
  <c r="AK380" i="79"/>
  <c r="AK325" i="79"/>
  <c r="AK278" i="79"/>
  <c r="AK406" i="79"/>
  <c r="AK355" i="79"/>
  <c r="AK288" i="79"/>
  <c r="AK233" i="79"/>
  <c r="AK297" i="79"/>
  <c r="AK361" i="79"/>
  <c r="AK234" i="79"/>
  <c r="AK298" i="79"/>
  <c r="AK362" i="79"/>
  <c r="AK231" i="79"/>
  <c r="AK295" i="79"/>
  <c r="AK359" i="79"/>
  <c r="AK228" i="79"/>
  <c r="AK292" i="79"/>
  <c r="AK356" i="79"/>
  <c r="AK220" i="79"/>
  <c r="AK305" i="79"/>
  <c r="AK242" i="79"/>
  <c r="AK370" i="79"/>
  <c r="AK303" i="79"/>
  <c r="AK236" i="79"/>
  <c r="AK376" i="79"/>
  <c r="AK261" i="79"/>
  <c r="AK373" i="79"/>
  <c r="AK294" i="79"/>
  <c r="AK227" i="79"/>
  <c r="AK339" i="79"/>
  <c r="AK272" i="79"/>
  <c r="AK396" i="79"/>
  <c r="AK253" i="79"/>
  <c r="AK317" i="79"/>
  <c r="AK381" i="79"/>
  <c r="AK254" i="79"/>
  <c r="AK318" i="79"/>
  <c r="AK382" i="79"/>
  <c r="AK251" i="79"/>
  <c r="AK315" i="79"/>
  <c r="AK379" i="79"/>
  <c r="AK248" i="79"/>
  <c r="AK312" i="79"/>
  <c r="AK364" i="79"/>
  <c r="AK353" i="79"/>
  <c r="AK290" i="79"/>
  <c r="AK223" i="79"/>
  <c r="AK351" i="79"/>
  <c r="AK284" i="79"/>
  <c r="AK357" i="79"/>
  <c r="AK310" i="79"/>
  <c r="AK259" i="79"/>
  <c r="AK387" i="79"/>
  <c r="AK336" i="79"/>
  <c r="AK249" i="79"/>
  <c r="AK313" i="79"/>
  <c r="AK377" i="79"/>
  <c r="AK250" i="79"/>
  <c r="AK314" i="79"/>
  <c r="AK378" i="79"/>
  <c r="AK247" i="79"/>
  <c r="AK311" i="79"/>
  <c r="AK375" i="79"/>
  <c r="AK244" i="79"/>
  <c r="AK308" i="79"/>
  <c r="AK408" i="79"/>
  <c r="AK221" i="79"/>
  <c r="AK337" i="79"/>
  <c r="AK274" i="79"/>
  <c r="AK402" i="79"/>
  <c r="AK335" i="79"/>
  <c r="AK268" i="79"/>
  <c r="AK368" i="79"/>
  <c r="AK277" i="79"/>
  <c r="AK389" i="79"/>
  <c r="AK326" i="79"/>
  <c r="AK243" i="79"/>
  <c r="AK371" i="79"/>
  <c r="AK304" i="79"/>
  <c r="AK384" i="79"/>
  <c r="AK269" i="79"/>
  <c r="AK333" i="79"/>
  <c r="AK397" i="79"/>
  <c r="AK270" i="79"/>
  <c r="AK334" i="79"/>
  <c r="AK398" i="79"/>
  <c r="AK267" i="79"/>
  <c r="AK331" i="79"/>
  <c r="AK395" i="79"/>
  <c r="AK264" i="79"/>
  <c r="AK328" i="79"/>
  <c r="AK372" i="79"/>
  <c r="AK322" i="79"/>
  <c r="AK245" i="79"/>
  <c r="AK224" i="79"/>
  <c r="AK392" i="79"/>
  <c r="AK265" i="79"/>
  <c r="AK329" i="79"/>
  <c r="AK393" i="79"/>
  <c r="AK266" i="79"/>
  <c r="AK330" i="79"/>
  <c r="AK394" i="79"/>
  <c r="AK263" i="79"/>
  <c r="AK327" i="79"/>
  <c r="AK391" i="79"/>
  <c r="AK260" i="79"/>
  <c r="AK324" i="79"/>
  <c r="AK412" i="79"/>
  <c r="AK241" i="79"/>
  <c r="AK369" i="79"/>
  <c r="AK306" i="79"/>
  <c r="AK239" i="79"/>
  <c r="AK367" i="79"/>
  <c r="AK300" i="79"/>
  <c r="AK388" i="79"/>
  <c r="AK309" i="79"/>
  <c r="AK405" i="79"/>
  <c r="AK358" i="79"/>
  <c r="AK275" i="79"/>
  <c r="AK403" i="79"/>
  <c r="AK320" i="79"/>
  <c r="AK222" i="79"/>
  <c r="AK285" i="79"/>
  <c r="AK349" i="79"/>
  <c r="AK413" i="79"/>
  <c r="AK286" i="79"/>
  <c r="AK350" i="79"/>
  <c r="AK414" i="79"/>
  <c r="AK283" i="79"/>
  <c r="AK347" i="79"/>
  <c r="AK411" i="79"/>
  <c r="AK280" i="79"/>
  <c r="AK344" i="79"/>
  <c r="AK216" i="79"/>
  <c r="D345" i="79"/>
  <c r="D384" i="79"/>
  <c r="D278" i="79"/>
  <c r="A345" i="79"/>
  <c r="D255" i="79"/>
  <c r="D318" i="79"/>
  <c r="D251" i="79"/>
  <c r="D320" i="79"/>
  <c r="A255" i="79"/>
  <c r="S415" i="79"/>
  <c r="Q415" i="79"/>
  <c r="L217" i="79"/>
  <c r="Y217" i="79" s="1"/>
  <c r="B16" i="79" s="1"/>
  <c r="A217" i="79"/>
  <c r="L216" i="79"/>
  <c r="Y216" i="79" s="1"/>
  <c r="B15" i="79" s="1"/>
  <c r="L215" i="79"/>
  <c r="Y215" i="79" s="1"/>
  <c r="B14" i="79" s="1"/>
  <c r="D370" i="79"/>
  <c r="D336" i="79"/>
  <c r="A336" i="79"/>
  <c r="D248" i="79"/>
  <c r="D309" i="79"/>
  <c r="A332" i="79"/>
  <c r="A397" i="79"/>
  <c r="A377" i="79"/>
  <c r="D334" i="79"/>
  <c r="D388" i="79"/>
  <c r="A283" i="79"/>
  <c r="A370" i="79"/>
  <c r="Y324" i="79"/>
  <c r="B123" i="79" s="1"/>
  <c r="Y330" i="79"/>
  <c r="B129" i="79" s="1"/>
  <c r="Y338" i="79"/>
  <c r="B137" i="79" s="1"/>
  <c r="Y346" i="79"/>
  <c r="B145" i="79" s="1"/>
  <c r="Y354" i="79"/>
  <c r="B153" i="79" s="1"/>
  <c r="Y258" i="79"/>
  <c r="B57" i="79" s="1"/>
  <c r="Y282" i="79"/>
  <c r="B81" i="79" s="1"/>
  <c r="Y286" i="79"/>
  <c r="B85" i="79" s="1"/>
  <c r="Y404" i="79"/>
  <c r="B203" i="79" s="1"/>
  <c r="Y260" i="79"/>
  <c r="B59" i="79" s="1"/>
  <c r="Y292" i="79"/>
  <c r="B91" i="79" s="1"/>
  <c r="Y326" i="79"/>
  <c r="B125" i="79" s="1"/>
  <c r="Y350" i="79"/>
  <c r="B149" i="79" s="1"/>
  <c r="Y278" i="79"/>
  <c r="B77" i="79" s="1"/>
  <c r="Y318" i="79"/>
  <c r="B117" i="79" s="1"/>
  <c r="Y325" i="79"/>
  <c r="B124" i="79" s="1"/>
  <c r="Y341" i="79"/>
  <c r="B140" i="79" s="1"/>
  <c r="Y398" i="79"/>
  <c r="B197" i="79" s="1"/>
  <c r="AG417" i="79"/>
  <c r="C29" i="77" s="1"/>
  <c r="Y392" i="79"/>
  <c r="B191" i="79" s="1"/>
  <c r="Y390" i="79"/>
  <c r="B189" i="79" s="1"/>
  <c r="Y295" i="79"/>
  <c r="B94" i="79" s="1"/>
  <c r="Y370" i="79"/>
  <c r="B169" i="79" s="1"/>
  <c r="Y250" i="79"/>
  <c r="B49" i="79" s="1"/>
  <c r="Y274" i="79"/>
  <c r="B73" i="79" s="1"/>
  <c r="Y377" i="79"/>
  <c r="B176" i="79" s="1"/>
  <c r="AF417" i="79"/>
  <c r="C28" i="77" s="1"/>
  <c r="AE417" i="79"/>
  <c r="C27" i="77" s="1"/>
  <c r="AC417" i="79"/>
  <c r="C26" i="77" s="1"/>
  <c r="AB6" i="79"/>
  <c r="C21" i="77" s="1"/>
  <c r="C19" i="77"/>
  <c r="D283" i="79"/>
  <c r="A294" i="79"/>
  <c r="D369" i="79"/>
  <c r="A411" i="79"/>
  <c r="D362" i="79"/>
  <c r="A251" i="79"/>
  <c r="D378" i="79"/>
  <c r="D332" i="79"/>
  <c r="D293" i="79"/>
  <c r="A855" i="47"/>
  <c r="A731" i="47"/>
  <c r="A919" i="47"/>
  <c r="A615" i="47"/>
  <c r="A949" i="47"/>
  <c r="A792" i="47"/>
  <c r="A668" i="47"/>
  <c r="A738" i="47"/>
  <c r="A1189" i="47"/>
  <c r="A1465" i="47"/>
  <c r="A1863" i="47"/>
  <c r="A1038" i="47"/>
  <c r="A1409" i="47"/>
  <c r="A888" i="47"/>
  <c r="A702" i="47"/>
  <c r="A848" i="47"/>
  <c r="A721" i="47"/>
  <c r="A817" i="47"/>
  <c r="A824" i="47"/>
  <c r="A623" i="47"/>
  <c r="A959" i="47"/>
  <c r="A820" i="47"/>
  <c r="A1194" i="47"/>
  <c r="A1132" i="47"/>
  <c r="A2106" i="47"/>
  <c r="A1051" i="47"/>
  <c r="A1539" i="47"/>
  <c r="A724" i="47"/>
  <c r="A976" i="47"/>
  <c r="A756" i="47"/>
  <c r="A1298" i="47"/>
  <c r="A671" i="47"/>
  <c r="A929" i="47"/>
  <c r="A753" i="47"/>
  <c r="A831" i="47"/>
  <c r="A1157" i="47"/>
  <c r="A1550" i="47"/>
  <c r="A1810" i="47"/>
  <c r="A941" i="47"/>
  <c r="A801" i="47"/>
  <c r="A785" i="47"/>
  <c r="A1272" i="47"/>
  <c r="A1878" i="47"/>
  <c r="A320" i="79"/>
  <c r="A341" i="79"/>
  <c r="D324" i="79"/>
  <c r="D319" i="79"/>
  <c r="A247" i="79"/>
  <c r="A685" i="47"/>
  <c r="A885" i="47" s="1"/>
  <c r="A766" i="47"/>
  <c r="A613" i="47"/>
  <c r="A643" i="47"/>
  <c r="A905" i="47"/>
  <c r="A772" i="47"/>
  <c r="A728" i="47"/>
  <c r="A627" i="47"/>
  <c r="A886" i="47"/>
  <c r="A718" i="47"/>
  <c r="A664" i="47"/>
  <c r="A944" i="47"/>
  <c r="A1525" i="47"/>
  <c r="A1280" i="47"/>
  <c r="A1767" i="47"/>
  <c r="A398" i="79"/>
  <c r="A673" i="47"/>
  <c r="A800" i="47"/>
  <c r="A607" i="47"/>
  <c r="A777" i="47"/>
  <c r="A835" i="47"/>
  <c r="A1147" i="47"/>
  <c r="A1140" i="47"/>
  <c r="A804" i="47"/>
  <c r="A704" i="47"/>
  <c r="A733" i="47"/>
  <c r="A748" i="47"/>
  <c r="A770" i="47"/>
  <c r="A796" i="47"/>
  <c r="A1101" i="47"/>
  <c r="A1155" i="47"/>
  <c r="A984" i="47"/>
  <c r="A879" i="47"/>
  <c r="A1090" i="47"/>
  <c r="A1070" i="47"/>
  <c r="A828" i="47"/>
  <c r="A1291" i="47"/>
  <c r="A952" i="47"/>
  <c r="A1202" i="47"/>
  <c r="A1198" i="47"/>
  <c r="A1432" i="47"/>
  <c r="D376" i="79"/>
  <c r="A376" i="79"/>
  <c r="A836" i="47"/>
  <c r="A846" i="47"/>
  <c r="A1208" i="47"/>
  <c r="A1742" i="47"/>
  <c r="A633" i="47"/>
  <c r="A653" i="47"/>
  <c r="A935" i="47"/>
  <c r="A903" i="47"/>
  <c r="A860" i="47"/>
  <c r="A1021" i="47"/>
  <c r="A745" i="47"/>
  <c r="A760" i="47"/>
  <c r="A1171" i="47"/>
  <c r="A1168" i="47"/>
  <c r="A1173" i="47"/>
  <c r="A913" i="47"/>
  <c r="A764" i="47"/>
  <c r="A814" i="47"/>
  <c r="A986" i="47"/>
  <c r="A616" i="47"/>
  <c r="A696" i="47"/>
  <c r="A1107" i="47"/>
  <c r="A961" i="47"/>
  <c r="A1059" i="47"/>
  <c r="A1041" i="47"/>
  <c r="A1363" i="47"/>
  <c r="A834" i="47"/>
  <c r="A1327" i="47"/>
  <c r="A1187" i="47"/>
  <c r="A1137" i="47"/>
  <c r="A914" i="47"/>
  <c r="A893" i="47"/>
  <c r="A875" i="47"/>
  <c r="A1180" i="47"/>
  <c r="A1818" i="47"/>
  <c r="A1523" i="47"/>
  <c r="A1551" i="47"/>
  <c r="A351" i="79"/>
  <c r="D351" i="79"/>
  <c r="A677" i="47"/>
  <c r="A1130" i="47"/>
  <c r="A1839" i="47"/>
  <c r="A661" i="47"/>
  <c r="A2169" i="47"/>
  <c r="D304" i="79"/>
  <c r="A645" i="47"/>
  <c r="A712" i="47"/>
  <c r="A715" i="47"/>
  <c r="A650" i="47"/>
  <c r="A683" i="47"/>
  <c r="A694" i="47"/>
  <c r="A869" i="47"/>
  <c r="A897" i="47"/>
  <c r="A889" i="47"/>
  <c r="A825" i="47"/>
  <c r="A1108" i="47"/>
  <c r="A962" i="47"/>
  <c r="A922" i="47"/>
  <c r="A710" i="47"/>
  <c r="A1126" i="47"/>
  <c r="A746" i="47"/>
  <c r="A758" i="47"/>
  <c r="A793" i="47"/>
  <c r="A1390" i="47"/>
  <c r="A667" i="47"/>
  <c r="A797" i="47"/>
  <c r="A1052" i="47"/>
  <c r="A1405" i="47"/>
  <c r="A1211" i="47"/>
  <c r="A1276" i="47"/>
  <c r="A1743" i="47"/>
  <c r="A1191" i="47"/>
  <c r="A858" i="47"/>
  <c r="A640" i="47"/>
  <c r="A657" i="47"/>
  <c r="A936" i="47"/>
  <c r="A1295" i="47"/>
  <c r="A681" i="47"/>
  <c r="A2175" i="47"/>
  <c r="A1429" i="47"/>
  <c r="A603" i="47"/>
  <c r="A674" i="47"/>
  <c r="A388" i="79"/>
  <c r="A238" i="79"/>
  <c r="A309" i="79"/>
  <c r="D405" i="79"/>
  <c r="A304" i="79"/>
  <c r="A983" i="47"/>
  <c r="A900" i="47"/>
  <c r="A954" i="47"/>
  <c r="A1378" i="47"/>
  <c r="A644" i="47"/>
  <c r="A1511" i="47"/>
  <c r="A779" i="47"/>
  <c r="A806" i="47"/>
  <c r="A1292" i="47"/>
  <c r="A974" i="47"/>
  <c r="A1054" i="47"/>
  <c r="A720" i="47"/>
  <c r="A1099" i="47"/>
  <c r="A812" i="47"/>
  <c r="A1222" i="47"/>
  <c r="A684" i="47"/>
  <c r="A781" i="47"/>
  <c r="A909" i="47"/>
  <c r="A1165" i="47"/>
  <c r="A1182" i="47"/>
  <c r="A1066" i="47"/>
  <c r="A856" i="47"/>
  <c r="A1282" i="47"/>
  <c r="A1134" i="47"/>
  <c r="A1042" i="47"/>
  <c r="A1037" i="47"/>
  <c r="A1117" i="47"/>
  <c r="A988" i="47"/>
  <c r="A1395" i="47"/>
  <c r="A1287" i="47"/>
  <c r="A1419" i="47"/>
  <c r="A1199" i="47"/>
  <c r="A1047" i="47"/>
  <c r="A1226" i="47"/>
  <c r="A1662" i="47"/>
  <c r="A830" i="47"/>
  <c r="A649" i="47"/>
  <c r="BB23" i="79"/>
  <c r="BB29" i="79" s="1"/>
  <c r="A318" i="79"/>
  <c r="A253" i="79"/>
  <c r="D398" i="79"/>
  <c r="A236" i="79"/>
  <c r="A248" i="79"/>
  <c r="A290" i="79"/>
  <c r="D234" i="79"/>
  <c r="D397" i="79"/>
  <c r="A327" i="79"/>
  <c r="D271" i="79"/>
  <c r="A334" i="79"/>
  <c r="D339" i="79"/>
  <c r="D389" i="79"/>
  <c r="D239" i="79"/>
  <c r="A364" i="79"/>
  <c r="A254" i="79"/>
  <c r="A278" i="79"/>
  <c r="A384" i="79"/>
  <c r="D253" i="79"/>
  <c r="D254" i="79"/>
  <c r="A386" i="79"/>
  <c r="D313" i="79"/>
  <c r="A313" i="79"/>
  <c r="A271" i="79"/>
  <c r="D386" i="79"/>
  <c r="A270" i="79"/>
  <c r="D270" i="79"/>
  <c r="D396" i="79"/>
  <c r="A396" i="79"/>
  <c r="A285" i="79"/>
  <c r="D285" i="79"/>
  <c r="A301" i="79"/>
  <c r="D301" i="79"/>
  <c r="A392" i="79"/>
  <c r="D392" i="79"/>
  <c r="A280" i="79"/>
  <c r="D280" i="79"/>
  <c r="D219" i="79"/>
  <c r="A219" i="79"/>
  <c r="D348" i="79"/>
  <c r="A348" i="79"/>
  <c r="A274" i="79"/>
  <c r="D274" i="79"/>
  <c r="D410" i="79"/>
  <c r="A410" i="79"/>
  <c r="A242" i="79"/>
  <c r="A346" i="79"/>
  <c r="D346" i="79"/>
  <c r="A296" i="79"/>
  <c r="D296" i="79"/>
  <c r="D399" i="79"/>
  <c r="A399" i="79"/>
  <c r="D235" i="79"/>
  <c r="A235" i="79"/>
  <c r="D276" i="79"/>
  <c r="A276" i="79"/>
  <c r="D297" i="79"/>
  <c r="A297" i="79"/>
  <c r="A403" i="79"/>
  <c r="D403" i="79"/>
  <c r="A275" i="79"/>
  <c r="D275" i="79"/>
  <c r="A265" i="79"/>
  <c r="D265" i="79"/>
  <c r="D368" i="79"/>
  <c r="A368" i="79"/>
  <c r="D406" i="79"/>
  <c r="A406" i="79"/>
  <c r="A284" i="79"/>
  <c r="D284" i="79"/>
  <c r="A218" i="79"/>
  <c r="D218" i="79"/>
  <c r="A379" i="79"/>
  <c r="D379" i="79"/>
  <c r="A354" i="79"/>
  <c r="D354" i="79"/>
  <c r="D289" i="79"/>
  <c r="A289" i="79"/>
  <c r="D226" i="79"/>
  <c r="A226" i="79"/>
  <c r="D325" i="79"/>
  <c r="A325" i="79"/>
  <c r="A394" i="79"/>
  <c r="D394" i="79"/>
  <c r="D407" i="79"/>
  <c r="A407" i="79"/>
  <c r="A228" i="79"/>
  <c r="D228" i="79"/>
  <c r="A221" i="79"/>
  <c r="D221" i="79"/>
  <c r="A250" i="79"/>
  <c r="D250" i="79"/>
  <c r="D215" i="79"/>
  <c r="A215" i="79"/>
  <c r="D383" i="79"/>
  <c r="A383" i="79"/>
  <c r="D277" i="79"/>
  <c r="A277" i="79"/>
  <c r="D233" i="79"/>
  <c r="A233" i="79"/>
  <c r="D342" i="79"/>
  <c r="A342" i="79"/>
  <c r="D263" i="79"/>
  <c r="A263" i="79"/>
  <c r="D217" i="79"/>
  <c r="D240" i="79"/>
  <c r="A240" i="79"/>
  <c r="D311" i="79"/>
  <c r="A243" i="79"/>
  <c r="D243" i="79"/>
  <c r="D307" i="79"/>
  <c r="A307" i="79"/>
  <c r="A288" i="79"/>
  <c r="D288" i="79"/>
  <c r="A245" i="79"/>
  <c r="D245" i="79"/>
  <c r="D287" i="79"/>
  <c r="A287" i="79"/>
  <c r="A281" i="79"/>
  <c r="D281" i="79"/>
  <c r="A358" i="79"/>
  <c r="D358" i="79"/>
  <c r="A408" i="79"/>
  <c r="D408" i="79"/>
  <c r="D295" i="79"/>
  <c r="A295" i="79"/>
  <c r="D321" i="79"/>
  <c r="A321" i="79"/>
  <c r="A328" i="79"/>
  <c r="D328" i="79"/>
  <c r="A268" i="79"/>
  <c r="D268" i="79"/>
  <c r="A282" i="79"/>
  <c r="D282" i="79"/>
  <c r="D302" i="79"/>
  <c r="A302" i="79"/>
  <c r="A252" i="79"/>
  <c r="D252" i="79"/>
  <c r="A340" i="79"/>
  <c r="D340" i="79"/>
  <c r="D292" i="79"/>
  <c r="A292" i="79"/>
  <c r="D216" i="79"/>
  <c r="A216" i="79"/>
  <c r="A298" i="79"/>
  <c r="D298" i="79"/>
  <c r="D317" i="79"/>
  <c r="A317" i="79"/>
  <c r="D349" i="79"/>
  <c r="A349" i="79"/>
  <c r="A375" i="79"/>
  <c r="D375" i="79"/>
  <c r="A337" i="79"/>
  <c r="D337" i="79"/>
  <c r="A230" i="79"/>
  <c r="D230" i="79"/>
  <c r="A380" i="79"/>
  <c r="D380" i="79"/>
  <c r="A222" i="79"/>
  <c r="D222" i="79"/>
  <c r="A258" i="79"/>
  <c r="D258" i="79"/>
  <c r="D224" i="79"/>
  <c r="A224" i="79"/>
  <c r="D241" i="79"/>
  <c r="A241" i="79"/>
  <c r="A414" i="79"/>
  <c r="D414" i="79"/>
  <c r="A365" i="79"/>
  <c r="D365" i="79"/>
  <c r="A391" i="79"/>
  <c r="D391" i="79"/>
  <c r="D371" i="79"/>
  <c r="A371" i="79"/>
  <c r="A344" i="79"/>
  <c r="D344" i="79"/>
  <c r="A315" i="79"/>
  <c r="D315" i="79"/>
  <c r="A335" i="79"/>
  <c r="D335" i="79"/>
  <c r="A390" i="79"/>
  <c r="D390" i="79"/>
  <c r="D347" i="79"/>
  <c r="A347" i="79"/>
  <c r="D382" i="79"/>
  <c r="A382" i="79"/>
  <c r="D220" i="79"/>
  <c r="A220" i="79"/>
  <c r="D333" i="79"/>
  <c r="A333" i="79"/>
  <c r="A343" i="79"/>
  <c r="D343" i="79"/>
  <c r="D387" i="79"/>
  <c r="A387" i="79"/>
  <c r="D331" i="79"/>
  <c r="A331" i="79"/>
  <c r="D353" i="79"/>
  <c r="A353" i="79"/>
  <c r="A314" i="79"/>
  <c r="D314" i="79"/>
  <c r="D232" i="79"/>
  <c r="A232" i="79"/>
  <c r="D237" i="79"/>
  <c r="A237" i="79"/>
  <c r="D338" i="79"/>
  <c r="A338" i="79"/>
  <c r="D303" i="79"/>
  <c r="A303" i="79"/>
  <c r="A374" i="79"/>
  <c r="D374" i="79"/>
  <c r="A300" i="79"/>
  <c r="D300" i="79"/>
  <c r="D306" i="79"/>
  <c r="A306" i="79"/>
  <c r="A244" i="79"/>
  <c r="D244" i="79"/>
  <c r="A413" i="79"/>
  <c r="D413" i="79"/>
  <c r="A372" i="79"/>
  <c r="D372" i="79"/>
  <c r="D264" i="79"/>
  <c r="A264" i="79"/>
  <c r="A310" i="79"/>
  <c r="A412" i="79"/>
  <c r="D412" i="79"/>
  <c r="A279" i="79"/>
  <c r="D279" i="79"/>
  <c r="D266" i="79"/>
  <c r="A266" i="79"/>
  <c r="D377" i="79"/>
  <c r="A363" i="79"/>
  <c r="D363" i="79"/>
  <c r="A329" i="79"/>
  <c r="D329" i="79"/>
  <c r="A223" i="79"/>
  <c r="D223" i="79"/>
  <c r="D352" i="79"/>
  <c r="A352" i="79"/>
  <c r="A291" i="79"/>
  <c r="D291" i="79"/>
  <c r="D361" i="79"/>
  <c r="A361" i="79"/>
  <c r="D326" i="79"/>
  <c r="A326" i="79"/>
  <c r="D350" i="79"/>
  <c r="A350" i="79"/>
  <c r="D385" i="79"/>
  <c r="A385" i="79"/>
  <c r="D312" i="79"/>
  <c r="A312" i="79"/>
  <c r="A360" i="79"/>
  <c r="D360" i="79"/>
  <c r="D366" i="79"/>
  <c r="A366" i="79"/>
  <c r="D356" i="79"/>
  <c r="A356" i="79"/>
  <c r="D395" i="79"/>
  <c r="A395" i="79"/>
  <c r="A229" i="79"/>
  <c r="D229" i="79"/>
  <c r="A286" i="79"/>
  <c r="D286" i="79"/>
  <c r="D246" i="79"/>
  <c r="A246" i="79"/>
  <c r="D259" i="79"/>
  <c r="A259" i="79"/>
  <c r="D260" i="79"/>
  <c r="A260" i="79"/>
  <c r="A330" i="79"/>
  <c r="D330" i="79"/>
  <c r="A357" i="79"/>
  <c r="D357" i="79"/>
  <c r="A273" i="79"/>
  <c r="D273" i="79"/>
  <c r="D393" i="79"/>
  <c r="A393" i="79"/>
  <c r="A409" i="79"/>
  <c r="D409" i="79"/>
  <c r="D373" i="79"/>
  <c r="A373" i="79"/>
  <c r="D267" i="79"/>
  <c r="A267" i="79"/>
  <c r="D308" i="79"/>
  <c r="A308" i="79"/>
  <c r="A256" i="79"/>
  <c r="D256" i="79"/>
  <c r="D262" i="79"/>
  <c r="A262" i="79"/>
  <c r="A261" i="79"/>
  <c r="D261" i="79"/>
  <c r="A305" i="79"/>
  <c r="D305" i="79"/>
  <c r="D402" i="79"/>
  <c r="A402" i="79"/>
  <c r="A269" i="79"/>
  <c r="D269" i="79"/>
  <c r="A367" i="79"/>
  <c r="D367" i="79"/>
  <c r="D381" i="79"/>
  <c r="A381" i="79"/>
  <c r="A272" i="79"/>
  <c r="D272" i="79"/>
  <c r="D249" i="79"/>
  <c r="A249" i="79"/>
  <c r="A400" i="79"/>
  <c r="D400" i="79"/>
  <c r="A225" i="79"/>
  <c r="D225" i="79"/>
  <c r="D257" i="79"/>
  <c r="A257" i="79"/>
  <c r="A355" i="79"/>
  <c r="D355" i="79"/>
  <c r="D401" i="79"/>
  <c r="A401" i="79"/>
  <c r="A323" i="79"/>
  <c r="D323" i="79"/>
  <c r="D322" i="79"/>
  <c r="A322" i="79"/>
  <c r="D404" i="79"/>
  <c r="A404" i="79"/>
  <c r="A231" i="79"/>
  <c r="D231" i="79"/>
  <c r="J622" i="79" l="1"/>
  <c r="AB12" i="79" s="1"/>
  <c r="D626" i="79"/>
  <c r="AB11" i="79" s="1"/>
  <c r="AL265" i="79"/>
  <c r="AM265" i="79" s="1"/>
  <c r="AL410" i="79"/>
  <c r="AM410" i="79" s="1"/>
  <c r="AL413" i="79"/>
  <c r="AM413" i="79" s="1"/>
  <c r="AL237" i="79"/>
  <c r="AM237" i="79" s="1"/>
  <c r="AL353" i="79"/>
  <c r="AM353" i="79" s="1"/>
  <c r="AL320" i="79"/>
  <c r="AM320" i="79" s="1"/>
  <c r="AL269" i="79"/>
  <c r="AM269" i="79" s="1"/>
  <c r="AL390" i="79"/>
  <c r="AM390" i="79" s="1"/>
  <c r="AL323" i="79"/>
  <c r="AM323" i="79" s="1"/>
  <c r="AL276" i="79"/>
  <c r="AM276" i="79" s="1"/>
  <c r="AL298" i="79"/>
  <c r="AM298" i="79" s="1"/>
  <c r="AL373" i="79"/>
  <c r="AM373" i="79" s="1"/>
  <c r="AL348" i="79"/>
  <c r="AM348" i="79" s="1"/>
  <c r="AL367" i="79"/>
  <c r="AM367" i="79" s="1"/>
  <c r="AL395" i="79"/>
  <c r="AM395" i="79" s="1"/>
  <c r="AL308" i="79"/>
  <c r="AM308" i="79" s="1"/>
  <c r="V81" i="50"/>
  <c r="V14" i="50"/>
  <c r="AL325" i="79"/>
  <c r="AM325" i="79" s="1"/>
  <c r="V111" i="50"/>
  <c r="V192" i="50"/>
  <c r="AL342" i="79"/>
  <c r="AM342" i="79" s="1"/>
  <c r="AL274" i="79"/>
  <c r="AM274" i="79" s="1"/>
  <c r="AL253" i="79"/>
  <c r="AM253" i="79" s="1"/>
  <c r="AL226" i="79"/>
  <c r="AM226" i="79" s="1"/>
  <c r="AL401" i="79"/>
  <c r="AM401" i="79" s="1"/>
  <c r="AL302" i="79"/>
  <c r="AM302" i="79" s="1"/>
  <c r="AL344" i="79"/>
  <c r="AM344" i="79" s="1"/>
  <c r="AL391" i="79"/>
  <c r="AM391" i="79" s="1"/>
  <c r="AL334" i="79"/>
  <c r="AM334" i="79" s="1"/>
  <c r="AL249" i="79"/>
  <c r="AM249" i="79" s="1"/>
  <c r="AL305" i="79"/>
  <c r="AM305" i="79" s="1"/>
  <c r="AL363" i="79"/>
  <c r="AM363" i="79" s="1"/>
  <c r="AL332" i="79"/>
  <c r="AM332" i="79" s="1"/>
  <c r="AL345" i="79"/>
  <c r="AM345" i="79" s="1"/>
  <c r="AL283" i="79"/>
  <c r="AM283" i="79" s="1"/>
  <c r="AL241" i="79"/>
  <c r="AM241" i="79" s="1"/>
  <c r="AL383" i="79"/>
  <c r="AM383" i="79" s="1"/>
  <c r="AL368" i="79"/>
  <c r="AM368" i="79" s="1"/>
  <c r="AL357" i="79"/>
  <c r="AM357" i="79" s="1"/>
  <c r="AG423" i="79"/>
  <c r="AL405" i="79"/>
  <c r="AM405" i="79" s="1"/>
  <c r="AL330" i="79"/>
  <c r="AM330" i="79" s="1"/>
  <c r="AL257" i="79"/>
  <c r="AM257" i="79" s="1"/>
  <c r="AL243" i="79"/>
  <c r="AM243" i="79" s="1"/>
  <c r="AL378" i="79"/>
  <c r="AM378" i="79" s="1"/>
  <c r="AL315" i="79"/>
  <c r="AM315" i="79" s="1"/>
  <c r="AL289" i="79"/>
  <c r="AM289" i="79" s="1"/>
  <c r="AL360" i="79"/>
  <c r="AM360" i="79" s="1"/>
  <c r="AL299" i="79"/>
  <c r="AM299" i="79" s="1"/>
  <c r="AL238" i="79"/>
  <c r="AM238" i="79" s="1"/>
  <c r="AL352" i="79"/>
  <c r="AM352" i="79" s="1"/>
  <c r="AL262" i="79"/>
  <c r="AM262" i="79" s="1"/>
  <c r="AL399" i="79"/>
  <c r="AM399" i="79" s="1"/>
  <c r="AL273" i="79"/>
  <c r="AM273" i="79" s="1"/>
  <c r="AL407" i="79"/>
  <c r="AM407" i="79" s="1"/>
  <c r="AL346" i="79"/>
  <c r="AM346" i="79" s="1"/>
  <c r="AL281" i="79"/>
  <c r="AM281" i="79" s="1"/>
  <c r="AL374" i="79"/>
  <c r="AM374" i="79" s="1"/>
  <c r="AL287" i="79"/>
  <c r="AM287" i="79" s="1"/>
  <c r="AL280" i="79"/>
  <c r="AM280" i="79" s="1"/>
  <c r="AL414" i="79"/>
  <c r="AM414" i="79" s="1"/>
  <c r="AL349" i="79"/>
  <c r="AM349" i="79" s="1"/>
  <c r="AL403" i="79"/>
  <c r="AM403" i="79" s="1"/>
  <c r="AL309" i="79"/>
  <c r="AM309" i="79" s="1"/>
  <c r="AL239" i="79"/>
  <c r="AM239" i="79" s="1"/>
  <c r="AL412" i="79"/>
  <c r="AM412" i="79" s="1"/>
  <c r="AL327" i="79"/>
  <c r="AM327" i="79" s="1"/>
  <c r="AL266" i="79"/>
  <c r="AM266" i="79" s="1"/>
  <c r="AL392" i="79"/>
  <c r="AM392" i="79" s="1"/>
  <c r="AL230" i="79"/>
  <c r="AM230" i="79" s="1"/>
  <c r="AL255" i="79"/>
  <c r="AM255" i="79" s="1"/>
  <c r="AL372" i="79"/>
  <c r="AM372" i="79" s="1"/>
  <c r="AL331" i="79"/>
  <c r="AM331" i="79" s="1"/>
  <c r="AL270" i="79"/>
  <c r="AM270" i="79" s="1"/>
  <c r="AL384" i="79"/>
  <c r="AM384" i="79" s="1"/>
  <c r="AL326" i="79"/>
  <c r="AM326" i="79" s="1"/>
  <c r="AL268" i="79"/>
  <c r="AM268" i="79" s="1"/>
  <c r="AL337" i="79"/>
  <c r="AM337" i="79" s="1"/>
  <c r="AL244" i="79"/>
  <c r="AM244" i="79" s="1"/>
  <c r="AL314" i="79"/>
  <c r="AM314" i="79" s="1"/>
  <c r="AL336" i="79"/>
  <c r="AM336" i="79" s="1"/>
  <c r="AL284" i="79"/>
  <c r="AM284" i="79" s="1"/>
  <c r="AL364" i="79"/>
  <c r="AM364" i="79" s="1"/>
  <c r="AL251" i="79"/>
  <c r="AM251" i="79" s="1"/>
  <c r="AL396" i="79"/>
  <c r="AM396" i="79" s="1"/>
  <c r="AL376" i="79"/>
  <c r="AM376" i="79" s="1"/>
  <c r="AL292" i="79"/>
  <c r="AM292" i="79" s="1"/>
  <c r="AL234" i="79"/>
  <c r="AM234" i="79" s="1"/>
  <c r="AL380" i="79"/>
  <c r="AM380" i="79" s="1"/>
  <c r="AL296" i="79"/>
  <c r="AM296" i="79" s="1"/>
  <c r="AL235" i="79"/>
  <c r="AM235" i="79" s="1"/>
  <c r="AL365" i="79"/>
  <c r="AM365" i="79" s="1"/>
  <c r="AL240" i="79"/>
  <c r="AM240" i="79" s="1"/>
  <c r="AL341" i="79"/>
  <c r="AM341" i="79" s="1"/>
  <c r="AL271" i="79"/>
  <c r="AM271" i="79" s="1"/>
  <c r="AL400" i="79"/>
  <c r="AM400" i="79" s="1"/>
  <c r="AL343" i="79"/>
  <c r="AM343" i="79" s="1"/>
  <c r="AL282" i="79"/>
  <c r="AM282" i="79" s="1"/>
  <c r="AL404" i="79"/>
  <c r="AM404" i="79" s="1"/>
  <c r="AL246" i="79"/>
  <c r="AM246" i="79" s="1"/>
  <c r="AL354" i="79"/>
  <c r="AM354" i="79" s="1"/>
  <c r="AL411" i="79"/>
  <c r="AM411" i="79" s="1"/>
  <c r="AL350" i="79"/>
  <c r="AM350" i="79" s="1"/>
  <c r="AL285" i="79"/>
  <c r="AM285" i="79" s="1"/>
  <c r="AL275" i="79"/>
  <c r="AM275" i="79" s="1"/>
  <c r="AL388" i="79"/>
  <c r="AM388" i="79" s="1"/>
  <c r="AL306" i="79"/>
  <c r="AM306" i="79" s="1"/>
  <c r="AL324" i="79"/>
  <c r="AM324" i="79" s="1"/>
  <c r="AL263" i="79"/>
  <c r="AM263" i="79" s="1"/>
  <c r="AL393" i="79"/>
  <c r="AM393" i="79" s="1"/>
  <c r="AL224" i="79"/>
  <c r="AM224" i="79" s="1"/>
  <c r="AL245" i="79"/>
  <c r="AM245" i="79" s="1"/>
  <c r="AL322" i="79"/>
  <c r="AM322" i="79" s="1"/>
  <c r="AL328" i="79"/>
  <c r="AM328" i="79" s="1"/>
  <c r="AL267" i="79"/>
  <c r="AM267" i="79" s="1"/>
  <c r="AL397" i="79"/>
  <c r="AM397" i="79" s="1"/>
  <c r="AL304" i="79"/>
  <c r="AM304" i="79" s="1"/>
  <c r="AL389" i="79"/>
  <c r="AM389" i="79" s="1"/>
  <c r="AL335" i="79"/>
  <c r="AM335" i="79" s="1"/>
  <c r="AL221" i="79"/>
  <c r="AM221" i="79" s="1"/>
  <c r="AL375" i="79"/>
  <c r="AM375" i="79" s="1"/>
  <c r="AL250" i="79"/>
  <c r="AM250" i="79" s="1"/>
  <c r="AL259" i="79"/>
  <c r="AM259" i="79" s="1"/>
  <c r="AL351" i="79"/>
  <c r="AM351" i="79" s="1"/>
  <c r="AL312" i="79"/>
  <c r="AM312" i="79" s="1"/>
  <c r="AL318" i="79"/>
  <c r="AM318" i="79" s="1"/>
  <c r="AL272" i="79"/>
  <c r="AM272" i="79" s="1"/>
  <c r="AL303" i="79"/>
  <c r="AM303" i="79" s="1"/>
  <c r="AL228" i="79"/>
  <c r="AM228" i="79" s="1"/>
  <c r="AL233" i="79"/>
  <c r="AM233" i="79" s="1"/>
  <c r="AL258" i="79"/>
  <c r="AM258" i="79" s="1"/>
  <c r="AL232" i="79"/>
  <c r="AM232" i="79" s="1"/>
  <c r="AL366" i="79"/>
  <c r="AM366" i="79" s="1"/>
  <c r="AL301" i="79"/>
  <c r="AM301" i="79" s="1"/>
  <c r="AL307" i="79"/>
  <c r="AM307" i="79" s="1"/>
  <c r="AL229" i="79"/>
  <c r="AM229" i="79" s="1"/>
  <c r="AL338" i="79"/>
  <c r="AM338" i="79" s="1"/>
  <c r="AL340" i="79"/>
  <c r="AM340" i="79" s="1"/>
  <c r="AL279" i="79"/>
  <c r="AM279" i="79" s="1"/>
  <c r="AL409" i="79"/>
  <c r="AM409" i="79" s="1"/>
  <c r="AL256" i="79"/>
  <c r="AM256" i="79" s="1"/>
  <c r="AL293" i="79"/>
  <c r="AM293" i="79" s="1"/>
  <c r="AL218" i="79"/>
  <c r="AM218" i="79" s="1"/>
  <c r="AL347" i="79"/>
  <c r="AM347" i="79" s="1"/>
  <c r="AL286" i="79"/>
  <c r="AM286" i="79" s="1"/>
  <c r="AL222" i="79"/>
  <c r="AM222" i="79" s="1"/>
  <c r="AL358" i="79"/>
  <c r="AM358" i="79" s="1"/>
  <c r="AL300" i="79"/>
  <c r="AM300" i="79" s="1"/>
  <c r="AL369" i="79"/>
  <c r="AM369" i="79" s="1"/>
  <c r="AL260" i="79"/>
  <c r="AM260" i="79" s="1"/>
  <c r="AL394" i="79"/>
  <c r="AM394" i="79" s="1"/>
  <c r="AL329" i="79"/>
  <c r="AM329" i="79" s="1"/>
  <c r="AL291" i="79"/>
  <c r="AM291" i="79" s="1"/>
  <c r="AL316" i="79"/>
  <c r="AM316" i="79" s="1"/>
  <c r="AL385" i="79"/>
  <c r="AM385" i="79" s="1"/>
  <c r="AL264" i="79"/>
  <c r="AM264" i="79" s="1"/>
  <c r="AL398" i="79"/>
  <c r="AM398" i="79" s="1"/>
  <c r="AL333" i="79"/>
  <c r="AM333" i="79" s="1"/>
  <c r="AL371" i="79"/>
  <c r="AM371" i="79" s="1"/>
  <c r="AL277" i="79"/>
  <c r="AM277" i="79" s="1"/>
  <c r="AL402" i="79"/>
  <c r="AM402" i="79" s="1"/>
  <c r="AL408" i="79"/>
  <c r="AM408" i="79" s="1"/>
  <c r="AL311" i="79"/>
  <c r="AM311" i="79" s="1"/>
  <c r="AL313" i="79"/>
  <c r="AM313" i="79" s="1"/>
  <c r="AL310" i="79"/>
  <c r="AM310" i="79" s="1"/>
  <c r="AL223" i="79"/>
  <c r="AM223" i="79" s="1"/>
  <c r="AL379" i="79"/>
  <c r="AM379" i="79" s="1"/>
  <c r="AL254" i="79"/>
  <c r="AM254" i="79" s="1"/>
  <c r="AL294" i="79"/>
  <c r="AM294" i="79" s="1"/>
  <c r="AL242" i="79"/>
  <c r="AM242" i="79" s="1"/>
  <c r="AL359" i="79"/>
  <c r="AM359" i="79" s="1"/>
  <c r="AL355" i="79"/>
  <c r="AM355" i="79" s="1"/>
  <c r="AL381" i="79"/>
  <c r="AM381" i="79" s="1"/>
  <c r="AL227" i="79"/>
  <c r="AM227" i="79" s="1"/>
  <c r="AL236" i="79"/>
  <c r="AM236" i="79" s="1"/>
  <c r="AL220" i="79"/>
  <c r="AM220" i="79" s="1"/>
  <c r="AL231" i="79"/>
  <c r="AM231" i="79" s="1"/>
  <c r="AL288" i="79"/>
  <c r="AM288" i="79" s="1"/>
  <c r="AL319" i="79"/>
  <c r="AM319" i="79" s="1"/>
  <c r="AL247" i="79"/>
  <c r="AM247" i="79" s="1"/>
  <c r="AL377" i="79"/>
  <c r="AM377" i="79" s="1"/>
  <c r="AL387" i="79"/>
  <c r="AM387" i="79" s="1"/>
  <c r="AL219" i="79"/>
  <c r="AM219" i="79" s="1"/>
  <c r="AL290" i="79"/>
  <c r="AM290" i="79" s="1"/>
  <c r="AL248" i="79"/>
  <c r="AM248" i="79" s="1"/>
  <c r="AL382" i="79"/>
  <c r="AM382" i="79" s="1"/>
  <c r="AL317" i="79"/>
  <c r="AM317" i="79" s="1"/>
  <c r="AL339" i="79"/>
  <c r="AM339" i="79" s="1"/>
  <c r="AL261" i="79"/>
  <c r="AM261" i="79" s="1"/>
  <c r="AL370" i="79"/>
  <c r="AM370" i="79" s="1"/>
  <c r="AL356" i="79"/>
  <c r="AM356" i="79" s="1"/>
  <c r="AL295" i="79"/>
  <c r="AM295" i="79" s="1"/>
  <c r="AL361" i="79"/>
  <c r="AM361" i="79" s="1"/>
  <c r="AL278" i="79"/>
  <c r="AM278" i="79" s="1"/>
  <c r="AL386" i="79"/>
  <c r="AM386" i="79" s="1"/>
  <c r="AL362" i="79"/>
  <c r="AM362" i="79" s="1"/>
  <c r="AL297" i="79"/>
  <c r="AM297" i="79" s="1"/>
  <c r="AL406" i="79"/>
  <c r="AM406" i="79" s="1"/>
  <c r="AL252" i="79"/>
  <c r="AM252" i="79" s="1"/>
  <c r="AL321" i="79"/>
  <c r="AM321" i="79" s="1"/>
  <c r="AL216" i="79"/>
  <c r="AM216" i="79" s="1"/>
  <c r="AL225" i="79"/>
  <c r="AM225" i="79" s="1"/>
  <c r="AF423" i="79"/>
  <c r="AE423" i="79"/>
  <c r="L415" i="79"/>
  <c r="Y415" i="79" s="1"/>
  <c r="AL217" i="79"/>
  <c r="AM217" i="79" s="1"/>
  <c r="AC423" i="79"/>
  <c r="A1967" i="47"/>
  <c r="A864" i="47"/>
  <c r="A928" i="47"/>
  <c r="A1105" i="47"/>
  <c r="A813" i="47"/>
  <c r="A1472" i="47"/>
  <c r="A1001" i="47"/>
  <c r="A1357" i="47"/>
  <c r="A953" i="47"/>
  <c r="A956" i="47"/>
  <c r="A1251" i="47"/>
  <c r="A1332" i="47"/>
  <c r="A1020" i="47"/>
  <c r="A1017" i="47"/>
  <c r="A1048" i="47"/>
  <c r="A1665" i="47"/>
  <c r="A992" i="47"/>
  <c r="A815" i="47"/>
  <c r="A931" i="47"/>
  <c r="A1725" i="47"/>
  <c r="A1086" i="47"/>
  <c r="A2010" i="47"/>
  <c r="A871" i="47"/>
  <c r="A924" i="47"/>
  <c r="A823" i="47"/>
  <c r="A1088" i="47"/>
  <c r="A1238" i="47"/>
  <c r="A938" i="47"/>
  <c r="A1144" i="47"/>
  <c r="A843" i="47"/>
  <c r="A2078" i="47"/>
  <c r="A985" i="47"/>
  <c r="A1141" i="47"/>
  <c r="A1750" i="47"/>
  <c r="A1129" i="47"/>
  <c r="A1024" i="47"/>
  <c r="A1609" i="47"/>
  <c r="A2063" i="47"/>
  <c r="A1149" i="47"/>
  <c r="A1480" i="47"/>
  <c r="A918" i="47"/>
  <c r="A827" i="47"/>
  <c r="A972" i="47"/>
  <c r="A966" i="47"/>
  <c r="A1031" i="47"/>
  <c r="A1498" i="47"/>
  <c r="A1176" i="47"/>
  <c r="A1739" i="47"/>
  <c r="A2306" i="47"/>
  <c r="A1394" i="47"/>
  <c r="A1159" i="47"/>
  <c r="A921" i="47"/>
  <c r="A902" i="47"/>
  <c r="A1389" i="47"/>
  <c r="A868" i="47"/>
  <c r="A1119" i="47"/>
  <c r="A1055" i="47"/>
  <c r="A1862" i="47"/>
  <c r="A1595" i="47"/>
  <c r="A1317" i="47"/>
  <c r="A1012" i="47"/>
  <c r="A1006" i="47"/>
  <c r="A1578" i="47"/>
  <c r="A1100" i="47"/>
  <c r="A1495" i="47"/>
  <c r="A1136" i="47"/>
  <c r="A840" i="47"/>
  <c r="A1943" i="47"/>
  <c r="A1252" i="47"/>
  <c r="A1590" i="47"/>
  <c r="A993" i="47"/>
  <c r="A946" i="47"/>
  <c r="A910" i="47"/>
  <c r="A850" i="47"/>
  <c r="A912" i="47"/>
  <c r="A2039" i="47"/>
  <c r="A877" i="47"/>
  <c r="A1723" i="47"/>
  <c r="A1075" i="47"/>
  <c r="A1387" i="47"/>
  <c r="A1241" i="47"/>
  <c r="A1307" i="47"/>
  <c r="A1373" i="47"/>
  <c r="A960" i="47"/>
  <c r="A1221" i="47"/>
  <c r="A1942" i="47"/>
  <c r="A1046" i="47"/>
  <c r="A1402" i="47"/>
  <c r="A996" i="47"/>
  <c r="A904" i="47"/>
  <c r="A1347" i="47"/>
  <c r="A807" i="47"/>
  <c r="A849" i="47"/>
  <c r="A1399" i="47"/>
  <c r="A1242" i="47"/>
  <c r="A1334" i="47"/>
  <c r="A1056" i="47"/>
  <c r="A1382" i="47"/>
  <c r="A981" i="47"/>
  <c r="A979" i="47"/>
  <c r="A1154" i="47"/>
  <c r="A803" i="47"/>
  <c r="A2375" i="47"/>
  <c r="A1058" i="47"/>
  <c r="A1411" i="47"/>
  <c r="A997" i="47"/>
  <c r="A1162" i="47"/>
  <c r="A1025" i="47"/>
  <c r="A1097" i="47"/>
  <c r="A894" i="47"/>
  <c r="A1330" i="47"/>
  <c r="A1093" i="47"/>
  <c r="A1337" i="47"/>
  <c r="A1034" i="47"/>
  <c r="A816" i="47"/>
  <c r="A1186" i="47"/>
  <c r="A964" i="47"/>
  <c r="A1368" i="47"/>
  <c r="A1103" i="47"/>
  <c r="A1152" i="47"/>
  <c r="A1270" i="47"/>
  <c r="A1355" i="47"/>
  <c r="A970" i="47"/>
  <c r="A933" i="47"/>
  <c r="A1085" i="47"/>
  <c r="A1426" i="47"/>
  <c r="A1487" i="47"/>
  <c r="A1188" i="47"/>
  <c r="A1237" i="47"/>
  <c r="A1422" i="47"/>
  <c r="A1299" i="47"/>
  <c r="A1254" i="47"/>
  <c r="A844" i="47"/>
  <c r="A1183" i="47"/>
  <c r="A857" i="47"/>
  <c r="A1391" i="47"/>
  <c r="A1605" i="47"/>
  <c r="A1326" i="47"/>
  <c r="A1122" i="47"/>
  <c r="A1089" i="47"/>
  <c r="A1069" i="47"/>
  <c r="A883" i="47"/>
  <c r="A861" i="47"/>
  <c r="A1380" i="47"/>
  <c r="A1527" i="47"/>
  <c r="A1563" i="47"/>
  <c r="A1259" i="47"/>
  <c r="A1161" i="47"/>
  <c r="A896" i="47"/>
  <c r="A1113" i="47"/>
  <c r="A1371" i="47"/>
  <c r="A833" i="47"/>
  <c r="A1408" i="47"/>
  <c r="A1036" i="47"/>
  <c r="A1632" i="47"/>
  <c r="A1028" i="47"/>
  <c r="A1079" i="47"/>
  <c r="A1340" i="47"/>
  <c r="A1035" i="47"/>
  <c r="A1000" i="47"/>
  <c r="A1030" i="47"/>
  <c r="A1247" i="47"/>
  <c r="A1619" i="47"/>
  <c r="A1482" i="47"/>
  <c r="A1266" i="47"/>
  <c r="A1365" i="47"/>
  <c r="A1109" i="47"/>
  <c r="A884" i="47"/>
  <c r="A920" i="47"/>
  <c r="A1174" i="47"/>
  <c r="A1492" i="47"/>
  <c r="A1711" i="47"/>
  <c r="A874" i="47"/>
  <c r="A1629" i="47"/>
  <c r="A881" i="47"/>
  <c r="A1476" i="47"/>
  <c r="A867" i="47"/>
  <c r="A958" i="47"/>
  <c r="A1308" i="47"/>
  <c r="A915" i="47"/>
  <c r="A845" i="47"/>
  <c r="A2369" i="47"/>
  <c r="A1751" i="47"/>
  <c r="A2018" i="47"/>
  <c r="A1114" i="47"/>
  <c r="A1014" i="47"/>
  <c r="A945" i="47"/>
  <c r="A1060" i="47"/>
  <c r="A1135" i="47"/>
  <c r="A853" i="47"/>
  <c r="A1398" i="47"/>
  <c r="A1491" i="47"/>
  <c r="A1290" i="47"/>
  <c r="A1184" i="47"/>
  <c r="A1301" i="47"/>
  <c r="A948" i="47"/>
  <c r="A1004" i="47"/>
  <c r="A977" i="47"/>
  <c r="A873" i="47"/>
  <c r="A415" i="79"/>
  <c r="D415" i="79"/>
  <c r="AM416" i="79" l="1"/>
  <c r="AB7" i="79" s="1"/>
  <c r="C22" i="77" s="1"/>
  <c r="A1319" i="47"/>
  <c r="A1589" i="47"/>
  <c r="A1698" i="47"/>
  <c r="A1027" i="47"/>
  <c r="A1680" i="47"/>
  <c r="A1043" i="47"/>
  <c r="A1124" i="47"/>
  <c r="A2210" i="47"/>
  <c r="A1925" i="47"/>
  <c r="A1217" i="47"/>
  <c r="A1156" i="47"/>
  <c r="A1557" i="47"/>
  <c r="A1305" i="47"/>
  <c r="A1121" i="47"/>
  <c r="A1594" i="47"/>
  <c r="A1939" i="47"/>
  <c r="A1166" i="47"/>
  <c r="A2263" i="47"/>
  <c r="A1224" i="47"/>
  <c r="A1950" i="47"/>
  <c r="A1185" i="47"/>
  <c r="A1138" i="47"/>
  <c r="A1288" i="47"/>
  <c r="A1015" i="47"/>
  <c r="A1865" i="47"/>
  <c r="A1532" i="47"/>
  <c r="A1672" i="47"/>
  <c r="A1064" i="47"/>
  <c r="A1068" i="47"/>
  <c r="A1359" i="47"/>
  <c r="A1172" i="47"/>
  <c r="A1118" i="47"/>
  <c r="A1349" i="47"/>
  <c r="A1809" i="47"/>
  <c r="A1329" i="47"/>
  <c r="A1344" i="47"/>
  <c r="A1438" i="47"/>
  <c r="A1071" i="47"/>
  <c r="A1286" i="47"/>
  <c r="A1451" i="47"/>
  <c r="A1153" i="47"/>
  <c r="A1013" i="47"/>
  <c r="A2167" i="47"/>
  <c r="A1255" i="47"/>
  <c r="A1102" i="47"/>
  <c r="A1376" i="47"/>
  <c r="A1231" i="47"/>
  <c r="A1341" i="47"/>
  <c r="A2278" i="47"/>
  <c r="A1023" i="47"/>
  <c r="A1131" i="47"/>
  <c r="A1192" i="47"/>
  <c r="A1248" i="47"/>
  <c r="A1220" i="47"/>
  <c r="A1201" i="47"/>
  <c r="A1128" i="47"/>
  <c r="A1501" i="47"/>
  <c r="A1490" i="47"/>
  <c r="A1691" i="47"/>
  <c r="A1053" i="47"/>
  <c r="A1045" i="47"/>
  <c r="A1508" i="47"/>
  <c r="A1236" i="47"/>
  <c r="A1361" i="47"/>
  <c r="A1727" i="47"/>
  <c r="A1269" i="47"/>
  <c r="A1322" i="47"/>
  <c r="A1437" i="47"/>
  <c r="A1170" i="47"/>
  <c r="A1303" i="47"/>
  <c r="A1164" i="47"/>
  <c r="A1297" i="47"/>
  <c r="A1181" i="47"/>
  <c r="A1104" i="47"/>
  <c r="A1602" i="47"/>
  <c r="A1077" i="47"/>
  <c r="A1050" i="47"/>
  <c r="A1695" i="47"/>
  <c r="A1206" i="47"/>
  <c r="A1517" i="47"/>
  <c r="A1073" i="47"/>
  <c r="A1204" i="47"/>
  <c r="A1598" i="47"/>
  <c r="A1260" i="47"/>
  <c r="A1951" i="47"/>
  <c r="A1067" i="47"/>
  <c r="A1676" i="47"/>
  <c r="A1829" i="47"/>
  <c r="A1911" i="47"/>
  <c r="A1374" i="47"/>
  <c r="A1084" i="47"/>
  <c r="A1565" i="47"/>
  <c r="A1682" i="47"/>
  <c r="A1447" i="47"/>
  <c r="A1235" i="47"/>
  <c r="A1279" i="47"/>
  <c r="A1033" i="47"/>
  <c r="A1313" i="47"/>
  <c r="A1061" i="47"/>
  <c r="A1591" i="47"/>
  <c r="A1057" i="47"/>
  <c r="A1044" i="47"/>
  <c r="A1499" i="47"/>
  <c r="A1687" i="47"/>
  <c r="A1470" i="47"/>
  <c r="A1568" i="47"/>
  <c r="A1386" i="47"/>
  <c r="A1003" i="47"/>
  <c r="A1049" i="47"/>
  <c r="A1007" i="47"/>
  <c r="A2142" i="47"/>
  <c r="A1160" i="47"/>
  <c r="A1507" i="47"/>
  <c r="A1441" i="47"/>
  <c r="A1587" i="47"/>
  <c r="A2239" i="47"/>
  <c r="A1146" i="47"/>
  <c r="A1790" i="47"/>
  <c r="A2143" i="47"/>
  <c r="A1040" i="47"/>
  <c r="A1300" i="47"/>
  <c r="A2062" i="47"/>
  <c r="A1148" i="47"/>
  <c r="A1692" i="47"/>
  <c r="A1309" i="47"/>
  <c r="A1200" i="47"/>
  <c r="A1540" i="47"/>
  <c r="A1228" i="47"/>
  <c r="A1832" i="47"/>
  <c r="A1571" i="47"/>
  <c r="A1096" i="47"/>
  <c r="A1459" i="47"/>
  <c r="A1580" i="47"/>
  <c r="A1289" i="47"/>
  <c r="A1526" i="47"/>
  <c r="A1805" i="47"/>
  <c r="A1388" i="47"/>
  <c r="A1285" i="47"/>
  <c r="A1133" i="47"/>
  <c r="A1537" i="47"/>
  <c r="A1094" i="47"/>
  <c r="A1225" i="47"/>
  <c r="A1197" i="47"/>
  <c r="A1258" i="47"/>
  <c r="A1179" i="47"/>
  <c r="A1256" i="47"/>
  <c r="A1442" i="47"/>
  <c r="A1547" i="47"/>
  <c r="A1196" i="47"/>
  <c r="A1246" i="47"/>
  <c r="A1421" i="47"/>
  <c r="A1573" i="47"/>
  <c r="A1112" i="47"/>
  <c r="A1336" i="47"/>
  <c r="A1212" i="47"/>
  <c r="A1177" i="47"/>
  <c r="A1384" i="47"/>
  <c r="A1335" i="47"/>
  <c r="A1145" i="47"/>
  <c r="A1214" i="47"/>
  <c r="A1314" i="47"/>
  <c r="A2218" i="47"/>
  <c r="A1115" i="47"/>
  <c r="A1158" i="47"/>
  <c r="A1081" i="47"/>
  <c r="A1074" i="47"/>
  <c r="A1120" i="47"/>
  <c r="A1466" i="47"/>
  <c r="A1819" i="47"/>
  <c r="A1230" i="47"/>
  <c r="A1608" i="47"/>
  <c r="A1763" i="47"/>
  <c r="A1083" i="47"/>
  <c r="A1383" i="47"/>
  <c r="A1454" i="47"/>
  <c r="A1622" i="47"/>
  <c r="A1626" i="47"/>
  <c r="A1555" i="47"/>
  <c r="A1352" i="47"/>
  <c r="A1016" i="47"/>
  <c r="A1234" i="47"/>
  <c r="A1293" i="47"/>
  <c r="A1530" i="47"/>
  <c r="A1362" i="47"/>
  <c r="A1611" i="47"/>
  <c r="A1354" i="47"/>
  <c r="A1582" i="47"/>
  <c r="A1534" i="47"/>
  <c r="A1599" i="47"/>
  <c r="A1275" i="47"/>
  <c r="A1923" i="47"/>
  <c r="A1110" i="47"/>
  <c r="A1193" i="47"/>
  <c r="A1452" i="47"/>
  <c r="A1778" i="47"/>
  <c r="A1795" i="47"/>
  <c r="A1271" i="47" l="1"/>
  <c r="A2009" i="47"/>
  <c r="A1215" i="47"/>
  <c r="A1401" i="47"/>
  <c r="A1431" i="47"/>
  <c r="A1302" i="47"/>
  <c r="A1353" i="47"/>
  <c r="A1638" i="47"/>
  <c r="A1529" i="47"/>
  <c r="A1549" i="47"/>
  <c r="A1372" i="47"/>
  <c r="A1872" i="47"/>
  <c r="A1789" i="47"/>
  <c r="A1651" i="47"/>
  <c r="A1321" i="47"/>
  <c r="A1417" i="47"/>
  <c r="A1227" i="47"/>
  <c r="A1448" i="47"/>
  <c r="A1331" i="47"/>
  <c r="A2367" i="47"/>
  <c r="A1486" i="47"/>
  <c r="A1268" i="47"/>
  <c r="A2065" i="47"/>
  <c r="A1488" i="47"/>
  <c r="A1385" i="47"/>
  <c r="A1424" i="47"/>
  <c r="A1366" i="47"/>
  <c r="A1794" i="47"/>
  <c r="A1505" i="47"/>
  <c r="A1356" i="47"/>
  <c r="A2125" i="47"/>
  <c r="A1324" i="47"/>
  <c r="A1519" i="47"/>
  <c r="A1328" i="47"/>
  <c r="A1420" i="47"/>
  <c r="A1576" i="47"/>
  <c r="A1318" i="47"/>
  <c r="A1559" i="47"/>
  <c r="A2150" i="47"/>
  <c r="A2139" i="47"/>
  <c r="A1757" i="47"/>
  <c r="A1243" i="47"/>
  <c r="A1392" i="47"/>
  <c r="A1223" i="47"/>
  <c r="A1541" i="47"/>
  <c r="A1455" i="47"/>
  <c r="A1213" i="47"/>
  <c r="A1544" i="47"/>
  <c r="A1264" i="47"/>
  <c r="A1732" i="47"/>
  <c r="A1338" i="47"/>
  <c r="A1880" i="47"/>
  <c r="A1898" i="47"/>
  <c r="A1562" i="47"/>
  <c r="A1583" i="47"/>
  <c r="A1535" i="47"/>
  <c r="A1458" i="47"/>
  <c r="A1333" i="47"/>
  <c r="A2032" i="47"/>
  <c r="A1509" i="47"/>
  <c r="A1348" i="47"/>
  <c r="A1360" i="47"/>
  <c r="A1768" i="47"/>
  <c r="A1233" i="47"/>
  <c r="A1435" i="47"/>
  <c r="A2111" i="47"/>
  <c r="A1876" i="47"/>
  <c r="A1460" i="47"/>
  <c r="A1404" i="47"/>
  <c r="A1717" i="47"/>
  <c r="A1277" i="47"/>
  <c r="A1802" i="47"/>
  <c r="A1503" i="47"/>
  <c r="A1469" i="47"/>
  <c r="A1561" i="47"/>
  <c r="A1245" i="47"/>
  <c r="A1799" i="47"/>
  <c r="A1782" i="47"/>
  <c r="A1811" i="47"/>
  <c r="A1552" i="47"/>
  <c r="A1963" i="47"/>
  <c r="A1430" i="47"/>
  <c r="A1666" i="47"/>
  <c r="A1274" i="47"/>
  <c r="A1315" i="47"/>
  <c r="A1345" i="47"/>
  <c r="A1446" i="47"/>
  <c r="A1747" i="47"/>
  <c r="A1456" i="47"/>
  <c r="A1379" i="47"/>
  <c r="A1294" i="47"/>
  <c r="A2005" i="47"/>
  <c r="A1489" i="47"/>
  <c r="A1428" i="47"/>
  <c r="A1400" i="47"/>
  <c r="A1892" i="47"/>
  <c r="A2262" i="47"/>
  <c r="A1500" i="47"/>
  <c r="A2343" i="47"/>
  <c r="A1707" i="47"/>
  <c r="A1249" i="47"/>
  <c r="A1586" i="47"/>
  <c r="A1670" i="47"/>
  <c r="A1887" i="47"/>
  <c r="A1261" i="47"/>
  <c r="A1479" i="47"/>
  <c r="A2029" i="47"/>
  <c r="A1267" i="47"/>
  <c r="A1273" i="47"/>
  <c r="A1895" i="47"/>
  <c r="A1381" i="47"/>
  <c r="A1253" i="47"/>
  <c r="A1690" i="47"/>
  <c r="A1995" i="47"/>
  <c r="A1978" i="47"/>
  <c r="A2019" i="47"/>
  <c r="A1320" i="47"/>
  <c r="A1536" i="47"/>
  <c r="A2123" i="47"/>
  <c r="A1654" i="47"/>
  <c r="A1584" i="47"/>
  <c r="A1412" i="47"/>
  <c r="A1312" i="47"/>
  <c r="A1773" i="47"/>
  <c r="A1397" i="47"/>
  <c r="A1659" i="47"/>
  <c r="A1346" i="47"/>
  <c r="A1787" i="47"/>
  <c r="A1257" i="47"/>
  <c r="A1513" i="47"/>
  <c r="A1647" i="47"/>
  <c r="A1765" i="47"/>
  <c r="A1574" i="47"/>
  <c r="A1798" i="47"/>
  <c r="A1304" i="47"/>
  <c r="A1497" i="47"/>
  <c r="A1637" i="47"/>
  <c r="A1475" i="47"/>
  <c r="A1283" i="47"/>
  <c r="A1393" i="47"/>
  <c r="A1730" i="47"/>
  <c r="A1434" i="47"/>
  <c r="A1826" i="47"/>
  <c r="A1514" i="47"/>
  <c r="A1485" i="47"/>
  <c r="A1588" i="47"/>
  <c r="A1771" i="47"/>
  <c r="A2342" i="47"/>
  <c r="A1652" i="47"/>
  <c r="A1310" i="47"/>
  <c r="A1734" i="47"/>
  <c r="A1554" i="47"/>
  <c r="A1493" i="47"/>
  <c r="A1216" i="47"/>
  <c r="A1755" i="47"/>
  <c r="A1822" i="47"/>
  <c r="A1808" i="47"/>
  <c r="A1281" i="47"/>
  <c r="A1358" i="47"/>
  <c r="A1414" i="47"/>
  <c r="A1377" i="47"/>
  <c r="A1621" i="47"/>
  <c r="A1396" i="47"/>
  <c r="A1642" i="47"/>
  <c r="A1425" i="47"/>
  <c r="A1737" i="47"/>
  <c r="A1726" i="47"/>
  <c r="A1780" i="47"/>
  <c r="A1296" i="47"/>
  <c r="A1740" i="47"/>
  <c r="A1240" i="47"/>
  <c r="A1990" i="47"/>
  <c r="A1641" i="47"/>
  <c r="A1207" i="47"/>
  <c r="A1203" i="47"/>
  <c r="A1699" i="47"/>
  <c r="A1244" i="47"/>
  <c r="A1791" i="47"/>
  <c r="A1882" i="47"/>
  <c r="A1284" i="47"/>
  <c r="A2151" i="47"/>
  <c r="A1406" i="47"/>
  <c r="A1250" i="47"/>
  <c r="A1364" i="47"/>
  <c r="A1370" i="47"/>
  <c r="A1522" i="47"/>
  <c r="A1927" i="47"/>
  <c r="A1436" i="47"/>
  <c r="A1708" i="47"/>
  <c r="A1891" i="47"/>
  <c r="A1701" i="47"/>
  <c r="A2339" i="47" l="1"/>
  <c r="A1759" i="47"/>
  <c r="A1528" i="47"/>
  <c r="A1423" i="47"/>
  <c r="A1443" i="47"/>
  <c r="A1776" i="47"/>
  <c r="A1556" i="47"/>
  <c r="A1624" i="47"/>
  <c r="A1688" i="47"/>
  <c r="A1851" i="47"/>
  <c r="A2072" i="47"/>
  <c r="A1601" i="47"/>
  <c r="A2209" i="47"/>
  <c r="A1932" i="47"/>
  <c r="A1744" i="47"/>
  <c r="A1655" i="47"/>
  <c r="A1524" i="47"/>
  <c r="A1994" i="47"/>
  <c r="A1648" i="47"/>
  <c r="A1617" i="47"/>
  <c r="A1413" i="47"/>
  <c r="A2350" i="47"/>
  <c r="A1518" i="47"/>
  <c r="A1719" i="47"/>
  <c r="A1585" i="47"/>
  <c r="A1531" i="47"/>
  <c r="A1572" i="47"/>
  <c r="A1553" i="47"/>
  <c r="A1415" i="47"/>
  <c r="A2080" i="47"/>
  <c r="A1468" i="47"/>
  <c r="A1749" i="47"/>
  <c r="A1838" i="47"/>
  <c r="A1502" i="47"/>
  <c r="A2098" i="47"/>
  <c r="A1538" i="47"/>
  <c r="A1464" i="47"/>
  <c r="A1741" i="47"/>
  <c r="A1592" i="47"/>
  <c r="A1957" i="47"/>
  <c r="A1620" i="47"/>
  <c r="A2325" i="47"/>
  <c r="A1705" i="47"/>
  <c r="A1566" i="47"/>
  <c r="A2265" i="47"/>
  <c r="A1686" i="47"/>
  <c r="A1427" i="47"/>
  <c r="A1521" i="47"/>
  <c r="A1989" i="47"/>
  <c r="A1729" i="47"/>
  <c r="A1631" i="47"/>
  <c r="A1471" i="47"/>
  <c r="A1504" i="47"/>
  <c r="A1998" i="47"/>
  <c r="A1512" i="47"/>
  <c r="A1461" i="47"/>
  <c r="A1870" i="47"/>
  <c r="A1579" i="47"/>
  <c r="A1866" i="47"/>
  <c r="A2163" i="47"/>
  <c r="A1999" i="47"/>
  <c r="A1761" i="47"/>
  <c r="A2076" i="47"/>
  <c r="A1709" i="47"/>
  <c r="A1783" i="47"/>
  <c r="A1901" i="47"/>
  <c r="A1606" i="47"/>
  <c r="A1484" i="47"/>
  <c r="A1444" i="47"/>
  <c r="A1841" i="47"/>
  <c r="A1940" i="47"/>
  <c r="A1980" i="47"/>
  <c r="A1821" i="47"/>
  <c r="A1481" i="47"/>
  <c r="A2022" i="47"/>
  <c r="A1416" i="47"/>
  <c r="A1754" i="47"/>
  <c r="A1788" i="47"/>
  <c r="A1714" i="47"/>
  <c r="A1837" i="47"/>
  <c r="A1965" i="47"/>
  <c r="A1713" i="47"/>
  <c r="A1546" i="47"/>
  <c r="A1597" i="47"/>
  <c r="A1890" i="47"/>
  <c r="A1581" i="47"/>
  <c r="A1473" i="47"/>
  <c r="A2229" i="47"/>
  <c r="A1449" i="47"/>
  <c r="A1628" i="47"/>
  <c r="A2205" i="47"/>
  <c r="A1947" i="47"/>
  <c r="A1515" i="47"/>
  <c r="A2011" i="47"/>
  <c r="A1703" i="47"/>
  <c r="A1604" i="47"/>
  <c r="A1635" i="47"/>
  <c r="A1968" i="47"/>
  <c r="A1533" i="47"/>
  <c r="A1658" i="47"/>
  <c r="A1722" i="47"/>
  <c r="A1564" i="47"/>
  <c r="A1403" i="47"/>
  <c r="A1440" i="47"/>
  <c r="A1625" i="47"/>
  <c r="A1842" i="47"/>
  <c r="A1614" i="47"/>
  <c r="A2026" i="47"/>
  <c r="A1483" i="47"/>
  <c r="A1784" i="47"/>
  <c r="A2323" i="47"/>
  <c r="A2178" i="47"/>
  <c r="A1445" i="47"/>
  <c r="A1477" i="47"/>
  <c r="A2127" i="47"/>
  <c r="A1570" i="47"/>
  <c r="A1450" i="47"/>
  <c r="A2351" i="47"/>
  <c r="A1991" i="47"/>
  <c r="A1407" i="47"/>
  <c r="A2190" i="47"/>
  <c r="A1496" i="47"/>
  <c r="A1926" i="47"/>
  <c r="A1955" i="47"/>
  <c r="A1693" i="47"/>
  <c r="A1685" i="47"/>
  <c r="A1634" i="47"/>
  <c r="A1593" i="47"/>
  <c r="A1697" i="47"/>
  <c r="A1774" i="47"/>
  <c r="A1987" i="47"/>
  <c r="A1859" i="47"/>
  <c r="A1973" i="47"/>
  <c r="A1612" i="47"/>
  <c r="A2195" i="47"/>
  <c r="A2095" i="47"/>
  <c r="A1467" i="47"/>
  <c r="A2087" i="47"/>
  <c r="A1700" i="47"/>
  <c r="A1656" i="47"/>
  <c r="A1646" i="47"/>
  <c r="A1545" i="47"/>
  <c r="A1630" i="47"/>
  <c r="A1752" i="47"/>
  <c r="A1982" i="47"/>
  <c r="A1917" i="47"/>
  <c r="A1660" i="47"/>
  <c r="A1560" i="47"/>
  <c r="A2232" i="47"/>
  <c r="A1762" i="47"/>
  <c r="A1636" i="47"/>
  <c r="A1577" i="47"/>
  <c r="A1510" i="47"/>
  <c r="A1930" i="47"/>
  <c r="A1520" i="47"/>
  <c r="A2092" i="47"/>
  <c r="A2091" i="47"/>
  <c r="A1908" i="47"/>
  <c r="A2082" i="47"/>
  <c r="A1899" i="47"/>
  <c r="A1937" i="47"/>
  <c r="A1596" i="47"/>
  <c r="A1558" i="47"/>
  <c r="A2008" i="47"/>
  <c r="A1934" i="47"/>
  <c r="A1852" i="47"/>
  <c r="A1971" i="47"/>
  <c r="A1675" i="47"/>
  <c r="A1847" i="47"/>
  <c r="A1457" i="47"/>
  <c r="A1854" i="47"/>
  <c r="A1736" i="47"/>
  <c r="A2219" i="47"/>
  <c r="A1453" i="47"/>
  <c r="A1679" i="47"/>
  <c r="A1786" i="47"/>
  <c r="A1907" i="47"/>
  <c r="A1600" i="47"/>
  <c r="A1689" i="47"/>
  <c r="A1494" i="47"/>
  <c r="A1474" i="47"/>
  <c r="A1669" i="47"/>
  <c r="A2002" i="47"/>
  <c r="A2311" i="47"/>
  <c r="A1433" i="47"/>
  <c r="A1548" i="47"/>
  <c r="A1735" i="47"/>
  <c r="A1766" i="47" l="1"/>
  <c r="A1702" i="47"/>
  <c r="A2280" i="47"/>
  <c r="A1824" i="47"/>
  <c r="A1976" i="47"/>
  <c r="A1671" i="47"/>
  <c r="A1929" i="47"/>
  <c r="A1886" i="47"/>
  <c r="A1738" i="47"/>
  <c r="A1949" i="47"/>
  <c r="A1753" i="47"/>
  <c r="A1731" i="47"/>
  <c r="A1919" i="47"/>
  <c r="A1817" i="47"/>
  <c r="A2194" i="47"/>
  <c r="A1855" i="47"/>
  <c r="A1801" i="47"/>
  <c r="A1623" i="47"/>
  <c r="A1959" i="47"/>
  <c r="A1721" i="47"/>
  <c r="A2157" i="47"/>
  <c r="A1941" i="47"/>
  <c r="A2132" i="47"/>
  <c r="A2051" i="47"/>
  <c r="A2189" i="47"/>
  <c r="A1905" i="47"/>
  <c r="A1820" i="47"/>
  <c r="A1792" i="47"/>
  <c r="A1664" i="47"/>
  <c r="A2298" i="47"/>
  <c r="A1615" i="47"/>
  <c r="A1772" i="47"/>
  <c r="A1785" i="47"/>
  <c r="A1613" i="47"/>
  <c r="A1724" i="47"/>
  <c r="A1728" i="47"/>
  <c r="A1831" i="47"/>
  <c r="A1627" i="47"/>
  <c r="A2038" i="47"/>
  <c r="A1668" i="47"/>
  <c r="A1718" i="47"/>
  <c r="A1848" i="47"/>
  <c r="A1944" i="47"/>
  <c r="A2272" i="47"/>
  <c r="A1888" i="47"/>
  <c r="A1756" i="47"/>
  <c r="A1643" i="47"/>
  <c r="A1674" i="47"/>
  <c r="A2054" i="47"/>
  <c r="A2137" i="47"/>
  <c r="A1836" i="47"/>
  <c r="A1885" i="47"/>
  <c r="A2155" i="47"/>
  <c r="A1640" i="47"/>
  <c r="A1764" i="47"/>
  <c r="A1858" i="47"/>
  <c r="A1649" i="47"/>
  <c r="A2090" i="47"/>
  <c r="A1797" i="47"/>
  <c r="A1913" i="47"/>
  <c r="A1661" i="47"/>
  <c r="A2198" i="47"/>
  <c r="A1935" i="47"/>
  <c r="A1633" i="47"/>
  <c r="A2202" i="47"/>
  <c r="A1889" i="47"/>
  <c r="A2107" i="47"/>
  <c r="A2047" i="47"/>
  <c r="A2171" i="47"/>
  <c r="A1758" i="47"/>
  <c r="A2282" i="47"/>
  <c r="A2291" i="47"/>
  <c r="A2130" i="47"/>
  <c r="A1777" i="47"/>
  <c r="A1860" i="47"/>
  <c r="A2182" i="47"/>
  <c r="A1830" i="47"/>
  <c r="A1846" i="47"/>
  <c r="A2295" i="47"/>
  <c r="A2173" i="47"/>
  <c r="A1793" i="47"/>
  <c r="A2126" i="47"/>
  <c r="A2191" i="47"/>
  <c r="A1650" i="47"/>
  <c r="A2327" i="47"/>
  <c r="A1645" i="47"/>
  <c r="A2378" i="47"/>
  <c r="A1984" i="47"/>
  <c r="A2042" i="47"/>
  <c r="A1835" i="47"/>
  <c r="A1673" i="47"/>
  <c r="A2037" i="47"/>
  <c r="A1616" i="47"/>
  <c r="A1681" i="47"/>
  <c r="A2140" i="47"/>
  <c r="A2101" i="47"/>
  <c r="A1909" i="47"/>
  <c r="A2363" i="47"/>
  <c r="A1779" i="47"/>
  <c r="A1879" i="47"/>
  <c r="A1900" i="47"/>
  <c r="A2187" i="47"/>
  <c r="A2390" i="47"/>
  <c r="A1903" i="47"/>
  <c r="A2147" i="47"/>
  <c r="A1694" i="47"/>
  <c r="A1986" i="47"/>
  <c r="A1936" i="47"/>
  <c r="A1657" i="47"/>
  <c r="A1875" i="47"/>
  <c r="A2208" i="47"/>
  <c r="A1796" i="47"/>
  <c r="A1720" i="47"/>
  <c r="A1962" i="47"/>
  <c r="A1745" i="47"/>
  <c r="A2287" i="47"/>
  <c r="A2395" i="47"/>
  <c r="A2059" i="47"/>
  <c r="A1607" i="47"/>
  <c r="A1677" i="47"/>
  <c r="A1814" i="47"/>
  <c r="A1825" i="47"/>
  <c r="A1603" i="47"/>
  <c r="A1715" i="47"/>
  <c r="A1828" i="47"/>
  <c r="A1781" i="47"/>
  <c r="A1746" i="47"/>
  <c r="A2165" i="47"/>
  <c r="A1914" i="47"/>
  <c r="A2021" i="47"/>
  <c r="A2180" i="47"/>
  <c r="A1684" i="47"/>
  <c r="A1983" i="47"/>
  <c r="A2199" i="47"/>
  <c r="A1712" i="47"/>
  <c r="A1704" i="47"/>
  <c r="A2134" i="47"/>
  <c r="A1667" i="47"/>
  <c r="A1897" i="47"/>
  <c r="A2226" i="47"/>
  <c r="A2211" i="47"/>
  <c r="A1988" i="47"/>
  <c r="A1644" i="47"/>
  <c r="A1806" i="47"/>
  <c r="A1961" i="47"/>
  <c r="A1748" i="47"/>
  <c r="A1869" i="47"/>
  <c r="A1800" i="47"/>
  <c r="A1653" i="47"/>
  <c r="A2052" i="47"/>
  <c r="A2099" i="47"/>
  <c r="A2108" i="47"/>
  <c r="A2292" i="47"/>
  <c r="A1710" i="47"/>
  <c r="A1760" i="47"/>
  <c r="A2117" i="47"/>
  <c r="A1952" i="47"/>
  <c r="A1856" i="47"/>
  <c r="A1812" i="47"/>
  <c r="A1974" i="47"/>
  <c r="A1834" i="47"/>
  <c r="A1893" i="47"/>
  <c r="A1696" i="47"/>
  <c r="A1770" i="47"/>
  <c r="A1683" i="47"/>
  <c r="A1922" i="47"/>
  <c r="A1733" i="47"/>
  <c r="A2168" i="47"/>
  <c r="A1804" i="47"/>
  <c r="A1954" i="47"/>
  <c r="A2222" i="47"/>
  <c r="A2041" i="47"/>
  <c r="A2276" i="47"/>
  <c r="A2066" i="47"/>
  <c r="A2070" i="47"/>
  <c r="A2086" i="47" l="1"/>
  <c r="A1871" i="47"/>
  <c r="A2048" i="47"/>
  <c r="A1928" i="47"/>
  <c r="A1813" i="47"/>
  <c r="A1972" i="47"/>
  <c r="A1992" i="47"/>
  <c r="A2251" i="47"/>
  <c r="A2141" i="47"/>
  <c r="A1921" i="47"/>
  <c r="A2055" i="47"/>
  <c r="A1931" i="47"/>
  <c r="A2149" i="47"/>
  <c r="A1827" i="47"/>
  <c r="A2105" i="47"/>
  <c r="A1823" i="47"/>
  <c r="A2017" i="47"/>
  <c r="A1902" i="47"/>
  <c r="A2088" i="47"/>
  <c r="A1924" i="47"/>
  <c r="A1815" i="47"/>
  <c r="A2357" i="47"/>
  <c r="A1938" i="47"/>
  <c r="A1966" i="47"/>
  <c r="A1956" i="47"/>
  <c r="A1868" i="47"/>
  <c r="A2024" i="47"/>
  <c r="A1843" i="47"/>
  <c r="A2144" i="47"/>
  <c r="A1918" i="47"/>
  <c r="A2238" i="47"/>
  <c r="A2031" i="47"/>
  <c r="A1985" i="47"/>
  <c r="A1864" i="47"/>
  <c r="A2020" i="47"/>
  <c r="A2389" i="47"/>
  <c r="A2332" i="47"/>
  <c r="A2159" i="47"/>
  <c r="A2001" i="47"/>
  <c r="A2394" i="47"/>
  <c r="A2119" i="47"/>
  <c r="A1953" i="47"/>
  <c r="A2129" i="47"/>
  <c r="A2176" i="47"/>
  <c r="A2266" i="47"/>
  <c r="A2122" i="47"/>
  <c r="A1960" i="47"/>
  <c r="A1867" i="47"/>
  <c r="A2334" i="47"/>
  <c r="A2100" i="47"/>
  <c r="A1979" i="47"/>
  <c r="A2109" i="47"/>
  <c r="A1816" i="47"/>
  <c r="A2030" i="47"/>
  <c r="A2089" i="47"/>
  <c r="A2113" i="47"/>
  <c r="A2085" i="47"/>
  <c r="A2254" i="47"/>
  <c r="A2241" i="47"/>
  <c r="A2368" i="47"/>
  <c r="A1896" i="47"/>
  <c r="A2034" i="47"/>
  <c r="A2012" i="47"/>
  <c r="A2152" i="47"/>
  <c r="A1853" i="47"/>
  <c r="A2069" i="47"/>
  <c r="A2161" i="47"/>
  <c r="A2188" i="47"/>
  <c r="A1912" i="47"/>
  <c r="A2183" i="47"/>
  <c r="A2365" i="47"/>
  <c r="A1981" i="47"/>
  <c r="A1915" i="47"/>
  <c r="A1803" i="47"/>
  <c r="A2014" i="47"/>
  <c r="A1807" i="47"/>
  <c r="A2259" i="47"/>
  <c r="A1920" i="47"/>
  <c r="A1857" i="47"/>
  <c r="A2340" i="47"/>
  <c r="A2242" i="47"/>
  <c r="A2391" i="47"/>
  <c r="A2060" i="47"/>
  <c r="A1958" i="47"/>
  <c r="A2247" i="47"/>
  <c r="A1833" i="47"/>
  <c r="A2398" i="47"/>
  <c r="A2290" i="47"/>
  <c r="A1840" i="47"/>
  <c r="A2036" i="47"/>
  <c r="A2299" i="47"/>
  <c r="A1844" i="47"/>
  <c r="A2162" i="47"/>
  <c r="A2347" i="47"/>
  <c r="A1873" i="47"/>
  <c r="A1993" i="47"/>
  <c r="A2330" i="47"/>
  <c r="A2058" i="47"/>
  <c r="A2270" i="47"/>
  <c r="A2004" i="47"/>
  <c r="A1933" i="47"/>
  <c r="A1883" i="47"/>
  <c r="A1970" i="47"/>
  <c r="A2093" i="47"/>
  <c r="A2174" i="47"/>
  <c r="A2056" i="47"/>
  <c r="A1910" i="47"/>
  <c r="A1948" i="47"/>
  <c r="A1904" i="47"/>
  <c r="A2380" i="47"/>
  <c r="A2114" i="47"/>
  <c r="A1877" i="47"/>
  <c r="A1945" i="47"/>
  <c r="A2075" i="47"/>
  <c r="A2136" i="47"/>
  <c r="A2103" i="47"/>
  <c r="A2387" i="47"/>
  <c r="A2079" i="47"/>
  <c r="A2237" i="47"/>
  <c r="A2035" i="47"/>
  <c r="A1845" i="47"/>
  <c r="A2373" i="47"/>
  <c r="A2046" i="47"/>
  <c r="A2382" i="47"/>
  <c r="A1977" i="47"/>
  <c r="A2371" i="47"/>
  <c r="A2402" i="47"/>
  <c r="A1861" i="47"/>
  <c r="A1997" i="47"/>
  <c r="A1849" i="47"/>
  <c r="A1964" i="47"/>
  <c r="A2355" i="47"/>
  <c r="A2337" i="47"/>
  <c r="A2154" i="47"/>
  <c r="A1884" i="47"/>
  <c r="A2221" i="47"/>
  <c r="A2186" i="47"/>
  <c r="A2317" i="47"/>
  <c r="A2308" i="47"/>
  <c r="A2252" i="47"/>
  <c r="A2000" i="47"/>
  <c r="A2006" i="47"/>
  <c r="A2097" i="47"/>
  <c r="A2399" i="47"/>
  <c r="A1946" i="47"/>
  <c r="A2028" i="47"/>
  <c r="A2025" i="47"/>
  <c r="A1996" i="47"/>
  <c r="A1894" i="47"/>
  <c r="A2301" i="47"/>
  <c r="A1881" i="47"/>
  <c r="A2184" i="47"/>
  <c r="A1850" i="47"/>
  <c r="A2326" i="47"/>
  <c r="A2307" i="47"/>
  <c r="A2135" i="47"/>
  <c r="A1874" i="47"/>
  <c r="A2376" i="47" l="1"/>
  <c r="A2231" i="47"/>
  <c r="A2043" i="47"/>
  <c r="A2124" i="47"/>
  <c r="A2023" i="47"/>
  <c r="A2131" i="47"/>
  <c r="A2071" i="47"/>
  <c r="A2064" i="47"/>
  <c r="A2166" i="47"/>
  <c r="A2102" i="47"/>
  <c r="A2121" i="47"/>
  <c r="A2172" i="47"/>
  <c r="A2359" i="47"/>
  <c r="A2027" i="47"/>
  <c r="A2128" i="47"/>
  <c r="A2329" i="47"/>
  <c r="A2319" i="47"/>
  <c r="A2224" i="47"/>
  <c r="A2138" i="47"/>
  <c r="A2015" i="47"/>
  <c r="A2305" i="47"/>
  <c r="A2349" i="47"/>
  <c r="A2255" i="47"/>
  <c r="A2341" i="47"/>
  <c r="A2286" i="47"/>
  <c r="A2153" i="47"/>
  <c r="A2118" i="47"/>
  <c r="A2068" i="47"/>
  <c r="A2201" i="47"/>
  <c r="A2220" i="47"/>
  <c r="A2185" i="47"/>
  <c r="A2344" i="47"/>
  <c r="A2156" i="47"/>
  <c r="A2288" i="47"/>
  <c r="A2217" i="47"/>
  <c r="A2192" i="47"/>
  <c r="A2013" i="47"/>
  <c r="A2248" i="47"/>
  <c r="A2335" i="47"/>
  <c r="A2083" i="47"/>
  <c r="A2204" i="47"/>
  <c r="A2362" i="47"/>
  <c r="A2260" i="47"/>
  <c r="A2112" i="47"/>
  <c r="A2285" i="47"/>
  <c r="A2074" i="47"/>
  <c r="A2228" i="47"/>
  <c r="A2206" i="47"/>
  <c r="A2164" i="47"/>
  <c r="A2197" i="47"/>
  <c r="A2177" i="47"/>
  <c r="A2336" i="47"/>
  <c r="A2145" i="47"/>
  <c r="A2077" i="47"/>
  <c r="A2148" i="47"/>
  <c r="A2256" i="47"/>
  <c r="A2293" i="47"/>
  <c r="A2170" i="47"/>
  <c r="A2133" i="47"/>
  <c r="A2044" i="47"/>
  <c r="A2236" i="47"/>
  <c r="A2033" i="47"/>
  <c r="A2158" i="47"/>
  <c r="A2007" i="47"/>
  <c r="A2003" i="47"/>
  <c r="A2383" i="47"/>
  <c r="A2388" i="47"/>
  <c r="A2269" i="47"/>
  <c r="A2352" i="47"/>
  <c r="A2234" i="47"/>
  <c r="A2081" i="47"/>
  <c r="A2384" i="47"/>
  <c r="A2196" i="47"/>
  <c r="A2297" i="47"/>
  <c r="A2084" i="47"/>
  <c r="A2246" i="47"/>
  <c r="A2045" i="47"/>
  <c r="A2258" i="47"/>
  <c r="A2193" i="47"/>
  <c r="A2120" i="47"/>
  <c r="A2181" i="47"/>
  <c r="A2313" i="47"/>
  <c r="A2230" i="47"/>
  <c r="A2309" i="47"/>
  <c r="A2300" i="47"/>
  <c r="A2067" i="47"/>
  <c r="A2322" i="47"/>
  <c r="A2200" i="47"/>
  <c r="A2386" i="47"/>
  <c r="A2104" i="47"/>
  <c r="A2110" i="47"/>
  <c r="A2115" i="47"/>
  <c r="A2212" i="47"/>
  <c r="A2016" i="47"/>
  <c r="A2179" i="47"/>
  <c r="A2050" i="47"/>
  <c r="A2094" i="47"/>
  <c r="A2225" i="47"/>
  <c r="A2146" i="47"/>
  <c r="A2354" i="47"/>
  <c r="A2049" i="47"/>
  <c r="A2061" i="47"/>
  <c r="A2235" i="47"/>
  <c r="A2279" i="47"/>
  <c r="A2303" i="47"/>
  <c r="A2275" i="47"/>
  <c r="A2314" i="47"/>
  <c r="A2374" i="47"/>
  <c r="A2073" i="47"/>
  <c r="A2040" i="47"/>
  <c r="A2057" i="47"/>
  <c r="A2214" i="47"/>
  <c r="A2361" i="47"/>
  <c r="A2053" i="47"/>
  <c r="A2096" i="47"/>
  <c r="A2289" i="47"/>
  <c r="A2160" i="47"/>
  <c r="A2392" i="47" l="1"/>
  <c r="A2331" i="47"/>
  <c r="A2324" i="47"/>
  <c r="A2268" i="47"/>
  <c r="A2353" i="47"/>
  <c r="A2215" i="47"/>
  <c r="A2227" i="47"/>
  <c r="A2264" i="47"/>
  <c r="A2372" i="47"/>
  <c r="A2302" i="47"/>
  <c r="A2213" i="47"/>
  <c r="A2356" i="47"/>
  <c r="A2318" i="47"/>
  <c r="A2328" i="47"/>
  <c r="A2321" i="47"/>
  <c r="A2366" i="47"/>
  <c r="A2271" i="47"/>
  <c r="A2385" i="47"/>
  <c r="A2401" i="47"/>
  <c r="A2338" i="47"/>
  <c r="A2223" i="47"/>
  <c r="A2243" i="47"/>
  <c r="A2240" i="47"/>
  <c r="A2261" i="47"/>
  <c r="A2267" i="47"/>
  <c r="A2244" i="47"/>
  <c r="A2397" i="47"/>
  <c r="A2283" i="47"/>
  <c r="A2250" i="47"/>
  <c r="A2216" i="47"/>
  <c r="A2315" i="47"/>
  <c r="A2400" i="47"/>
  <c r="A2207" i="47"/>
  <c r="A2233" i="47"/>
  <c r="A2370" i="47"/>
  <c r="A2274" i="47"/>
  <c r="A2312" i="47"/>
  <c r="A2277" i="47"/>
  <c r="A2257" i="47"/>
  <c r="A2249" i="47"/>
  <c r="A2379" i="47"/>
  <c r="A2310" i="47"/>
  <c r="A2381" i="47"/>
  <c r="A2245" i="47"/>
  <c r="A2281" i="47"/>
  <c r="A2203" i="47"/>
  <c r="A2333" i="47"/>
  <c r="A2348" i="47"/>
  <c r="A2364" i="47"/>
  <c r="A2253" i="47"/>
  <c r="A2304" i="47"/>
  <c r="A2320" i="47"/>
  <c r="A2360" i="47"/>
  <c r="A2296" i="47"/>
  <c r="A2273" i="47"/>
  <c r="A2346" i="47"/>
  <c r="A2294" i="47"/>
  <c r="A2393" i="47"/>
  <c r="A2284" i="47"/>
  <c r="A2396" i="47"/>
  <c r="A2358" i="47"/>
  <c r="A2345" i="47"/>
  <c r="A2377" i="47"/>
</calcChain>
</file>

<file path=xl/sharedStrings.xml><?xml version="1.0" encoding="utf-8"?>
<sst xmlns="http://schemas.openxmlformats.org/spreadsheetml/2006/main" count="21745" uniqueCount="11114">
  <si>
    <t>RC110</t>
  </si>
  <si>
    <t>RC368</t>
  </si>
  <si>
    <t>RC321</t>
  </si>
  <si>
    <t>RC328</t>
  </si>
  <si>
    <t>RC304</t>
  </si>
  <si>
    <t>RC971</t>
  </si>
  <si>
    <t>RCB16</t>
  </si>
  <si>
    <t>RCB07</t>
  </si>
  <si>
    <t>RCBTV</t>
  </si>
  <si>
    <t>RCB05</t>
  </si>
  <si>
    <t>RCBP9</t>
  </si>
  <si>
    <t>RCB55</t>
  </si>
  <si>
    <t>RCD01</t>
  </si>
  <si>
    <t>code in list</t>
  </si>
  <si>
    <t>name in list</t>
  </si>
  <si>
    <t>RTK31</t>
  </si>
  <si>
    <t>RTK49</t>
  </si>
  <si>
    <t>RTK46</t>
  </si>
  <si>
    <t>RTP24</t>
  </si>
  <si>
    <t>RTP02</t>
  </si>
  <si>
    <t>RTP25</t>
  </si>
  <si>
    <t>RTP04</t>
  </si>
  <si>
    <t>Homerton University Hospital NHS Foundation Trust</t>
  </si>
  <si>
    <t>The Princess Alexandra Hospital NHS Trust</t>
  </si>
  <si>
    <t>The Queen Elizabeth Hospital, King's Lynn, NHS Foundation Trust</t>
  </si>
  <si>
    <t>The Robert Jones And Agnes Hunt Orthopaedic Hospital NHS Foundation Trust</t>
  </si>
  <si>
    <t>The Rotherham NHS Foundation Trust</t>
  </si>
  <si>
    <t>The Royal Bournemouth And Christchurch Hospitals NHS Foundation Trust</t>
  </si>
  <si>
    <t>The Royal Marsden NHS Foundation Trust</t>
  </si>
  <si>
    <t>The Royal Orthopaedic Hospital NHS Foundation Trust</t>
  </si>
  <si>
    <t>The Royal Wolverhampton NHS Trust</t>
  </si>
  <si>
    <t>The Walton Centre NHS Foundation Trust</t>
  </si>
  <si>
    <t>The Whittington Hospital NHS Trust</t>
  </si>
  <si>
    <t>United Lincolnshire Hospitals NHS Trust</t>
  </si>
  <si>
    <t>University College London Hospitals NHS Foundation Trust</t>
  </si>
  <si>
    <t>University Hospital Southampton NHS Foundation Trust</t>
  </si>
  <si>
    <t>University Hospitals Birmingham NHS Foundation Trust</t>
  </si>
  <si>
    <t>RPY</t>
  </si>
  <si>
    <t>REM20</t>
  </si>
  <si>
    <t>REP01</t>
  </si>
  <si>
    <t>RET20</t>
  </si>
  <si>
    <t>RYQ31</t>
  </si>
  <si>
    <t>RYQ11</t>
  </si>
  <si>
    <t>RYQ32</t>
  </si>
  <si>
    <t>RYQ50</t>
  </si>
  <si>
    <t>RYQ10</t>
  </si>
  <si>
    <t>RYQ22</t>
  </si>
  <si>
    <t>RYQ40</t>
  </si>
  <si>
    <t>RYR05</t>
  </si>
  <si>
    <t>RYR14</t>
  </si>
  <si>
    <t>RYR16</t>
  </si>
  <si>
    <t>RYR18</t>
  </si>
  <si>
    <t>RCBNH</t>
  </si>
  <si>
    <t>RCBN1</t>
  </si>
  <si>
    <t>RCBL8</t>
  </si>
  <si>
    <t>RCBCA</t>
  </si>
  <si>
    <t>RCBN2</t>
  </si>
  <si>
    <t>RCBG1</t>
  </si>
  <si>
    <t>RN542</t>
  </si>
  <si>
    <t>RN541</t>
  </si>
  <si>
    <t>got to equal 0</t>
  </si>
  <si>
    <t>RVV05</t>
  </si>
  <si>
    <t>RVVWT</t>
  </si>
  <si>
    <t>RVV01</t>
  </si>
  <si>
    <t>RW604</t>
  </si>
  <si>
    <t>RA901</t>
  </si>
  <si>
    <t>RAE01</t>
  </si>
  <si>
    <t>RAE05</t>
  </si>
  <si>
    <t>RAJ25</t>
  </si>
  <si>
    <t>RAJ01</t>
  </si>
  <si>
    <t>RALRA</t>
  </si>
  <si>
    <t>RAL22</t>
  </si>
  <si>
    <t>RALHA</t>
  </si>
  <si>
    <t>RALMV</t>
  </si>
  <si>
    <t>RAL02</t>
  </si>
  <si>
    <t>RAL01</t>
  </si>
  <si>
    <t>RN325</t>
  </si>
  <si>
    <t>RALAL</t>
  </si>
  <si>
    <t>RALWA</t>
  </si>
  <si>
    <t>RAN02</t>
  </si>
  <si>
    <t>RAN01</t>
  </si>
  <si>
    <t>RBS25</t>
  </si>
  <si>
    <t>RBS76</t>
  </si>
  <si>
    <t>RBT20</t>
  </si>
  <si>
    <t>RBT22</t>
  </si>
  <si>
    <t>RBT21</t>
  </si>
  <si>
    <t>RBV01</t>
  </si>
  <si>
    <t>RBZ95</t>
  </si>
  <si>
    <t>RBZ92</t>
  </si>
  <si>
    <t>RBZ91</t>
  </si>
  <si>
    <t>RBZ12</t>
  </si>
  <si>
    <t>RBZ99</t>
  </si>
  <si>
    <t>RBZ98</t>
  </si>
  <si>
    <t>RC111</t>
  </si>
  <si>
    <t>RA215</t>
  </si>
  <si>
    <t>RA245</t>
  </si>
  <si>
    <t>RHW11</t>
  </si>
  <si>
    <t>RHW14</t>
  </si>
  <si>
    <t>RHW22</t>
  </si>
  <si>
    <t>RHW10</t>
  </si>
  <si>
    <t>RJ100</t>
  </si>
  <si>
    <t>RJ121</t>
  </si>
  <si>
    <t>RJE01</t>
  </si>
  <si>
    <t>RJE03</t>
  </si>
  <si>
    <t>RJEHQ</t>
  </si>
  <si>
    <t>RJF02</t>
  </si>
  <si>
    <t>RJL30</t>
  </si>
  <si>
    <t>RJL31</t>
  </si>
  <si>
    <t>RJLT1</t>
  </si>
  <si>
    <t>RJL32</t>
  </si>
  <si>
    <t>RJN63</t>
  </si>
  <si>
    <t>RJN68</t>
  </si>
  <si>
    <t>RJN71</t>
  </si>
  <si>
    <t>RLT01</t>
  </si>
  <si>
    <t>RLT50</t>
  </si>
  <si>
    <t>RLU01</t>
  </si>
  <si>
    <t>RM131</t>
  </si>
  <si>
    <t>RM102</t>
  </si>
  <si>
    <t>RM301</t>
  </si>
  <si>
    <t>RMC01</t>
  </si>
  <si>
    <t>RMP01</t>
  </si>
  <si>
    <t>RN506</t>
  </si>
  <si>
    <t>RVR05</t>
  </si>
  <si>
    <t>RVR06</t>
  </si>
  <si>
    <t>RVR60</t>
  </si>
  <si>
    <t>RVV02</t>
  </si>
  <si>
    <t>RVVFC</t>
  </si>
  <si>
    <t>RVVKC</t>
  </si>
  <si>
    <t>RVVMA</t>
  </si>
  <si>
    <t>RVVMD</t>
  </si>
  <si>
    <t>RNLAY</t>
  </si>
  <si>
    <t>RTHF1</t>
  </si>
  <si>
    <t>RTHF2</t>
  </si>
  <si>
    <t>RTHE3</t>
  </si>
  <si>
    <t>RTH03</t>
  </si>
  <si>
    <t>RTHA5</t>
  </si>
  <si>
    <t>RTHC7</t>
  </si>
  <si>
    <t>RTHF4</t>
  </si>
  <si>
    <t>RTHE4</t>
  </si>
  <si>
    <t>RTH16</t>
  </si>
  <si>
    <t>RTH21</t>
  </si>
  <si>
    <t>RTHD8</t>
  </si>
  <si>
    <t>RTK02</t>
  </si>
  <si>
    <t>RTK34</t>
  </si>
  <si>
    <t>RTK44</t>
  </si>
  <si>
    <t>RTK29</t>
  </si>
  <si>
    <t>RTK42</t>
  </si>
  <si>
    <t>RTK37</t>
  </si>
  <si>
    <t>RTK32</t>
  </si>
  <si>
    <t>RTK20</t>
  </si>
  <si>
    <t>RTK43</t>
  </si>
  <si>
    <t>RTK33</t>
  </si>
  <si>
    <t>RTK39</t>
  </si>
  <si>
    <t>RTK25</t>
  </si>
  <si>
    <t>RTK51</t>
  </si>
  <si>
    <t>RTK28</t>
  </si>
  <si>
    <t>RTK30</t>
  </si>
  <si>
    <t>RTK50</t>
  </si>
  <si>
    <t>RTK48</t>
  </si>
  <si>
    <t>RTK47</t>
  </si>
  <si>
    <t>RTK40</t>
  </si>
  <si>
    <t>RTK24</t>
  </si>
  <si>
    <t>RTK38</t>
  </si>
  <si>
    <t>RTK01</t>
  </si>
  <si>
    <t>RTK23</t>
  </si>
  <si>
    <t>RTK21</t>
  </si>
  <si>
    <t>RTK22</t>
  </si>
  <si>
    <t>RTK35</t>
  </si>
  <si>
    <t>RTK19</t>
  </si>
  <si>
    <t>RTK45</t>
  </si>
  <si>
    <t>RTK36</t>
  </si>
  <si>
    <t>RTK27</t>
  </si>
  <si>
    <t>RTK26</t>
  </si>
  <si>
    <t>RTK18</t>
  </si>
  <si>
    <t>RTH</t>
  </si>
  <si>
    <t>RCU</t>
  </si>
  <si>
    <t>RCX</t>
  </si>
  <si>
    <t>RD1</t>
  </si>
  <si>
    <t>RD3</t>
  </si>
  <si>
    <t>RD8</t>
  </si>
  <si>
    <t>RDD</t>
  </si>
  <si>
    <t>RDE</t>
  </si>
  <si>
    <t>RDU</t>
  </si>
  <si>
    <t>RDZ</t>
  </si>
  <si>
    <t>RE9</t>
  </si>
  <si>
    <t>REF</t>
  </si>
  <si>
    <t>Concatenation</t>
  </si>
  <si>
    <t>RQM</t>
  </si>
  <si>
    <t>RQQ</t>
  </si>
  <si>
    <t>RQW</t>
  </si>
  <si>
    <t>RQX</t>
  </si>
  <si>
    <t>RR1</t>
  </si>
  <si>
    <t>RR7</t>
  </si>
  <si>
    <t>RR8</t>
  </si>
  <si>
    <t>RRF</t>
  </si>
  <si>
    <t>RRJ</t>
  </si>
  <si>
    <t>RRK</t>
  </si>
  <si>
    <t>RRV</t>
  </si>
  <si>
    <t>RT3</t>
  </si>
  <si>
    <t>RTD</t>
  </si>
  <si>
    <t>RTE</t>
  </si>
  <si>
    <t>RTF</t>
  </si>
  <si>
    <t>RTG</t>
  </si>
  <si>
    <t>Provider Orgs</t>
  </si>
  <si>
    <t>RA2</t>
  </si>
  <si>
    <t>RA9</t>
  </si>
  <si>
    <t>RA7</t>
  </si>
  <si>
    <t>RA3</t>
  </si>
  <si>
    <t>RA4</t>
  </si>
  <si>
    <t>Natural Key</t>
  </si>
  <si>
    <t>REM</t>
  </si>
  <si>
    <t>REP</t>
  </si>
  <si>
    <t>RET</t>
  </si>
  <si>
    <t>RF4</t>
  </si>
  <si>
    <t>RFF</t>
  </si>
  <si>
    <t>RFR</t>
  </si>
  <si>
    <t>RFS</t>
  </si>
  <si>
    <t>RGN</t>
  </si>
  <si>
    <t>RGP</t>
  </si>
  <si>
    <t>RGQ</t>
  </si>
  <si>
    <t>RGR</t>
  </si>
  <si>
    <t>RGT</t>
  </si>
  <si>
    <t>RH8</t>
  </si>
  <si>
    <t>RHM</t>
  </si>
  <si>
    <t>RHQ</t>
  </si>
  <si>
    <t>RHU</t>
  </si>
  <si>
    <t>RHW</t>
  </si>
  <si>
    <t>RJ1</t>
  </si>
  <si>
    <t>RJ2</t>
  </si>
  <si>
    <t>RJ6</t>
  </si>
  <si>
    <t>RJ7</t>
  </si>
  <si>
    <t>RJC</t>
  </si>
  <si>
    <t>RXC</t>
  </si>
  <si>
    <t>RXF</t>
  </si>
  <si>
    <t>RXH</t>
  </si>
  <si>
    <t>RXK</t>
  </si>
  <si>
    <t>RXL</t>
  </si>
  <si>
    <t>RXN</t>
  </si>
  <si>
    <t>RXP</t>
  </si>
  <si>
    <t>RXQ</t>
  </si>
  <si>
    <t>RXR</t>
  </si>
  <si>
    <t>RXW</t>
  </si>
  <si>
    <t>RJD</t>
  </si>
  <si>
    <t>RJE</t>
  </si>
  <si>
    <t>RJF</t>
  </si>
  <si>
    <t>RJL</t>
  </si>
  <si>
    <t>RJN</t>
  </si>
  <si>
    <t>RJR</t>
  </si>
  <si>
    <t>RJZ</t>
  </si>
  <si>
    <t>RK5</t>
  </si>
  <si>
    <t>RK9</t>
  </si>
  <si>
    <t>RKB</t>
  </si>
  <si>
    <t>RKE</t>
  </si>
  <si>
    <t>RL1</t>
  </si>
  <si>
    <t>RL4</t>
  </si>
  <si>
    <t>RLN</t>
  </si>
  <si>
    <t>RLQ</t>
  </si>
  <si>
    <t>RLT</t>
  </si>
  <si>
    <t>RLU</t>
  </si>
  <si>
    <t>RM1</t>
  </si>
  <si>
    <t>RM2</t>
  </si>
  <si>
    <t>RM3</t>
  </si>
  <si>
    <t>RMC</t>
  </si>
  <si>
    <t>RMP</t>
  </si>
  <si>
    <t>RN3</t>
  </si>
  <si>
    <t>RN5</t>
  </si>
  <si>
    <t>RN7</t>
  </si>
  <si>
    <t>RNA</t>
  </si>
  <si>
    <t>RNL</t>
  </si>
  <si>
    <t>RNQ</t>
  </si>
  <si>
    <t>RNS</t>
  </si>
  <si>
    <t>RNZ</t>
  </si>
  <si>
    <t>RP5</t>
  </si>
  <si>
    <t>RP6</t>
  </si>
  <si>
    <t>RPA</t>
  </si>
  <si>
    <t>RPC</t>
  </si>
  <si>
    <t>RQ6</t>
  </si>
  <si>
    <t>RQ8</t>
  </si>
  <si>
    <t>RTK</t>
  </si>
  <si>
    <t>RTP</t>
  </si>
  <si>
    <t>RTR</t>
  </si>
  <si>
    <t>RTX</t>
  </si>
  <si>
    <t>RYJ</t>
  </si>
  <si>
    <t>Notes</t>
  </si>
  <si>
    <t>Validations</t>
  </si>
  <si>
    <t>R1H</t>
  </si>
  <si>
    <t>R1F</t>
  </si>
  <si>
    <t>Hospital Site Details</t>
  </si>
  <si>
    <t>Site code *The Site code is automatically populated when a Site name is selected</t>
  </si>
  <si>
    <t>Hospital Site name</t>
  </si>
  <si>
    <t>Main 2 Specialties on each ward</t>
  </si>
  <si>
    <t>Ward name</t>
  </si>
  <si>
    <t>Specialties</t>
  </si>
  <si>
    <t>100 - GENERAL SURGERY</t>
  </si>
  <si>
    <t>101 - UROLOGY</t>
  </si>
  <si>
    <t>110 - TRAUMA &amp; ORTHOPAEDICS</t>
  </si>
  <si>
    <t>120 - ENT</t>
  </si>
  <si>
    <t>130 - OPHTHALMOLOGY</t>
  </si>
  <si>
    <t>140 - ORAL SURGERY</t>
  </si>
  <si>
    <t>141 - RESTORATIVE DENTISTRY</t>
  </si>
  <si>
    <t>142 - PAEDIATRIC DENTISTRY</t>
  </si>
  <si>
    <t>143 - ORTHODONTICS</t>
  </si>
  <si>
    <t>145 - ORAL &amp; MAXILLO FACIAL SURGERY</t>
  </si>
  <si>
    <t>150 - NEUROSURGERY</t>
  </si>
  <si>
    <t>160 - PLASTIC SURGERY</t>
  </si>
  <si>
    <t>170 - CARDIOTHORACIC SURGERY</t>
  </si>
  <si>
    <t>171 - PAEDIATRIC SURGERY</t>
  </si>
  <si>
    <t>180 - ACCIDENT &amp; EMERGENCY</t>
  </si>
  <si>
    <t>190 - ANAESTHETICS</t>
  </si>
  <si>
    <t>192 - CRITICAL CARE MEDICINE</t>
  </si>
  <si>
    <t>300 - GENERAL MEDICINE</t>
  </si>
  <si>
    <t>301 - GASTROENTEROLOGY</t>
  </si>
  <si>
    <t>302 - ENDOCRINOLOGY</t>
  </si>
  <si>
    <t>303 - CLINICAL HAEMATOLOGY</t>
  </si>
  <si>
    <t>304 - CLINICAL PHYSIOLOGY</t>
  </si>
  <si>
    <t>305 - CLINICAL PHARMACOLOGY</t>
  </si>
  <si>
    <t>310 - AUDIOLOGICAL MEDICINE</t>
  </si>
  <si>
    <t>313 - CLINICAL IMMUNOLOGY and ALLERGY</t>
  </si>
  <si>
    <t>314 - REHABILITATION</t>
  </si>
  <si>
    <t>315 - PALLIATIVE MEDICINE</t>
  </si>
  <si>
    <t>320 - CARDIOLOGY</t>
  </si>
  <si>
    <t>321 - PAEDIATRIC CARDIOLOGY</t>
  </si>
  <si>
    <t>325 - SPORTS AND EXERCISE MEDICINE</t>
  </si>
  <si>
    <t>326 - ACUTE INTERNAL MEDICINE</t>
  </si>
  <si>
    <t>330 - DERMATOLOGY</t>
  </si>
  <si>
    <t>340 - RESPIRATORY MEDICINE</t>
  </si>
  <si>
    <t>350 - INFECTIOUS DISEASES</t>
  </si>
  <si>
    <t>RXWMB</t>
  </si>
  <si>
    <t>RXWML</t>
  </si>
  <si>
    <t>RXWAS</t>
  </si>
  <si>
    <t>RXWAT</t>
  </si>
  <si>
    <t>RYJ02</t>
  </si>
  <si>
    <t>REN20</t>
  </si>
  <si>
    <t>REN21</t>
  </si>
  <si>
    <t>RA219</t>
  </si>
  <si>
    <t>RA201</t>
  </si>
  <si>
    <t>RA305</t>
  </si>
  <si>
    <t>RA301</t>
  </si>
  <si>
    <t>RA430</t>
  </si>
  <si>
    <t>RA708</t>
  </si>
  <si>
    <t>RA702</t>
  </si>
  <si>
    <t>RA710</t>
  </si>
  <si>
    <t>RA703</t>
  </si>
  <si>
    <t>RA723</t>
  </si>
  <si>
    <t>RA701</t>
  </si>
  <si>
    <t>RXL02</t>
  </si>
  <si>
    <t>RXL04</t>
  </si>
  <si>
    <t>RXL03</t>
  </si>
  <si>
    <t>RXL05</t>
  </si>
  <si>
    <t>RXL07</t>
  </si>
  <si>
    <t>RXN06</t>
  </si>
  <si>
    <t>RXN07</t>
  </si>
  <si>
    <t>RXN08</t>
  </si>
  <si>
    <t>RXN01</t>
  </si>
  <si>
    <t>RXQ93</t>
  </si>
  <si>
    <t>RXQ80</t>
  </si>
  <si>
    <t>RXQ02</t>
  </si>
  <si>
    <t>RXQ50</t>
  </si>
  <si>
    <t>RXR01</t>
  </si>
  <si>
    <t>RXR10</t>
  </si>
  <si>
    <t>Hull And East Yorkshire Hospitals NHS Trust</t>
  </si>
  <si>
    <t>Imperial College Healthcare NHS Trust</t>
  </si>
  <si>
    <t>Ipswich Hospital NHS Trust</t>
  </si>
  <si>
    <t>Isle Of Wight NHS Trust</t>
  </si>
  <si>
    <t>James Paget University Hospitals NHS Foundation Trust</t>
  </si>
  <si>
    <t>Kettering General Hospital NHS Foundation Trust</t>
  </si>
  <si>
    <t>King's College Hospital NHS Foundation Trust</t>
  </si>
  <si>
    <t>Kingston Hospital NHS Trust</t>
  </si>
  <si>
    <t>Lancashire Teaching Hospitals NHS Foundation Trust</t>
  </si>
  <si>
    <t>Leeds Teaching Hospitals NHS Trust</t>
  </si>
  <si>
    <t>Milton Keynes Hospital NHS Foundation Trust</t>
  </si>
  <si>
    <t>Moorfields Eye Hospital NHS Foundation Trust</t>
  </si>
  <si>
    <t>Norfolk And Norwich University Hospitals NHS Foundation Trust</t>
  </si>
  <si>
    <t>North Bristol NHS Trust</t>
  </si>
  <si>
    <t>does site belong to trust</t>
  </si>
  <si>
    <t>REN</t>
  </si>
  <si>
    <t>Lookups</t>
  </si>
  <si>
    <t>South Tees Hospitals NHS Foundation Trust</t>
  </si>
  <si>
    <t>South Tyneside NHS Foundation Trust</t>
  </si>
  <si>
    <t>South Warwickshire NHS Foundation Trust</t>
  </si>
  <si>
    <t>Southend University Hospital NHS Foundation Trust</t>
  </si>
  <si>
    <t>Southport And Ormskirk Hospital NHS Trust</t>
  </si>
  <si>
    <t>St George's Healthcare NHS Trust</t>
  </si>
  <si>
    <t>St Helens And Knowsley Hospitals NHS Trust</t>
  </si>
  <si>
    <t>Stockport NHS Foundation Trust</t>
  </si>
  <si>
    <t>Surrey And Sussex Healthcare NHS Trust</t>
  </si>
  <si>
    <t>Tameside Hospital NHS Foundation Trust</t>
  </si>
  <si>
    <t>Taunton And Somerset NHS Foundation Trust</t>
  </si>
  <si>
    <t>The Christie NHS Foundation Trust</t>
  </si>
  <si>
    <t>The Clatterbridge Cancer Centre NHS Foundation Trust</t>
  </si>
  <si>
    <t>The Dudley Group NHS Foundation Trust</t>
  </si>
  <si>
    <t>The Hillingdon Hospitals NHS Foundation Trust</t>
  </si>
  <si>
    <t>The Newcastle Upon Tyne Hospitals NHS Foundation Trust</t>
  </si>
  <si>
    <t>RTP23</t>
  </si>
  <si>
    <t>RTP07</t>
  </si>
  <si>
    <t>RTP21</t>
  </si>
  <si>
    <t>RTR09</t>
  </si>
  <si>
    <t>RTR45</t>
  </si>
  <si>
    <t>RTRAQ</t>
  </si>
  <si>
    <t>RTRAT</t>
  </si>
  <si>
    <t>RTXBU</t>
  </si>
  <si>
    <t>RTXKM</t>
  </si>
  <si>
    <t>RTX01</t>
  </si>
  <si>
    <t>RTX02</t>
  </si>
  <si>
    <t>University Hospitals Bristol NHS Foundation Trust</t>
  </si>
  <si>
    <t>University Hospitals Coventry And Warwickshire NHS Trust</t>
  </si>
  <si>
    <t>University Hospitals Of Leicester NHS Trust</t>
  </si>
  <si>
    <t>University Hospitals Of Morecambe Bay NHS Foundation Trust</t>
  </si>
  <si>
    <t>Walsall Healthcare NHS Trust</t>
  </si>
  <si>
    <t>Warrington And Halton Hospitals NHS Foundation Trust</t>
  </si>
  <si>
    <t>RHM03</t>
  </si>
  <si>
    <t>RHM12</t>
  </si>
  <si>
    <t>RHM02</t>
  </si>
  <si>
    <t>RHM01</t>
  </si>
  <si>
    <t>RHQBN</t>
  </si>
  <si>
    <t>RHQNN</t>
  </si>
  <si>
    <t>RHQCC</t>
  </si>
  <si>
    <t>RHQCH</t>
  </si>
  <si>
    <t>RHQDR</t>
  </si>
  <si>
    <t>RHQNG</t>
  </si>
  <si>
    <t>RHQRT</t>
  </si>
  <si>
    <t>RHQHH</t>
  </si>
  <si>
    <t>RHQWP</t>
  </si>
  <si>
    <t>RHU10</t>
  </si>
  <si>
    <t xml:space="preserve"> </t>
  </si>
  <si>
    <t>RD755</t>
  </si>
  <si>
    <t>RD750</t>
  </si>
  <si>
    <t>RD816</t>
  </si>
  <si>
    <t>RDDH0</t>
  </si>
  <si>
    <t>RDDH1</t>
  </si>
  <si>
    <t>RDDH8</t>
  </si>
  <si>
    <t>RDEE4</t>
  </si>
  <si>
    <t>RDEEV</t>
  </si>
  <si>
    <t>RDEEB</t>
  </si>
  <si>
    <t>R1F01</t>
  </si>
  <si>
    <t>RDEE2</t>
  </si>
  <si>
    <t>RWP50</t>
  </si>
  <si>
    <t>RWWHG</t>
  </si>
  <si>
    <t>RWW46</t>
  </si>
  <si>
    <t>RWWH0</t>
  </si>
  <si>
    <t>RWWWH</t>
  </si>
  <si>
    <t>RTHE2</t>
  </si>
  <si>
    <t>RTH05</t>
  </si>
  <si>
    <t>RTH08</t>
  </si>
  <si>
    <t>RTHE7</t>
  </si>
  <si>
    <t>RTHE6</t>
  </si>
  <si>
    <t>RTHE5</t>
  </si>
  <si>
    <t>RYR</t>
  </si>
  <si>
    <t>RYQ</t>
  </si>
  <si>
    <t>RAE</t>
  </si>
  <si>
    <t>RAJ</t>
  </si>
  <si>
    <t>RAL</t>
  </si>
  <si>
    <t>RAN</t>
  </si>
  <si>
    <t>RAP</t>
  </si>
  <si>
    <t>RAS</t>
  </si>
  <si>
    <t>RAX</t>
  </si>
  <si>
    <t>RBA</t>
  </si>
  <si>
    <t>RBD</t>
  </si>
  <si>
    <t>RBK</t>
  </si>
  <si>
    <t>RBL</t>
  </si>
  <si>
    <t>RBN</t>
  </si>
  <si>
    <t>RBQ</t>
  </si>
  <si>
    <t>RBS</t>
  </si>
  <si>
    <t>RBT</t>
  </si>
  <si>
    <t>RBV</t>
  </si>
  <si>
    <t>RBZ</t>
  </si>
  <si>
    <t>RC1</t>
  </si>
  <si>
    <t>RC9</t>
  </si>
  <si>
    <t>RCB</t>
  </si>
  <si>
    <t>RCD</t>
  </si>
  <si>
    <t>RCF</t>
  </si>
  <si>
    <t>RVJ</t>
  </si>
  <si>
    <t>RVR</t>
  </si>
  <si>
    <t>RVV</t>
  </si>
  <si>
    <t>RVW</t>
  </si>
  <si>
    <t>RVY</t>
  </si>
  <si>
    <t>RW3</t>
  </si>
  <si>
    <t>RW6</t>
  </si>
  <si>
    <t>RWA</t>
  </si>
  <si>
    <t>RWD</t>
  </si>
  <si>
    <t>RWE</t>
  </si>
  <si>
    <t>RWF</t>
  </si>
  <si>
    <t>RWG</t>
  </si>
  <si>
    <t>RWH</t>
  </si>
  <si>
    <t>RWJ</t>
  </si>
  <si>
    <t>RWP</t>
  </si>
  <si>
    <t>RWW</t>
  </si>
  <si>
    <t>RWY</t>
  </si>
  <si>
    <t>RX1</t>
  </si>
  <si>
    <t>RVJJ6</t>
  </si>
  <si>
    <t>RVJ24</t>
  </si>
  <si>
    <t>RVJ04</t>
  </si>
  <si>
    <t>RVJ21</t>
  </si>
  <si>
    <t>RVJ20</t>
  </si>
  <si>
    <t>RVJ60</t>
  </si>
  <si>
    <t>RVJ02</t>
  </si>
  <si>
    <t>RVJ09</t>
  </si>
  <si>
    <t>RVJ23</t>
  </si>
  <si>
    <t>RVJ61</t>
  </si>
  <si>
    <t>RVJ01</t>
  </si>
  <si>
    <t>RVJ05</t>
  </si>
  <si>
    <t>RVJJ8</t>
  </si>
  <si>
    <t>RVRD6</t>
  </si>
  <si>
    <t>RVR30</t>
  </si>
  <si>
    <t>RVR50</t>
  </si>
  <si>
    <t>RVRD2</t>
  </si>
  <si>
    <t>RVR90</t>
  </si>
  <si>
    <t>RVRD5</t>
  </si>
  <si>
    <t>RVR04</t>
  </si>
  <si>
    <t>RVR07</t>
  </si>
  <si>
    <t>RVRTC</t>
  </si>
  <si>
    <t>RVV09</t>
  </si>
  <si>
    <t>RVV10</t>
  </si>
  <si>
    <t>RVV03</t>
  </si>
  <si>
    <t>RVVST</t>
  </si>
  <si>
    <t>RDU04</t>
  </si>
  <si>
    <t>RDU17</t>
  </si>
  <si>
    <t>RDU18</t>
  </si>
  <si>
    <t>RDU02</t>
  </si>
  <si>
    <t>RVWSX</t>
  </si>
  <si>
    <t>RVWAA</t>
  </si>
  <si>
    <t>RVWAE</t>
  </si>
  <si>
    <t>RVY04</t>
  </si>
  <si>
    <t>RVY05</t>
  </si>
  <si>
    <t>RVY02</t>
  </si>
  <si>
    <t>RVY01</t>
  </si>
  <si>
    <t>RVY03</t>
  </si>
  <si>
    <t>RW605</t>
  </si>
  <si>
    <t>RW606</t>
  </si>
  <si>
    <t>RW601</t>
  </si>
  <si>
    <t>RW602</t>
  </si>
  <si>
    <t>RWA32</t>
  </si>
  <si>
    <t>RWDAA</t>
  </si>
  <si>
    <t>RWDLP</t>
  </si>
  <si>
    <t>RWDLK</t>
  </si>
  <si>
    <t>RWDAS</t>
  </si>
  <si>
    <t>RWDLD</t>
  </si>
  <si>
    <t>RWDDA</t>
  </si>
  <si>
    <t>RWDLA</t>
  </si>
  <si>
    <t>RWDLB</t>
  </si>
  <si>
    <t>RWDBM</t>
  </si>
  <si>
    <t>RWDXT</t>
  </si>
  <si>
    <t>RWDLC</t>
  </si>
  <si>
    <t>RWEAE</t>
  </si>
  <si>
    <t>RWEAK</t>
  </si>
  <si>
    <t>RWEAA</t>
  </si>
  <si>
    <t>RWE10</t>
  </si>
  <si>
    <t>RWF22</t>
  </si>
  <si>
    <t>RWF23</t>
  </si>
  <si>
    <t>RWF24</t>
  </si>
  <si>
    <t>RWF06</t>
  </si>
  <si>
    <t>RWF13</t>
  </si>
  <si>
    <t>RWF26</t>
  </si>
  <si>
    <t>RWF27</t>
  </si>
  <si>
    <t>RWF02</t>
  </si>
  <si>
    <t>RWF03</t>
  </si>
  <si>
    <t>RWF30</t>
  </si>
  <si>
    <t>RWF05</t>
  </si>
  <si>
    <t>RWF33</t>
  </si>
  <si>
    <t>RWF14</t>
  </si>
  <si>
    <t>RWF34</t>
  </si>
  <si>
    <t>RWF07</t>
  </si>
  <si>
    <t>RWF15</t>
  </si>
  <si>
    <t>RWF16</t>
  </si>
  <si>
    <t>RWF35</t>
  </si>
  <si>
    <t>RWF10</t>
  </si>
  <si>
    <t>RWF17</t>
  </si>
  <si>
    <t>RWF18</t>
  </si>
  <si>
    <t>RWF37</t>
  </si>
  <si>
    <t>RWG05</t>
  </si>
  <si>
    <t>RWG08</t>
  </si>
  <si>
    <t>RWG01</t>
  </si>
  <si>
    <t>RWG03</t>
  </si>
  <si>
    <t>RWG02</t>
  </si>
  <si>
    <t>RWH23</t>
  </si>
  <si>
    <t>RWH01</t>
  </si>
  <si>
    <t>RWH04</t>
  </si>
  <si>
    <t>RWH20</t>
  </si>
  <si>
    <t>RWJ83</t>
  </si>
  <si>
    <t>RWJ89</t>
  </si>
  <si>
    <t>RWJ03</t>
  </si>
  <si>
    <t>RWJ04</t>
  </si>
  <si>
    <t>RWJ09</t>
  </si>
  <si>
    <t>RWJ88</t>
  </si>
  <si>
    <t>RWP01</t>
  </si>
  <si>
    <t>RWP31</t>
  </si>
  <si>
    <t>RWPTC</t>
  </si>
  <si>
    <t>RE906</t>
  </si>
  <si>
    <t>RE9GF</t>
  </si>
  <si>
    <t>RE910</t>
  </si>
  <si>
    <t>RE9GC</t>
  </si>
  <si>
    <t>RE9GA</t>
  </si>
  <si>
    <t>RE913</t>
  </si>
  <si>
    <t>RFSAC</t>
  </si>
  <si>
    <t>RFSDA</t>
  </si>
  <si>
    <t>RFSDL</t>
  </si>
  <si>
    <t>RFSAD</t>
  </si>
  <si>
    <t>RFSAB</t>
  </si>
  <si>
    <t>R1HMC</t>
  </si>
  <si>
    <t>R1HKH</t>
  </si>
  <si>
    <t>R1H11</t>
  </si>
  <si>
    <t>RA705</t>
  </si>
  <si>
    <t>RA707</t>
  </si>
  <si>
    <t>RA709</t>
  </si>
  <si>
    <t>RWA34</t>
  </si>
  <si>
    <t>RWA33</t>
  </si>
  <si>
    <t>RBBP3</t>
  </si>
  <si>
    <t>RBBP4</t>
  </si>
  <si>
    <t>RBBP5</t>
  </si>
  <si>
    <t>RBD20</t>
  </si>
  <si>
    <t>RBD42</t>
  </si>
  <si>
    <t>RBD01</t>
  </si>
  <si>
    <t>RBD08</t>
  </si>
  <si>
    <t>RBD05</t>
  </si>
  <si>
    <t>RBD30</t>
  </si>
  <si>
    <t>RBK03</t>
  </si>
  <si>
    <t>RBK02</t>
  </si>
  <si>
    <t>RBL14</t>
  </si>
  <si>
    <t>RBL20</t>
  </si>
  <si>
    <t>RBL25</t>
  </si>
  <si>
    <t>RBL01</t>
  </si>
  <si>
    <t>RBL02</t>
  </si>
  <si>
    <t>RBN02</t>
  </si>
  <si>
    <t>RBN34</t>
  </si>
  <si>
    <t>RBN01</t>
  </si>
  <si>
    <t>RBQHQ</t>
  </si>
  <si>
    <t>RGT48</t>
  </si>
  <si>
    <t>RGT32</t>
  </si>
  <si>
    <t>RGT49</t>
  </si>
  <si>
    <t>RJ122</t>
  </si>
  <si>
    <t>RJ224</t>
  </si>
  <si>
    <t>RJ611</t>
  </si>
  <si>
    <t>RJ613</t>
  </si>
  <si>
    <t>RJ706</t>
  </si>
  <si>
    <t>RCD22</t>
  </si>
  <si>
    <t>RCD23</t>
  </si>
  <si>
    <t>RJN67</t>
  </si>
  <si>
    <t>RJN72</t>
  </si>
  <si>
    <t>RJR05</t>
  </si>
  <si>
    <t>RJR60</t>
  </si>
  <si>
    <t>RJZ33</t>
  </si>
  <si>
    <t>RJZ01</t>
  </si>
  <si>
    <t>RJZ03</t>
  </si>
  <si>
    <t>RK5FJ</t>
  </si>
  <si>
    <t>RK5BC</t>
  </si>
  <si>
    <t>RK5BL</t>
  </si>
  <si>
    <t>RL402</t>
  </si>
  <si>
    <t>RL401</t>
  </si>
  <si>
    <t>RL406</t>
  </si>
  <si>
    <t>RLNGP</t>
  </si>
  <si>
    <t>RLNGM</t>
  </si>
  <si>
    <t>RLNGL</t>
  </si>
  <si>
    <t>RLQ01</t>
  </si>
  <si>
    <t>RLT14</t>
  </si>
  <si>
    <t>RN501</t>
  </si>
  <si>
    <t>RN333</t>
  </si>
  <si>
    <t>RN336</t>
  </si>
  <si>
    <t>RN313</t>
  </si>
  <si>
    <t>RN3TC</t>
  </si>
  <si>
    <t>RJ760</t>
  </si>
  <si>
    <t>RJ701</t>
  </si>
  <si>
    <t>RJ723</t>
  </si>
  <si>
    <t>RJC03</t>
  </si>
  <si>
    <t>RJC02</t>
  </si>
  <si>
    <t>RJD13</t>
  </si>
  <si>
    <t>Aintree University Hospital NHS Foundation Trust</t>
  </si>
  <si>
    <t>Airedale NHS Foundation Trust</t>
  </si>
  <si>
    <t>Alder Hey Children's NHS Foundation Trust</t>
  </si>
  <si>
    <t>Ashford And St Peter's Hospitals NHS Foundation Trust</t>
  </si>
  <si>
    <t>Barking, Havering And Redbridge University Hospitals NHS Trust</t>
  </si>
  <si>
    <t>Barnsley Hospital NHS Foundation Trust</t>
  </si>
  <si>
    <t>Barts Health NHS Trust</t>
  </si>
  <si>
    <t>Basildon And Thurrock University Hospitals NHS Foundation Trust</t>
  </si>
  <si>
    <t>Bedford Hospital NHS Trust</t>
  </si>
  <si>
    <t>Blackpool Teaching Hospitals NHS Foundation Trust</t>
  </si>
  <si>
    <t>Bolton NHS Foundation Trust</t>
  </si>
  <si>
    <t>Bradford Teaching Hospitals NHS Foundation Trust</t>
  </si>
  <si>
    <t>Brighton And Sussex University Hospitals NHS Trust</t>
  </si>
  <si>
    <t>Buckinghamshire Healthcare NHS Trust</t>
  </si>
  <si>
    <t>Burton Hospitals NHS Foundation Trust</t>
  </si>
  <si>
    <t>Calderdale And Huddersfield NHS Foundation Trust</t>
  </si>
  <si>
    <t>Cambridge University Hospitals NHS Foundation Trust</t>
  </si>
  <si>
    <t>Chelsea And Westminster Hospital NHS Foundation Trust</t>
  </si>
  <si>
    <t>Chesterfield Royal Hospital NHS Foundation Trust</t>
  </si>
  <si>
    <t>City Hospitals Sunderland NHS Foundation Trust</t>
  </si>
  <si>
    <t>Colchester Hospital University NHS Foundation Trust</t>
  </si>
  <si>
    <t>Countess Of Chester Hospital NHS Foundation Trust</t>
  </si>
  <si>
    <t>County Durham And Darlington NHS Foundation Trust</t>
  </si>
  <si>
    <t>Croydon Health Services NHS Trust</t>
  </si>
  <si>
    <t>Dartford And Gravesham NHS Trust</t>
  </si>
  <si>
    <t>Derby Hospitals NHS Foundation Trust</t>
  </si>
  <si>
    <t>Doncaster And Bassetlaw Hospitals NHS Foundation Trust</t>
  </si>
  <si>
    <t>Dorset County Hospital NHS Foundation Trust</t>
  </si>
  <si>
    <t>East And North Hertfordshire NHS Trust</t>
  </si>
  <si>
    <t>East Cheshire NHS Trust</t>
  </si>
  <si>
    <t>East Kent Hospitals University NHS Foundation Trust</t>
  </si>
  <si>
    <t>East Lancashire Hospitals NHS Trust</t>
  </si>
  <si>
    <t>East Sussex Healthcare NHS Trust</t>
  </si>
  <si>
    <t>Epsom And St Helier University Hospitals NHS Trust</t>
  </si>
  <si>
    <t>Frimley Park Hospital NHS Foundation Trust</t>
  </si>
  <si>
    <t>Gateshead Health NHS Foundation Trust</t>
  </si>
  <si>
    <t>George Eliot Hospital NHS Trust</t>
  </si>
  <si>
    <t>Gloucestershire Hospitals NHS Foundation Trust</t>
  </si>
  <si>
    <t>Great Ormond Street Hospital For Children NHS Foundation Trust</t>
  </si>
  <si>
    <t>Great Western Hospitals NHS Foundation Trust</t>
  </si>
  <si>
    <t>Guy's And St Thomas' NHS Foundation Trust</t>
  </si>
  <si>
    <t>Hampshire Hospitals NHS Foundation Trust</t>
  </si>
  <si>
    <t>Harrogate And District NHS Foundation Trust</t>
  </si>
  <si>
    <t>Heart Of England NHS Foundation Trust</t>
  </si>
  <si>
    <t>Total</t>
  </si>
  <si>
    <t>RDEEK</t>
  </si>
  <si>
    <t>822 - CHEMICAL PATHOLOGY</t>
  </si>
  <si>
    <t>823 - HAEMATOLOGY</t>
  </si>
  <si>
    <t>901 - OCCUPATIONAL MEDICINE</t>
  </si>
  <si>
    <t>Selected Org:</t>
  </si>
  <si>
    <t>Match:</t>
  </si>
  <si>
    <t>Countif:</t>
  </si>
  <si>
    <t>Concat Items:</t>
  </si>
  <si>
    <t>Concat Final:</t>
  </si>
  <si>
    <t>Columns</t>
  </si>
  <si>
    <t>Row</t>
  </si>
  <si>
    <t>RHW17</t>
  </si>
  <si>
    <t>RHW25</t>
  </si>
  <si>
    <t>RHW24</t>
  </si>
  <si>
    <t>RHW26</t>
  </si>
  <si>
    <t>RHW27</t>
  </si>
  <si>
    <t>RHW19</t>
  </si>
  <si>
    <t>RHW30</t>
  </si>
  <si>
    <t>RHW28</t>
  </si>
  <si>
    <t>RHW12</t>
  </si>
  <si>
    <t>RHW03</t>
  </si>
  <si>
    <t>RHW21</t>
  </si>
  <si>
    <t>RHW29</t>
  </si>
  <si>
    <t>RHW01</t>
  </si>
  <si>
    <t>RHW09</t>
  </si>
  <si>
    <t>RHW23</t>
  </si>
  <si>
    <t>RHW16</t>
  </si>
  <si>
    <t>RHW18</t>
  </si>
  <si>
    <t>RHW13</t>
  </si>
  <si>
    <t>RHW04</t>
  </si>
  <si>
    <t>RHW06</t>
  </si>
  <si>
    <t>RHW07</t>
  </si>
  <si>
    <t>RHW05</t>
  </si>
  <si>
    <t>352 - TROPICAL MEDICINE</t>
  </si>
  <si>
    <t>360 - GENITOURINARY MEDICINE</t>
  </si>
  <si>
    <t>361 - NEPHROLOGY</t>
  </si>
  <si>
    <t>370 - MEDICAL ONCOLOGY</t>
  </si>
  <si>
    <t>400 - NEUROLOGY</t>
  </si>
  <si>
    <t>401 - CLINICAL NEURO-PHYSIOLOGY</t>
  </si>
  <si>
    <t>410 - RHEUMATOLOGY</t>
  </si>
  <si>
    <t>421 - PAEDIATRIC NEUROLOGY</t>
  </si>
  <si>
    <t>430 - GERIATRIC MEDICINE</t>
  </si>
  <si>
    <t>450 - DENTAL MEDICINE SPECIALTIES</t>
  </si>
  <si>
    <t>460 - MEDICAL OPHTHALMOLOGY</t>
  </si>
  <si>
    <t>502 - GYNAECOLOGY</t>
  </si>
  <si>
    <t>800 - CLINICAL ONCOLOGY</t>
  </si>
  <si>
    <t>810 - RADIOLOGY</t>
  </si>
  <si>
    <t>RE907</t>
  </si>
  <si>
    <t>RE914</t>
  </si>
  <si>
    <t>RE908</t>
  </si>
  <si>
    <t>RNL05</t>
  </si>
  <si>
    <t>RNL02</t>
  </si>
  <si>
    <t>RNL08</t>
  </si>
  <si>
    <t>RNLBE</t>
  </si>
  <si>
    <t>RNLBG</t>
  </si>
  <si>
    <t>RNLBX</t>
  </si>
  <si>
    <t>RNL03</t>
  </si>
  <si>
    <t>RNL06</t>
  </si>
  <si>
    <t>RNQ51</t>
  </si>
  <si>
    <t>RNQ97</t>
  </si>
  <si>
    <t>RNS04</t>
  </si>
  <si>
    <t>RNS94</t>
  </si>
  <si>
    <t>RNS01</t>
  </si>
  <si>
    <t>RNS02</t>
  </si>
  <si>
    <t>RNZ59</t>
  </si>
  <si>
    <t>RNZ67</t>
  </si>
  <si>
    <t>RNZ04</t>
  </si>
  <si>
    <t>RNZ13</t>
  </si>
  <si>
    <t>RNZ02</t>
  </si>
  <si>
    <t>RNZ00</t>
  </si>
  <si>
    <t>RNZ63</t>
  </si>
  <si>
    <t>RP401</t>
  </si>
  <si>
    <t>RP4</t>
  </si>
  <si>
    <t>RP5BA</t>
  </si>
  <si>
    <t>RP5DR</t>
  </si>
  <si>
    <t>RP5MM</t>
  </si>
  <si>
    <t>RP5RE</t>
  </si>
  <si>
    <t>RP5LT</t>
  </si>
  <si>
    <t>RP5TR</t>
  </si>
  <si>
    <t>RN334</t>
  </si>
  <si>
    <t>RN707</t>
  </si>
  <si>
    <t>RN701</t>
  </si>
  <si>
    <t>RN708</t>
  </si>
  <si>
    <t>RNA04</t>
  </si>
  <si>
    <t>RNA02</t>
  </si>
  <si>
    <t>RNA01</t>
  </si>
  <si>
    <t>RNL01</t>
  </si>
  <si>
    <t>RNL07</t>
  </si>
  <si>
    <t>RAPNM</t>
  </si>
  <si>
    <t>RAPST</t>
  </si>
  <si>
    <t>RAS01</t>
  </si>
  <si>
    <t>RAS02</t>
  </si>
  <si>
    <t>RAX01</t>
  </si>
  <si>
    <t>RBAD1</t>
  </si>
  <si>
    <t>RBA11</t>
  </si>
  <si>
    <t>RBAD2</t>
  </si>
  <si>
    <t>RBBP1</t>
  </si>
  <si>
    <t>RBB</t>
  </si>
  <si>
    <t>RBBP2</t>
  </si>
  <si>
    <t>RDU03</t>
  </si>
  <si>
    <t>RDU14</t>
  </si>
  <si>
    <t>RDU01</t>
  </si>
  <si>
    <t>RDU15</t>
  </si>
  <si>
    <t>RDU19</t>
  </si>
  <si>
    <t>RDU13</t>
  </si>
  <si>
    <t>RDU20</t>
  </si>
  <si>
    <t>RDZ05</t>
  </si>
  <si>
    <t>RDZ01</t>
  </si>
  <si>
    <t>RDZ20</t>
  </si>
  <si>
    <t>RE901</t>
  </si>
  <si>
    <t>RE902</t>
  </si>
  <si>
    <t>RE909</t>
  </si>
  <si>
    <t>RE912</t>
  </si>
  <si>
    <t>RE903</t>
  </si>
  <si>
    <t>RE905</t>
  </si>
  <si>
    <t>West Hertfordshire Hospitals NHS Trust</t>
  </si>
  <si>
    <t>West Suffolk NHS Foundation Trust</t>
  </si>
  <si>
    <t>Western Sussex Hospitals NHS Trust</t>
  </si>
  <si>
    <t>Weston Area Health NHS Trust</t>
  </si>
  <si>
    <t>Wirral University Teaching Hospital NHS Foundation Trust</t>
  </si>
  <si>
    <t>Worcestershire Acute Hospitals NHS Trust</t>
  </si>
  <si>
    <t>Wrightington, Wigan And Leigh NHS Foundation Trust</t>
  </si>
  <si>
    <t>Wye Valley NHS Trust</t>
  </si>
  <si>
    <t>Yeovil District Hospital NHS Foundation Trust</t>
  </si>
  <si>
    <t>York Teaching Hospital NHS Foundation Trust</t>
  </si>
  <si>
    <t>RXN20</t>
  </si>
  <si>
    <t>RXN02</t>
  </si>
  <si>
    <t>RXPBA</t>
  </si>
  <si>
    <t>RXPCC</t>
  </si>
  <si>
    <t>RXPDA</t>
  </si>
  <si>
    <t>RXPBB</t>
  </si>
  <si>
    <t>RXPCW</t>
  </si>
  <si>
    <t>RXPCX</t>
  </si>
  <si>
    <t>RXPTC</t>
  </si>
  <si>
    <t>RXPCP</t>
  </si>
  <si>
    <t>RXQ81</t>
  </si>
  <si>
    <t>RXQ51</t>
  </si>
  <si>
    <t>RXQ88</t>
  </si>
  <si>
    <t>RXQ89</t>
  </si>
  <si>
    <t>R1HNH</t>
  </si>
  <si>
    <t>R1H90</t>
  </si>
  <si>
    <t>R1H86</t>
  </si>
  <si>
    <t>R1H13</t>
  </si>
  <si>
    <t>R1HM0</t>
  </si>
  <si>
    <t>R1H83</t>
  </si>
  <si>
    <t>R1H12</t>
  </si>
  <si>
    <t>RGM21</t>
  </si>
  <si>
    <t>RGM</t>
  </si>
  <si>
    <t>RGN80</t>
  </si>
  <si>
    <t>RGN49</t>
  </si>
  <si>
    <t>RGP73</t>
  </si>
  <si>
    <t>RGP75</t>
  </si>
  <si>
    <t>RGP72</t>
  </si>
  <si>
    <t>RGP77</t>
  </si>
  <si>
    <t>RGP82</t>
  </si>
  <si>
    <t>RGP83</t>
  </si>
  <si>
    <t>RGQ02</t>
  </si>
  <si>
    <t>RGR62</t>
  </si>
  <si>
    <t>RGR99</t>
  </si>
  <si>
    <t>RGR50</t>
  </si>
  <si>
    <t>RGT01</t>
  </si>
  <si>
    <t>North Cumbria University Hospitals NHS Trust</t>
  </si>
  <si>
    <t>North Middlesex University Hospital NHS Trust</t>
  </si>
  <si>
    <t>North Tees And Hartlepool NHS Foundation Trust</t>
  </si>
  <si>
    <t>Northampton General Hospital NHS Trust</t>
  </si>
  <si>
    <t>Northern Devon Healthcare NHS Trust</t>
  </si>
  <si>
    <t>Northern Lincolnshire And Goole Hospitals NHS Foundation Trust</t>
  </si>
  <si>
    <t>Nottingham University Hospitals NHS Trust</t>
  </si>
  <si>
    <t>Oxford University Hospitals NHS Trust</t>
  </si>
  <si>
    <t>Papworth Hospital NHS Foundation Trust</t>
  </si>
  <si>
    <t>Pennine Acute Hospitals NHS Trust</t>
  </si>
  <si>
    <t>Plymouth Hospitals NHS Trust</t>
  </si>
  <si>
    <t>Poole Hospital NHS Foundation Trust</t>
  </si>
  <si>
    <t>Portsmouth Hospitals NHS Trust</t>
  </si>
  <si>
    <t>Queen Victoria Hospital NHS Foundation Trust</t>
  </si>
  <si>
    <t>Royal Berkshire NHS Foundation Trust</t>
  </si>
  <si>
    <t>Royal Brompton And Harefield NHS Foundation Trust</t>
  </si>
  <si>
    <t>Royal Cornwall Hospitals NHS Trust</t>
  </si>
  <si>
    <t>Royal Devon And Exeter NHS Foundation Trust</t>
  </si>
  <si>
    <t>Royal Free London NHS Foundation Trust</t>
  </si>
  <si>
    <t>Royal Liverpool And Broadgreen University Hospitals NHS Trust</t>
  </si>
  <si>
    <t>Royal National Hospital For Rheumatic Diseases NHS Foundation Trust</t>
  </si>
  <si>
    <t>Royal National Orthopaedic Hospital NHS Trust</t>
  </si>
  <si>
    <t>Royal Surrey County Hospital NHS Foundation Trust</t>
  </si>
  <si>
    <t>Royal United Hospital Bath NHS Trust</t>
  </si>
  <si>
    <t>Salford Royal NHS Foundation Trust</t>
  </si>
  <si>
    <t>Salisbury NHS Foundation Trust</t>
  </si>
  <si>
    <t>Sandwell And West Birmingham Hospitals NHS Trust</t>
  </si>
  <si>
    <t>Sheffield Children's NHS Foundation Trust</t>
  </si>
  <si>
    <t>Sheffield Teaching Hospitals NHS Foundation Trust</t>
  </si>
  <si>
    <t>Sherwood Forest Hospitals NHS Foundation Trust</t>
  </si>
  <si>
    <t>Shrewsbury And Telford Hospital NHS Trust</t>
  </si>
  <si>
    <t>RA773</t>
  </si>
  <si>
    <t>RTXBW</t>
  </si>
  <si>
    <t>RV831</t>
  </si>
  <si>
    <t>RV8E2</t>
  </si>
  <si>
    <t>RV820</t>
  </si>
  <si>
    <t>RV8M2</t>
  </si>
  <si>
    <t>RV837</t>
  </si>
  <si>
    <t>RVJJ7</t>
  </si>
  <si>
    <t>RVJK2</t>
  </si>
  <si>
    <t>RVJK1</t>
  </si>
  <si>
    <t>RH880</t>
  </si>
  <si>
    <t>RH801</t>
  </si>
  <si>
    <t>RH809</t>
  </si>
  <si>
    <t>RH853</t>
  </si>
  <si>
    <t>RH878</t>
  </si>
  <si>
    <t>RH859</t>
  </si>
  <si>
    <t>RHM04</t>
  </si>
  <si>
    <t>RJD01</t>
  </si>
  <si>
    <t>RJE02</t>
  </si>
  <si>
    <t>RK5HP</t>
  </si>
  <si>
    <t>RK950</t>
  </si>
  <si>
    <t>RK901</t>
  </si>
  <si>
    <t>RK953</t>
  </si>
  <si>
    <t>RK925</t>
  </si>
  <si>
    <t>RK904</t>
  </si>
  <si>
    <t>RKB02</t>
  </si>
  <si>
    <t>RKB03</t>
  </si>
  <si>
    <t>RKB01</t>
  </si>
  <si>
    <t>RKB04</t>
  </si>
  <si>
    <t>RKEQ4</t>
  </si>
  <si>
    <t>RL131</t>
  </si>
  <si>
    <t>RL404</t>
  </si>
  <si>
    <t>RL405</t>
  </si>
  <si>
    <t>RL403</t>
  </si>
  <si>
    <t>RXL09</t>
  </si>
  <si>
    <t>RHU04</t>
  </si>
  <si>
    <t>RHU03</t>
  </si>
  <si>
    <t>RHU59</t>
  </si>
  <si>
    <t>RHU26</t>
  </si>
  <si>
    <t>RHU02</t>
  </si>
  <si>
    <t>RHU28</t>
  </si>
  <si>
    <t>RHW15</t>
  </si>
  <si>
    <t>NVC</t>
  </si>
  <si>
    <t xml:space="preserve">Ramsay Healthcare UK Operations Limited </t>
  </si>
  <si>
    <t>REM21</t>
  </si>
  <si>
    <t>RBN03</t>
  </si>
  <si>
    <t>RWY02</t>
  </si>
  <si>
    <t>RWY01</t>
  </si>
  <si>
    <t>RX1BC</t>
  </si>
  <si>
    <t>RX1CC</t>
  </si>
  <si>
    <t>RX1RA</t>
  </si>
  <si>
    <t>RXC03</t>
  </si>
  <si>
    <t>RXC01</t>
  </si>
  <si>
    <t>RXC14</t>
  </si>
  <si>
    <t>RXC02</t>
  </si>
  <si>
    <t>RXCHR</t>
  </si>
  <si>
    <t>RXF04</t>
  </si>
  <si>
    <t>RXF10</t>
  </si>
  <si>
    <t>RXF05</t>
  </si>
  <si>
    <t>RXF03</t>
  </si>
  <si>
    <t>RXH18</t>
  </si>
  <si>
    <t>RXH05</t>
  </si>
  <si>
    <t>RXH21</t>
  </si>
  <si>
    <t>RXH09</t>
  </si>
  <si>
    <t>RXH01</t>
  </si>
  <si>
    <t>RXH07</t>
  </si>
  <si>
    <t>RXH19</t>
  </si>
  <si>
    <t>RXH06</t>
  </si>
  <si>
    <t>RXK03</t>
  </si>
  <si>
    <t>RXKTC</t>
  </si>
  <si>
    <t>RXK02</t>
  </si>
  <si>
    <t>RXK10</t>
  </si>
  <si>
    <t>RXK01</t>
  </si>
  <si>
    <t>RXL08</t>
  </si>
  <si>
    <t>RXL01</t>
  </si>
  <si>
    <t>RXL06</t>
  </si>
  <si>
    <t>RXR02</t>
  </si>
  <si>
    <t>RXR50</t>
  </si>
  <si>
    <t>RXR40</t>
  </si>
  <si>
    <t>RXR20</t>
  </si>
  <si>
    <t>RTK52</t>
  </si>
  <si>
    <t>RTK41</t>
  </si>
  <si>
    <t>RYJ03</t>
  </si>
  <si>
    <t>RYJ04</t>
  </si>
  <si>
    <t>RYJ01</t>
  </si>
  <si>
    <t>RYJ07</t>
  </si>
  <si>
    <t>RCD08</t>
  </si>
  <si>
    <t>RCD02</t>
  </si>
  <si>
    <t>RCF22</t>
  </si>
  <si>
    <t>RCF23</t>
  </si>
  <si>
    <t>RCF30</t>
  </si>
  <si>
    <t>RCF26</t>
  </si>
  <si>
    <t>RCF32</t>
  </si>
  <si>
    <t>RCF25</t>
  </si>
  <si>
    <t>RCF31</t>
  </si>
  <si>
    <t>RCU04</t>
  </si>
  <si>
    <t>RCU03</t>
  </si>
  <si>
    <t>RCU55</t>
  </si>
  <si>
    <t>RCUEF</t>
  </si>
  <si>
    <t>RCX66</t>
  </si>
  <si>
    <t>RCX70</t>
  </si>
  <si>
    <t>RD101</t>
  </si>
  <si>
    <t>RD102</t>
  </si>
  <si>
    <t>RD107</t>
  </si>
  <si>
    <t>RD121</t>
  </si>
  <si>
    <t>RD103</t>
  </si>
  <si>
    <t>RD104</t>
  </si>
  <si>
    <t>RD129</t>
  </si>
  <si>
    <t>RD119</t>
  </si>
  <si>
    <t>RD130</t>
  </si>
  <si>
    <t>RD167</t>
  </si>
  <si>
    <t>RD132</t>
  </si>
  <si>
    <t>RD108</t>
  </si>
  <si>
    <t>RD105</t>
  </si>
  <si>
    <t>RD106</t>
  </si>
  <si>
    <t>RD304</t>
  </si>
  <si>
    <t>RD766</t>
  </si>
  <si>
    <t>RD762</t>
  </si>
  <si>
    <t>RD764</t>
  </si>
  <si>
    <t>RD700</t>
  </si>
  <si>
    <t>RD752</t>
  </si>
  <si>
    <t>RD765</t>
  </si>
  <si>
    <t>RD753</t>
  </si>
  <si>
    <t>RD763</t>
  </si>
  <si>
    <t>RD761</t>
  </si>
  <si>
    <t>RD760</t>
  </si>
  <si>
    <t>RD754</t>
  </si>
  <si>
    <t>Northumbria Healthcare NHS Foundation Trust</t>
  </si>
  <si>
    <t>2- all blank</t>
  </si>
  <si>
    <t>RGT50</t>
  </si>
  <si>
    <t>RH857</t>
  </si>
  <si>
    <t>RH884</t>
  </si>
  <si>
    <t>RH858</t>
  </si>
  <si>
    <t>RH802</t>
  </si>
  <si>
    <t>RE911</t>
  </si>
  <si>
    <t>REF12</t>
  </si>
  <si>
    <t>REF02</t>
  </si>
  <si>
    <t>REF90</t>
  </si>
  <si>
    <t>REF01</t>
  </si>
  <si>
    <t>REM34</t>
  </si>
  <si>
    <t>REM35</t>
  </si>
  <si>
    <t>Liverpool Heart And Chest NHS Foundation Trust</t>
  </si>
  <si>
    <t>Liverpool Women's NHS Foundation Trust</t>
  </si>
  <si>
    <t>Luton And Dunstable Hospital NHS Foundation Trust</t>
  </si>
  <si>
    <t>Maidstone And Tunbridge Wells NHS Trust</t>
  </si>
  <si>
    <t>Medway NHS Foundation Trust</t>
  </si>
  <si>
    <t>Mid Cheshire Hospitals NHS Foundation Trust</t>
  </si>
  <si>
    <t>Mid Essex Hospital Services NHS Trust</t>
  </si>
  <si>
    <t>Mid Staffordshire NHS Foundation Trust</t>
  </si>
  <si>
    <t>Mid Yorkshire Hospitals NHS Trust</t>
  </si>
  <si>
    <t>RF4HA</t>
  </si>
  <si>
    <t>RF4DG</t>
  </si>
  <si>
    <t>RF4OC</t>
  </si>
  <si>
    <t>RF4QH</t>
  </si>
  <si>
    <t>RFFAA</t>
  </si>
  <si>
    <t>RFRAA</t>
  </si>
  <si>
    <t>RFRPA</t>
  </si>
  <si>
    <t>RW603</t>
  </si>
  <si>
    <t>RWA18</t>
  </si>
  <si>
    <t>RWA16</t>
  </si>
  <si>
    <t>RWA01</t>
  </si>
  <si>
    <t>RJ731</t>
  </si>
  <si>
    <t>RWFTW</t>
  </si>
  <si>
    <t>Lewisham and Greenwich NHS Trust</t>
  </si>
  <si>
    <t>RJ231</t>
  </si>
  <si>
    <t>RJZ30</t>
  </si>
  <si>
    <t>RJC04</t>
  </si>
  <si>
    <t>RJC46</t>
  </si>
  <si>
    <t>Total monthly planned staff hours</t>
  </si>
  <si>
    <t>Total monthly actual staff hours</t>
  </si>
  <si>
    <t>Day</t>
  </si>
  <si>
    <t>Night</t>
  </si>
  <si>
    <t>Care Staff</t>
  </si>
  <si>
    <t>Average fill rate - care staff (%)</t>
  </si>
  <si>
    <t>Please provide the URL to the page on your trust website where your staffing information is available</t>
  </si>
  <si>
    <t>TAF</t>
  </si>
  <si>
    <t>RV3</t>
  </si>
  <si>
    <t>RAT</t>
  </si>
  <si>
    <t>RPG</t>
  </si>
  <si>
    <t>RV5</t>
  </si>
  <si>
    <t>RNK</t>
  </si>
  <si>
    <t>RXT</t>
  </si>
  <si>
    <t>RQ3</t>
  </si>
  <si>
    <t>TAJ</t>
  </si>
  <si>
    <t>RT1</t>
  </si>
  <si>
    <t>RXM</t>
  </si>
  <si>
    <t>RWR</t>
  </si>
  <si>
    <t>RP7</t>
  </si>
  <si>
    <t>RMY</t>
  </si>
  <si>
    <t>RRD</t>
  </si>
  <si>
    <t>RP1</t>
  </si>
  <si>
    <t>RWN</t>
  </si>
  <si>
    <t>RRE</t>
  </si>
  <si>
    <t>RTV</t>
  </si>
  <si>
    <t>RXA</t>
  </si>
  <si>
    <t>RNN</t>
  </si>
  <si>
    <t>RXV</t>
  </si>
  <si>
    <t>RV9</t>
  </si>
  <si>
    <t>RW5</t>
  </si>
  <si>
    <t>RGD</t>
  </si>
  <si>
    <t>RX4</t>
  </si>
  <si>
    <t>RT2</t>
  </si>
  <si>
    <t>RXE</t>
  </si>
  <si>
    <t>TAH</t>
  </si>
  <si>
    <t>RXG</t>
  </si>
  <si>
    <t>RX3</t>
  </si>
  <si>
    <t>RTQ</t>
  </si>
  <si>
    <t>RWX</t>
  </si>
  <si>
    <t>RJ8</t>
  </si>
  <si>
    <t>RDY</t>
  </si>
  <si>
    <t>RNU</t>
  </si>
  <si>
    <t>RH5</t>
  </si>
  <si>
    <t>RW1</t>
  </si>
  <si>
    <t>RXX</t>
  </si>
  <si>
    <t>RX2</t>
  </si>
  <si>
    <t>RRP</t>
  </si>
  <si>
    <t>RYX</t>
  </si>
  <si>
    <t>RY9</t>
  </si>
  <si>
    <t>RQY</t>
  </si>
  <si>
    <t>RKL</t>
  </si>
  <si>
    <t>NQ1</t>
  </si>
  <si>
    <t>RYW</t>
  </si>
  <si>
    <t>RYV</t>
  </si>
  <si>
    <t>RYG</t>
  </si>
  <si>
    <t>RY8</t>
  </si>
  <si>
    <t>RYK</t>
  </si>
  <si>
    <t>RY4</t>
  </si>
  <si>
    <t>RT5</t>
  </si>
  <si>
    <t>RY5</t>
  </si>
  <si>
    <t>RY3</t>
  </si>
  <si>
    <t>RLY</t>
  </si>
  <si>
    <t>RHA</t>
  </si>
  <si>
    <t>R1D</t>
  </si>
  <si>
    <t>R1E</t>
  </si>
  <si>
    <t>R1A</t>
  </si>
  <si>
    <t>TAD</t>
  </si>
  <si>
    <t>RY2</t>
  </si>
  <si>
    <t>RY6</t>
  </si>
  <si>
    <t>RY1</t>
  </si>
  <si>
    <t>RW4</t>
  </si>
  <si>
    <t>RVN</t>
  </si>
  <si>
    <t>RWV</t>
  </si>
  <si>
    <t>R1J</t>
  </si>
  <si>
    <t>RXY</t>
  </si>
  <si>
    <t>RYY</t>
  </si>
  <si>
    <t>NLX</t>
  </si>
  <si>
    <t>R1C</t>
  </si>
  <si>
    <t>RDR</t>
  </si>
  <si>
    <t>Camden And Islington NHS Foundation Trust</t>
  </si>
  <si>
    <t>Central and North West London NHS Foundation Trust</t>
  </si>
  <si>
    <t>North East London NHS Foundation Trust</t>
  </si>
  <si>
    <t>Oxleas NHS Foundation Trust</t>
  </si>
  <si>
    <t>South London And Maudsley NHS Foundation Trust</t>
  </si>
  <si>
    <t>Tavistock And Portman NHS Foundation Trust</t>
  </si>
  <si>
    <t>Birmingham and Solihull Mental Health NHS Foundation Trust</t>
  </si>
  <si>
    <t>Black Country Partnership NHS Foundation Trust</t>
  </si>
  <si>
    <t>Cambridgeshire And Peterborough NHS Foundation Trust</t>
  </si>
  <si>
    <t>Derbyshire Healthcare NHS Foundation Trust</t>
  </si>
  <si>
    <t>Hertfordshire Partnership University NHS Foundation Trust</t>
  </si>
  <si>
    <t>Lincolnshire Partnership NHS Foundation Trust</t>
  </si>
  <si>
    <t>Norfolk and Suffolk NHS Foundation Trust</t>
  </si>
  <si>
    <t>Northamptonshire Healthcare NHS Foundation Trust</t>
  </si>
  <si>
    <t>Cheshire and Wirral Partnership NHS Foundation Trust</t>
  </si>
  <si>
    <t>Cumbria Partnership NHS Foundation Trust</t>
  </si>
  <si>
    <t>Humber NHS Foundation Trust</t>
  </si>
  <si>
    <t>Lancashire Care NHS Foundation trust</t>
  </si>
  <si>
    <t>Leeds and York Partnership NHS Foundation Trust</t>
  </si>
  <si>
    <t>Northumberland, Tyne and Wear NHS Foundation Trust</t>
  </si>
  <si>
    <t>Pennine Care NHS Foundation Trust</t>
  </si>
  <si>
    <t>Rotherham Doncaster and South Humber NHS Foundation Trust</t>
  </si>
  <si>
    <t>Sheffield Health &amp; Social Care NHS Foundation Trust</t>
  </si>
  <si>
    <t>South West Yorkshire Partnership NHS Foundation Trust</t>
  </si>
  <si>
    <t>Tees, Esk and Wear Valleys NHS Foundation Trust</t>
  </si>
  <si>
    <t>2gether NHS Foundation Trust</t>
  </si>
  <si>
    <t>Berkshire Healthcare NHS Foundation Trust</t>
  </si>
  <si>
    <t>Cornwall Partnership NHS Foundation Trust</t>
  </si>
  <si>
    <t>Dorset HealthCare University NHS Foundation Trust</t>
  </si>
  <si>
    <t>Oxford Health NHS Foundation Trust</t>
  </si>
  <si>
    <t>Somerset Partnership NHS Foundation Trust</t>
  </si>
  <si>
    <t>Southern Health NHS Foundation Trust</t>
  </si>
  <si>
    <t>Surrey and Borders Partnership NHS Foundation Trust</t>
  </si>
  <si>
    <t>Sussex Partnership NHS Foundation Trust</t>
  </si>
  <si>
    <t>Barnet, Enfield and Haringey Mental Health NHS Trust</t>
  </si>
  <si>
    <t>Central London Community Healthcare NHS Trust</t>
  </si>
  <si>
    <t>Hounslow And Richmond Community Healthcare NHS Trust</t>
  </si>
  <si>
    <t>South West London And St George's Mental Health NHS Trust</t>
  </si>
  <si>
    <t>West London Mental Health NHS Trust</t>
  </si>
  <si>
    <t>Anglian Community Enterprise</t>
  </si>
  <si>
    <t>Birmingham Community HealthCare NHS Trust</t>
  </si>
  <si>
    <t>Cambridgeshire Community Services NHS Trust</t>
  </si>
  <si>
    <t>Coventry and Warwickshire Partnership NHS Trust</t>
  </si>
  <si>
    <t>Derbyshire Community Health Services NHS Trust</t>
  </si>
  <si>
    <t>Dudley and Walsall Mental Health Partnership NHS Trust</t>
  </si>
  <si>
    <t>Hertfordshire Community NHS Trust</t>
  </si>
  <si>
    <t>Leicestershire Partnership NHS Trust</t>
  </si>
  <si>
    <t>Lincolnshire Community Health Services NHS Trust</t>
  </si>
  <si>
    <t>Norfolk Community Health And Care NHS Trust</t>
  </si>
  <si>
    <t>Nottinghamshire Healthcare NHS Trust</t>
  </si>
  <si>
    <t>Shropshire Community Health NHS Trust</t>
  </si>
  <si>
    <t>Staffordshire and Stoke on Trent Partnership NHS Trust</t>
  </si>
  <si>
    <t>Worcestershire Health and Care NHS Trust</t>
  </si>
  <si>
    <t>Bradford District Care Trust</t>
  </si>
  <si>
    <t>Bridgewater Community Healthcare NHS Trust</t>
  </si>
  <si>
    <t>Leeds Community Healthcare NHS Trust</t>
  </si>
  <si>
    <t>Liverpool Community Health NHS Trust</t>
  </si>
  <si>
    <t>Mersey Care NHS Trust</t>
  </si>
  <si>
    <t>Avon and Wiltshire Mental Health Partnership NHS Trust</t>
  </si>
  <si>
    <t>Devon Partnership NHS Trust</t>
  </si>
  <si>
    <t>Gloucestershire Care Services NHS Trust</t>
  </si>
  <si>
    <t>Kent And Medway NHS And Social Care Partnership Trust</t>
  </si>
  <si>
    <t>Kent Community Health NHS Trust</t>
  </si>
  <si>
    <t>Sirona Care &amp; Health</t>
  </si>
  <si>
    <t>Solent NHS Trust</t>
  </si>
  <si>
    <t>Sussex Community NHS Trust</t>
  </si>
  <si>
    <t>710 - ADULT MENTAL ILLNESS</t>
  </si>
  <si>
    <t>711- CHILD and ADOLESCENT PSYCHIATRY</t>
  </si>
  <si>
    <t>712 - FORENSIC PSYCHIATRY</t>
  </si>
  <si>
    <t>715 - OLD AGE PSYCHIATRY</t>
  </si>
  <si>
    <t>996 - PSYCHIATRIC INTENSIVE CARE UNIT</t>
  </si>
  <si>
    <t>Total planned hrs &gt;0</t>
  </si>
  <si>
    <t>Total actual hrs &gt;0</t>
  </si>
  <si>
    <t>List one specialty</t>
  </si>
  <si>
    <t>Specialty 1</t>
  </si>
  <si>
    <t>Specialty 2</t>
  </si>
  <si>
    <t>RV314</t>
  </si>
  <si>
    <t>FAIRLIGHT AVENUE COMMUNITY REHABILITATION UNIT</t>
  </si>
  <si>
    <t>RV320</t>
  </si>
  <si>
    <t>ST CHARLES HOSPITAL</t>
  </si>
  <si>
    <t>RV331</t>
  </si>
  <si>
    <t>CHELSEA &amp; WESTMINSTER HOSPITAL</t>
  </si>
  <si>
    <t>RV335</t>
  </si>
  <si>
    <t>PADDINGTON GREEN</t>
  </si>
  <si>
    <t>RV346</t>
  </si>
  <si>
    <t>THE GORDON HOSPITAL</t>
  </si>
  <si>
    <t>RV351</t>
  </si>
  <si>
    <t>HORTON HAVEN</t>
  </si>
  <si>
    <t>RV355</t>
  </si>
  <si>
    <t>ROXBOURNE HOSPITAL</t>
  </si>
  <si>
    <t>RV365</t>
  </si>
  <si>
    <t>CRAVEN PARK</t>
  </si>
  <si>
    <t>RV383</t>
  </si>
  <si>
    <t>NORTHWICK PARK HOSPITAL</t>
  </si>
  <si>
    <t>RV389</t>
  </si>
  <si>
    <t>SOUTHALL CMHRC</t>
  </si>
  <si>
    <t>RV3AL</t>
  </si>
  <si>
    <t>ACRC</t>
  </si>
  <si>
    <t>RV3AN</t>
  </si>
  <si>
    <t>HILLINGDON HOSPITAL</t>
  </si>
  <si>
    <t>RV3AV</t>
  </si>
  <si>
    <t>MOUNT VERNON PCCS</t>
  </si>
  <si>
    <t>RV3CP</t>
  </si>
  <si>
    <t>ST MARY'S HOSPITAL</t>
  </si>
  <si>
    <t>RV3DH</t>
  </si>
  <si>
    <t>NORTHWOOD &amp; PINNER COMMUNITY UNIT</t>
  </si>
  <si>
    <t>RV3DY</t>
  </si>
  <si>
    <t>ST PANCRAS HOSPITAL</t>
  </si>
  <si>
    <t>RV3E4</t>
  </si>
  <si>
    <t>GREENVIEW</t>
  </si>
  <si>
    <t>RV3E7</t>
  </si>
  <si>
    <t>K &amp; C COMMUNITY LD</t>
  </si>
  <si>
    <t>RV3E8</t>
  </si>
  <si>
    <t>ENFIELD COMMUNITY LD</t>
  </si>
  <si>
    <t>RV3EC</t>
  </si>
  <si>
    <t>UNIVERSITY COLLEGE LONDON HOSPITAL</t>
  </si>
  <si>
    <t>RV3F0</t>
  </si>
  <si>
    <t>MAX GLATT UNIT</t>
  </si>
  <si>
    <t>RV3F4</t>
  </si>
  <si>
    <t>MORTIMER MARKET DDU</t>
  </si>
  <si>
    <t>RV3FD</t>
  </si>
  <si>
    <t>RV3FG</t>
  </si>
  <si>
    <t>NORTHWOOD &amp; PINNER COMMUNITY HOSPITAL</t>
  </si>
  <si>
    <t>RV3G0</t>
  </si>
  <si>
    <t>SOUTH RECOVERY WESTMINSTER</t>
  </si>
  <si>
    <t>RV3G2</t>
  </si>
  <si>
    <t>ISMS WINCHESTER</t>
  </si>
  <si>
    <t>RV3G5</t>
  </si>
  <si>
    <t>WEST RECOVERY</t>
  </si>
  <si>
    <t>RV3G7</t>
  </si>
  <si>
    <t>EAST RECOVERY</t>
  </si>
  <si>
    <t>RV3GQ</t>
  </si>
  <si>
    <t>BLETCHLEY THERAPY UNIT</t>
  </si>
  <si>
    <t>RV3H1</t>
  </si>
  <si>
    <t>ASTI</t>
  </si>
  <si>
    <t>RV3H3</t>
  </si>
  <si>
    <t>RV3H6</t>
  </si>
  <si>
    <t>OLDER PERSONS MH</t>
  </si>
  <si>
    <t>RV3H7</t>
  </si>
  <si>
    <t>INTERMEDIATE CARE</t>
  </si>
  <si>
    <t>RV3H9</t>
  </si>
  <si>
    <t>KCW COMMUNITY REHAB</t>
  </si>
  <si>
    <t>RV3HA</t>
  </si>
  <si>
    <t>TOPAS</t>
  </si>
  <si>
    <t>RV3HE</t>
  </si>
  <si>
    <t>WINDSOR INTERMEDIATE CARE UNIT (WICU)</t>
  </si>
  <si>
    <t>RV3HG</t>
  </si>
  <si>
    <t>KINGSTON DAY NURSERY</t>
  </si>
  <si>
    <t>RV3HK</t>
  </si>
  <si>
    <t>PLAYZONE</t>
  </si>
  <si>
    <t>RV3J2</t>
  </si>
  <si>
    <t>CHILD &amp; ADOLESCENT PSYCHIATRY</t>
  </si>
  <si>
    <t>RV3JA</t>
  </si>
  <si>
    <t>KNOWLES NURSERY</t>
  </si>
  <si>
    <t>RV3JD</t>
  </si>
  <si>
    <t>TICKFORD MEADOW</t>
  </si>
  <si>
    <t>RV3JG</t>
  </si>
  <si>
    <t>WOODHILL HEALTHCARE</t>
  </si>
  <si>
    <t>RV3JP</t>
  </si>
  <si>
    <t>LINDEN</t>
  </si>
  <si>
    <t>RATAP</t>
  </si>
  <si>
    <t>BARKING HOSPITAL</t>
  </si>
  <si>
    <t>RATC2</t>
  </si>
  <si>
    <t>ICAT</t>
  </si>
  <si>
    <t>RATC3</t>
  </si>
  <si>
    <t>ST GEORGES DAY HOSPITAL</t>
  </si>
  <si>
    <t>RATC5</t>
  </si>
  <si>
    <t>HERONWOOD AND GALLEON</t>
  </si>
  <si>
    <t>RATCS</t>
  </si>
  <si>
    <t>CHADWELL HEATH (CHS)</t>
  </si>
  <si>
    <t>RATDK</t>
  </si>
  <si>
    <t>BILLERICAY COMMUNITY HOSPITAL</t>
  </si>
  <si>
    <t>RATE3</t>
  </si>
  <si>
    <t>COMMUNITY PAEDIATRICS - CDC</t>
  </si>
  <si>
    <t>RATFF</t>
  </si>
  <si>
    <t>FACE TO FACE</t>
  </si>
  <si>
    <t>RATFG</t>
  </si>
  <si>
    <t>FIVE ELMS (CHS)</t>
  </si>
  <si>
    <t>RATGF</t>
  </si>
  <si>
    <t>GALLEON AND HERONWOOD</t>
  </si>
  <si>
    <t>RATGK</t>
  </si>
  <si>
    <t>ST GEORGES</t>
  </si>
  <si>
    <t>RATGM</t>
  </si>
  <si>
    <t>GOODMAYES HOSPITAL</t>
  </si>
  <si>
    <t>RATGT</t>
  </si>
  <si>
    <t>GREENTHORNE</t>
  </si>
  <si>
    <t>RATH3</t>
  </si>
  <si>
    <t>ROMFORD CRT</t>
  </si>
  <si>
    <t>RATH5</t>
  </si>
  <si>
    <t>UPMINSTER CRT1</t>
  </si>
  <si>
    <t>RATHA</t>
  </si>
  <si>
    <t>INITIAL ASSESSMENT (HAV)</t>
  </si>
  <si>
    <t>RATHG</t>
  </si>
  <si>
    <t>MASCALLS OLDER PEOPLE HAV</t>
  </si>
  <si>
    <t>RATHN</t>
  </si>
  <si>
    <t>THORNEBURY UNIT</t>
  </si>
  <si>
    <t>RATHP</t>
  </si>
  <si>
    <t>NEW DIRECTIONS</t>
  </si>
  <si>
    <t>RATJC</t>
  </si>
  <si>
    <t>BASILDON HOSPITAL</t>
  </si>
  <si>
    <t>RATJE</t>
  </si>
  <si>
    <t>JULIA ENGWELL (CHS)</t>
  </si>
  <si>
    <t>RATLH</t>
  </si>
  <si>
    <t>LITTLE HIGHWOOD</t>
  </si>
  <si>
    <t>RATLX</t>
  </si>
  <si>
    <t>LOXFORD HALL</t>
  </si>
  <si>
    <t>RATMG</t>
  </si>
  <si>
    <t>MARKS GATE (CHS)</t>
  </si>
  <si>
    <t>RATPH</t>
  </si>
  <si>
    <t>ORSETT HOSPITAL</t>
  </si>
  <si>
    <t>RATQH</t>
  </si>
  <si>
    <t>QUEENS HOSPITAL</t>
  </si>
  <si>
    <t>RATRD</t>
  </si>
  <si>
    <t>DRUG &amp; ALCOHOL ILFORD</t>
  </si>
  <si>
    <t>RATRJ</t>
  </si>
  <si>
    <t>GROVELANDS DAY HOSPITAL</t>
  </si>
  <si>
    <t>BROOKSIDE</t>
  </si>
  <si>
    <t>RATRM</t>
  </si>
  <si>
    <t>BRENTWOOD COMMUNITY HOSPITAL</t>
  </si>
  <si>
    <t>RATRN</t>
  </si>
  <si>
    <t>REDBRIDGE HTT</t>
  </si>
  <si>
    <t>RATRQ</t>
  </si>
  <si>
    <t>RATRV</t>
  </si>
  <si>
    <t>JONES UNIT - RIVERSIDE</t>
  </si>
  <si>
    <t>RATRY</t>
  </si>
  <si>
    <t>RATT3</t>
  </si>
  <si>
    <t>OAHTT (BARKING HOSPITAL)</t>
  </si>
  <si>
    <t>RATTH</t>
  </si>
  <si>
    <t>THORPE COOMBE</t>
  </si>
  <si>
    <t>RATTL</t>
  </si>
  <si>
    <t>STONELEA</t>
  </si>
  <si>
    <t>RATTV</t>
  </si>
  <si>
    <t>THAMES VIEW (CHS)</t>
  </si>
  <si>
    <t>RATVF</t>
  </si>
  <si>
    <t>VICARAGE FIELDS (CHS)</t>
  </si>
  <si>
    <t>RATWC</t>
  </si>
  <si>
    <t>CHILD &amp; FAMILY FOREST</t>
  </si>
  <si>
    <t>RATWD</t>
  </si>
  <si>
    <t>WOODBURY UNIT</t>
  </si>
  <si>
    <t>RATWF</t>
  </si>
  <si>
    <t>RATWT</t>
  </si>
  <si>
    <t>TOMSWOOD REHAB. UNIT</t>
  </si>
  <si>
    <t>RPGAF</t>
  </si>
  <si>
    <t>CARLTON PARADE</t>
  </si>
  <si>
    <t>RPGAG</t>
  </si>
  <si>
    <t>MEMORIAL HOSPITAL</t>
  </si>
  <si>
    <t>RPGAH</t>
  </si>
  <si>
    <t>WOODLANDS</t>
  </si>
  <si>
    <t>RPGAN</t>
  </si>
  <si>
    <t>GOLDIE LEIGH</t>
  </si>
  <si>
    <t>RPGAQ</t>
  </si>
  <si>
    <t>SOMERSET VILLA</t>
  </si>
  <si>
    <t>RPGCF</t>
  </si>
  <si>
    <t>OAKHURST</t>
  </si>
  <si>
    <t>RPGCG</t>
  </si>
  <si>
    <t>THE WALNUTS</t>
  </si>
  <si>
    <t>RPGCK</t>
  </si>
  <si>
    <t>THE HEIGHTS</t>
  </si>
  <si>
    <t>RPGCP</t>
  </si>
  <si>
    <t>ALDT</t>
  </si>
  <si>
    <t>RPGCQ</t>
  </si>
  <si>
    <t>THE COTTAGE</t>
  </si>
  <si>
    <t>RPGCR</t>
  </si>
  <si>
    <t>BRIDGEWAYS DAY HOSPITAL</t>
  </si>
  <si>
    <t>RPGDC</t>
  </si>
  <si>
    <t>EDGE HILL</t>
  </si>
  <si>
    <t>RPGDH</t>
  </si>
  <si>
    <t>STEPPING STONES</t>
  </si>
  <si>
    <t>RPGDJ</t>
  </si>
  <si>
    <t>UPTON DAY HOSPITAL</t>
  </si>
  <si>
    <t>RPGDQ</t>
  </si>
  <si>
    <t>JOYDENS &amp; BIRCHWOOD</t>
  </si>
  <si>
    <t>RPGDX</t>
  </si>
  <si>
    <t>HILLTOPS NURSERY</t>
  </si>
  <si>
    <t>RPGEE</t>
  </si>
  <si>
    <t>WEST PARK</t>
  </si>
  <si>
    <t>RPGEL</t>
  </si>
  <si>
    <t>SECTOR IT SOLUTIONS</t>
  </si>
  <si>
    <t>RPGEM</t>
  </si>
  <si>
    <t>TUGMUTTON</t>
  </si>
  <si>
    <t>RPGEP</t>
  </si>
  <si>
    <t>GREENWOOD</t>
  </si>
  <si>
    <t>RPGEQ</t>
  </si>
  <si>
    <t>HAZELWOOD</t>
  </si>
  <si>
    <t>RPGFA</t>
  </si>
  <si>
    <t>CPU DIRECTORATE</t>
  </si>
  <si>
    <t>RPGFD</t>
  </si>
  <si>
    <t>STEP UP, STEP DOWN</t>
  </si>
  <si>
    <t>RPGFV</t>
  </si>
  <si>
    <t>BEVAN INTERMEDIATE CARE UNIT</t>
  </si>
  <si>
    <t>RPGGE</t>
  </si>
  <si>
    <t>ST MARKS HC</t>
  </si>
  <si>
    <t>RPGGG</t>
  </si>
  <si>
    <t>GALLIONS REACH</t>
  </si>
  <si>
    <t>RPGGH</t>
  </si>
  <si>
    <t>FAIRFIELD HC</t>
  </si>
  <si>
    <t>RPGGJ</t>
  </si>
  <si>
    <t>VANBURGH HC</t>
  </si>
  <si>
    <t>RPGGK</t>
  </si>
  <si>
    <t>WALLACE HC</t>
  </si>
  <si>
    <t>RPGGL</t>
  </si>
  <si>
    <t>MANORBROOK HC</t>
  </si>
  <si>
    <t>RPGGM</t>
  </si>
  <si>
    <t>SOURCE</t>
  </si>
  <si>
    <t>RPGGN</t>
  </si>
  <si>
    <t>JAMES WOLFE</t>
  </si>
  <si>
    <t>RPGGR</t>
  </si>
  <si>
    <t>LAKESIDE HC</t>
  </si>
  <si>
    <t>RPGGY</t>
  </si>
  <si>
    <t>GREENWICH PENNISULAR HC</t>
  </si>
  <si>
    <t>RPGHA</t>
  </si>
  <si>
    <t>DR DESAI &amp; PARTNERS</t>
  </si>
  <si>
    <t>RPGHD</t>
  </si>
  <si>
    <t>CHILDREN'S COMMUNITY NURSING</t>
  </si>
  <si>
    <t>RPGHF</t>
  </si>
  <si>
    <t>QUEEN MARYS HOSPITAL</t>
  </si>
  <si>
    <t>RV501</t>
  </si>
  <si>
    <t>MENTAL HEALTH UNIT</t>
  </si>
  <si>
    <t>RV502</t>
  </si>
  <si>
    <t>THE LAMBETH HOSPITAL</t>
  </si>
  <si>
    <t>RV504</t>
  </si>
  <si>
    <t>MAUDSLEY HOSPITAL</t>
  </si>
  <si>
    <t>RV505</t>
  </si>
  <si>
    <t>BETHLEM ROYAL HOSPITAL</t>
  </si>
  <si>
    <t>RV507</t>
  </si>
  <si>
    <t>MHOA KNIGHTS HILL</t>
  </si>
  <si>
    <t>RV509</t>
  </si>
  <si>
    <t>THE LADYWELL UNIT</t>
  </si>
  <si>
    <t>RV514</t>
  </si>
  <si>
    <t>CROYDON SOUTH (MHOA)</t>
  </si>
  <si>
    <t>RV51R</t>
  </si>
  <si>
    <t>SOUTH SOUTHWARK MHOA</t>
  </si>
  <si>
    <t>RV51W</t>
  </si>
  <si>
    <t>OASIS</t>
  </si>
  <si>
    <t>RV547</t>
  </si>
  <si>
    <t>MHILD SECTION (SOUTHWARK)</t>
  </si>
  <si>
    <t>RV549</t>
  </si>
  <si>
    <t>CASCAID (SOUTHWARK)</t>
  </si>
  <si>
    <t>RV562</t>
  </si>
  <si>
    <t>LEJIP</t>
  </si>
  <si>
    <t>RV575</t>
  </si>
  <si>
    <t>CANE HILL UNIT</t>
  </si>
  <si>
    <t>RV588</t>
  </si>
  <si>
    <t>SOUTHWARK HIGH SUPPORT REHABILITATION</t>
  </si>
  <si>
    <t>RV591</t>
  </si>
  <si>
    <t>CLAPHAM PARK TIME BANK</t>
  </si>
  <si>
    <t>RV595</t>
  </si>
  <si>
    <t>MHOA LAMBETH</t>
  </si>
  <si>
    <t>RV5A4</t>
  </si>
  <si>
    <t>LAMBETH CHILD MENTAL HEALTH</t>
  </si>
  <si>
    <t>RV5CA</t>
  </si>
  <si>
    <t>LEWISHAM C.Y.P.S</t>
  </si>
  <si>
    <t>RV5CC</t>
  </si>
  <si>
    <t>CROYDON PC MENTAL HEALTH</t>
  </si>
  <si>
    <t>RV5CF</t>
  </si>
  <si>
    <t>CROYDON MAP WEST</t>
  </si>
  <si>
    <t>RV5CR</t>
  </si>
  <si>
    <t>MHOA CROYDON NORTH</t>
  </si>
  <si>
    <t>RV5DC</t>
  </si>
  <si>
    <t>NEURO &amp; MEM DISORDERS</t>
  </si>
  <si>
    <t>RV5DD</t>
  </si>
  <si>
    <t>MAPPIM</t>
  </si>
  <si>
    <t>RV5E4</t>
  </si>
  <si>
    <t>SALVATION ARMY</t>
  </si>
  <si>
    <t>RV5HD</t>
  </si>
  <si>
    <t>LADYWELL UNIT</t>
  </si>
  <si>
    <t>RV5HH</t>
  </si>
  <si>
    <t>LAMBETH SUPPORTED RESIDENCE OFFERTON</t>
  </si>
  <si>
    <t>RV5KK</t>
  </si>
  <si>
    <t>RV5KT</t>
  </si>
  <si>
    <t>DOMUS GRANVILLE PARK</t>
  </si>
  <si>
    <t>RV5KV</t>
  </si>
  <si>
    <t>DOMUS INGLEMERE</t>
  </si>
  <si>
    <t>RV5L2</t>
  </si>
  <si>
    <t>LEWISHAM DIP</t>
  </si>
  <si>
    <t>RV5M5</t>
  </si>
  <si>
    <t>WARD IN THE COMMUNITY</t>
  </si>
  <si>
    <t>RV5ME</t>
  </si>
  <si>
    <t>LAMBETH HOSPITAL</t>
  </si>
  <si>
    <t>RV5NJ</t>
  </si>
  <si>
    <t>CASCAID</t>
  </si>
  <si>
    <t>RV5RE</t>
  </si>
  <si>
    <t>CLAPHAM PARK TIMEBANK</t>
  </si>
  <si>
    <t>RV5WF</t>
  </si>
  <si>
    <t>NATIONAL MBU - COMMUNITY ASSESSMENT &amp; TREATMENT</t>
  </si>
  <si>
    <t>RV5YK</t>
  </si>
  <si>
    <t>BELMONT HILL</t>
  </si>
  <si>
    <t>RV5YR</t>
  </si>
  <si>
    <t>ST THOMAS' HOSPITAL (MENTAL HEALTH UNIT)</t>
  </si>
  <si>
    <t>RXT05</t>
  </si>
  <si>
    <t>ARDENLEIGH</t>
  </si>
  <si>
    <t>RXT06</t>
  </si>
  <si>
    <t>ASHCROFT</t>
  </si>
  <si>
    <t>RXT17</t>
  </si>
  <si>
    <t>EDENDALE/HILLDALE</t>
  </si>
  <si>
    <t>RXT20</t>
  </si>
  <si>
    <t>EXPRESS SIGNS</t>
  </si>
  <si>
    <t>RXT21</t>
  </si>
  <si>
    <t>FORMER WOMENS HOSPITAL</t>
  </si>
  <si>
    <t>RXT23</t>
  </si>
  <si>
    <t>FRANTZ FANON</t>
  </si>
  <si>
    <t>RXT28</t>
  </si>
  <si>
    <t>HIGHCROFT HOSPITAL</t>
  </si>
  <si>
    <t>RXT30</t>
  </si>
  <si>
    <t>HOLLYHILL</t>
  </si>
  <si>
    <t>RXT31</t>
  </si>
  <si>
    <t>HONEYBOURNE</t>
  </si>
  <si>
    <t>RXT34</t>
  </si>
  <si>
    <t>JOHN BLACK DAY HOSPITAL</t>
  </si>
  <si>
    <t>RXT37</t>
  </si>
  <si>
    <t>LITTLE BROMWICH</t>
  </si>
  <si>
    <t>RXT54</t>
  </si>
  <si>
    <t>NORTHCROFT HOSPITAL</t>
  </si>
  <si>
    <t>RXT62</t>
  </si>
  <si>
    <t>QUEEN ELIZABETH PSYCHIATRIC HOSPITAL</t>
  </si>
  <si>
    <t>RXT66</t>
  </si>
  <si>
    <t>RIVERSIDE PARK</t>
  </si>
  <si>
    <t>RXT74</t>
  </si>
  <si>
    <t>SOHO HILL</t>
  </si>
  <si>
    <t>RXT76</t>
  </si>
  <si>
    <t>RXT89</t>
  </si>
  <si>
    <t>WEATHERDALE UNIT</t>
  </si>
  <si>
    <t>RXT92</t>
  </si>
  <si>
    <t>WOODSIDE CRESCENT</t>
  </si>
  <si>
    <t>RXT99</t>
  </si>
  <si>
    <t>EDEN UNIT</t>
  </si>
  <si>
    <t>RXTA0</t>
  </si>
  <si>
    <t>TALL TREES</t>
  </si>
  <si>
    <t>RXTA8</t>
  </si>
  <si>
    <t>STAFF SUPPORT</t>
  </si>
  <si>
    <t>RXTC2</t>
  </si>
  <si>
    <t>WOMENS THERAPY</t>
  </si>
  <si>
    <t>RXTD0</t>
  </si>
  <si>
    <t>SELLY OAK HOSPITAL</t>
  </si>
  <si>
    <t>RXTNV</t>
  </si>
  <si>
    <t>THE BRIDGE HP</t>
  </si>
  <si>
    <t>RXTNW</t>
  </si>
  <si>
    <t>THE BRIDGE GP</t>
  </si>
  <si>
    <t>RXTNX</t>
  </si>
  <si>
    <t>THE BRIDGE NP</t>
  </si>
  <si>
    <t>RXTRM</t>
  </si>
  <si>
    <t>SPARKBROOK HT - SKHT</t>
  </si>
  <si>
    <t>RXTVQ</t>
  </si>
  <si>
    <t>EATING DISORDERS, THE BARBERRY</t>
  </si>
  <si>
    <t>RXTVX</t>
  </si>
  <si>
    <t>MOTHER AND BABY UNIT</t>
  </si>
  <si>
    <t>RXTWJ</t>
  </si>
  <si>
    <t>NP KINGSTANDING AOR KGAR</t>
  </si>
  <si>
    <t>RXTWK</t>
  </si>
  <si>
    <t>NP HANDSWORTH AOR HDAR</t>
  </si>
  <si>
    <t>RXTWL</t>
  </si>
  <si>
    <t>NP LADYWOOD AOR LDAR</t>
  </si>
  <si>
    <t>RXTWM</t>
  </si>
  <si>
    <t>NP NECHELLS AOR NCAR</t>
  </si>
  <si>
    <t>RXTWN</t>
  </si>
  <si>
    <t>NP SPARKBROOK AOR SKAR</t>
  </si>
  <si>
    <t>RXTWP</t>
  </si>
  <si>
    <t>NP SOUTH AOR AHAR</t>
  </si>
  <si>
    <t>RXTWQ</t>
  </si>
  <si>
    <t>NP YARDLEY AOR YDAR</t>
  </si>
  <si>
    <t>RXTWR</t>
  </si>
  <si>
    <t>NP SOLIHULL AOR SLAR</t>
  </si>
  <si>
    <t>RXTWT</t>
  </si>
  <si>
    <t>NP SOUTH EIS STEI</t>
  </si>
  <si>
    <t>RXTWV</t>
  </si>
  <si>
    <t>NP BEN EIS NEEI</t>
  </si>
  <si>
    <t>RXTWW</t>
  </si>
  <si>
    <t>NP HOB WEST EIS HWEI</t>
  </si>
  <si>
    <t>RXTWX</t>
  </si>
  <si>
    <t>NP HOB EAST EIS HEEI</t>
  </si>
  <si>
    <t>RXTWY</t>
  </si>
  <si>
    <t>NP SOLIHULL EIS SLEI</t>
  </si>
  <si>
    <t>RXTYA</t>
  </si>
  <si>
    <t>PERRY BARR OPS PBOA</t>
  </si>
  <si>
    <t>RXTYC</t>
  </si>
  <si>
    <t>LADYWOOD OPS LDOA</t>
  </si>
  <si>
    <t>RXTYD</t>
  </si>
  <si>
    <t>SPARKHILL OPS SPOA</t>
  </si>
  <si>
    <t>RXTYE</t>
  </si>
  <si>
    <t>EDGBASTON OPS EBOA</t>
  </si>
  <si>
    <t>RXTYF</t>
  </si>
  <si>
    <t>NORTHFIELD OPS NFOA</t>
  </si>
  <si>
    <t>RXTYG</t>
  </si>
  <si>
    <t>HALL GREEN OPS HGOA</t>
  </si>
  <si>
    <t>RXTYH</t>
  </si>
  <si>
    <t>SELLY OAK OPS SOOA</t>
  </si>
  <si>
    <t>RXTYJ</t>
  </si>
  <si>
    <t>SUTTON COLDFIELD OPS SCOA</t>
  </si>
  <si>
    <t>RXTYK</t>
  </si>
  <si>
    <t>ERDINGTON OPS EDOA</t>
  </si>
  <si>
    <t>RXTYL</t>
  </si>
  <si>
    <t>HODGE HILL OPS HHOA</t>
  </si>
  <si>
    <t>RXTYM</t>
  </si>
  <si>
    <t>YARDLEY OPS YDOA</t>
  </si>
  <si>
    <t>RXTYN</t>
  </si>
  <si>
    <t>LYNDON OPS LYOA</t>
  </si>
  <si>
    <t>RXTYP</t>
  </si>
  <si>
    <t>GENERAL OPS GNOA</t>
  </si>
  <si>
    <t>RXTYQ</t>
  </si>
  <si>
    <t>CHELMSLEY WOOD OPS CWOA</t>
  </si>
  <si>
    <t>RXTYR</t>
  </si>
  <si>
    <t>KNOWLE OPS KLOA</t>
  </si>
  <si>
    <t>RXTYT</t>
  </si>
  <si>
    <t>JUNIPER INPATIENT JNIP POST 1</t>
  </si>
  <si>
    <t>RQ301</t>
  </si>
  <si>
    <t>BIRMINGHAM CHILDREN'S HOSPITAL</t>
  </si>
  <si>
    <t>RQ305</t>
  </si>
  <si>
    <t>GOOD HOPE HOSPITAL</t>
  </si>
  <si>
    <t>RQ307</t>
  </si>
  <si>
    <t>BIRMINGHAM CHILDREN'S HOSPITAL - COMMUNITY TRUST</t>
  </si>
  <si>
    <t>RQ311</t>
  </si>
  <si>
    <t>BIRMINGHAM CHILDREN'S HOSPITAL - ACCIDENT &amp; EMERGENCY</t>
  </si>
  <si>
    <t>RQ314</t>
  </si>
  <si>
    <t>BIRMINGHAM CHILDREN'S HOSPITAL - CARDIAC</t>
  </si>
  <si>
    <t>RQ318</t>
  </si>
  <si>
    <t>BIRMINGHAM CHILDREN'S HOSPITAL - NON-GH ENDOCRINE</t>
  </si>
  <si>
    <t>RQ324</t>
  </si>
  <si>
    <t>BIRMINGHAM CHILDREN'S HOSPITAL - METABOLIC DISEASES INHERITED</t>
  </si>
  <si>
    <t>RQ339</t>
  </si>
  <si>
    <t>BIRMINGHAM CHILDRENS HOSPITAL - NTBC PAEDIATRIC</t>
  </si>
  <si>
    <t>RQ342</t>
  </si>
  <si>
    <t>BIRMINGHAM CHILDREN'S HOSPITAL - DIABETICS</t>
  </si>
  <si>
    <t>RQ346</t>
  </si>
  <si>
    <t>CHILD PSYCHOLOGY DEPARTMENT</t>
  </si>
  <si>
    <t>RT101</t>
  </si>
  <si>
    <t>CAMBRIDGE COMWISE CDS</t>
  </si>
  <si>
    <t>RT102</t>
  </si>
  <si>
    <t>PETERBOROUGH CDS</t>
  </si>
  <si>
    <t>RT103</t>
  </si>
  <si>
    <t>CAMBRIDGE MARACIS CDS</t>
  </si>
  <si>
    <t>RT104</t>
  </si>
  <si>
    <t>HUNTINGDON CDS</t>
  </si>
  <si>
    <t>RT106</t>
  </si>
  <si>
    <t>BRUDENELL COMMUNITY HOME</t>
  </si>
  <si>
    <t>RT107</t>
  </si>
  <si>
    <t>REEPHAM COMMUNITY HOME</t>
  </si>
  <si>
    <t>RT113</t>
  </si>
  <si>
    <t>FULBOURN HOSPITAL</t>
  </si>
  <si>
    <t>RT115</t>
  </si>
  <si>
    <t>IDA DARWIN HOSPITAL</t>
  </si>
  <si>
    <t>RT120</t>
  </si>
  <si>
    <t>WHITTLESEY COMMUNITY HOME</t>
  </si>
  <si>
    <t>RT121</t>
  </si>
  <si>
    <t>COMMUNITY ALCOHOL AND DRUGS</t>
  </si>
  <si>
    <t>RT123</t>
  </si>
  <si>
    <t>WARDS 1, 4 &amp; 5</t>
  </si>
  <si>
    <t>RT125</t>
  </si>
  <si>
    <t>EDWARD JENNER UNIT</t>
  </si>
  <si>
    <t>RT126</t>
  </si>
  <si>
    <t>LITTLE GABLES</t>
  </si>
  <si>
    <t>RT128</t>
  </si>
  <si>
    <t>THE CEDARS</t>
  </si>
  <si>
    <t>RT130</t>
  </si>
  <si>
    <t>THE GABLES</t>
  </si>
  <si>
    <t>RT131</t>
  </si>
  <si>
    <t>THE PINES</t>
  </si>
  <si>
    <t>RT136</t>
  </si>
  <si>
    <t>DARWIN NURSERY, PROSPECT FARM</t>
  </si>
  <si>
    <t>RT154</t>
  </si>
  <si>
    <t>AMBERSIDE</t>
  </si>
  <si>
    <t>RT166</t>
  </si>
  <si>
    <t>COBWEBS</t>
  </si>
  <si>
    <t>RT168</t>
  </si>
  <si>
    <t>CROYLANDS</t>
  </si>
  <si>
    <t>RT172</t>
  </si>
  <si>
    <t>THE WETHERALLS</t>
  </si>
  <si>
    <t>RT173</t>
  </si>
  <si>
    <t>CADS PETERBOROUGH</t>
  </si>
  <si>
    <t>RT182</t>
  </si>
  <si>
    <t>NORTH CAMBRIDGESHIRE HOSPITAL</t>
  </si>
  <si>
    <t>RT183</t>
  </si>
  <si>
    <t>ACER WARD, HINCHINGBROOKE HOSPITAL</t>
  </si>
  <si>
    <t>RT184</t>
  </si>
  <si>
    <t>HAWTHORN WARD, HINCHINGBROOKE HOSPITAL</t>
  </si>
  <si>
    <t>RT190</t>
  </si>
  <si>
    <t>ADDENBROOKES HOSPITAL</t>
  </si>
  <si>
    <t>RT1AC</t>
  </si>
  <si>
    <t>CAMBRIDGE DDS</t>
  </si>
  <si>
    <t>RT1AD</t>
  </si>
  <si>
    <t>CAMBRIDGE LD</t>
  </si>
  <si>
    <t>RT1AE</t>
  </si>
  <si>
    <t>THE CROFT CHILDRENS UNIT</t>
  </si>
  <si>
    <t>RT1AF</t>
  </si>
  <si>
    <t>ADOLESCENT UNIT</t>
  </si>
  <si>
    <t>RT1AJ</t>
  </si>
  <si>
    <t>CAMBRIDGE OPMH</t>
  </si>
  <si>
    <t>RT1CC</t>
  </si>
  <si>
    <t>HUNTINGDON OPMH</t>
  </si>
  <si>
    <t>RT1CD</t>
  </si>
  <si>
    <t>HUNTINGDON DASH</t>
  </si>
  <si>
    <t>RT1CE</t>
  </si>
  <si>
    <t>HUNTINGDON LD</t>
  </si>
  <si>
    <t>RT1CF</t>
  </si>
  <si>
    <t>HUNTINGDON DTTO</t>
  </si>
  <si>
    <t>RT1DC</t>
  </si>
  <si>
    <t>PETERBOROUGH OPMH</t>
  </si>
  <si>
    <t>RT1DD</t>
  </si>
  <si>
    <t>PETERBOROUGH CDT</t>
  </si>
  <si>
    <t>RT1DE</t>
  </si>
  <si>
    <t>PETERBOROUGH LD</t>
  </si>
  <si>
    <t>RT1DP</t>
  </si>
  <si>
    <t>MARU</t>
  </si>
  <si>
    <t>RT1DQ</t>
  </si>
  <si>
    <t>CAMEO</t>
  </si>
  <si>
    <t>RT1EC</t>
  </si>
  <si>
    <t>E CAMBS AND FENLAND OPMH</t>
  </si>
  <si>
    <t>RT1ED</t>
  </si>
  <si>
    <t>E CAMBS AND FENLAND CDT</t>
  </si>
  <si>
    <t>RT1EE</t>
  </si>
  <si>
    <t>E CAMBS AND FENLAND LD</t>
  </si>
  <si>
    <t>RT1FC</t>
  </si>
  <si>
    <t>NEW COTTAGES DAY HOSPITAL</t>
  </si>
  <si>
    <t>RT1FD</t>
  </si>
  <si>
    <t>PRINCESS OF WALES HOSPITAL</t>
  </si>
  <si>
    <t>RT1FE</t>
  </si>
  <si>
    <t>ST JOHNS</t>
  </si>
  <si>
    <t>RT1FF</t>
  </si>
  <si>
    <t>THE LAURELS</t>
  </si>
  <si>
    <t>RT1GD</t>
  </si>
  <si>
    <t>DODDINGTON HOSPITAL</t>
  </si>
  <si>
    <t>RT1GE</t>
  </si>
  <si>
    <t>PETERBOROUGH DISTRICT HOSPITAL</t>
  </si>
  <si>
    <t>RT1GF</t>
  </si>
  <si>
    <t>QUY WATER FARM</t>
  </si>
  <si>
    <t>RT1HD</t>
  </si>
  <si>
    <t>MOORLANDS RESIDENTIAL HOME</t>
  </si>
  <si>
    <t>RT1HE</t>
  </si>
  <si>
    <t>HEREWARD HALL</t>
  </si>
  <si>
    <t>RT1JC</t>
  </si>
  <si>
    <t>SAFFRON WALDON COMMUNITY HOSPITAL</t>
  </si>
  <si>
    <t>RT1JJ</t>
  </si>
  <si>
    <t>RT1JN</t>
  </si>
  <si>
    <t>FENLAND AOT</t>
  </si>
  <si>
    <t>RT1JR</t>
  </si>
  <si>
    <t>CAMBRIDGESHIRE MST-CAN</t>
  </si>
  <si>
    <t>RT1JT</t>
  </si>
  <si>
    <t>CPC1</t>
  </si>
  <si>
    <t>RT1KA</t>
  </si>
  <si>
    <t>HAWTHORN DAY THERAPY</t>
  </si>
  <si>
    <t>RWR12</t>
  </si>
  <si>
    <t>ABBEY &amp; DEACON UNITS</t>
  </si>
  <si>
    <t>RWR15</t>
  </si>
  <si>
    <t>APPLETREES &amp; CHERRYTREES</t>
  </si>
  <si>
    <t>RWR19</t>
  </si>
  <si>
    <t>COMMUNITY SUPPORT UNIT (WATFORD)</t>
  </si>
  <si>
    <t>RWR23</t>
  </si>
  <si>
    <t>ERIC SHEPHERD ADMINISTRATION</t>
  </si>
  <si>
    <t>RWR26</t>
  </si>
  <si>
    <t>HERTS AND ESSEX HOSPITAL</t>
  </si>
  <si>
    <t>RWR29</t>
  </si>
  <si>
    <t>HORNETS WARD</t>
  </si>
  <si>
    <t>RWR32</t>
  </si>
  <si>
    <t>LOGANDENE EMI UNIT</t>
  </si>
  <si>
    <t>RWR37</t>
  </si>
  <si>
    <t>NASCOT LAWN</t>
  </si>
  <si>
    <t>RWR50</t>
  </si>
  <si>
    <t>SPECIAL CARE BABY UNIT (HEMEL HEMPSTEAD GENERAL HOSPITAL)</t>
  </si>
  <si>
    <t>RWR51</t>
  </si>
  <si>
    <t>SPECIAL CARE BABY UNIT (WATFORD GENERAL HOSPITAL)</t>
  </si>
  <si>
    <t>RWR53</t>
  </si>
  <si>
    <t>ST ALBANS CDC</t>
  </si>
  <si>
    <t>RWR54</t>
  </si>
  <si>
    <t>ST CLAIRES</t>
  </si>
  <si>
    <t>RWR55</t>
  </si>
  <si>
    <t>ST JULIANS</t>
  </si>
  <si>
    <t>RWR57</t>
  </si>
  <si>
    <t>ST NICHOLAS WARD</t>
  </si>
  <si>
    <t>RWR58</t>
  </si>
  <si>
    <t>ST PAULS (HEMEL HEMPSTEAD)</t>
  </si>
  <si>
    <t>RWR59</t>
  </si>
  <si>
    <t>STEVENAGE CMHC</t>
  </si>
  <si>
    <t>RWR61</t>
  </si>
  <si>
    <t>THE ORCHARDS</t>
  </si>
  <si>
    <t>RWR62</t>
  </si>
  <si>
    <t>THE STEWARTS</t>
  </si>
  <si>
    <t>RWR66</t>
  </si>
  <si>
    <t>THE KESTRELS</t>
  </si>
  <si>
    <t>RWR73</t>
  </si>
  <si>
    <t>COMMUNITY DRUG AND ALCOHOL UNIT (STATION RD)</t>
  </si>
  <si>
    <t>RWR74</t>
  </si>
  <si>
    <t>SHRODELLS UNIT</t>
  </si>
  <si>
    <t>RWR96</t>
  </si>
  <si>
    <t>RWR97</t>
  </si>
  <si>
    <t>LISTER HOSPITAL</t>
  </si>
  <si>
    <t>RWR98</t>
  </si>
  <si>
    <t>HEMEL HEMPSTEAD GENERAL HOSPITAL</t>
  </si>
  <si>
    <t>RWRA1</t>
  </si>
  <si>
    <t>MHU SHRODELLS (ADULT ESSEX WARD)</t>
  </si>
  <si>
    <t>RWRA2</t>
  </si>
  <si>
    <t>MHU SHRODELLS (ADULT MALDEN WARD)</t>
  </si>
  <si>
    <t>RWRA3</t>
  </si>
  <si>
    <t>LISTER ADULT ASTON WARD MENTAL HEALTH UNIT</t>
  </si>
  <si>
    <t>RWRA4</t>
  </si>
  <si>
    <t>LISTER ADULT WILBURY WARD MHU</t>
  </si>
  <si>
    <t>RWRA5</t>
  </si>
  <si>
    <t>LISTER ELDERLY EDENBROOK WARD MENTAL HEALTH UNIT</t>
  </si>
  <si>
    <t>RWRA6</t>
  </si>
  <si>
    <t>LISTER ELDERLY FAIRLANDS WARD MENTAL HEALTH UNIT</t>
  </si>
  <si>
    <t>RWRA7</t>
  </si>
  <si>
    <t>QE2 ADULT WELWYN WARD MENTAL HEALTH UNIT</t>
  </si>
  <si>
    <t>RWRA8</t>
  </si>
  <si>
    <t>QE2 ADULT MYMMS WARD MENTAL HEALTH UNIT</t>
  </si>
  <si>
    <t>RWRA9</t>
  </si>
  <si>
    <t>QE2 MOTHER &amp; BABY THUMBSWOOD UNIT MENTAL HEALTH UNIT</t>
  </si>
  <si>
    <t>RWRE7</t>
  </si>
  <si>
    <t>SOUTH WEST HERTS COMMUNITY DRUG ALCOHOL UNIT (CDAT)</t>
  </si>
  <si>
    <t>RWRF3</t>
  </si>
  <si>
    <t>LITTLE PLUMSTEAD HOSPITAL</t>
  </si>
  <si>
    <t>RWRF5</t>
  </si>
  <si>
    <t>DAY HOSPITAL</t>
  </si>
  <si>
    <t>RWRF7</t>
  </si>
  <si>
    <t>SAFFRON GROUND</t>
  </si>
  <si>
    <t>RWRG1</t>
  </si>
  <si>
    <t>ST MARGARET'S HOSPITAL</t>
  </si>
  <si>
    <t>RWRG7</t>
  </si>
  <si>
    <t>LEXDEN SITE</t>
  </si>
  <si>
    <t>RWRG8</t>
  </si>
  <si>
    <t>RWRG9</t>
  </si>
  <si>
    <t>THE BEACON</t>
  </si>
  <si>
    <t>RWRP2</t>
  </si>
  <si>
    <t>LOGANDENE</t>
  </si>
  <si>
    <t>RWRP4</t>
  </si>
  <si>
    <t>STEVENAGE CDAT</t>
  </si>
  <si>
    <t>RWRP6</t>
  </si>
  <si>
    <t>ADTU (SHRODELLS)</t>
  </si>
  <si>
    <t>RWRP7</t>
  </si>
  <si>
    <t>SW CATT</t>
  </si>
  <si>
    <t>RWRP9</t>
  </si>
  <si>
    <t>CATT NORTH HERTS</t>
  </si>
  <si>
    <t>RWRPA</t>
  </si>
  <si>
    <t>AOT N HERTS &amp; STEVENAGE</t>
  </si>
  <si>
    <t>RWRPF</t>
  </si>
  <si>
    <t>ADTU EAST AND NORTH</t>
  </si>
  <si>
    <t>RWRPK</t>
  </si>
  <si>
    <t>RAID - SOUTH WEST HERTS</t>
  </si>
  <si>
    <t>RWRPL</t>
  </si>
  <si>
    <t>RAID - NORTH EAST</t>
  </si>
  <si>
    <t>RXM03</t>
  </si>
  <si>
    <t>CRAIGMORE</t>
  </si>
  <si>
    <t>RXM06</t>
  </si>
  <si>
    <t>THE NOOK</t>
  </si>
  <si>
    <t>RXM08</t>
  </si>
  <si>
    <t>KUFENA</t>
  </si>
  <si>
    <t>RXM13</t>
  </si>
  <si>
    <t>OAKLANDS</t>
  </si>
  <si>
    <t>RXM17</t>
  </si>
  <si>
    <t>FRIAR GATE FLATS</t>
  </si>
  <si>
    <t>RXM18</t>
  </si>
  <si>
    <t>DOVEDALE DAY HOSPITAL</t>
  </si>
  <si>
    <t>RXM26</t>
  </si>
  <si>
    <t>FRIARGATE</t>
  </si>
  <si>
    <t>RXM30</t>
  </si>
  <si>
    <t>KEDLESTON UNIT</t>
  </si>
  <si>
    <t>RXM37</t>
  </si>
  <si>
    <t>ELMS (ALCOHOL)</t>
  </si>
  <si>
    <t>RXM44</t>
  </si>
  <si>
    <t>WALTON HOSPITAL</t>
  </si>
  <si>
    <t>RXM46</t>
  </si>
  <si>
    <t>CORBAR VIEW</t>
  </si>
  <si>
    <t>RXM47</t>
  </si>
  <si>
    <t>THE OLD VICARAGE</t>
  </si>
  <si>
    <t>RXM51</t>
  </si>
  <si>
    <t>HARTINGTON WING</t>
  </si>
  <si>
    <t>RXM54</t>
  </si>
  <si>
    <t>RADBOURNE UNIT</t>
  </si>
  <si>
    <t>RXM55</t>
  </si>
  <si>
    <t>CHEVIN WARD</t>
  </si>
  <si>
    <t>RXM56</t>
  </si>
  <si>
    <t>MIDWAY DAY HOSPITAL</t>
  </si>
  <si>
    <t>RXM57</t>
  </si>
  <si>
    <t>BANKGATE</t>
  </si>
  <si>
    <t>RXM59</t>
  </si>
  <si>
    <t>MAPLETON DAY HOSPITAL</t>
  </si>
  <si>
    <t>RXM60</t>
  </si>
  <si>
    <t>WARD 2</t>
  </si>
  <si>
    <t>RXM63</t>
  </si>
  <si>
    <t>WARD 1</t>
  </si>
  <si>
    <t>RXM64</t>
  </si>
  <si>
    <t>NEWHOLME HOSPITAL</t>
  </si>
  <si>
    <t>RXM65</t>
  </si>
  <si>
    <t>CLAY CROSS COMMUNITY HOSPITAL</t>
  </si>
  <si>
    <t>RXM68</t>
  </si>
  <si>
    <t>WARD 32 THE PSYCHIATRIC UNIT</t>
  </si>
  <si>
    <t>RXM70</t>
  </si>
  <si>
    <t>MORTON WARD, HARTINGTON UNIT</t>
  </si>
  <si>
    <t>RXM71</t>
  </si>
  <si>
    <t>PLEASLEY WARD, HARTINGTON UNIT</t>
  </si>
  <si>
    <t>RXM74</t>
  </si>
  <si>
    <t>WARD 36, PSYCHIATRIC UNIT</t>
  </si>
  <si>
    <t>RXM76</t>
  </si>
  <si>
    <t>TANSLEY WARD</t>
  </si>
  <si>
    <t>RXM77</t>
  </si>
  <si>
    <t>WARD 33, PSYCHIATRIC UNIT</t>
  </si>
  <si>
    <t>RXM78</t>
  </si>
  <si>
    <t>WARD 34, PSYCHIATRIC UNIT</t>
  </si>
  <si>
    <t>RXM81</t>
  </si>
  <si>
    <t>WARD 35, PSYCHIATRIC UNIT</t>
  </si>
  <si>
    <t>RXM82</t>
  </si>
  <si>
    <t>RXM84</t>
  </si>
  <si>
    <t>THE MANSE</t>
  </si>
  <si>
    <t>RXM90</t>
  </si>
  <si>
    <t>PHOENIX UNIT</t>
  </si>
  <si>
    <t>RXM91</t>
  </si>
  <si>
    <t>QUARN MILL</t>
  </si>
  <si>
    <t>RXM92</t>
  </si>
  <si>
    <t>ST KATHERINES</t>
  </si>
  <si>
    <t>RXM95</t>
  </si>
  <si>
    <t>THE RITZ BUILDING</t>
  </si>
  <si>
    <t>RXMA7</t>
  </si>
  <si>
    <t>RIPLEY HOSPITAL</t>
  </si>
  <si>
    <t>RXME4</t>
  </si>
  <si>
    <t>EREWASH CLDT</t>
  </si>
  <si>
    <t>RXMF1</t>
  </si>
  <si>
    <t>DERBYSHIRE MENTAL HEALTH RESOURCE UNIT</t>
  </si>
  <si>
    <t>RXMF2</t>
  </si>
  <si>
    <t>TURNING POINT</t>
  </si>
  <si>
    <t>RXMF4</t>
  </si>
  <si>
    <t>WARDS 1 &amp; 2</t>
  </si>
  <si>
    <t>RXMF6</t>
  </si>
  <si>
    <t>DALE BANK VIEW</t>
  </si>
  <si>
    <t>RXMT3</t>
  </si>
  <si>
    <t>DR R PROFESSOR HEUN (PSYCHIATRIC UNIT)</t>
  </si>
  <si>
    <t>RXMT4</t>
  </si>
  <si>
    <t>ADULT MENTAL HEALTH</t>
  </si>
  <si>
    <t>RXMW6</t>
  </si>
  <si>
    <t>HIGHLY SPECIALIST COGNITIVE BEHAVIOURAL PSYCHOTHERAPIST</t>
  </si>
  <si>
    <t>RP101</t>
  </si>
  <si>
    <t>TOWCESTER MILL</t>
  </si>
  <si>
    <t>RP126</t>
  </si>
  <si>
    <t>BEECHWOOD WARD</t>
  </si>
  <si>
    <t>RP130</t>
  </si>
  <si>
    <t>OLDER ADULTS (SOUTH)</t>
  </si>
  <si>
    <t>RP131</t>
  </si>
  <si>
    <t>DRUG AND ALCOHOL (DUNSTABLE)</t>
  </si>
  <si>
    <t>RP1A1</t>
  </si>
  <si>
    <t>RP1A2</t>
  </si>
  <si>
    <t>MANFIELD HEALTH CAMPUS</t>
  </si>
  <si>
    <t>RP1D1</t>
  </si>
  <si>
    <t>HEADLANDS</t>
  </si>
  <si>
    <t>RP1D2</t>
  </si>
  <si>
    <t>MENCAP (ROTHWELL)</t>
  </si>
  <si>
    <t>RP1D3</t>
  </si>
  <si>
    <t>MENCAP (CORBY)</t>
  </si>
  <si>
    <t>RP1D4</t>
  </si>
  <si>
    <t>MENCAP (WELLINGBOROUGH)</t>
  </si>
  <si>
    <t>RP1D6</t>
  </si>
  <si>
    <t>HEATHERS</t>
  </si>
  <si>
    <t>RP1D7</t>
  </si>
  <si>
    <t>THE SQUIRRELS</t>
  </si>
  <si>
    <t>RP1D8</t>
  </si>
  <si>
    <t>THE MARTENS</t>
  </si>
  <si>
    <t>RP1D9</t>
  </si>
  <si>
    <t>THE GRANGE</t>
  </si>
  <si>
    <t>RP1E1</t>
  </si>
  <si>
    <t>SWANS HILL</t>
  </si>
  <si>
    <t>RP1E6</t>
  </si>
  <si>
    <t>THE HEADLANDS</t>
  </si>
  <si>
    <t>RP1E9</t>
  </si>
  <si>
    <t>MAYFAIR DAY HOSPITAL</t>
  </si>
  <si>
    <t>RP1F1</t>
  </si>
  <si>
    <t>KETTERING GENERAL HOSPITAL</t>
  </si>
  <si>
    <t>RP1F2</t>
  </si>
  <si>
    <t>ISEBROOK HOSPITAL</t>
  </si>
  <si>
    <t>RP1F4</t>
  </si>
  <si>
    <t>RUSHDEN HOSPITAL</t>
  </si>
  <si>
    <t>RP1F6</t>
  </si>
  <si>
    <t>COMMUNITY CHILDRENS UNIT</t>
  </si>
  <si>
    <t>RP1F7</t>
  </si>
  <si>
    <t>OUNDLE COMMUNITY CARE UNIT</t>
  </si>
  <si>
    <t>RP1F9</t>
  </si>
  <si>
    <t>REDCLIFFE DAY HOSPITAL</t>
  </si>
  <si>
    <t>RP1H1</t>
  </si>
  <si>
    <t>PRINCESS MARINA HOSPITAL</t>
  </si>
  <si>
    <t>RP1H3</t>
  </si>
  <si>
    <t>SKIDDAW WALK UNIT</t>
  </si>
  <si>
    <t>RP1J2</t>
  </si>
  <si>
    <t>ADAMS DAY HOSPITAL</t>
  </si>
  <si>
    <t>RP1J6</t>
  </si>
  <si>
    <t>DANETRE HOSPITAL</t>
  </si>
  <si>
    <t>RP1L1</t>
  </si>
  <si>
    <t>ADDINGTON WARD</t>
  </si>
  <si>
    <t>RP1L2</t>
  </si>
  <si>
    <t>JOHN RADCLIFFE HOSPITAL</t>
  </si>
  <si>
    <t>RP1L3</t>
  </si>
  <si>
    <t>CHURCHILL HOSPITAL</t>
  </si>
  <si>
    <t>RP1L4</t>
  </si>
  <si>
    <t>MEADHURST</t>
  </si>
  <si>
    <t>RP1L8</t>
  </si>
  <si>
    <t>EXETER PLACE SITE</t>
  </si>
  <si>
    <t>RP1M1</t>
  </si>
  <si>
    <t>KINGSTHORPE GRANGE</t>
  </si>
  <si>
    <t>RP1M2</t>
  </si>
  <si>
    <t>BRACKLEY COTTAGE HOSPITAL</t>
  </si>
  <si>
    <t>RP1M4</t>
  </si>
  <si>
    <t>NORTHAMPTON GENERAL HOSPITAL</t>
  </si>
  <si>
    <t>RP1N3</t>
  </si>
  <si>
    <t>MENTAL AFTER CARE ASSOCIATION WELLINGBOROUGH</t>
  </si>
  <si>
    <t>RP1N6</t>
  </si>
  <si>
    <t>SUNNYSIDE</t>
  </si>
  <si>
    <t>RP1N8</t>
  </si>
  <si>
    <t>CORBY COMMUNITY HOSPITAL</t>
  </si>
  <si>
    <t>RP1N9</t>
  </si>
  <si>
    <t>THE ACORNS</t>
  </si>
  <si>
    <t>RP1NR</t>
  </si>
  <si>
    <t>SHORT BREAKS UNIT</t>
  </si>
  <si>
    <t>RP1P2</t>
  </si>
  <si>
    <t>MEDICAL LOANS</t>
  </si>
  <si>
    <t>RP1T2</t>
  </si>
  <si>
    <t>BARTON HALL</t>
  </si>
  <si>
    <t>RP1T4</t>
  </si>
  <si>
    <t>GU DEPARTMENT (KETTERING)</t>
  </si>
  <si>
    <t>RP1T5</t>
  </si>
  <si>
    <t>GU DEPARTMENT (NORTHAMPTON)</t>
  </si>
  <si>
    <t>RP1V2</t>
  </si>
  <si>
    <t>DRUG AND ALCOHOL DEPENDENCY UNIT</t>
  </si>
  <si>
    <t>RP1V3</t>
  </si>
  <si>
    <t>MENTAL HEALTH ACCOMODATION &amp; COMMISSIONING</t>
  </si>
  <si>
    <t>RP1V4</t>
  </si>
  <si>
    <t>BERRYWOOD HOSPITAL</t>
  </si>
  <si>
    <t>RP1V6</t>
  </si>
  <si>
    <t>THE SETT</t>
  </si>
  <si>
    <t>RP701</t>
  </si>
  <si>
    <t>MENTAL HEALTH UNIT FOR OLDER PEOPLE - ROCHFORD UNIT</t>
  </si>
  <si>
    <t>RP712</t>
  </si>
  <si>
    <t>CORKTREE CRESCENT</t>
  </si>
  <si>
    <t>RP713</t>
  </si>
  <si>
    <t>NORTON LEA</t>
  </si>
  <si>
    <t>RP719</t>
  </si>
  <si>
    <t>EMSI UNIT - PILGRIM HOSPITAL SITE</t>
  </si>
  <si>
    <t>RP721</t>
  </si>
  <si>
    <t>RP762</t>
  </si>
  <si>
    <t>ADDACTION</t>
  </si>
  <si>
    <t>RP764</t>
  </si>
  <si>
    <t>PHC PORTACABIN</t>
  </si>
  <si>
    <t>RP777</t>
  </si>
  <si>
    <t>DIANA PRINCESS OF WALES HOSPITAL</t>
  </si>
  <si>
    <t>RP782</t>
  </si>
  <si>
    <t>THE KEEP</t>
  </si>
  <si>
    <t>RP7EK</t>
  </si>
  <si>
    <t>PSYCHOLOGY UNIT</t>
  </si>
  <si>
    <t>RP7EV</t>
  </si>
  <si>
    <t>ACUTE MENTAL HEALTH UNIT &amp; DAY HOSPITAL</t>
  </si>
  <si>
    <t>RP7FK</t>
  </si>
  <si>
    <t>RP7FQ</t>
  </si>
  <si>
    <t>MENTAL HEALTH LONG TERM REHABILITATION &amp; DAY HOSPITAL</t>
  </si>
  <si>
    <t>RP7G3</t>
  </si>
  <si>
    <t>GRIMSBY CAFS (A)</t>
  </si>
  <si>
    <t>RP7G4</t>
  </si>
  <si>
    <t>GRIMSBY CAFS (B)</t>
  </si>
  <si>
    <t>RP7HA</t>
  </si>
  <si>
    <t>CONS 9 DOP</t>
  </si>
  <si>
    <t>RP7JG</t>
  </si>
  <si>
    <t>CONS 8 DOP</t>
  </si>
  <si>
    <t>RP7K1</t>
  </si>
  <si>
    <t>MANTHORPE C3</t>
  </si>
  <si>
    <t>RP7LA</t>
  </si>
  <si>
    <t>DEPARTMENT OF PSYCHIATRY</t>
  </si>
  <si>
    <t>RP7LM</t>
  </si>
  <si>
    <t>LOUTH OLDER ADULT</t>
  </si>
  <si>
    <t>RP7LP</t>
  </si>
  <si>
    <t>MENTAL HEALTH UNIT - GRANTHAM</t>
  </si>
  <si>
    <t>RP7MB</t>
  </si>
  <si>
    <t>MENTAL HEALTH UNIT - BEACONFIELD</t>
  </si>
  <si>
    <t>RP7NC</t>
  </si>
  <si>
    <t>NE LINCS ADHD</t>
  </si>
  <si>
    <t>RP7NN</t>
  </si>
  <si>
    <t>SECURE COMMUNITY ESTABLISHMENT</t>
  </si>
  <si>
    <t>RP7NR</t>
  </si>
  <si>
    <t>NORTH SEA CAMP</t>
  </si>
  <si>
    <t>RP7P2</t>
  </si>
  <si>
    <t>CONS 13 PHC</t>
  </si>
  <si>
    <t>RP7VJ</t>
  </si>
  <si>
    <t>SPALDING COMM C1</t>
  </si>
  <si>
    <t>RP7VT</t>
  </si>
  <si>
    <t>MANTHORPE C2</t>
  </si>
  <si>
    <t>RP7WC</t>
  </si>
  <si>
    <t>MENTAL HEALTH UNIT - SLEAFORD</t>
  </si>
  <si>
    <t>RP7WH</t>
  </si>
  <si>
    <t>MENTAL HEALTH UNIT - SYCAMORE</t>
  </si>
  <si>
    <t>RP7WK</t>
  </si>
  <si>
    <t>MENTAL HEALTH UNIT - STAMFORD</t>
  </si>
  <si>
    <t>RP7WT</t>
  </si>
  <si>
    <t>JOHNSON COMMUNITY HOSPITAL</t>
  </si>
  <si>
    <t>RP7YP</t>
  </si>
  <si>
    <t>RP7YQ</t>
  </si>
  <si>
    <t>SPIRE WALK</t>
  </si>
  <si>
    <t>RP7YT</t>
  </si>
  <si>
    <t>THE WILLOWS- UNIT 5</t>
  </si>
  <si>
    <t>RP7YW</t>
  </si>
  <si>
    <t>THE WILLOWS- UNITS 1 AND 2</t>
  </si>
  <si>
    <t>RMY01</t>
  </si>
  <si>
    <t>HELLESDON HOSPITAL</t>
  </si>
  <si>
    <t>RMY02</t>
  </si>
  <si>
    <t>JULIAN HOSPITAL</t>
  </si>
  <si>
    <t>RMY03</t>
  </si>
  <si>
    <t>NORTHGATE HOSPITAL</t>
  </si>
  <si>
    <t>RMY09</t>
  </si>
  <si>
    <t>BICKLEY DAY HOSPITAL</t>
  </si>
  <si>
    <t>RMY14</t>
  </si>
  <si>
    <t>MEADOWLANDS</t>
  </si>
  <si>
    <t>RMY21</t>
  </si>
  <si>
    <t>ST STEPHENS</t>
  </si>
  <si>
    <t>RMY25</t>
  </si>
  <si>
    <t>CARROBRECK</t>
  </si>
  <si>
    <t>RMY27</t>
  </si>
  <si>
    <t>HIGHLANDS</t>
  </si>
  <si>
    <t>RMY33</t>
  </si>
  <si>
    <t>TWO NINE SIX</t>
  </si>
  <si>
    <t>RMY34</t>
  </si>
  <si>
    <t>TWO NINE EIGHT</t>
  </si>
  <si>
    <t>RMY51</t>
  </si>
  <si>
    <t>SPRINGWELL</t>
  </si>
  <si>
    <t>RMY52</t>
  </si>
  <si>
    <t>COLEGATE</t>
  </si>
  <si>
    <t>RMY55</t>
  </si>
  <si>
    <t>STEPPING OUT</t>
  </si>
  <si>
    <t>RMY56</t>
  </si>
  <si>
    <t>KINGS JUBILEE</t>
  </si>
  <si>
    <t>RMY60</t>
  </si>
  <si>
    <t>NORFOLK AND NORWICH UNIVERSITY HOSPITAL</t>
  </si>
  <si>
    <t>RMY61</t>
  </si>
  <si>
    <t>NORTH WALSHAM COTTAGE HOSPITAL</t>
  </si>
  <si>
    <t>RMY70</t>
  </si>
  <si>
    <t>PATRICK STEAD HOSPITAL</t>
  </si>
  <si>
    <t>RMY71</t>
  </si>
  <si>
    <t>BECCLES AND DISTRICT HOSPITAL</t>
  </si>
  <si>
    <t>RMY72</t>
  </si>
  <si>
    <t>SOUTHWOLD HOSPITAL</t>
  </si>
  <si>
    <t>RMY77</t>
  </si>
  <si>
    <t>CROMER HOSPITAL</t>
  </si>
  <si>
    <t>RMY83</t>
  </si>
  <si>
    <t>JAMES PAGET HOSPITAL</t>
  </si>
  <si>
    <t>RMY84</t>
  </si>
  <si>
    <t>ELIZABETH FRY BUILDING</t>
  </si>
  <si>
    <t>RMY85</t>
  </si>
  <si>
    <t>MERIDEAN EAST</t>
  </si>
  <si>
    <t>RMY89</t>
  </si>
  <si>
    <t>NOR CAS LOWESTOFT AND WAVENEY</t>
  </si>
  <si>
    <t>RMYMA</t>
  </si>
  <si>
    <t>NEWMARKET HOSPITAL</t>
  </si>
  <si>
    <t>RMYME</t>
  </si>
  <si>
    <t>KEEBLES YARD</t>
  </si>
  <si>
    <t>RMYMF</t>
  </si>
  <si>
    <t>ST. LEONARDS HOSPITAL</t>
  </si>
  <si>
    <t>RMYMP</t>
  </si>
  <si>
    <t>VIOLET HILL DAY HOSPITAL</t>
  </si>
  <si>
    <t>RMYMR</t>
  </si>
  <si>
    <t>HARTISMERE HOSPITAL</t>
  </si>
  <si>
    <t>RMYMV</t>
  </si>
  <si>
    <t>ST CLEMENTS HOSPITAL</t>
  </si>
  <si>
    <t>RMYPC</t>
  </si>
  <si>
    <t>HOLYWELLS</t>
  </si>
  <si>
    <t>RRDA1</t>
  </si>
  <si>
    <t>COLCHESTER - THE BRAMBLES</t>
  </si>
  <si>
    <t>RRDA2</t>
  </si>
  <si>
    <t>CLACTON - EAGLEHURST</t>
  </si>
  <si>
    <t>RRDAC</t>
  </si>
  <si>
    <t>CHELMSFORD - THE ROWANS</t>
  </si>
  <si>
    <t>RRDAE</t>
  </si>
  <si>
    <t>CHELMSFORD - UNITS 4 &amp; 5A, CORNELL ESTATE</t>
  </si>
  <si>
    <t>RRDAF</t>
  </si>
  <si>
    <t>WITHAM - NEW IVY CHIMNEYS</t>
  </si>
  <si>
    <t>RRDAG</t>
  </si>
  <si>
    <t>MALDON - ST PETERS HOSPITAL</t>
  </si>
  <si>
    <t>RRDAY</t>
  </si>
  <si>
    <t>CHELMSFORD - PITFIELDS</t>
  </si>
  <si>
    <t>RRDCG</t>
  </si>
  <si>
    <t>COLCHESTER GENERAL HOSPITAL</t>
  </si>
  <si>
    <t>RRDD4</t>
  </si>
  <si>
    <t>BRAINTREE - THE GABLES</t>
  </si>
  <si>
    <t>RRDDL</t>
  </si>
  <si>
    <t>WITHAM - OLD IVY CHIMNEYS</t>
  </si>
  <si>
    <t>RRDDP</t>
  </si>
  <si>
    <t>DUKES PRIORY HOSPITAL</t>
  </si>
  <si>
    <t>RRDE0</t>
  </si>
  <si>
    <t>COLCHESTER - BIRCHWOOD</t>
  </si>
  <si>
    <t>RRDE1</t>
  </si>
  <si>
    <t>COLCHESTER - THE LAKES</t>
  </si>
  <si>
    <t>RRDE3</t>
  </si>
  <si>
    <t>COLCHESTER - LONGVIEW</t>
  </si>
  <si>
    <t>RRDEE</t>
  </si>
  <si>
    <t>HARWICH &amp; DISTRICT HOSPITAL</t>
  </si>
  <si>
    <t>RRDGL</t>
  </si>
  <si>
    <t>CHELMSFORD - ST GILES COTTAGE</t>
  </si>
  <si>
    <t>RRDHD</t>
  </si>
  <si>
    <t>EPPING - ST MARGARETS HOSPITAL</t>
  </si>
  <si>
    <t>RRDPP</t>
  </si>
  <si>
    <t>CHELMSFORD - SOUTH WOODHAM FERRERS CLINCS</t>
  </si>
  <si>
    <t>R1A02</t>
  </si>
  <si>
    <t>QUEEN ELIZABETH HOSPITAL</t>
  </si>
  <si>
    <t>R1A03</t>
  </si>
  <si>
    <t>R1A05</t>
  </si>
  <si>
    <t>BEACONSIDE AUTISM BASE</t>
  </si>
  <si>
    <t>R1A06</t>
  </si>
  <si>
    <t>WASELY HIGH AUTISM BASE</t>
  </si>
  <si>
    <t>R1A14</t>
  </si>
  <si>
    <t>RIVENDELL</t>
  </si>
  <si>
    <t>R1A1A</t>
  </si>
  <si>
    <t>PHYSIO UNIT THORNTON</t>
  </si>
  <si>
    <t>R1A1C</t>
  </si>
  <si>
    <t>WOODSIDE</t>
  </si>
  <si>
    <t>R1A1F</t>
  </si>
  <si>
    <t>THE FIRS REST HOME</t>
  </si>
  <si>
    <t>R1A1G</t>
  </si>
  <si>
    <t>TESCO ST PETERS</t>
  </si>
  <si>
    <t>R1A1N</t>
  </si>
  <si>
    <t>NEW CROSS HOSPITAL</t>
  </si>
  <si>
    <t>R1A1P</t>
  </si>
  <si>
    <t>EVESHAM COMMUNITY HOSPITAL</t>
  </si>
  <si>
    <t>R1A1Q</t>
  </si>
  <si>
    <t>WORCESTER INTERMEDIATE CARE UNIT (WICU)</t>
  </si>
  <si>
    <t>R1A1V</t>
  </si>
  <si>
    <t>WATERSIDE MENTAL HEALTH DAY HOSPITAL</t>
  </si>
  <si>
    <t>R1A1X</t>
  </si>
  <si>
    <t>ARROWSIDE UNIT (ALEXANDRA HOSPITAL)</t>
  </si>
  <si>
    <t>R1A21</t>
  </si>
  <si>
    <t>WILDMOOR MILL FARM</t>
  </si>
  <si>
    <t>R1A31</t>
  </si>
  <si>
    <t>WALKWOOD MIDDLE AUTISM BASE</t>
  </si>
  <si>
    <t>R1A37</t>
  </si>
  <si>
    <t>ORCHARD PLACE</t>
  </si>
  <si>
    <t>R1A43</t>
  </si>
  <si>
    <t>TESCO REDDITCH</t>
  </si>
  <si>
    <t>R1A44</t>
  </si>
  <si>
    <t>THE WOODLANDS</t>
  </si>
  <si>
    <t>R1A49</t>
  </si>
  <si>
    <t>HILL CREST MENTAL HEALTH UNIT</t>
  </si>
  <si>
    <t>R1A55</t>
  </si>
  <si>
    <t>WALSGRAVE HOSPITAL</t>
  </si>
  <si>
    <t>R1A56</t>
  </si>
  <si>
    <t>RUSSELLS HALL HOSPITAL</t>
  </si>
  <si>
    <t>R1A60</t>
  </si>
  <si>
    <t>PUPIL REFERRAL UNIT</t>
  </si>
  <si>
    <t>R1A66</t>
  </si>
  <si>
    <t>R1A67</t>
  </si>
  <si>
    <t>TESCO KIDDERMINSTER</t>
  </si>
  <si>
    <t>R1A76</t>
  </si>
  <si>
    <t>COMMUNITY VENUE</t>
  </si>
  <si>
    <t>R1A82</t>
  </si>
  <si>
    <t>CROWNGATE PHYSIOTHERAPY</t>
  </si>
  <si>
    <t>R1A89</t>
  </si>
  <si>
    <t>HOME FARM TRUST</t>
  </si>
  <si>
    <t>R1A94</t>
  </si>
  <si>
    <t>COMMUNITY FIRST</t>
  </si>
  <si>
    <t>R1AA1</t>
  </si>
  <si>
    <t>TESCO WARNDON</t>
  </si>
  <si>
    <t>R1AA6</t>
  </si>
  <si>
    <t>PHYSIO UNIT ROSEHILL</t>
  </si>
  <si>
    <t>R1AAD</t>
  </si>
  <si>
    <t>TOUCHSTONE UNIT</t>
  </si>
  <si>
    <t>R1AAE</t>
  </si>
  <si>
    <t>LINK HORTICULTURIAL NURSERIES - SHELTERED EMPLOYMENT</t>
  </si>
  <si>
    <t>R1AAL</t>
  </si>
  <si>
    <t>ALEXANDRA HOSPITAL</t>
  </si>
  <si>
    <t>R1AAN</t>
  </si>
  <si>
    <t>TENBURY COMMUNITY HOSPITAL</t>
  </si>
  <si>
    <t>R1ACC</t>
  </si>
  <si>
    <t>NEW HAVEN (MENTAL HEALTH UNIT)</t>
  </si>
  <si>
    <t>R1ACE</t>
  </si>
  <si>
    <t>ESTATES BUILDING</t>
  </si>
  <si>
    <t>R1ACF</t>
  </si>
  <si>
    <t>NEW BROOK</t>
  </si>
  <si>
    <t>R1ACG</t>
  </si>
  <si>
    <t>R1ACH</t>
  </si>
  <si>
    <t>SILVERBIRCH</t>
  </si>
  <si>
    <t>R1ACW</t>
  </si>
  <si>
    <t>PERSHORE HOSPITAL</t>
  </si>
  <si>
    <t>R1ADC</t>
  </si>
  <si>
    <t>MALVERN COMMUNITY HOSPITAL</t>
  </si>
  <si>
    <t>R1ADE</t>
  </si>
  <si>
    <t>HOMEWARD BOUND UNIT</t>
  </si>
  <si>
    <t>R1ADM</t>
  </si>
  <si>
    <t>POSTNATAL UNIT</t>
  </si>
  <si>
    <t>R1ADN</t>
  </si>
  <si>
    <t>RIVERBANK NEONATAL UNIT</t>
  </si>
  <si>
    <t>R1ADP</t>
  </si>
  <si>
    <t>WORCESTERSHIRE ROYAL HOSPITAL</t>
  </si>
  <si>
    <t>R1ADV</t>
  </si>
  <si>
    <t>COMMUNITY UNIT</t>
  </si>
  <si>
    <t>R1ADW</t>
  </si>
  <si>
    <t>ELGAR UNIT</t>
  </si>
  <si>
    <t>R1ADY</t>
  </si>
  <si>
    <t>ACONBURY UNIT</t>
  </si>
  <si>
    <t>R1AEC</t>
  </si>
  <si>
    <t>WULSTAN UNIT</t>
  </si>
  <si>
    <t>R1AED</t>
  </si>
  <si>
    <t>WULSTAN UNIT REHABILITATION</t>
  </si>
  <si>
    <t>R1AEM</t>
  </si>
  <si>
    <t>PARKSIDE MIDDLE AUTISM BASE</t>
  </si>
  <si>
    <t>R1AFT</t>
  </si>
  <si>
    <t>DROITWICH SPA PRIVATE HOSPITAL</t>
  </si>
  <si>
    <t>R1AGK</t>
  </si>
  <si>
    <t>OT STORES</t>
  </si>
  <si>
    <t>R1AHC</t>
  </si>
  <si>
    <t>BATCHLEY FIRST NURSERY PLUS</t>
  </si>
  <si>
    <t>R1AHF</t>
  </si>
  <si>
    <t>MATCHBOROUGH FIRST NURSERY PLUS</t>
  </si>
  <si>
    <t>R1AHL</t>
  </si>
  <si>
    <t>KEMPSEY PARISH HALL</t>
  </si>
  <si>
    <t>R1AHM</t>
  </si>
  <si>
    <t>TIMBERDINE HOME RESIDENTIAL CARE</t>
  </si>
  <si>
    <t>R1AHV</t>
  </si>
  <si>
    <t>LICKEY LANGUAGE UNIT</t>
  </si>
  <si>
    <t>R1AHX</t>
  </si>
  <si>
    <t>R1AHY</t>
  </si>
  <si>
    <t>WHCT HEALTHCARE FEATHERSTONE</t>
  </si>
  <si>
    <t>R1AJV</t>
  </si>
  <si>
    <t>COMMUNITY INREACH REDDITCH 6</t>
  </si>
  <si>
    <t>R1AJX</t>
  </si>
  <si>
    <t>COMMUNITY INREACH EVESHAM</t>
  </si>
  <si>
    <t>R1AJY</t>
  </si>
  <si>
    <t>COMMUNITY INREACH REDDITCH 8</t>
  </si>
  <si>
    <t>R1AKG</t>
  </si>
  <si>
    <t>HASTINGS CARE HOME</t>
  </si>
  <si>
    <t>R1AKK</t>
  </si>
  <si>
    <t>GOLD HILL CARE HOME</t>
  </si>
  <si>
    <t>R1AKL</t>
  </si>
  <si>
    <t>R1AKN</t>
  </si>
  <si>
    <t>WISHMOOR REST HOME</t>
  </si>
  <si>
    <t>R1AKR</t>
  </si>
  <si>
    <t>WATERSIDE CARE HOME</t>
  </si>
  <si>
    <t>R1AKX</t>
  </si>
  <si>
    <t>THE HIVE</t>
  </si>
  <si>
    <t>R1APF</t>
  </si>
  <si>
    <t>COVERCROFT</t>
  </si>
  <si>
    <t>R1APG</t>
  </si>
  <si>
    <t>STUDDERT KENNEDY OA</t>
  </si>
  <si>
    <t>R1APK</t>
  </si>
  <si>
    <t>NEW BROOK UNIT 1</t>
  </si>
  <si>
    <t>R1APL</t>
  </si>
  <si>
    <t>HOME TREATMENT 1</t>
  </si>
  <si>
    <t>R1APM</t>
  </si>
  <si>
    <t>HILL CREST 1</t>
  </si>
  <si>
    <t>R1APN</t>
  </si>
  <si>
    <t>HOME TREATMENT 2</t>
  </si>
  <si>
    <t>R1APP</t>
  </si>
  <si>
    <t>NEW BROOK UNIT 2</t>
  </si>
  <si>
    <t>R1APQ</t>
  </si>
  <si>
    <t>HILL CREST 2</t>
  </si>
  <si>
    <t>R1AQF</t>
  </si>
  <si>
    <t>WORCESTER CITY MH 1</t>
  </si>
  <si>
    <t>R1AQG</t>
  </si>
  <si>
    <t>WATERSIDE</t>
  </si>
  <si>
    <t>R1AQH</t>
  </si>
  <si>
    <t>WORCESTER CITY MH 2</t>
  </si>
  <si>
    <t>R1AQJ</t>
  </si>
  <si>
    <t>WYCHAVON OA</t>
  </si>
  <si>
    <t>R1AQK</t>
  </si>
  <si>
    <t>WORCESTER CITY MH 3</t>
  </si>
  <si>
    <t>R1AQP</t>
  </si>
  <si>
    <t>PALLIATIVE CARE (R&amp;B)</t>
  </si>
  <si>
    <t>R1AQQ</t>
  </si>
  <si>
    <t>COMMUNITY PAEDESTRICIANS-1</t>
  </si>
  <si>
    <t>R1ARE</t>
  </si>
  <si>
    <t>COMM HOSP WARDS (EVESHAM)</t>
  </si>
  <si>
    <t>R1ARG</t>
  </si>
  <si>
    <t>COMM HOSP WARDS (MALVERN)</t>
  </si>
  <si>
    <t>R1ARJ</t>
  </si>
  <si>
    <t>COMM HOSP WARDS (PERSHORE)</t>
  </si>
  <si>
    <t>R1ARK</t>
  </si>
  <si>
    <t>COMMUNITY HOSP WARDS (POWCH)</t>
  </si>
  <si>
    <t>R1ARL</t>
  </si>
  <si>
    <t>COMM HOSP WARDS (TENBURY)</t>
  </si>
  <si>
    <t>R1ARN</t>
  </si>
  <si>
    <t>COMM HOSP WARDS (WF GP UNIT)</t>
  </si>
  <si>
    <t>R1ARR</t>
  </si>
  <si>
    <t>PALLIATIVE CARE (WF)</t>
  </si>
  <si>
    <t>R1ART</t>
  </si>
  <si>
    <t>PALLIATIVE CARE (SW)</t>
  </si>
  <si>
    <t>R1C02</t>
  </si>
  <si>
    <t>MOORGREEN HOSPITAL</t>
  </si>
  <si>
    <t>R1C03</t>
  </si>
  <si>
    <t>WESTERN COMMUNITY HOSPITAL</t>
  </si>
  <si>
    <t>R1C07</t>
  </si>
  <si>
    <t>ASHURST HOSPITAL</t>
  </si>
  <si>
    <t>R1C09</t>
  </si>
  <si>
    <t>FRITH COTTAGE DAS</t>
  </si>
  <si>
    <t>R1C12</t>
  </si>
  <si>
    <t>LOWER MOUNTBATTON GALLERY</t>
  </si>
  <si>
    <t>R1C14</t>
  </si>
  <si>
    <t>AMULREE DAY HOSPITAL</t>
  </si>
  <si>
    <t>R1C17</t>
  </si>
  <si>
    <t>C&amp;SH PORTSMOUTH</t>
  </si>
  <si>
    <t>R1C19</t>
  </si>
  <si>
    <t>R1C22</t>
  </si>
  <si>
    <t>COMMUNITY PAEDIATRICS - EAST</t>
  </si>
  <si>
    <t>R1C26</t>
  </si>
  <si>
    <t>OLDER PERS MENTAL HEALTH</t>
  </si>
  <si>
    <t>R1C34</t>
  </si>
  <si>
    <t>THE ROYAL SOUTH HANTS HOSPITAL</t>
  </si>
  <si>
    <t>R1C36</t>
  </si>
  <si>
    <t>PRINCESS ANNE HOSPITAL</t>
  </si>
  <si>
    <t>R1C40</t>
  </si>
  <si>
    <t>SOUTHAMPTON GENERAL HOSPITAL</t>
  </si>
  <si>
    <t>R1C44</t>
  </si>
  <si>
    <t>PICKLES COPPICE</t>
  </si>
  <si>
    <t>R1C45</t>
  </si>
  <si>
    <t>C&amp;SH BASINGSTOKE</t>
  </si>
  <si>
    <t>R1C46</t>
  </si>
  <si>
    <t>ROMSEY HOSPITAL</t>
  </si>
  <si>
    <t>R1C48</t>
  </si>
  <si>
    <t>BRAMBLES WARD</t>
  </si>
  <si>
    <t>R1C49</t>
  </si>
  <si>
    <t>FANSHAWE WARD</t>
  </si>
  <si>
    <t>R1C51</t>
  </si>
  <si>
    <t>C&amp;SH SOUTHAMPTON</t>
  </si>
  <si>
    <t>R1C52</t>
  </si>
  <si>
    <t>SNOWDON NEURO REHAB UNIT</t>
  </si>
  <si>
    <t>R1C54</t>
  </si>
  <si>
    <t>BEHAVIOUR RESOURCE (BRS)</t>
  </si>
  <si>
    <t>R1C55</t>
  </si>
  <si>
    <t>COMMUNITY PAEDIATRICS - WEST</t>
  </si>
  <si>
    <t>R1C58</t>
  </si>
  <si>
    <t>C&amp;SH WINCHESTER</t>
  </si>
  <si>
    <t>R1C59</t>
  </si>
  <si>
    <t>INTEGRATED DRUG TREATMENT</t>
  </si>
  <si>
    <t>R1C60</t>
  </si>
  <si>
    <t>STONEHAM MUSCULOSKELETAL</t>
  </si>
  <si>
    <t>R1C62</t>
  </si>
  <si>
    <t>C&amp;SH ANDOVER</t>
  </si>
  <si>
    <t>R1C65</t>
  </si>
  <si>
    <t>NEW FOREST DAS</t>
  </si>
  <si>
    <t>R1C70</t>
  </si>
  <si>
    <t>GOSPORT WAR MEMORIAL HOSPITAL</t>
  </si>
  <si>
    <t>R1C79</t>
  </si>
  <si>
    <t>THE ORIGINAL PLACE</t>
  </si>
  <si>
    <t>R1C89</t>
  </si>
  <si>
    <t>FAREHAM REACH UNIT</t>
  </si>
  <si>
    <t>R1C90</t>
  </si>
  <si>
    <t>CAMPION PLACE</t>
  </si>
  <si>
    <t>R1C95</t>
  </si>
  <si>
    <t>INSCAPE</t>
  </si>
  <si>
    <t>R1CA6</t>
  </si>
  <si>
    <t>COMMUNITY PAEDS N.FOREST</t>
  </si>
  <si>
    <t>R1CA9</t>
  </si>
  <si>
    <t>HUNTERCOMBE MANOR HOSPITAL</t>
  </si>
  <si>
    <t>R1CC3</t>
  </si>
  <si>
    <t>SPINNAKER WARD</t>
  </si>
  <si>
    <t>R1CD3</t>
  </si>
  <si>
    <t>VICTORY UNIT</t>
  </si>
  <si>
    <t>R1CD4</t>
  </si>
  <si>
    <t>ST MARY'S HEALTH CAMPUS</t>
  </si>
  <si>
    <t>R1CD8</t>
  </si>
  <si>
    <t>PETERSFIELD HOSPITAL</t>
  </si>
  <si>
    <t>R1CE8</t>
  </si>
  <si>
    <t>HOOK SHADIE AT THE BASE</t>
  </si>
  <si>
    <t>R1CF2</t>
  </si>
  <si>
    <t>ST JAMES' HOSPITAL</t>
  </si>
  <si>
    <t>R1CF4</t>
  </si>
  <si>
    <t>FAREHAM COMMUNITY HOSPITAL</t>
  </si>
  <si>
    <t>R1CG1</t>
  </si>
  <si>
    <t>CHASE COMMUNITY HOSPITAL</t>
  </si>
  <si>
    <t>R1CG3</t>
  </si>
  <si>
    <t>FLEET COMMUNITY HOSPITAL</t>
  </si>
  <si>
    <t>R1CG4</t>
  </si>
  <si>
    <t>LYMINGTON NEW FOREST HOSPITAL</t>
  </si>
  <si>
    <t>R1CG5</t>
  </si>
  <si>
    <t>MILFORD WAR MEMORIAL HOSPITAL</t>
  </si>
  <si>
    <t>R1CG6</t>
  </si>
  <si>
    <t>NO LIMITS</t>
  </si>
  <si>
    <t>R1CG7</t>
  </si>
  <si>
    <t>HYTHE HOSPITAL</t>
  </si>
  <si>
    <t>R1CH0</t>
  </si>
  <si>
    <t>MINOR INJURIES UNIT</t>
  </si>
  <si>
    <t>R1CH3</t>
  </si>
  <si>
    <t>CROWN HEIGHTS</t>
  </si>
  <si>
    <t>R1CJ2</t>
  </si>
  <si>
    <t>HAVANT WAR MEMORIAL HOSPITAL</t>
  </si>
  <si>
    <t>R1CJ7</t>
  </si>
  <si>
    <t>QUEEN ALEXANDRA HOSPITAL</t>
  </si>
  <si>
    <t>R1CL2</t>
  </si>
  <si>
    <t>NO LIMITS - SHIRLEY</t>
  </si>
  <si>
    <t>R1CL3</t>
  </si>
  <si>
    <t>NO LIMITS - SHOLING</t>
  </si>
  <si>
    <t>R1CL5</t>
  </si>
  <si>
    <t>OAKRIDGE HALL FOR ALL</t>
  </si>
  <si>
    <t>R1CM8</t>
  </si>
  <si>
    <t>ELMLEIGH HOSPITAL</t>
  </si>
  <si>
    <t>R1CP5</t>
  </si>
  <si>
    <t>THE POTTERIES</t>
  </si>
  <si>
    <t>R1CR3</t>
  </si>
  <si>
    <t>EASTLEIGH DAS</t>
  </si>
  <si>
    <t>R1CT7</t>
  </si>
  <si>
    <t>FENWICK HOSPITAL</t>
  </si>
  <si>
    <t>R1CV7</t>
  </si>
  <si>
    <t>SAINSBURYS</t>
  </si>
  <si>
    <t>R1D01</t>
  </si>
  <si>
    <t>SHELTON HOSPITAL</t>
  </si>
  <si>
    <t>R1D02</t>
  </si>
  <si>
    <t>THE MOUNT</t>
  </si>
  <si>
    <t>R1D03</t>
  </si>
  <si>
    <t>PRINCESS ROYAL HOSPITAL</t>
  </si>
  <si>
    <t>R1D07</t>
  </si>
  <si>
    <t>MARKET DRAYTON COTTAGE HOSPITAL</t>
  </si>
  <si>
    <t>R1D11</t>
  </si>
  <si>
    <t>WEST BANK</t>
  </si>
  <si>
    <t>R1D16</t>
  </si>
  <si>
    <t>ROYAL SHREWSBURY HOSPITAL</t>
  </si>
  <si>
    <t>R1D21</t>
  </si>
  <si>
    <t>LUDLOW HOSPITAL</t>
  </si>
  <si>
    <t>R1D22</t>
  </si>
  <si>
    <t>BRIDGNORTH HOSPITAL</t>
  </si>
  <si>
    <t>R1D25</t>
  </si>
  <si>
    <t>BISHOPS CASTLE HOSPITAL</t>
  </si>
  <si>
    <t>R1D53</t>
  </si>
  <si>
    <t>BELLE VUE (GP)</t>
  </si>
  <si>
    <t>R1D55</t>
  </si>
  <si>
    <t>BUTCHER ROW (GP)</t>
  </si>
  <si>
    <t>R1D56</t>
  </si>
  <si>
    <t>CLAREMONT BANK SITE (GP)</t>
  </si>
  <si>
    <t>R1D63</t>
  </si>
  <si>
    <t>NEWPORT (GP)</t>
  </si>
  <si>
    <t>R1D64</t>
  </si>
  <si>
    <t>IRONBRIDGE (GP)</t>
  </si>
  <si>
    <t>R1D67</t>
  </si>
  <si>
    <t>CLEE HILL (GP)</t>
  </si>
  <si>
    <t>R1D69</t>
  </si>
  <si>
    <t>CRAVEN ARMS (GP)</t>
  </si>
  <si>
    <t>R1D70</t>
  </si>
  <si>
    <t>HIGHLEY (GP)</t>
  </si>
  <si>
    <t>R1D75</t>
  </si>
  <si>
    <t>HODNET (GP)</t>
  </si>
  <si>
    <t>R1D78</t>
  </si>
  <si>
    <t>DIMENSIONS (NSO) RESIDENTIAL HOME</t>
  </si>
  <si>
    <t>R1D80</t>
  </si>
  <si>
    <t>THE HEATHERS</t>
  </si>
  <si>
    <t>R1D82</t>
  </si>
  <si>
    <t>LABURNHAMS</t>
  </si>
  <si>
    <t>R1D84</t>
  </si>
  <si>
    <t>VISION HOMES (1A)</t>
  </si>
  <si>
    <t>R1D88</t>
  </si>
  <si>
    <t>CASTLE CARE CASTLEHAVEN</t>
  </si>
  <si>
    <t>R1D89</t>
  </si>
  <si>
    <t>GLENVIEW</t>
  </si>
  <si>
    <t>R1D90</t>
  </si>
  <si>
    <t>SHERBOURNE</t>
  </si>
  <si>
    <t>R1D91</t>
  </si>
  <si>
    <t>KEEPER'S CRESCENT</t>
  </si>
  <si>
    <t>R1D92</t>
  </si>
  <si>
    <t>OLDFIELD RESIDENTIAL HOME</t>
  </si>
  <si>
    <t>R1D93</t>
  </si>
  <si>
    <t>THE OLD BARN</t>
  </si>
  <si>
    <t>R1D97</t>
  </si>
  <si>
    <t>CSMS 1</t>
  </si>
  <si>
    <t>R1DA6</t>
  </si>
  <si>
    <t>PLAS NEWYDD</t>
  </si>
  <si>
    <t>R1DA8</t>
  </si>
  <si>
    <t>HINSTOCK MANOR</t>
  </si>
  <si>
    <t>R1DAC</t>
  </si>
  <si>
    <t>ROBERT JONES &amp; AGNES HUNT ORTHOPAEDIC HOSPITAL</t>
  </si>
  <si>
    <t>R1DAF</t>
  </si>
  <si>
    <t>NEWPORT HOSPITAL</t>
  </si>
  <si>
    <t>R1DAK</t>
  </si>
  <si>
    <t>CSMS 2</t>
  </si>
  <si>
    <t>R1DAM</t>
  </si>
  <si>
    <t>BEECHES HOSPITAL</t>
  </si>
  <si>
    <t>R1DC1</t>
  </si>
  <si>
    <t>THE LAUREL'S</t>
  </si>
  <si>
    <t>R1DD3</t>
  </si>
  <si>
    <t>APCS SHREWSBURY</t>
  </si>
  <si>
    <t>R1DD4</t>
  </si>
  <si>
    <t>WREXHAM MAELOR HOSPITAL</t>
  </si>
  <si>
    <t>R1DD8</t>
  </si>
  <si>
    <t>LIFESOURCE COLLABORATIVE PROCUREMENT HUB</t>
  </si>
  <si>
    <t>R1DD9</t>
  </si>
  <si>
    <t>OCCUPATIONAL HEALTH GAINS PARK</t>
  </si>
  <si>
    <t>R1DDC</t>
  </si>
  <si>
    <t>OSWESTRY SOCIAL &amp; HEALTH CARE</t>
  </si>
  <si>
    <t>R1DDD</t>
  </si>
  <si>
    <t>THE MEWS</t>
  </si>
  <si>
    <t>R1DEG</t>
  </si>
  <si>
    <t>HADLEY LEARNING COMMUNITY</t>
  </si>
  <si>
    <t>R1DEJ</t>
  </si>
  <si>
    <t>TELFORD AND WREKIN PCT COMMISSIONERS</t>
  </si>
  <si>
    <t>R1DEK</t>
  </si>
  <si>
    <t>OCCUPATIONAL HEALTH DEPARTMENT - FENTON</t>
  </si>
  <si>
    <t>R1DF9</t>
  </si>
  <si>
    <t>DALE ACRE - SHROPSHIRE COMMUNITY HEALTH</t>
  </si>
  <si>
    <t>R1DFC</t>
  </si>
  <si>
    <t>SEVERN FIELDS HEALTH VILLAGE</t>
  </si>
  <si>
    <t>R1DFL</t>
  </si>
  <si>
    <t>TERRENCE HIGGINS TRUST WELLINGTON</t>
  </si>
  <si>
    <t>R1DG2</t>
  </si>
  <si>
    <t>BRIDGNORTH COMMUNITY HOSPITAL</t>
  </si>
  <si>
    <t>R1DG3</t>
  </si>
  <si>
    <t>LUDLOW COMMUNITY HOSPITAL</t>
  </si>
  <si>
    <t>R1DG4</t>
  </si>
  <si>
    <t>BISHOPS CASTLE COMMUNITY HOSPITAL</t>
  </si>
  <si>
    <t>R1DG5</t>
  </si>
  <si>
    <t>WHITCHURCH COMMUNITY HOSPITAL</t>
  </si>
  <si>
    <t>R1DG7</t>
  </si>
  <si>
    <t>OCCUPATIONAL HEALTH FENTON</t>
  </si>
  <si>
    <t>R1DHY</t>
  </si>
  <si>
    <t>FAMILY CONNECT</t>
  </si>
  <si>
    <t>R1DJ1</t>
  </si>
  <si>
    <t>BRIDGNORTH HOSP OPD1</t>
  </si>
  <si>
    <t>R1DJ2</t>
  </si>
  <si>
    <t>LUDLOW HOSP OPD1</t>
  </si>
  <si>
    <t>R1DJ3</t>
  </si>
  <si>
    <t>BISHOPS CASTLE HOSP OPD1</t>
  </si>
  <si>
    <t>R1DJ4</t>
  </si>
  <si>
    <t>WHITCHURCH HOSP OPD1</t>
  </si>
  <si>
    <t>R1DJ5</t>
  </si>
  <si>
    <t>SINGLE POINT OF ACCESS</t>
  </si>
  <si>
    <t>R1E04</t>
  </si>
  <si>
    <t>BARTON UNDER NEEDWOOD COTTAGE HOSPITAL</t>
  </si>
  <si>
    <t>R1E07</t>
  </si>
  <si>
    <t>CANNOCK CHASE HOSPITAL</t>
  </si>
  <si>
    <t>R1E28</t>
  </si>
  <si>
    <t>SAMUEL JOHNSON COMMUNITY HOSPITAL</t>
  </si>
  <si>
    <t>R1E30</t>
  </si>
  <si>
    <t>SIR ROBERT PEEL HOSPITAL</t>
  </si>
  <si>
    <t>R1E33</t>
  </si>
  <si>
    <t>ST MICHAEL'S HOSPITAL</t>
  </si>
  <si>
    <t>R1E56</t>
  </si>
  <si>
    <t>HAYWOOD HOSPITAL</t>
  </si>
  <si>
    <t>R1E58</t>
  </si>
  <si>
    <t>UNIVERSITY HOSPITAL OF NORTH STAFFS</t>
  </si>
  <si>
    <t>R1E74</t>
  </si>
  <si>
    <t>BUCKNALL HOSPITAL</t>
  </si>
  <si>
    <t>R1E75</t>
  </si>
  <si>
    <t>LONGTON HOSPITAL</t>
  </si>
  <si>
    <t>R1E89</t>
  </si>
  <si>
    <t>NORTH STAFFS URGENT CARE</t>
  </si>
  <si>
    <t>R1E97</t>
  </si>
  <si>
    <t>DR PARIKH AND PARTNER</t>
  </si>
  <si>
    <t>R1EA2</t>
  </si>
  <si>
    <t>DRUG LINK</t>
  </si>
  <si>
    <t>R1EA4</t>
  </si>
  <si>
    <t>HILLTOP / ST MICHAELS</t>
  </si>
  <si>
    <t>R1EC4</t>
  </si>
  <si>
    <t>STOKE SPEAKS OUT</t>
  </si>
  <si>
    <t>R1ED4</t>
  </si>
  <si>
    <t>KEELE UNIVERSITY</t>
  </si>
  <si>
    <t>R1ED5</t>
  </si>
  <si>
    <t>THE MEADOWS RETIREMENT HOME</t>
  </si>
  <si>
    <t>R1EE3</t>
  </si>
  <si>
    <t>LEEK MOORLANDS HOSPITAL</t>
  </si>
  <si>
    <t>R1EE4</t>
  </si>
  <si>
    <t>CHEADLE HOSPITAL</t>
  </si>
  <si>
    <t>R1EE5</t>
  </si>
  <si>
    <t>BRADWELL HOSPITAL</t>
  </si>
  <si>
    <t>R1EH1</t>
  </si>
  <si>
    <t>OAKWOOD</t>
  </si>
  <si>
    <t>R1EH2</t>
  </si>
  <si>
    <t>MAIN BUILDING CITY GENERAL HOSPITAL</t>
  </si>
  <si>
    <t>R1EK7</t>
  </si>
  <si>
    <t>AIRS - LONGTON COTTAGE HOSPTIAL</t>
  </si>
  <si>
    <t>R1EK8</t>
  </si>
  <si>
    <t>AIRS - HAYWOOD HOSPTIAL</t>
  </si>
  <si>
    <t>R1EL4</t>
  </si>
  <si>
    <t>WHITFIELD UNIT</t>
  </si>
  <si>
    <t>R1EL6</t>
  </si>
  <si>
    <t>AIRS -BRADWELL HOSPITAL</t>
  </si>
  <si>
    <t>R1EL7</t>
  </si>
  <si>
    <t>AIRS - CHEADLE HOSPITAL</t>
  </si>
  <si>
    <t>R1EL8</t>
  </si>
  <si>
    <t>AIRS - LEEK MOORLANDS HOSPITAL</t>
  </si>
  <si>
    <t>R1EL9</t>
  </si>
  <si>
    <t>REHABILITATION MEDICINE</t>
  </si>
  <si>
    <t>R1EM1</t>
  </si>
  <si>
    <t>AQUEDUCT</t>
  </si>
  <si>
    <t>R1G01</t>
  </si>
  <si>
    <t>PAIGNTON HOSPITAL</t>
  </si>
  <si>
    <t>R1G02</t>
  </si>
  <si>
    <t>BRIXHAM HOSPITAL</t>
  </si>
  <si>
    <t>R1G06</t>
  </si>
  <si>
    <t>BRISEHAM UNIT</t>
  </si>
  <si>
    <t>R1G08</t>
  </si>
  <si>
    <t>ST EDMUNDS</t>
  </si>
  <si>
    <t>R1G09</t>
  </si>
  <si>
    <t>ASHBURTON AND BUCKFASTLEIGH HOSPITAL</t>
  </si>
  <si>
    <t>R1G10</t>
  </si>
  <si>
    <t>DARTMOUTH HOSPITAL</t>
  </si>
  <si>
    <t>R1G11</t>
  </si>
  <si>
    <t>DAWLISH HOSPITAL</t>
  </si>
  <si>
    <t>R1G12</t>
  </si>
  <si>
    <t>NEWTON ABBOT HOSPITAL</t>
  </si>
  <si>
    <t>R1G13</t>
  </si>
  <si>
    <t>TEIGNMOUTH HOSPITAL</t>
  </si>
  <si>
    <t>R1G14</t>
  </si>
  <si>
    <t>TOTNES HOSPITAL</t>
  </si>
  <si>
    <t>R1G48</t>
  </si>
  <si>
    <t>NHS CONTINUING CARE RETROSPECTIVE REVIEW</t>
  </si>
  <si>
    <t>R1G51</t>
  </si>
  <si>
    <t>SAFER COMMUNITIES TORBAY</t>
  </si>
  <si>
    <t>R1G54</t>
  </si>
  <si>
    <t>BOVEY TRACEY HOSPITAL</t>
  </si>
  <si>
    <t>R1G55</t>
  </si>
  <si>
    <t>SOUTH HAMS (KINGSBRIDGE) HOSPITAL</t>
  </si>
  <si>
    <t>R1G56</t>
  </si>
  <si>
    <t>TAVISTOCK HOSPITAL</t>
  </si>
  <si>
    <t>R1G64</t>
  </si>
  <si>
    <t>UNIT 3</t>
  </si>
  <si>
    <t>R1G65</t>
  </si>
  <si>
    <t>BRIXHAM CARERS</t>
  </si>
  <si>
    <t>R1G66</t>
  </si>
  <si>
    <t>BRIXHAM MIU</t>
  </si>
  <si>
    <t>R1G68</t>
  </si>
  <si>
    <t>CHADWELL OPMH</t>
  </si>
  <si>
    <t>R1J04</t>
  </si>
  <si>
    <t>GLOUCESTERSHIRE ROYAL HOSPITAL</t>
  </si>
  <si>
    <t>R1J05</t>
  </si>
  <si>
    <t>CHELTENHAM GENERAL HOSPITAL</t>
  </si>
  <si>
    <t>R1J06</t>
  </si>
  <si>
    <t>CIRENCESTER HOSPITAL</t>
  </si>
  <si>
    <t>R1J07</t>
  </si>
  <si>
    <t>VALE COMMUNITY HOSPITAL</t>
  </si>
  <si>
    <t>R1J08</t>
  </si>
  <si>
    <t>TEWKESBURY HOSPITAL</t>
  </si>
  <si>
    <t>R1J10</t>
  </si>
  <si>
    <t>DILKE MEMORIAL HOSPITAL</t>
  </si>
  <si>
    <t>R1J11</t>
  </si>
  <si>
    <t>LYDNEY &amp; DISTRICT HOSPITAL SITE</t>
  </si>
  <si>
    <t>R1J12</t>
  </si>
  <si>
    <t>FAIRFORD HOSPITAL</t>
  </si>
  <si>
    <t>R1J13</t>
  </si>
  <si>
    <t>STROUD GENERAL HOSPITAL</t>
  </si>
  <si>
    <t>R1J14</t>
  </si>
  <si>
    <t>MOORE COTTAGE HOSPITAL</t>
  </si>
  <si>
    <t>R1J15</t>
  </si>
  <si>
    <t>THE WINCHCOMBE UNIT</t>
  </si>
  <si>
    <t>R1J16</t>
  </si>
  <si>
    <t>TETBURY HOSPITAL</t>
  </si>
  <si>
    <t>R1J17</t>
  </si>
  <si>
    <t>SUE RYDER CARE HOME</t>
  </si>
  <si>
    <t>R1J18</t>
  </si>
  <si>
    <t>NEW TEWKESBURY COMMUNITY HOSPITAL</t>
  </si>
  <si>
    <t>R1J21</t>
  </si>
  <si>
    <t>NORTH COTSWOLD HOSPITAL</t>
  </si>
  <si>
    <t>R1J51</t>
  </si>
  <si>
    <t>BADGERS CROFT</t>
  </si>
  <si>
    <t>R1J58</t>
  </si>
  <si>
    <t>SOUTHGATE MOORINGS</t>
  </si>
  <si>
    <t>R1J64</t>
  </si>
  <si>
    <t>GLOUCESTER EAPC</t>
  </si>
  <si>
    <t>R1J84</t>
  </si>
  <si>
    <t>GWC INTERMEDIATE CARE</t>
  </si>
  <si>
    <t>R1J86</t>
  </si>
  <si>
    <t>R1J90</t>
  </si>
  <si>
    <t>BVALE ASSESS &amp; TREAT (ICATS)</t>
  </si>
  <si>
    <t>R1J92</t>
  </si>
  <si>
    <t>DERMATOLOGY GPSI-TEWKESBURY</t>
  </si>
  <si>
    <t>R1J94</t>
  </si>
  <si>
    <t>NORTH COTSWOLDS INTERMEDIATE CARE UNIT</t>
  </si>
  <si>
    <t>R1JAT</t>
  </si>
  <si>
    <t>REDWOOD</t>
  </si>
  <si>
    <t>RDR01</t>
  </si>
  <si>
    <t>BATTLE SCA</t>
  </si>
  <si>
    <t>RDR05</t>
  </si>
  <si>
    <t>BRIGHTON GENERAL HOSPITAL</t>
  </si>
  <si>
    <t>RDR1D</t>
  </si>
  <si>
    <t>WORTHING HOSPITAL</t>
  </si>
  <si>
    <t>RDR1L</t>
  </si>
  <si>
    <t>ZACHARY MERTON HOSPITAL</t>
  </si>
  <si>
    <t>RDR1N</t>
  </si>
  <si>
    <t>LITTLEHAMPTON HOSPITAL</t>
  </si>
  <si>
    <t>RDR1R</t>
  </si>
  <si>
    <t>ARUNDEL AND DISTRICT HOSPITAL</t>
  </si>
  <si>
    <t>RDR1V</t>
  </si>
  <si>
    <t>EASTBOURNE DISTRICT GENERAL HOSPITAL</t>
  </si>
  <si>
    <t>RDR1X</t>
  </si>
  <si>
    <t>SOUTHLANDS HOSPITAL</t>
  </si>
  <si>
    <t>RDR25</t>
  </si>
  <si>
    <t>THE OLD MARKET</t>
  </si>
  <si>
    <t>RDR2F</t>
  </si>
  <si>
    <t>MIDHURST COMMUNITY HOSPITAL</t>
  </si>
  <si>
    <t>RDR2K</t>
  </si>
  <si>
    <t>THE CHERRIES</t>
  </si>
  <si>
    <t>RDR2M</t>
  </si>
  <si>
    <t>ST RICHARDS HOSPITAL</t>
  </si>
  <si>
    <t>RDR2V</t>
  </si>
  <si>
    <t>BOGNOR REGIS WAR MEMORIAL HOSPITAL</t>
  </si>
  <si>
    <t>RDR3E</t>
  </si>
  <si>
    <t>CRAWLEY HOSPITAL</t>
  </si>
  <si>
    <t>RDR3L</t>
  </si>
  <si>
    <t>HORSHAM HOSPITAL</t>
  </si>
  <si>
    <t>RDR4E</t>
  </si>
  <si>
    <t>RDR4L</t>
  </si>
  <si>
    <t>QUEEN VICTORIA HOSPITAL</t>
  </si>
  <si>
    <t>RDR4P</t>
  </si>
  <si>
    <t>THE ASHINGTON VILLAGE SPORTS PAVILION</t>
  </si>
  <si>
    <t>RDR4R</t>
  </si>
  <si>
    <t>GATWICK HEALTH CONTROL</t>
  </si>
  <si>
    <t>RDR53</t>
  </si>
  <si>
    <t>RDRBM</t>
  </si>
  <si>
    <t>RDRC8</t>
  </si>
  <si>
    <t>ICATS CRAWLEY</t>
  </si>
  <si>
    <t>RDRCC</t>
  </si>
  <si>
    <t>CLERMONT CHILD PROTECTION UNIT</t>
  </si>
  <si>
    <t>RDRCN</t>
  </si>
  <si>
    <t>CHAILEY NEW HERITAGE</t>
  </si>
  <si>
    <t>RDRCT</t>
  </si>
  <si>
    <t>COUNTY BUILDINGS</t>
  </si>
  <si>
    <t>RDRCV</t>
  </si>
  <si>
    <t>ICS CRAVEN VALE</t>
  </si>
  <si>
    <t>RDRDV</t>
  </si>
  <si>
    <t>DOWNS VIEW</t>
  </si>
  <si>
    <t>RDRDY</t>
  </si>
  <si>
    <t>BRADBURY UNIT</t>
  </si>
  <si>
    <t>RDRHH</t>
  </si>
  <si>
    <t>RDRHM</t>
  </si>
  <si>
    <t>HORSHAM MIU</t>
  </si>
  <si>
    <t>RDRHR</t>
  </si>
  <si>
    <t>HORIZON UNIT</t>
  </si>
  <si>
    <t>RDRHZ</t>
  </si>
  <si>
    <t>HAZEL COTTAGE</t>
  </si>
  <si>
    <t>RDRLN</t>
  </si>
  <si>
    <t>LENS EMPLOYMENT REHABILITATION</t>
  </si>
  <si>
    <t>RDRMH</t>
  </si>
  <si>
    <t>MILL VIEW HOSPITAL</t>
  </si>
  <si>
    <t>RDRMT</t>
  </si>
  <si>
    <t>THE MARTLETS</t>
  </si>
  <si>
    <t>RDRNH</t>
  </si>
  <si>
    <t>NEVILL HOSPITAL</t>
  </si>
  <si>
    <t>RDRPE</t>
  </si>
  <si>
    <t>THE PEARSON UNIT</t>
  </si>
  <si>
    <t>RDRQD</t>
  </si>
  <si>
    <t>QUADRANT</t>
  </si>
  <si>
    <t>RDRQP</t>
  </si>
  <si>
    <t>ICS QUEENS PARK VILLAS</t>
  </si>
  <si>
    <t>RDRRA</t>
  </si>
  <si>
    <t>ROYAL ALEXANDRA</t>
  </si>
  <si>
    <t>RDRRM</t>
  </si>
  <si>
    <t>FINCHES</t>
  </si>
  <si>
    <t>RDRRV</t>
  </si>
  <si>
    <t>RHEUMATOLOGY VALE</t>
  </si>
  <si>
    <t>RDRRW</t>
  </si>
  <si>
    <t>THE ROWANS</t>
  </si>
  <si>
    <t>RDRSP</t>
  </si>
  <si>
    <t>SOUTHPOINT</t>
  </si>
  <si>
    <t>RDRWR</t>
  </si>
  <si>
    <t>RHEUMATOLOGY</t>
  </si>
  <si>
    <t>RDRXR</t>
  </si>
  <si>
    <t>NEWHAVEN DOWNS</t>
  </si>
  <si>
    <t>RDY01</t>
  </si>
  <si>
    <t>BOSCOMBE COMMUNITY HOSPITAL</t>
  </si>
  <si>
    <t>RDY02</t>
  </si>
  <si>
    <t>KINGS PARK HOSPITAL</t>
  </si>
  <si>
    <t>RDY10</t>
  </si>
  <si>
    <t>ST ANN'S HOSPITAL</t>
  </si>
  <si>
    <t>RDY12</t>
  </si>
  <si>
    <t>HERBERT HOSPITAL</t>
  </si>
  <si>
    <t>RDY17</t>
  </si>
  <si>
    <t>ADDINGTON UNIT</t>
  </si>
  <si>
    <t>RDY22</t>
  </si>
  <si>
    <t>ALDERNEY HOSPITAL</t>
  </si>
  <si>
    <t>RDY23</t>
  </si>
  <si>
    <t>THE OAKS</t>
  </si>
  <si>
    <t>RDY25</t>
  </si>
  <si>
    <t>HILLCREST</t>
  </si>
  <si>
    <t>RDY27</t>
  </si>
  <si>
    <t>THE CEDARS (POOLE)</t>
  </si>
  <si>
    <t>RDY30</t>
  </si>
  <si>
    <t>ST GABRIELS</t>
  </si>
  <si>
    <t>RDY46</t>
  </si>
  <si>
    <t>FINIGAN UNIT</t>
  </si>
  <si>
    <t>RDY48</t>
  </si>
  <si>
    <t>SEDMAN UNIT</t>
  </si>
  <si>
    <t>RDY73</t>
  </si>
  <si>
    <t>WEST DORSET ISCR</t>
  </si>
  <si>
    <t>RDY99</t>
  </si>
  <si>
    <t>DELPHWOOD</t>
  </si>
  <si>
    <t>RDYAK</t>
  </si>
  <si>
    <t>INPATIENT EMERGENCY - KINGS PARK</t>
  </si>
  <si>
    <t>RDYAL</t>
  </si>
  <si>
    <t>INPATIENT EMERGENCY - ALDERNEY</t>
  </si>
  <si>
    <t>RDYAY</t>
  </si>
  <si>
    <t>INPATIENT EMERGENCY - ST ANNS</t>
  </si>
  <si>
    <t>RDYCA</t>
  </si>
  <si>
    <t>PACT</t>
  </si>
  <si>
    <t>RDYCC</t>
  </si>
  <si>
    <t>LD WEST DORSET</t>
  </si>
  <si>
    <t>RDYCJ</t>
  </si>
  <si>
    <t>RDYCK</t>
  </si>
  <si>
    <t>YADAS</t>
  </si>
  <si>
    <t>RDYCV</t>
  </si>
  <si>
    <t>OAKCROFT</t>
  </si>
  <si>
    <t>RDYDF</t>
  </si>
  <si>
    <t>MUNICIPAL BUILDING</t>
  </si>
  <si>
    <t>RDYDK</t>
  </si>
  <si>
    <t>CONNECTIONS</t>
  </si>
  <si>
    <t>RDYDX</t>
  </si>
  <si>
    <t>PORTFIELD HALL</t>
  </si>
  <si>
    <t>RDYEF</t>
  </si>
  <si>
    <t>WEYMOUTH COMMUNITY HOSPITAL</t>
  </si>
  <si>
    <t>RDYEG</t>
  </si>
  <si>
    <t>WESTHAVEN HOSPITAL</t>
  </si>
  <si>
    <t>RDYEH</t>
  </si>
  <si>
    <t>PORTLAND HOSPITAL</t>
  </si>
  <si>
    <t>RDYEJ</t>
  </si>
  <si>
    <t>BRIDPORT COMMUNITY HOSPITAL</t>
  </si>
  <si>
    <t>RDYEN</t>
  </si>
  <si>
    <t>CADAS</t>
  </si>
  <si>
    <t>RDYEP</t>
  </si>
  <si>
    <t>BELLE VUE</t>
  </si>
  <si>
    <t>RDYER</t>
  </si>
  <si>
    <t>BLANDFORD COMMUNITY HOSPITAL</t>
  </si>
  <si>
    <t>RDYEV</t>
  </si>
  <si>
    <t>CONIFERS</t>
  </si>
  <si>
    <t>RDYEY</t>
  </si>
  <si>
    <t>WESTMINSTER MEMORIAL HOSPITAL</t>
  </si>
  <si>
    <t>RDYFC</t>
  </si>
  <si>
    <t>YEATMAN HOSPITAL</t>
  </si>
  <si>
    <t>RDYFD</t>
  </si>
  <si>
    <t>WAREHAM COMMUNITY HOSPITAL</t>
  </si>
  <si>
    <t>RDYFE</t>
  </si>
  <si>
    <t>VICTORIA HOSPITAL W'BORNE</t>
  </si>
  <si>
    <t>RDYFF</t>
  </si>
  <si>
    <t>SWANAGE COMMUNTIY HOSPITAL</t>
  </si>
  <si>
    <t>RDYFG</t>
  </si>
  <si>
    <t>ST LEONARDS COMMUNITY HOSPITAL</t>
  </si>
  <si>
    <t>RDYFL</t>
  </si>
  <si>
    <t>BLANDFORD HEALTH</t>
  </si>
  <si>
    <t>RDYFQ</t>
  </si>
  <si>
    <t>WEYMOUTH MIU</t>
  </si>
  <si>
    <t>RDYFV</t>
  </si>
  <si>
    <t>BOURNEMOUTH HOSPITAL</t>
  </si>
  <si>
    <t>RDYFY</t>
  </si>
  <si>
    <t>FLAGHEAD UNIT</t>
  </si>
  <si>
    <t>RDYGC</t>
  </si>
  <si>
    <t>DORSET COUNTY HOSPITAL</t>
  </si>
  <si>
    <t>RDYGD</t>
  </si>
  <si>
    <t>LADDERS YAC</t>
  </si>
  <si>
    <t>RDYGE</t>
  </si>
  <si>
    <t>THE JUNCTION</t>
  </si>
  <si>
    <t>RDYGG</t>
  </si>
  <si>
    <t>SUSSED</t>
  </si>
  <si>
    <t>RDYGQ</t>
  </si>
  <si>
    <t>FOREST HOLME (PALLIATIVE CARE)</t>
  </si>
  <si>
    <t>RDYGX</t>
  </si>
  <si>
    <t>UNIT 4 PARK PLACE</t>
  </si>
  <si>
    <t>RDYHC</t>
  </si>
  <si>
    <t>ADULT MH - FORSTON UNIT AE</t>
  </si>
  <si>
    <t>RDYHE</t>
  </si>
  <si>
    <t>DORCHESTER MINTERNE WARD</t>
  </si>
  <si>
    <t>RDYHK</t>
  </si>
  <si>
    <t>PORTLAND CASTLETOWN WARD</t>
  </si>
  <si>
    <t>RDYHL</t>
  </si>
  <si>
    <t>CONTRACEPTION &amp; SHS</t>
  </si>
  <si>
    <t>RDYHM</t>
  </si>
  <si>
    <t>BLANDFORD DERMATOLOGY</t>
  </si>
  <si>
    <t>RDYHN</t>
  </si>
  <si>
    <t>BRIDPORT DERMATOLOGY</t>
  </si>
  <si>
    <t>RDYHP</t>
  </si>
  <si>
    <t>SHERBORNE DERMATOLOGY</t>
  </si>
  <si>
    <t>RDYHR</t>
  </si>
  <si>
    <t>LANGDON WARD B'PORT</t>
  </si>
  <si>
    <t>RDYHT</t>
  </si>
  <si>
    <t>S'BURY ELDERLY CARE CONS</t>
  </si>
  <si>
    <t>RDYHV</t>
  </si>
  <si>
    <t>SHERBORNE COM HOSPITAL</t>
  </si>
  <si>
    <t>RDYHW</t>
  </si>
  <si>
    <t>WEYMOUTH CHALBURY ELDERLY</t>
  </si>
  <si>
    <t>RDYJA</t>
  </si>
  <si>
    <t>BLANDFORD ENT</t>
  </si>
  <si>
    <t>RDYJC</t>
  </si>
  <si>
    <t>BLANDFORD TARRANT WARD</t>
  </si>
  <si>
    <t>RDYJD</t>
  </si>
  <si>
    <t>SHAFTESBURY SHASTON WARD</t>
  </si>
  <si>
    <t>RDYJE</t>
  </si>
  <si>
    <t>SHERBORNE WILLOWS UNIT</t>
  </si>
  <si>
    <t>RDYJF</t>
  </si>
  <si>
    <t>PORTLAND MIU</t>
  </si>
  <si>
    <t>RDYJG</t>
  </si>
  <si>
    <t>BRIDPORT MIU</t>
  </si>
  <si>
    <t>RDYJH</t>
  </si>
  <si>
    <t>BLANDFORD MIU</t>
  </si>
  <si>
    <t>RDYJJ</t>
  </si>
  <si>
    <t>SHAFTESBURY MIU</t>
  </si>
  <si>
    <t>RDYJK</t>
  </si>
  <si>
    <t>SHERBORNE MIU</t>
  </si>
  <si>
    <t>RDYJL</t>
  </si>
  <si>
    <t>WESTHAVEN RADIPOLE WARD</t>
  </si>
  <si>
    <t>RDYJM</t>
  </si>
  <si>
    <t>BRIDPORT RHEUMATOLOGY</t>
  </si>
  <si>
    <t>RDYJT</t>
  </si>
  <si>
    <t>ST LEONARD'S FAYREWOOD</t>
  </si>
  <si>
    <t>RDYJV</t>
  </si>
  <si>
    <t>SWANAGE STANLEY PURSER</t>
  </si>
  <si>
    <t>RDYJW</t>
  </si>
  <si>
    <t>UPAC</t>
  </si>
  <si>
    <t>RDYKD</t>
  </si>
  <si>
    <t>PSYCHOLOGICAL THERAPIES HAMBLE</t>
  </si>
  <si>
    <t>RDYKM</t>
  </si>
  <si>
    <t>BLANDFORD BETTY HIGHWOOD</t>
  </si>
  <si>
    <t>RDYKP</t>
  </si>
  <si>
    <t>BLANDFORD THEATRE</t>
  </si>
  <si>
    <t>RDYKQ</t>
  </si>
  <si>
    <t>BRIDPORT HOSPITAL THEATRE</t>
  </si>
  <si>
    <t>RDYKR</t>
  </si>
  <si>
    <t>BRIDPORT HOSPITAL WARDS</t>
  </si>
  <si>
    <t>RDYKV</t>
  </si>
  <si>
    <t>BRIDPORT HUGHES UNIT</t>
  </si>
  <si>
    <t>RDYKW</t>
  </si>
  <si>
    <t>WEYMOUTH LINDEN UNIT</t>
  </si>
  <si>
    <t>RDYLE</t>
  </si>
  <si>
    <t>SWANAGE HOSPITAL MIU</t>
  </si>
  <si>
    <t>RDYLF</t>
  </si>
  <si>
    <t>SWANAGE HOSPITAL THEATRE</t>
  </si>
  <si>
    <t>RDYLG</t>
  </si>
  <si>
    <t>WIMBORNE HOSPITAL THEATRE</t>
  </si>
  <si>
    <t>RDYLH</t>
  </si>
  <si>
    <t>WIMBORNE HANHAM WARD</t>
  </si>
  <si>
    <t>RDYLS</t>
  </si>
  <si>
    <t>TREADS</t>
  </si>
  <si>
    <t>RDYLW</t>
  </si>
  <si>
    <t>IN-REACH DORCHESTER</t>
  </si>
  <si>
    <t>RDYLX</t>
  </si>
  <si>
    <t>IN-REACH GUYS MARSH</t>
  </si>
  <si>
    <t>RDYLY</t>
  </si>
  <si>
    <t>IN-REACH VERNE</t>
  </si>
  <si>
    <t>RDYMA</t>
  </si>
  <si>
    <t>IN-REACH PORTLAND</t>
  </si>
  <si>
    <t>RDYMG</t>
  </si>
  <si>
    <t>CAFMHS COMMUNITY HUB, WIMBORNE</t>
  </si>
  <si>
    <t>RDYMY</t>
  </si>
  <si>
    <t>THE EXCHANGE STURMINSTER NEWTON</t>
  </si>
  <si>
    <t>RDYND</t>
  </si>
  <si>
    <t>CHAT</t>
  </si>
  <si>
    <t>RDYNJ</t>
  </si>
  <si>
    <t>WESSEX HEALTH</t>
  </si>
  <si>
    <t>RDYPC</t>
  </si>
  <si>
    <t>THE GLENDENNING UNIT</t>
  </si>
  <si>
    <t>RGD03</t>
  </si>
  <si>
    <t>LEEDS GENERAL INFIRMARY</t>
  </si>
  <si>
    <t>RGD05</t>
  </si>
  <si>
    <t>RGD07</t>
  </si>
  <si>
    <t>WHARFEDALE GENERAL HOSPITAL</t>
  </si>
  <si>
    <t>RGD08</t>
  </si>
  <si>
    <t>PONTEFRACT GENERAL INFIRMARY</t>
  </si>
  <si>
    <t>RGD10</t>
  </si>
  <si>
    <t>ASKET CROFT</t>
  </si>
  <si>
    <t>RGD12</t>
  </si>
  <si>
    <t>ST JAMES'S UNIVERSITY HOSPITAL</t>
  </si>
  <si>
    <t>RGD17</t>
  </si>
  <si>
    <t>RGD21</t>
  </si>
  <si>
    <t>CHAPEL ALLERTON HOSPITAL</t>
  </si>
  <si>
    <t>RGD24</t>
  </si>
  <si>
    <t>CROOKED ACRES</t>
  </si>
  <si>
    <t>RGD44</t>
  </si>
  <si>
    <t>THE OVAL</t>
  </si>
  <si>
    <t>RGD48</t>
  </si>
  <si>
    <t>CHILD AND FAMILY PSYCHIATRIC UNIT</t>
  </si>
  <si>
    <t>RGD52</t>
  </si>
  <si>
    <t>LABURNUM COTTAGE</t>
  </si>
  <si>
    <t>RGD64</t>
  </si>
  <si>
    <t>THE BEECHES</t>
  </si>
  <si>
    <t>RGD72</t>
  </si>
  <si>
    <t>YORK TOWERS</t>
  </si>
  <si>
    <t>RGD76</t>
  </si>
  <si>
    <t>MILLSIDE CUE</t>
  </si>
  <si>
    <t>RGD96</t>
  </si>
  <si>
    <t>ST GEORGE'S CRYPT</t>
  </si>
  <si>
    <t>RGDA0</t>
  </si>
  <si>
    <t>ARMLEY GRANGE</t>
  </si>
  <si>
    <t>RGDAH</t>
  </si>
  <si>
    <t>ALPHA HOSPITAL BURY</t>
  </si>
  <si>
    <t>RGDCW</t>
  </si>
  <si>
    <t>CYGNET HOSPITAL WYKE</t>
  </si>
  <si>
    <t>RGDCY</t>
  </si>
  <si>
    <t>CYGNET HOSPITAL BIERLEY</t>
  </si>
  <si>
    <t>RGDD0</t>
  </si>
  <si>
    <t>PERSONALITY DISORDERS UNIT</t>
  </si>
  <si>
    <t>RGDDD</t>
  </si>
  <si>
    <t>MAWCROFT GRANGE</t>
  </si>
  <si>
    <t>RGDE3</t>
  </si>
  <si>
    <t>JOSEPH'S WELL</t>
  </si>
  <si>
    <t>RGDE5</t>
  </si>
  <si>
    <t>TEMPLARS CROFT</t>
  </si>
  <si>
    <t>RGDE7</t>
  </si>
  <si>
    <t>SEACROFT HOSPTIAL WARD J</t>
  </si>
  <si>
    <t>RGDED</t>
  </si>
  <si>
    <t>NEWTON LODGE SECURE UNIT</t>
  </si>
  <si>
    <t>RGDGF</t>
  </si>
  <si>
    <t>FARSLEY</t>
  </si>
  <si>
    <t>RGDHB</t>
  </si>
  <si>
    <t>SEACROFT ONE STOP SHOP</t>
  </si>
  <si>
    <t>RGDM0</t>
  </si>
  <si>
    <t>RIPON COMMUNITY HOSPITAL</t>
  </si>
  <si>
    <t>RGDPL</t>
  </si>
  <si>
    <t>PARKSIDE LODGE</t>
  </si>
  <si>
    <t>RGDSC</t>
  </si>
  <si>
    <t>PARKSIDE GREEN</t>
  </si>
  <si>
    <t>RGDSR</t>
  </si>
  <si>
    <t>NSCAP</t>
  </si>
  <si>
    <t>RGDT1</t>
  </si>
  <si>
    <t>ACOMB GARTH</t>
  </si>
  <si>
    <t>RGDT2</t>
  </si>
  <si>
    <t>OAK RISE</t>
  </si>
  <si>
    <t>RGDT3</t>
  </si>
  <si>
    <t>BOOTHAM PARK HOSPITAL</t>
  </si>
  <si>
    <t>RGDT8</t>
  </si>
  <si>
    <t>FIELD VIEW</t>
  </si>
  <si>
    <t>RGDT9</t>
  </si>
  <si>
    <t>LIME TREES</t>
  </si>
  <si>
    <t>RGDTL</t>
  </si>
  <si>
    <t>CYGNET HOSPITAL BECKTON</t>
  </si>
  <si>
    <t>RGDV1</t>
  </si>
  <si>
    <t>MH IN-REACH (ASKHAM)</t>
  </si>
  <si>
    <t>RGDV2</t>
  </si>
  <si>
    <t>MH IN-REACH (NORTHALLERTON)</t>
  </si>
  <si>
    <t>RGDV4</t>
  </si>
  <si>
    <t>RYEDALE COUNSELLING</t>
  </si>
  <si>
    <t>RGDVA</t>
  </si>
  <si>
    <t>WHITE HORSE VIEW</t>
  </si>
  <si>
    <t>RGDVC</t>
  </si>
  <si>
    <t>MEADOWFIELDS CUE</t>
  </si>
  <si>
    <t>RGDVE</t>
  </si>
  <si>
    <t>MILL LODGE COMMUNITY UNIT</t>
  </si>
  <si>
    <t>RGDVH</t>
  </si>
  <si>
    <t>RED ROOFS</t>
  </si>
  <si>
    <t>RGDVJ</t>
  </si>
  <si>
    <t>ST. ANDREW'S COUNSELLING &amp; PSYCHOTHERAPY UNIT</t>
  </si>
  <si>
    <t>RGDVP</t>
  </si>
  <si>
    <t>SELBY WAR MEMORIAL HOSPITAL</t>
  </si>
  <si>
    <t>RGDVQ</t>
  </si>
  <si>
    <t>YORK DISTRICT HOSPITAL</t>
  </si>
  <si>
    <t>RGDVV</t>
  </si>
  <si>
    <t>RUTSON HOSPITAL</t>
  </si>
  <si>
    <t>RGDVW</t>
  </si>
  <si>
    <t>WHITBY HOSPITAL</t>
  </si>
  <si>
    <t>RGDVX</t>
  </si>
  <si>
    <t>CATTERICK GARRISON</t>
  </si>
  <si>
    <t>RH508</t>
  </si>
  <si>
    <t>MAGNOLIA</t>
  </si>
  <si>
    <t>RH526</t>
  </si>
  <si>
    <t>THE TOWER BISHOPS LYDEARD</t>
  </si>
  <si>
    <t>RH536</t>
  </si>
  <si>
    <t>RYDON</t>
  </si>
  <si>
    <t>RH551</t>
  </si>
  <si>
    <t>THE TOWER WIVELISCOMBE</t>
  </si>
  <si>
    <t>RH563</t>
  </si>
  <si>
    <t>PYRLAND</t>
  </si>
  <si>
    <t>RH572</t>
  </si>
  <si>
    <t>ROWAN</t>
  </si>
  <si>
    <t>RH576</t>
  </si>
  <si>
    <t>HOLFORD</t>
  </si>
  <si>
    <t>RH581</t>
  </si>
  <si>
    <t>THE BRIDGE</t>
  </si>
  <si>
    <t>RH589</t>
  </si>
  <si>
    <t>RIDLEY DAY HOSPITAL</t>
  </si>
  <si>
    <t>RH590</t>
  </si>
  <si>
    <t>BLACK SWAN</t>
  </si>
  <si>
    <t>RH591</t>
  </si>
  <si>
    <t>WYVERN LINK</t>
  </si>
  <si>
    <t>RH595</t>
  </si>
  <si>
    <t>CEDAR LODGE</t>
  </si>
  <si>
    <t>RH596</t>
  </si>
  <si>
    <t>CHEDDON LODGE</t>
  </si>
  <si>
    <t>RH5A4</t>
  </si>
  <si>
    <t>INTERSTEP CYBERCAFE</t>
  </si>
  <si>
    <t>RH5C4</t>
  </si>
  <si>
    <t>WILLOWBANK DAY HOSPITAL</t>
  </si>
  <si>
    <t>RH5C7</t>
  </si>
  <si>
    <t>BURTONS ORCHARD</t>
  </si>
  <si>
    <t>RH5D2</t>
  </si>
  <si>
    <t>TAUNTON ADULT</t>
  </si>
  <si>
    <t>RH5D3</t>
  </si>
  <si>
    <t>OLDER PERSONS (CRANLEIGH)</t>
  </si>
  <si>
    <t>RH5E6</t>
  </si>
  <si>
    <t>BARNFIELD UNIT (MINEHEAD DAY HOSPITAL)</t>
  </si>
  <si>
    <t>RH5F1</t>
  </si>
  <si>
    <t>WELLINGTON &amp; DISTRICT COTTAGE HOSPITAL</t>
  </si>
  <si>
    <t>RH5F2</t>
  </si>
  <si>
    <t>CHARD HOSPITAL</t>
  </si>
  <si>
    <t>RH5F3</t>
  </si>
  <si>
    <t>BRIDGWATER HOSPITAL</t>
  </si>
  <si>
    <t>RH5F4</t>
  </si>
  <si>
    <t>BURNHAM ON SEA WAR MEMORIAL HOSPITAL</t>
  </si>
  <si>
    <t>RH5F5</t>
  </si>
  <si>
    <t>MINEHEAD COMMUNITY HOSPITAL</t>
  </si>
  <si>
    <t>RH5F6</t>
  </si>
  <si>
    <t>WILLITON HOSPITAL</t>
  </si>
  <si>
    <t>RH5F7</t>
  </si>
  <si>
    <t>SHEPTON MALLET COMMUNITY HOSPITAL</t>
  </si>
  <si>
    <t>RH5F8</t>
  </si>
  <si>
    <t>WEST MENDIP COMMUNITY HOSPITAL</t>
  </si>
  <si>
    <t>RH5F9</t>
  </si>
  <si>
    <t>CREWKERNE HOSPITAL</t>
  </si>
  <si>
    <t>RH5G1</t>
  </si>
  <si>
    <t>SOUTH PETHERTON HOSPITAL</t>
  </si>
  <si>
    <t>RH5G2</t>
  </si>
  <si>
    <t>WINCANTON COMMUNITY HOSPITAL</t>
  </si>
  <si>
    <t>RH5G3</t>
  </si>
  <si>
    <t>DENE BARTON COMMUNITY UNIT</t>
  </si>
  <si>
    <t>RH5G5</t>
  </si>
  <si>
    <t>FROME COMMUNITY HOSPITAL</t>
  </si>
  <si>
    <t>RH5H2</t>
  </si>
  <si>
    <t>THE LODGE (EVERGREEN)</t>
  </si>
  <si>
    <t>RH5H3</t>
  </si>
  <si>
    <t>GLASTONBURY PCDS</t>
  </si>
  <si>
    <t>RH5H5</t>
  </si>
  <si>
    <t>ST ANDREWS</t>
  </si>
  <si>
    <t>RH5K6</t>
  </si>
  <si>
    <t>BRIDGWATER COMMUNITY HOSPITAL</t>
  </si>
  <si>
    <t>RH5K7</t>
  </si>
  <si>
    <t>RHA04</t>
  </si>
  <si>
    <t>RAMPTON HOSPITAL</t>
  </si>
  <si>
    <t>RHA20</t>
  </si>
  <si>
    <t>COUNTY HEALTH PARTNERSHIPS</t>
  </si>
  <si>
    <t>RHA7Q</t>
  </si>
  <si>
    <t>HARWORTH &amp; BIRCOTES</t>
  </si>
  <si>
    <t>RHA7Y</t>
  </si>
  <si>
    <t>RETFORD CENTRAL</t>
  </si>
  <si>
    <t>RHA9L</t>
  </si>
  <si>
    <t>SHERWOOD WEST (RAINWORTH)</t>
  </si>
  <si>
    <t>RHAA1</t>
  </si>
  <si>
    <t>NOOK &amp; CRANNY</t>
  </si>
  <si>
    <t>RHAAA</t>
  </si>
  <si>
    <t>BASSETLAW HOSPITAL</t>
  </si>
  <si>
    <t>RHAAC</t>
  </si>
  <si>
    <t>RETFORD HOSPITAL</t>
  </si>
  <si>
    <t>RHAAQ</t>
  </si>
  <si>
    <t>COMMUNITY IN-REACH</t>
  </si>
  <si>
    <t>RHAAR</t>
  </si>
  <si>
    <t>ARNOLD LODGE REGIONAL SECURE UNIT</t>
  </si>
  <si>
    <t>RHAAT</t>
  </si>
  <si>
    <t>CHILD &amp; FAMILY THERAPY UNIT (NEWARK &amp; SHERWOOD)</t>
  </si>
  <si>
    <t>RHABL</t>
  </si>
  <si>
    <t>MANSFIELD COMMUNITY HOSPITAL</t>
  </si>
  <si>
    <t>RHABW</t>
  </si>
  <si>
    <t>MILLBROOK MENTAL HEALTH UNIT</t>
  </si>
  <si>
    <t>RHABZ</t>
  </si>
  <si>
    <t>HEATHERDENE</t>
  </si>
  <si>
    <t>RHAC7</t>
  </si>
  <si>
    <t>BRIDEWELL CUSTODY SUITE</t>
  </si>
  <si>
    <t>RHACL</t>
  </si>
  <si>
    <t>GEDLING COMM LRNG DISAB SERV</t>
  </si>
  <si>
    <t>RHACR</t>
  </si>
  <si>
    <t>THE JOINT</t>
  </si>
  <si>
    <t>RHACX</t>
  </si>
  <si>
    <t>ASHFIELD/MANSFIELD CLDT</t>
  </si>
  <si>
    <t>RHAD0</t>
  </si>
  <si>
    <t>THE FOREST</t>
  </si>
  <si>
    <t>RHAD2</t>
  </si>
  <si>
    <t>BARNBY GATE</t>
  </si>
  <si>
    <t>RHAD4</t>
  </si>
  <si>
    <t>NORTH GATE</t>
  </si>
  <si>
    <t>RHADD</t>
  </si>
  <si>
    <t>MINERS WELFARE ANNEXE</t>
  </si>
  <si>
    <t>RHADE</t>
  </si>
  <si>
    <t>WAX CAFE</t>
  </si>
  <si>
    <t>RHADH</t>
  </si>
  <si>
    <t>OPEN DOOR</t>
  </si>
  <si>
    <t>RHADM</t>
  </si>
  <si>
    <t>RED ART CAFE</t>
  </si>
  <si>
    <t>RHAE2</t>
  </si>
  <si>
    <t>THE MALTINGS</t>
  </si>
  <si>
    <t>RHAE4</t>
  </si>
  <si>
    <t>APAS</t>
  </si>
  <si>
    <t>RHAE8</t>
  </si>
  <si>
    <t>PLATFORM ONE</t>
  </si>
  <si>
    <t>RHAEJ</t>
  </si>
  <si>
    <t>MEDENBANKS</t>
  </si>
  <si>
    <t>RHAER</t>
  </si>
  <si>
    <t>DERWENT UNIT</t>
  </si>
  <si>
    <t>RHAFJ</t>
  </si>
  <si>
    <t>ASHFIELD COMMUNITY HOSPITAL</t>
  </si>
  <si>
    <t>RHAFL</t>
  </si>
  <si>
    <t>CEDARS REHABILITATION UNIT</t>
  </si>
  <si>
    <t>RHAFP</t>
  </si>
  <si>
    <t>ASHFIELD HEALTH VILLAGE</t>
  </si>
  <si>
    <t>RHAFQ</t>
  </si>
  <si>
    <t>HEATHCOAT BUILDINGS</t>
  </si>
  <si>
    <t>RHAFR</t>
  </si>
  <si>
    <t>THE OLD HALL</t>
  </si>
  <si>
    <t>RHAG0</t>
  </si>
  <si>
    <t>HEALTH POINT</t>
  </si>
  <si>
    <t>RHAG1</t>
  </si>
  <si>
    <t>FOUR SEASONS - ARNOLD</t>
  </si>
  <si>
    <t>RHAG8</t>
  </si>
  <si>
    <t>POW!</t>
  </si>
  <si>
    <t>RHAGA</t>
  </si>
  <si>
    <t>ST. MICHAELS VIEW RH</t>
  </si>
  <si>
    <t>RHAGH</t>
  </si>
  <si>
    <t>THE STABLES</t>
  </si>
  <si>
    <t>RHAGL</t>
  </si>
  <si>
    <t>MIND</t>
  </si>
  <si>
    <t>RHAGT</t>
  </si>
  <si>
    <t>STAUNTON LODGE</t>
  </si>
  <si>
    <t>RHAGW</t>
  </si>
  <si>
    <t>THE NEWLANDS</t>
  </si>
  <si>
    <t>RHAGX</t>
  </si>
  <si>
    <t>KINGS MILL HOSPITAL</t>
  </si>
  <si>
    <t>RHAHP</t>
  </si>
  <si>
    <t>NEWARK HOSPITAL</t>
  </si>
  <si>
    <t>RHAJ1</t>
  </si>
  <si>
    <t>BURDEN CRESCENT</t>
  </si>
  <si>
    <t>RHAJ9</t>
  </si>
  <si>
    <t>REES ROW</t>
  </si>
  <si>
    <t>RHAJD</t>
  </si>
  <si>
    <t>THE PASTURES</t>
  </si>
  <si>
    <t>RHALB</t>
  </si>
  <si>
    <t>NOTTINGHAM CITY HOSPITAL</t>
  </si>
  <si>
    <t>RHALC</t>
  </si>
  <si>
    <t>ST. FRANCIS UNIT</t>
  </si>
  <si>
    <t>RHALT</t>
  </si>
  <si>
    <t>BULWELL RIVERSIDE</t>
  </si>
  <si>
    <t>RHAMD</t>
  </si>
  <si>
    <t>CENTRAL NOTTINGHAMSHIRE MIND</t>
  </si>
  <si>
    <t>RHAN6</t>
  </si>
  <si>
    <t>THORNEYWOOD MOUNT</t>
  </si>
  <si>
    <t>RHANJ</t>
  </si>
  <si>
    <t>MEADOWBANK DAY HOSPITAL</t>
  </si>
  <si>
    <t>RHANM</t>
  </si>
  <si>
    <t>HIGHBURY HOSPITAL</t>
  </si>
  <si>
    <t>RHANN</t>
  </si>
  <si>
    <t>LINGS BAR HOSPITAL</t>
  </si>
  <si>
    <t>RHANP</t>
  </si>
  <si>
    <t>THORNEYWOOD MOUNT SITE 2</t>
  </si>
  <si>
    <t>RHAPB</t>
  </si>
  <si>
    <t>THORNEYWOOD UNIT</t>
  </si>
  <si>
    <t>RHAPL</t>
  </si>
  <si>
    <t>COAL AUTHORITY BUILDING</t>
  </si>
  <si>
    <t>RHAPQ</t>
  </si>
  <si>
    <t>UNIT 2</t>
  </si>
  <si>
    <t>RHARA</t>
  </si>
  <si>
    <t>UNIVERSITY HOSPITAL</t>
  </si>
  <si>
    <t>RHARJ</t>
  </si>
  <si>
    <t>THE LEYLANDS</t>
  </si>
  <si>
    <t>RHARX</t>
  </si>
  <si>
    <t>THE LODGES (WATHWOOD HOSPITAL)</t>
  </si>
  <si>
    <t>RHARY</t>
  </si>
  <si>
    <t>WATHWOOD HOSPITAL</t>
  </si>
  <si>
    <t>RHATX</t>
  </si>
  <si>
    <t>GREENWOOD AND SNEINTON FMC</t>
  </si>
  <si>
    <t>RHAVE</t>
  </si>
  <si>
    <t>OXFORD CORNER</t>
  </si>
  <si>
    <t>RHAW0</t>
  </si>
  <si>
    <t>NORTH NOTTS MHSOP W0-RX</t>
  </si>
  <si>
    <t>RHAW1</t>
  </si>
  <si>
    <t>NORTH NOTTS MHSOP W1-RX</t>
  </si>
  <si>
    <t>RHAW2</t>
  </si>
  <si>
    <t>NORTH NOTTS MHSOP W2-RX</t>
  </si>
  <si>
    <t>RHAW3</t>
  </si>
  <si>
    <t>NORTH NOTTS NEWARK W3-RX</t>
  </si>
  <si>
    <t>RHAW4</t>
  </si>
  <si>
    <t>NORTH NOTTS NEWARK W4-RX</t>
  </si>
  <si>
    <t>RHAW6</t>
  </si>
  <si>
    <t>BASSETLAW MHSOP (RHAW6) - RX</t>
  </si>
  <si>
    <t>RHAW7</t>
  </si>
  <si>
    <t>RECOVERY IN NOTTINGHAM-RX</t>
  </si>
  <si>
    <t>RHAW8</t>
  </si>
  <si>
    <t>NORTH NOTTS MILLBROOK W8-RX</t>
  </si>
  <si>
    <t>RHAW9</t>
  </si>
  <si>
    <t>NORTH NOTTS LD W9 - RX</t>
  </si>
  <si>
    <t>RHAXH</t>
  </si>
  <si>
    <t>NORTH NOTTS NEWARK-RX</t>
  </si>
  <si>
    <t>RHAXL</t>
  </si>
  <si>
    <t>NORTH NOTTS MILLBROOK XL-RX</t>
  </si>
  <si>
    <t>RHAXN</t>
  </si>
  <si>
    <t>NORTH NOTTS MHSOP XN-RX</t>
  </si>
  <si>
    <t>RHAXP</t>
  </si>
  <si>
    <t>NORTH NOTTS MHSOP XP-RX</t>
  </si>
  <si>
    <t>RHAXQ</t>
  </si>
  <si>
    <t>NORTH NOTTS MHSOP XQ-RX</t>
  </si>
  <si>
    <t>RHAXR</t>
  </si>
  <si>
    <t>NORTH NOTTS MILLBROOK XR-RX</t>
  </si>
  <si>
    <t>RHAXT</t>
  </si>
  <si>
    <t>NORTH NOTTS MILLBROOK XT-RX</t>
  </si>
  <si>
    <t>RHAXV</t>
  </si>
  <si>
    <t>NORTH NOTTS MILLBROOK XW-RX</t>
  </si>
  <si>
    <t>RHAXW</t>
  </si>
  <si>
    <t>RHAXX</t>
  </si>
  <si>
    <t>NORTH NOTTS MILLBROOK XX-RX</t>
  </si>
  <si>
    <t>RHAXY</t>
  </si>
  <si>
    <t>NORTH NOTTS MILLBROOK XY-RX</t>
  </si>
  <si>
    <t>RHAYA</t>
  </si>
  <si>
    <t>NORTH NOTTS FACE-IT-RX</t>
  </si>
  <si>
    <t>RHAYD</t>
  </si>
  <si>
    <t>CITY PROBATION SMT - RX</t>
  </si>
  <si>
    <t>RHAYG</t>
  </si>
  <si>
    <t>NORTH NOTTS D.A.-ASH - RX</t>
  </si>
  <si>
    <t>RHAYH</t>
  </si>
  <si>
    <t>NORTH NOTTS D.A.-MANS - RX</t>
  </si>
  <si>
    <t>RHAYJ</t>
  </si>
  <si>
    <t>NORTH NOTTS D.A.-N/S - RX</t>
  </si>
  <si>
    <t>RHAYK</t>
  </si>
  <si>
    <t>NORTH NOTTS FORENSIC - RX</t>
  </si>
  <si>
    <t>RHAYL</t>
  </si>
  <si>
    <t>BASSETLAW MHSOP-RX</t>
  </si>
  <si>
    <t>RHAYM</t>
  </si>
  <si>
    <t>COUNTY SOUTH PROBABION SMT - RX</t>
  </si>
  <si>
    <t>RHAYP</t>
  </si>
  <si>
    <t>NORTH NOTTS LD YP - RX</t>
  </si>
  <si>
    <t>RHAYQ</t>
  </si>
  <si>
    <t>OXFORD CORNER - RX</t>
  </si>
  <si>
    <t>RHAYT</t>
  </si>
  <si>
    <t>NORTH NOTTS MILLBROOK YT - RX</t>
  </si>
  <si>
    <t>RHAYW</t>
  </si>
  <si>
    <t>NORTH NOTTS LD YW - RX</t>
  </si>
  <si>
    <t>RHAYX</t>
  </si>
  <si>
    <t>NORTH NOTTS LD YX - RX</t>
  </si>
  <si>
    <t>RJ801</t>
  </si>
  <si>
    <t>ST AUSTELL COMMUNITY HOSPITAL</t>
  </si>
  <si>
    <t>RJ803</t>
  </si>
  <si>
    <t>EDWARD HAIN HOSPITAL</t>
  </si>
  <si>
    <t>RJ805</t>
  </si>
  <si>
    <t>HELSTON HOSPITAL</t>
  </si>
  <si>
    <t>RJ807</t>
  </si>
  <si>
    <t>NEWQUAY HOSPITAL</t>
  </si>
  <si>
    <t>RJ809</t>
  </si>
  <si>
    <t>RJ815</t>
  </si>
  <si>
    <t>BOLITHO HOSPITAL</t>
  </si>
  <si>
    <t>RJ817</t>
  </si>
  <si>
    <t>CAMBORNE REDRUTH COMMUNITY HOSPITAL</t>
  </si>
  <si>
    <t>RJ827</t>
  </si>
  <si>
    <t>TRENGWEATH</t>
  </si>
  <si>
    <t>RJ838</t>
  </si>
  <si>
    <t>TRESILLIAN BUILDING</t>
  </si>
  <si>
    <t>RJ83K</t>
  </si>
  <si>
    <t>LD NMP ONE</t>
  </si>
  <si>
    <t>RJ83L</t>
  </si>
  <si>
    <t>LD NMP TWO</t>
  </si>
  <si>
    <t>RJ840</t>
  </si>
  <si>
    <t>WEST CORNWALL HOSPITAL (PENZANCE)</t>
  </si>
  <si>
    <t>RJ842</t>
  </si>
  <si>
    <t>FALMOUTH HOSPITAL</t>
  </si>
  <si>
    <t>RJ845</t>
  </si>
  <si>
    <t>ROYAL CORNWALL HOSPITAL (TRELISKE)</t>
  </si>
  <si>
    <t>RJ84J</t>
  </si>
  <si>
    <t>GARNER INPATIENTS</t>
  </si>
  <si>
    <t>RJ85A</t>
  </si>
  <si>
    <t>INPATIENTS BODMIN</t>
  </si>
  <si>
    <t>RJ85B</t>
  </si>
  <si>
    <t>INPATIENTS LONGREACH</t>
  </si>
  <si>
    <t>RJ866</t>
  </si>
  <si>
    <t>BODMIN HOSPITAL</t>
  </si>
  <si>
    <t>RJ867</t>
  </si>
  <si>
    <t>STRATTON HOSPITAL</t>
  </si>
  <si>
    <t>RJ86A</t>
  </si>
  <si>
    <t>AOS ASSOCIATE SPECIALIST ONE</t>
  </si>
  <si>
    <t>RJ86B</t>
  </si>
  <si>
    <t>AOS ASSOCIATE SPECIALIST TWO</t>
  </si>
  <si>
    <t>RJ86E</t>
  </si>
  <si>
    <t>AOS NMP ONE</t>
  </si>
  <si>
    <t>RJ86F</t>
  </si>
  <si>
    <t>AOS NMP TWO</t>
  </si>
  <si>
    <t>RJ86G</t>
  </si>
  <si>
    <t>AOS NMP THREE</t>
  </si>
  <si>
    <t>RJ870</t>
  </si>
  <si>
    <t>LAUNCESTON HOSPITAL</t>
  </si>
  <si>
    <t>RJ874</t>
  </si>
  <si>
    <t>RJ8AA</t>
  </si>
  <si>
    <t>WALSINGHAM PLACE</t>
  </si>
  <si>
    <t>RJ8AG</t>
  </si>
  <si>
    <t>THE WILLOWS</t>
  </si>
  <si>
    <t>RJ8AW</t>
  </si>
  <si>
    <t>MANOR VILLAS</t>
  </si>
  <si>
    <t>RJ8CD</t>
  </si>
  <si>
    <t>MEADOW HEAD</t>
  </si>
  <si>
    <t>RJ8CE</t>
  </si>
  <si>
    <t>PRAZE MEADOW</t>
  </si>
  <si>
    <t>RJ8CK</t>
  </si>
  <si>
    <t>ANDY MAR</t>
  </si>
  <si>
    <t>RJ8CL</t>
  </si>
  <si>
    <t>BETHANY</t>
  </si>
  <si>
    <t>RJ8CN</t>
  </si>
  <si>
    <t>FAIR VIEW</t>
  </si>
  <si>
    <t>RJ8CP</t>
  </si>
  <si>
    <t>GWYN DOWR</t>
  </si>
  <si>
    <t>RJ8CQ</t>
  </si>
  <si>
    <t>LAYLAND</t>
  </si>
  <si>
    <t>RJ8CR</t>
  </si>
  <si>
    <t>MORRAB COTTAGE</t>
  </si>
  <si>
    <t>RJ8CX</t>
  </si>
  <si>
    <t>ROSTON</t>
  </si>
  <si>
    <t>RJ8CY</t>
  </si>
  <si>
    <t>RJ8DA</t>
  </si>
  <si>
    <t>TAMARISK</t>
  </si>
  <si>
    <t>RJ8DC</t>
  </si>
  <si>
    <t>TREGARLAND</t>
  </si>
  <si>
    <t>RJ8DD</t>
  </si>
  <si>
    <t>TREMOOR</t>
  </si>
  <si>
    <t>RJ8DE</t>
  </si>
  <si>
    <t>TREVENTON RISE</t>
  </si>
  <si>
    <t>RJ8DF</t>
  </si>
  <si>
    <t>VICTORIA COTTAGE</t>
  </si>
  <si>
    <t>RJ8DK</t>
  </si>
  <si>
    <t>RJ8DM</t>
  </si>
  <si>
    <t>PARCSIDE</t>
  </si>
  <si>
    <t>RJ8DP</t>
  </si>
  <si>
    <t>BOUNDERVEAN</t>
  </si>
  <si>
    <t>RJ8DT</t>
  </si>
  <si>
    <t>ROSWYTH</t>
  </si>
  <si>
    <t>RJ8EE</t>
  </si>
  <si>
    <t>COBBLESTONES</t>
  </si>
  <si>
    <t>RJ8EF</t>
  </si>
  <si>
    <t>LYNDHURST</t>
  </si>
  <si>
    <t>RJ8H2</t>
  </si>
  <si>
    <t>HEATHLANDS</t>
  </si>
  <si>
    <t>RJ8J3</t>
  </si>
  <si>
    <t>RJX00</t>
  </si>
  <si>
    <t>CALDERSTONES NHS TRUST</t>
  </si>
  <si>
    <t>RJX04</t>
  </si>
  <si>
    <t>CALDERSTONES HOSPITAL</t>
  </si>
  <si>
    <t>RJX06</t>
  </si>
  <si>
    <t>THE VICARAGE</t>
  </si>
  <si>
    <t>RJX07</t>
  </si>
  <si>
    <t>PENDLE VIEW</t>
  </si>
  <si>
    <t>RJX08</t>
  </si>
  <si>
    <t>PLANTATION COTTAGE</t>
  </si>
  <si>
    <t>RJX12</t>
  </si>
  <si>
    <t>FECITT BROW</t>
  </si>
  <si>
    <t>RJX35</t>
  </si>
  <si>
    <t>WESTGATE</t>
  </si>
  <si>
    <t>RJX43</t>
  </si>
  <si>
    <t>CARLTON CRESCENT</t>
  </si>
  <si>
    <t>RJX48</t>
  </si>
  <si>
    <t>RKL01</t>
  </si>
  <si>
    <t>JOHN CONOLLY WING</t>
  </si>
  <si>
    <t>RKL06</t>
  </si>
  <si>
    <t>RICHFORD GATE</t>
  </si>
  <si>
    <t>RKL14</t>
  </si>
  <si>
    <t>LAKESIDE UNIT</t>
  </si>
  <si>
    <t>RKL1A</t>
  </si>
  <si>
    <t>ALZHEIMERS DRUG T/MENT</t>
  </si>
  <si>
    <t>RKL1C</t>
  </si>
  <si>
    <t>GUNNESBURY</t>
  </si>
  <si>
    <t>RKL1G</t>
  </si>
  <si>
    <t>SOUTHALL-NORWOOD MHRC</t>
  </si>
  <si>
    <t>RKL1H</t>
  </si>
  <si>
    <t>LIMES</t>
  </si>
  <si>
    <t>RKL1K</t>
  </si>
  <si>
    <t>MANOR GATE</t>
  </si>
  <si>
    <t>RKL1M</t>
  </si>
  <si>
    <t>RISE AOT EALING</t>
  </si>
  <si>
    <t>RKL1Q</t>
  </si>
  <si>
    <t>LOCAL SECURE UNIT</t>
  </si>
  <si>
    <t>RKL1V</t>
  </si>
  <si>
    <t>ADTS EALING</t>
  </si>
  <si>
    <t>RKL25</t>
  </si>
  <si>
    <t>DOVE WARD</t>
  </si>
  <si>
    <t>RKL2C</t>
  </si>
  <si>
    <t>OLDER PEOPLES DAY HOSPITAL</t>
  </si>
  <si>
    <t>RKL2J</t>
  </si>
  <si>
    <t>CRT H &amp; F (NORTH)</t>
  </si>
  <si>
    <t>RKL2K</t>
  </si>
  <si>
    <t>CRT H &amp; F (SOUTH)</t>
  </si>
  <si>
    <t>RKL2L</t>
  </si>
  <si>
    <t>CASSEL</t>
  </si>
  <si>
    <t>RKL2M</t>
  </si>
  <si>
    <t>DR C ROBERTS</t>
  </si>
  <si>
    <t>RKL2N</t>
  </si>
  <si>
    <t>DR M SOHANI</t>
  </si>
  <si>
    <t>RKL2Q</t>
  </si>
  <si>
    <t>EPS</t>
  </si>
  <si>
    <t>RKL2R</t>
  </si>
  <si>
    <t>IMPACT</t>
  </si>
  <si>
    <t>RKL34</t>
  </si>
  <si>
    <t>PENNY SANGHAM DAY HOSPITAL</t>
  </si>
  <si>
    <t>RKL35</t>
  </si>
  <si>
    <t>GUNNERSBURY DAY HOSPITAL</t>
  </si>
  <si>
    <t>RKL3F</t>
  </si>
  <si>
    <t>HTT LAKESIDE MENTAL HEALTH</t>
  </si>
  <si>
    <t>RKL3G</t>
  </si>
  <si>
    <t>AOT LAKESIDE MHU</t>
  </si>
  <si>
    <t>RKL3H</t>
  </si>
  <si>
    <t>EIS</t>
  </si>
  <si>
    <t>RKL48</t>
  </si>
  <si>
    <t>CASSEL HOSPITAL</t>
  </si>
  <si>
    <t>RKL62</t>
  </si>
  <si>
    <t>THE LIMES</t>
  </si>
  <si>
    <t>RKL67</t>
  </si>
  <si>
    <t>ST BERNARD'S WING</t>
  </si>
  <si>
    <t>RKL72</t>
  </si>
  <si>
    <t>THREE BRIDGES REGIONAL SECURE UNIT</t>
  </si>
  <si>
    <t>RKL79</t>
  </si>
  <si>
    <t>HAMMERSMITH &amp; FULHAM MENTAL HEALTH UNIT</t>
  </si>
  <si>
    <t>RKL82</t>
  </si>
  <si>
    <t>BARB MEWS</t>
  </si>
  <si>
    <t>RKL84</t>
  </si>
  <si>
    <t>ST VINCENTS</t>
  </si>
  <si>
    <t>RKL91</t>
  </si>
  <si>
    <t>EALING WOMENS MENTAL HEALTH FORUM</t>
  </si>
  <si>
    <t>RKL98</t>
  </si>
  <si>
    <t>HAMMERSMITH AND FULHAM MH UNIT</t>
  </si>
  <si>
    <t>RLY02</t>
  </si>
  <si>
    <t>CITY GENERAL HOSPITAL- NORTH STAFFS COMBINED HEALTHCARE</t>
  </si>
  <si>
    <t>RLY05</t>
  </si>
  <si>
    <t>LONGTON HOSPITAL- MENTAL HEALTH</t>
  </si>
  <si>
    <t>RLY10</t>
  </si>
  <si>
    <t>RLY14</t>
  </si>
  <si>
    <t>CHEADLE HOSPITAL- NORTH STAFFS COMBINED HEALTHCARE</t>
  </si>
  <si>
    <t>RLY15</t>
  </si>
  <si>
    <t>BRADWELL HOSPITAL- MENTAL HEALTH</t>
  </si>
  <si>
    <t>RLY1W</t>
  </si>
  <si>
    <t>NEUROPSYCHIATRY</t>
  </si>
  <si>
    <t>RLY21</t>
  </si>
  <si>
    <t>FOX HOLLOW &amp; MEADOW VIEW</t>
  </si>
  <si>
    <t>RLY2W</t>
  </si>
  <si>
    <t>HEALTH RECORDS DEPARTMENT</t>
  </si>
  <si>
    <t>RLY36</t>
  </si>
  <si>
    <t>DRAGON SQUARE COMMUNITY UNIT</t>
  </si>
  <si>
    <t>RLY3W</t>
  </si>
  <si>
    <t>ESTATES DEPARTMENT</t>
  </si>
  <si>
    <t>RLY4W</t>
  </si>
  <si>
    <t>I.T. DEPARTMENT</t>
  </si>
  <si>
    <t>RLY78</t>
  </si>
  <si>
    <t>ELVDON</t>
  </si>
  <si>
    <t>RLY88</t>
  </si>
  <si>
    <t>HARPLANDS HOSPITAL</t>
  </si>
  <si>
    <t>RLY93</t>
  </si>
  <si>
    <t>CHILD PROTECTION</t>
  </si>
  <si>
    <t>RLYA6</t>
  </si>
  <si>
    <t>THE HOLBORN</t>
  </si>
  <si>
    <t>RLYC1</t>
  </si>
  <si>
    <t>KNIVEDON HALL</t>
  </si>
  <si>
    <t>RLYC3</t>
  </si>
  <si>
    <t>MEDICAL INSTITUTE</t>
  </si>
  <si>
    <t>RLYC5</t>
  </si>
  <si>
    <t>UNIVERSITY HOSPITAL OF NORTH STAFFORDSHIRE</t>
  </si>
  <si>
    <t>RLYD9</t>
  </si>
  <si>
    <t>PARENT &amp; BABY UNIT</t>
  </si>
  <si>
    <t>RNN02</t>
  </si>
  <si>
    <t>ROSEHILL BUILDING</t>
  </si>
  <si>
    <t>RNN24</t>
  </si>
  <si>
    <t>LOCUM, OLDER AGE MH</t>
  </si>
  <si>
    <t>RNN42</t>
  </si>
  <si>
    <t>WORKINGTON COMMUNITY HOSPITAL</t>
  </si>
  <si>
    <t>RNN55</t>
  </si>
  <si>
    <t>BRAM LONGSTAFFE NURSERY HEALTH VISITORS</t>
  </si>
  <si>
    <t>RNN61</t>
  </si>
  <si>
    <t>CONISTON INSTITUTE</t>
  </si>
  <si>
    <t>RNN62</t>
  </si>
  <si>
    <t>CUMBERLAND INFIRMARY</t>
  </si>
  <si>
    <t>RNN68</t>
  </si>
  <si>
    <t>FRIZINGTON NURSERY</t>
  </si>
  <si>
    <t>RNN70</t>
  </si>
  <si>
    <t>GREENGATE SURESTART</t>
  </si>
  <si>
    <t>RNN71</t>
  </si>
  <si>
    <t>HINDPOOL NURSERY</t>
  </si>
  <si>
    <t>RNN72</t>
  </si>
  <si>
    <t>HOOPS COMMUNITY GYM</t>
  </si>
  <si>
    <t>RNN76</t>
  </si>
  <si>
    <t>MEADOWBANK</t>
  </si>
  <si>
    <t>RNN82</t>
  </si>
  <si>
    <t>ORTON LEA (ORTON RD)</t>
  </si>
  <si>
    <t>RNN85</t>
  </si>
  <si>
    <t>PUBLIC HEALTH DEVELOPMENT UNIT</t>
  </si>
  <si>
    <t>RNN91</t>
  </si>
  <si>
    <t>TENTERFIELD</t>
  </si>
  <si>
    <t>RNNA1</t>
  </si>
  <si>
    <t>GILL RISE</t>
  </si>
  <si>
    <t>RNNA4</t>
  </si>
  <si>
    <t>CUMBRIA DIABETES</t>
  </si>
  <si>
    <t>RNNAH</t>
  </si>
  <si>
    <t>ABBEY VIEW</t>
  </si>
  <si>
    <t>RNNAM</t>
  </si>
  <si>
    <t>ALSTON MINOR INJURY UNIT</t>
  </si>
  <si>
    <t>RNNAN</t>
  </si>
  <si>
    <t>ORTON LEA</t>
  </si>
  <si>
    <t>RNNBD</t>
  </si>
  <si>
    <t>KESWICK HOSPITAL</t>
  </si>
  <si>
    <t>RNNBE</t>
  </si>
  <si>
    <t>PENRITH HOSPITAL</t>
  </si>
  <si>
    <t>RNNBF</t>
  </si>
  <si>
    <t>BRAMPTON HOSPITAL</t>
  </si>
  <si>
    <t>RNNBG</t>
  </si>
  <si>
    <t>RNNBH</t>
  </si>
  <si>
    <t>WIGTON HOSPITAL</t>
  </si>
  <si>
    <t>RNNBX</t>
  </si>
  <si>
    <t>WEST CUMBERLAND HOSPITAL</t>
  </si>
  <si>
    <t>RNNCA</t>
  </si>
  <si>
    <t>MARYPORT HOSPITAL</t>
  </si>
  <si>
    <t>RNNCB</t>
  </si>
  <si>
    <t>COCKERMOUTH HOSPITAL</t>
  </si>
  <si>
    <t>RNNCC</t>
  </si>
  <si>
    <t>MILLOM HOSPITAL</t>
  </si>
  <si>
    <t>RNNCG</t>
  </si>
  <si>
    <t>SEACROFT</t>
  </si>
  <si>
    <t>RNNCJ</t>
  </si>
  <si>
    <t>MARY HEWETSON COTTAGE HOSPITAL</t>
  </si>
  <si>
    <t>RNNCK</t>
  </si>
  <si>
    <t>COCKERMOUTH COTTAGE HOSPITAL</t>
  </si>
  <si>
    <t>RNNCL</t>
  </si>
  <si>
    <t>COPELAND UNIT</t>
  </si>
  <si>
    <t>RNNCN</t>
  </si>
  <si>
    <t>KESWICK MINOR INJURY UNIT</t>
  </si>
  <si>
    <t>RNNCP</t>
  </si>
  <si>
    <t>RNNDG</t>
  </si>
  <si>
    <t>CONDITION MANAGEMENT PROGRAMME</t>
  </si>
  <si>
    <t>RNNDH</t>
  </si>
  <si>
    <t>FIRST FLOOR (WEST)</t>
  </si>
  <si>
    <t>RNNEL</t>
  </si>
  <si>
    <t>RNNFH</t>
  </si>
  <si>
    <t>FURNESS GENERAL HOSPITAL (MENTAL HEALTH)</t>
  </si>
  <si>
    <t>RNNHT</t>
  </si>
  <si>
    <t>COMMUNITY PAEDIATRICS</t>
  </si>
  <si>
    <t>RNNKM</t>
  </si>
  <si>
    <t>RNNKR</t>
  </si>
  <si>
    <t>KIRKBY STEPHEN</t>
  </si>
  <si>
    <t>RNNKV</t>
  </si>
  <si>
    <t>RNNLG</t>
  </si>
  <si>
    <t>LANGDALE UNIT</t>
  </si>
  <si>
    <t>RNNLK</t>
  </si>
  <si>
    <t>THE LAKELANDS UNIT</t>
  </si>
  <si>
    <t>RNNMA</t>
  </si>
  <si>
    <t>MARYPORT COTTAGE HOSPITAL</t>
  </si>
  <si>
    <t>RNNML</t>
  </si>
  <si>
    <t>RNNMM</t>
  </si>
  <si>
    <t>MARYPORT MINOR INJURY UNIT</t>
  </si>
  <si>
    <t>RNNMT</t>
  </si>
  <si>
    <t>RNNPD</t>
  </si>
  <si>
    <t>COMMUNITY PAEDIATRIC DEPARTMENT</t>
  </si>
  <si>
    <t>RNNPJ</t>
  </si>
  <si>
    <t>PENRITH MINOR INJURY UNIT</t>
  </si>
  <si>
    <t>RNNPR</t>
  </si>
  <si>
    <t>CALDEW ENTERPRISES</t>
  </si>
  <si>
    <t>RNNPY</t>
  </si>
  <si>
    <t>BIRNHAM WOOD</t>
  </si>
  <si>
    <t>RNNRJ</t>
  </si>
  <si>
    <t>RUTH LANCASTER JAMES HOSPITAL</t>
  </si>
  <si>
    <t>RNNRL</t>
  </si>
  <si>
    <t>RNNTT</t>
  </si>
  <si>
    <t>THIRLMERE SUITE</t>
  </si>
  <si>
    <t>RNNUS</t>
  </si>
  <si>
    <t>SEASCALE</t>
  </si>
  <si>
    <t>RNNUT</t>
  </si>
  <si>
    <t>FLATT WALKS</t>
  </si>
  <si>
    <t>RNNWG</t>
  </si>
  <si>
    <t>WESTMORLAND GENERAL HOSPITAL</t>
  </si>
  <si>
    <t>RNNWT</t>
  </si>
  <si>
    <t>RNU11</t>
  </si>
  <si>
    <t>CLEMENTS MEWS</t>
  </si>
  <si>
    <t>RNU13</t>
  </si>
  <si>
    <t>RIVERSDALE</t>
  </si>
  <si>
    <t>RNU16</t>
  </si>
  <si>
    <t>SHRUBLANDS</t>
  </si>
  <si>
    <t>RNU26</t>
  </si>
  <si>
    <t>HIGHFIELD ADOLESCENT UNIT</t>
  </si>
  <si>
    <t>RNU33</t>
  </si>
  <si>
    <t>WARNEFORD HOSPITAL</t>
  </si>
  <si>
    <t>RNU44</t>
  </si>
  <si>
    <t>WYKEHAM PARK DAY HOSPITAL</t>
  </si>
  <si>
    <t>RNU65</t>
  </si>
  <si>
    <t>MOORVIEW</t>
  </si>
  <si>
    <t>RNU93</t>
  </si>
  <si>
    <t>JOHN HAMPDEN UNIT</t>
  </si>
  <si>
    <t>RNU97</t>
  </si>
  <si>
    <t>HALEACRE UNIT</t>
  </si>
  <si>
    <t>RNUAA</t>
  </si>
  <si>
    <t>CPSU</t>
  </si>
  <si>
    <t>RNUAL</t>
  </si>
  <si>
    <t>SWINDON COMMUNITY &amp; INPATIENT CHILD &amp; ADOLESCENT MENTAL HEALTH</t>
  </si>
  <si>
    <t>RNUAM</t>
  </si>
  <si>
    <t>SAVERNAKE HOSPITAL</t>
  </si>
  <si>
    <t>RNUAN</t>
  </si>
  <si>
    <t>SALISBURY DISTRICT HOSPITAL</t>
  </si>
  <si>
    <t>RNUCE</t>
  </si>
  <si>
    <t>BICESTER COMMUNITY HOSPITAL</t>
  </si>
  <si>
    <t>RNUCJ</t>
  </si>
  <si>
    <t>CHIPPING NORTON COMMUNITY HOSPITAL</t>
  </si>
  <si>
    <t>RNUCK</t>
  </si>
  <si>
    <t>DIDCOT COMMUNITY HOSPITAL</t>
  </si>
  <si>
    <t>RNUCM</t>
  </si>
  <si>
    <t>FARINGDON DAY HOSPITAL</t>
  </si>
  <si>
    <t>RNUCY</t>
  </si>
  <si>
    <t>OXFORD CITY COMMUNITY HOSPITAL</t>
  </si>
  <si>
    <t>RNUDA</t>
  </si>
  <si>
    <t>OXFORDSHIRE C&amp;B MSK HUB</t>
  </si>
  <si>
    <t>RNUDC</t>
  </si>
  <si>
    <t>NHS OXFORDSHIRE</t>
  </si>
  <si>
    <t>RNUDJ</t>
  </si>
  <si>
    <t>WALLINGFORD COMMUNITY HOSPITAL</t>
  </si>
  <si>
    <t>RNUDK</t>
  </si>
  <si>
    <t>WANTAGE COMMUNITY HOSPITAL</t>
  </si>
  <si>
    <t>RNUDM</t>
  </si>
  <si>
    <t>WITNEY COMMUNITY HOSPITAL</t>
  </si>
  <si>
    <t>RNUDQ</t>
  </si>
  <si>
    <t>ABINGDON COMMUNITY HOSPITAL</t>
  </si>
  <si>
    <t>RNUDR</t>
  </si>
  <si>
    <t>TOWNLANDS COMMUNITY HOSPITAL</t>
  </si>
  <si>
    <t>RNUDT</t>
  </si>
  <si>
    <t>TALKINGSPACE</t>
  </si>
  <si>
    <t>RNUDV</t>
  </si>
  <si>
    <t>HEALTHY MINDS</t>
  </si>
  <si>
    <t>RNUEL</t>
  </si>
  <si>
    <t>HORTON GENERAL HOSPITAL</t>
  </si>
  <si>
    <t>RNUFA</t>
  </si>
  <si>
    <t>OCHPS</t>
  </si>
  <si>
    <t>RNUFM</t>
  </si>
  <si>
    <t>STATION POINT</t>
  </si>
  <si>
    <t>RNUGR</t>
  </si>
  <si>
    <t>WITNEY EMU</t>
  </si>
  <si>
    <t>RNUMH</t>
  </si>
  <si>
    <t>MENTAL HEALTH</t>
  </si>
  <si>
    <t>RNUPD</t>
  </si>
  <si>
    <t>EMERGENCY MEDICAL TREATMENT UNIT</t>
  </si>
  <si>
    <t>RQY01</t>
  </si>
  <si>
    <t>SPRINGFIELD UNIVERSITY HOSPITAL</t>
  </si>
  <si>
    <t>RQY03</t>
  </si>
  <si>
    <t>SUTTON HOSPITAL</t>
  </si>
  <si>
    <t>RQY05</t>
  </si>
  <si>
    <t>BARNES HOSPITAL</t>
  </si>
  <si>
    <t>RQY06</t>
  </si>
  <si>
    <t>HENDERSON HOSPITAL</t>
  </si>
  <si>
    <t>RQY07</t>
  </si>
  <si>
    <t>QUEEN MARY'S HOSPITAL</t>
  </si>
  <si>
    <t>RQY08</t>
  </si>
  <si>
    <t>TOLWORTH HOSPITAL</t>
  </si>
  <si>
    <t>RQY09</t>
  </si>
  <si>
    <t>CARSHALTON WAR MEMORIAL HOSPITAL</t>
  </si>
  <si>
    <t>RQY10</t>
  </si>
  <si>
    <t>RICHMOND ROYAL</t>
  </si>
  <si>
    <t>RQY31</t>
  </si>
  <si>
    <t>GUILDHALL</t>
  </si>
  <si>
    <t>RQY33</t>
  </si>
  <si>
    <t>ST. HELIER HOSPITAL</t>
  </si>
  <si>
    <t>RQY36</t>
  </si>
  <si>
    <t>THE WILSON</t>
  </si>
  <si>
    <t>RQY42</t>
  </si>
  <si>
    <t>NELSON HOSPITAL</t>
  </si>
  <si>
    <t>RQY48</t>
  </si>
  <si>
    <t>COMMUNITY STORE</t>
  </si>
  <si>
    <t>RQY52</t>
  </si>
  <si>
    <t>BRIGHTWELL CRESCENT</t>
  </si>
  <si>
    <t>RQY57</t>
  </si>
  <si>
    <t>KINGSTON HOSPITAL</t>
  </si>
  <si>
    <t>RQY62</t>
  </si>
  <si>
    <t>PUTNEY HILL</t>
  </si>
  <si>
    <t>RQY66</t>
  </si>
  <si>
    <t>JUSTIN PLAZA 3</t>
  </si>
  <si>
    <t>RQY67</t>
  </si>
  <si>
    <t>RICHMOND PSYCHOTHERAPIES</t>
  </si>
  <si>
    <t>RQY75</t>
  </si>
  <si>
    <t>WALLINGTON LCC</t>
  </si>
  <si>
    <t>RQYA1</t>
  </si>
  <si>
    <t>WANDSWORTH AORT</t>
  </si>
  <si>
    <t>RQYA3</t>
  </si>
  <si>
    <t>MERTON AND SUTTON AORT</t>
  </si>
  <si>
    <t>RQYCD</t>
  </si>
  <si>
    <t>CHILD AND ADOLESCENT</t>
  </si>
  <si>
    <t>RQYCK</t>
  </si>
  <si>
    <t>EATING DISORDERS</t>
  </si>
  <si>
    <t>RQYDA</t>
  </si>
  <si>
    <t>WANDSWORTH C.A.T</t>
  </si>
  <si>
    <t>RQYDC</t>
  </si>
  <si>
    <t>WANDSWORTH C.D.T</t>
  </si>
  <si>
    <t>RQYDD</t>
  </si>
  <si>
    <t>SUTTON C.D.T</t>
  </si>
  <si>
    <t>RQYDE</t>
  </si>
  <si>
    <t>ATC QUEEN MARY'S</t>
  </si>
  <si>
    <t>RQYDF</t>
  </si>
  <si>
    <t>KINGSTON C.A.D.T</t>
  </si>
  <si>
    <t>RQYDG</t>
  </si>
  <si>
    <t>RICHMOND C.A.D.T</t>
  </si>
  <si>
    <t>RQYDH</t>
  </si>
  <si>
    <t>MERTON C.D.T</t>
  </si>
  <si>
    <t>RQYEF</t>
  </si>
  <si>
    <t>OPS PUTNEY AND ROEHAMPTON</t>
  </si>
  <si>
    <t>RQYEG</t>
  </si>
  <si>
    <t>OPS SUTTON</t>
  </si>
  <si>
    <t>RQYF1</t>
  </si>
  <si>
    <t>R.F.S</t>
  </si>
  <si>
    <t>RQYL1</t>
  </si>
  <si>
    <t>WANDSWORTH MHT FOR PLD</t>
  </si>
  <si>
    <t>RQYLA</t>
  </si>
  <si>
    <t>MER &amp; SUT MHT FOR PLD</t>
  </si>
  <si>
    <t>RQYPA</t>
  </si>
  <si>
    <t>P.A.D.S</t>
  </si>
  <si>
    <t>RQYPC</t>
  </si>
  <si>
    <t>RQYPD</t>
  </si>
  <si>
    <t>SUTTON MHT FOR PLD</t>
  </si>
  <si>
    <t>RRE01</t>
  </si>
  <si>
    <t>STAFFORD GENERAL HOSPITAL</t>
  </si>
  <si>
    <t>RRE0E</t>
  </si>
  <si>
    <t>ST AUSTIN FRIARS, SHREWSBURY</t>
  </si>
  <si>
    <t>RRE0G</t>
  </si>
  <si>
    <t>RRE0M</t>
  </si>
  <si>
    <t>WEST BANK - WELLINGTON</t>
  </si>
  <si>
    <t>RRE0R</t>
  </si>
  <si>
    <t>THE ELMS SHREWSBURY</t>
  </si>
  <si>
    <t>RRE0T</t>
  </si>
  <si>
    <t>NORTH SHREWSBURY CHMT - HARTLEYS MONKMOOR</t>
  </si>
  <si>
    <t>RRE0Y</t>
  </si>
  <si>
    <t>TELFORD AOT (WREKIN RD)</t>
  </si>
  <si>
    <t>RRE11</t>
  </si>
  <si>
    <t>ST GEORGE'S HOSPITAL</t>
  </si>
  <si>
    <t>RRE14</t>
  </si>
  <si>
    <t>RRE3M</t>
  </si>
  <si>
    <t>RRE45</t>
  </si>
  <si>
    <t>STRETTON EDGE RESPITE UNIT</t>
  </si>
  <si>
    <t>RRE4C</t>
  </si>
  <si>
    <t>SHROPSHIRE EI</t>
  </si>
  <si>
    <t>RRE4J</t>
  </si>
  <si>
    <t>STAFFORD CRHT</t>
  </si>
  <si>
    <t>RRE56</t>
  </si>
  <si>
    <t>UNIT 4, BRITANNIA</t>
  </si>
  <si>
    <t>RRE5W</t>
  </si>
  <si>
    <t>INCLUSION CAMBRIDGE</t>
  </si>
  <si>
    <t>RRE5X</t>
  </si>
  <si>
    <t>SHROPSHIRE REHAB AND RECOVERY</t>
  </si>
  <si>
    <t>RRE7T</t>
  </si>
  <si>
    <t>INCLUSION / OASIS 1</t>
  </si>
  <si>
    <t>RRE7V</t>
  </si>
  <si>
    <t>INCLUSION / OASIS 2</t>
  </si>
  <si>
    <t>RRE8C</t>
  </si>
  <si>
    <t>CHILDRENS 7</t>
  </si>
  <si>
    <t>RRE95</t>
  </si>
  <si>
    <t>WHITTINGTON BARRACKS</t>
  </si>
  <si>
    <t>RREA3</t>
  </si>
  <si>
    <t>UNITS 5 AND 6 ASHFIELDS</t>
  </si>
  <si>
    <t>RREA4</t>
  </si>
  <si>
    <t>RREA7</t>
  </si>
  <si>
    <t>YOCKLETON GRANGE</t>
  </si>
  <si>
    <t>RREC3</t>
  </si>
  <si>
    <t>STATION ST</t>
  </si>
  <si>
    <t>RRED7</t>
  </si>
  <si>
    <t>SUSTAIN</t>
  </si>
  <si>
    <t>RRED9</t>
  </si>
  <si>
    <t>RREDG</t>
  </si>
  <si>
    <t>RREDR</t>
  </si>
  <si>
    <t>RREE4</t>
  </si>
  <si>
    <t>WHITCHURCH HOSPITAL</t>
  </si>
  <si>
    <t>RREEH</t>
  </si>
  <si>
    <t>MYTTON OAK COMMUNITY UNIT</t>
  </si>
  <si>
    <t>RREEV</t>
  </si>
  <si>
    <t>RREF1</t>
  </si>
  <si>
    <t>RREF2</t>
  </si>
  <si>
    <t>GLENVIEW, LUDLOW</t>
  </si>
  <si>
    <t>RREF3</t>
  </si>
  <si>
    <t>KEEPERS CRESCENT, DONNINGTON</t>
  </si>
  <si>
    <t>RREF5</t>
  </si>
  <si>
    <t>RREFD</t>
  </si>
  <si>
    <t>PLAS NEWYDD, BELLE VIEW</t>
  </si>
  <si>
    <t>RREFG</t>
  </si>
  <si>
    <t>RSH COPTHORNE</t>
  </si>
  <si>
    <t>RREFJ</t>
  </si>
  <si>
    <t>HIGH TREES RESIDENTIAL HOME</t>
  </si>
  <si>
    <t>RREFK</t>
  </si>
  <si>
    <t>VISION HOMES 1C</t>
  </si>
  <si>
    <t>RREFL</t>
  </si>
  <si>
    <t>VISION HOMES 1B</t>
  </si>
  <si>
    <t>RREG5</t>
  </si>
  <si>
    <t>ST AUSTINS</t>
  </si>
  <si>
    <t>RREGC</t>
  </si>
  <si>
    <t>THE HAWTHORNS</t>
  </si>
  <si>
    <t>RREGE</t>
  </si>
  <si>
    <t>TELFORD AOT</t>
  </si>
  <si>
    <t>RREGK</t>
  </si>
  <si>
    <t>TORC</t>
  </si>
  <si>
    <t>RREGN</t>
  </si>
  <si>
    <t>SFOP CMHN</t>
  </si>
  <si>
    <t>RREH1</t>
  </si>
  <si>
    <t>MEDICAL RECORDS</t>
  </si>
  <si>
    <t>RREM9</t>
  </si>
  <si>
    <t>CHILDRENS 2</t>
  </si>
  <si>
    <t>RREP0</t>
  </si>
  <si>
    <t>CHILD DEVELOPMENT 2</t>
  </si>
  <si>
    <t>RREP1</t>
  </si>
  <si>
    <t>CHILDRENS 4</t>
  </si>
  <si>
    <t>RREP2</t>
  </si>
  <si>
    <t>CHILDRENS 5</t>
  </si>
  <si>
    <t>RREP3</t>
  </si>
  <si>
    <t>CHILDRENS 6</t>
  </si>
  <si>
    <t>RREP5</t>
  </si>
  <si>
    <t>RREP6</t>
  </si>
  <si>
    <t>INCLUSION</t>
  </si>
  <si>
    <t>RREPG</t>
  </si>
  <si>
    <t>SAMUEL JOHNSON HOSPITAL</t>
  </si>
  <si>
    <t>RRER4</t>
  </si>
  <si>
    <t>CHILDRENS</t>
  </si>
  <si>
    <t>RRET3</t>
  </si>
  <si>
    <t>QUEST</t>
  </si>
  <si>
    <t>RRET4</t>
  </si>
  <si>
    <t>RRET7</t>
  </si>
  <si>
    <t>INCLUSION 1</t>
  </si>
  <si>
    <t>RRET8</t>
  </si>
  <si>
    <t>INCLUSION 2</t>
  </si>
  <si>
    <t>RREV3</t>
  </si>
  <si>
    <t>OLDER PEOPLE 10</t>
  </si>
  <si>
    <t>RREV4</t>
  </si>
  <si>
    <t>KINVER UNIT</t>
  </si>
  <si>
    <t>RREV5</t>
  </si>
  <si>
    <t>ST GEORGES HOSPITAL 2</t>
  </si>
  <si>
    <t>RREV6</t>
  </si>
  <si>
    <t>ST GEORGES HOSPITAL 3</t>
  </si>
  <si>
    <t>RREV7</t>
  </si>
  <si>
    <t>ST GEORGES 4</t>
  </si>
  <si>
    <t>RRP01</t>
  </si>
  <si>
    <t>RRP02</t>
  </si>
  <si>
    <t>ENFIELD MENTAL HEALTH</t>
  </si>
  <si>
    <t>RRP03</t>
  </si>
  <si>
    <t>HARINGEY MENTAL HEALTH</t>
  </si>
  <si>
    <t>RRP05</t>
  </si>
  <si>
    <t>AHEADS</t>
  </si>
  <si>
    <t>RRP14</t>
  </si>
  <si>
    <t>CANNING CRESCENT</t>
  </si>
  <si>
    <t>RRP16</t>
  </si>
  <si>
    <t>CHASE FARM HOSPITAL</t>
  </si>
  <si>
    <t>RRP17</t>
  </si>
  <si>
    <t>COLINDALE HOSPITAL</t>
  </si>
  <si>
    <t>RRP22</t>
  </si>
  <si>
    <t>ECDAS</t>
  </si>
  <si>
    <t>RRP23</t>
  </si>
  <si>
    <t>EDGWARE COMMUNITY HOSPITAL</t>
  </si>
  <si>
    <t>RRP27</t>
  </si>
  <si>
    <t>FINCHLEY MEMORIAL HOSPITAL</t>
  </si>
  <si>
    <t>RRP32</t>
  </si>
  <si>
    <t>ISLINGTON CANONBURY COMMUNITY MENTAL HEALTH</t>
  </si>
  <si>
    <t>RRP34</t>
  </si>
  <si>
    <t>MIDAS</t>
  </si>
  <si>
    <t>RRP42</t>
  </si>
  <si>
    <t>ROYAL NATIONAL ORTHOPAEDIC HOSPITAL</t>
  </si>
  <si>
    <t>RRP46</t>
  </si>
  <si>
    <t>RRP47</t>
  </si>
  <si>
    <t>RRP52</t>
  </si>
  <si>
    <t>TULIP (AOT)</t>
  </si>
  <si>
    <t>RRP61</t>
  </si>
  <si>
    <t>SAFE</t>
  </si>
  <si>
    <t>RRP64</t>
  </si>
  <si>
    <t>EDMONTON COMMUNITY REHABILITATION UNIT</t>
  </si>
  <si>
    <t>RRP68</t>
  </si>
  <si>
    <t>FTAC</t>
  </si>
  <si>
    <t>RRP78</t>
  </si>
  <si>
    <t>HAWTHORN UNIT</t>
  </si>
  <si>
    <t>RRPF5</t>
  </si>
  <si>
    <t>EIS HARINGEY</t>
  </si>
  <si>
    <t>RT206</t>
  </si>
  <si>
    <t>WOODS HOSPITAL</t>
  </si>
  <si>
    <t>RT208</t>
  </si>
  <si>
    <t>THE MEADOWS (OLD AGE PSYCHIATRY UNIT)</t>
  </si>
  <si>
    <t>RT211</t>
  </si>
  <si>
    <t>ASTLEY ST VILLA</t>
  </si>
  <si>
    <t>RT213</t>
  </si>
  <si>
    <t>HANSON CORNER</t>
  </si>
  <si>
    <t>RT242</t>
  </si>
  <si>
    <t>SECURE RESIDENTIAL - RHODES PLACE</t>
  </si>
  <si>
    <t>RT243</t>
  </si>
  <si>
    <t>INPATIENT UNIT (ADULT) - STANSFIELD PLACE</t>
  </si>
  <si>
    <t>RT248</t>
  </si>
  <si>
    <t>IRWELL UNIT - FAIRFIELD GENERAL HOSPITAL</t>
  </si>
  <si>
    <t>RT251</t>
  </si>
  <si>
    <t>PENNINE 3 - BIRCH HILL HOSPITAL</t>
  </si>
  <si>
    <t>RT253</t>
  </si>
  <si>
    <t>PSYCHOLOGICAL THERAPY - STOCKPORT</t>
  </si>
  <si>
    <t>RT264</t>
  </si>
  <si>
    <t>CHILD &amp; ADOLESCENT UNIT - BIRCHILL HOSPITAL</t>
  </si>
  <si>
    <t>RT265</t>
  </si>
  <si>
    <t>CHILD &amp; ADOLESCENT UNIT - FAIRFIELD GENERAL HOSPITAL</t>
  </si>
  <si>
    <t>RT267</t>
  </si>
  <si>
    <t>MENTAL HEALTH UNIT - STEPPING HILL HOSPITAL</t>
  </si>
  <si>
    <t>RT270</t>
  </si>
  <si>
    <t>CHILD PSYCHOLOGY, REFLECTIONS</t>
  </si>
  <si>
    <t>RT271</t>
  </si>
  <si>
    <t>DEPARTMENT OF PSYCHOLOGICAL MEDICINE</t>
  </si>
  <si>
    <t>RT274</t>
  </si>
  <si>
    <t>RT284</t>
  </si>
  <si>
    <t>OLDER PEOPLE'S DAY HOSPITAL</t>
  </si>
  <si>
    <t>RT287</t>
  </si>
  <si>
    <t>UNIT 8, THE LANDINGS</t>
  </si>
  <si>
    <t>RT292</t>
  </si>
  <si>
    <t>TEENAGE PSYCHOLOGY</t>
  </si>
  <si>
    <t>RT294</t>
  </si>
  <si>
    <t>PSYCHOLOGY</t>
  </si>
  <si>
    <t>RT2C1</t>
  </si>
  <si>
    <t>BUTLER GREEN</t>
  </si>
  <si>
    <t>RT2C3</t>
  </si>
  <si>
    <t>BEALY COMMUNITY HOSPITAL</t>
  </si>
  <si>
    <t>RT2D4</t>
  </si>
  <si>
    <t>ELMS SQUARE</t>
  </si>
  <si>
    <t>RT2E2</t>
  </si>
  <si>
    <t>YPAS</t>
  </si>
  <si>
    <t>RT2E7</t>
  </si>
  <si>
    <t>SOUTHLINK</t>
  </si>
  <si>
    <t>RT2F7</t>
  </si>
  <si>
    <t>CHEW VALE</t>
  </si>
  <si>
    <t>RT2F9</t>
  </si>
  <si>
    <t>FAILSWORTH PCRC</t>
  </si>
  <si>
    <t>RT2G2</t>
  </si>
  <si>
    <t>ALKRINGTON LIFT</t>
  </si>
  <si>
    <t>RT2G5</t>
  </si>
  <si>
    <t>CROFT SHIFA</t>
  </si>
  <si>
    <t>RT2HQ</t>
  </si>
  <si>
    <t>PENNINE CARE NHS TRUST</t>
  </si>
  <si>
    <t>RT2J2</t>
  </si>
  <si>
    <t>TRIPLE H</t>
  </si>
  <si>
    <t>RT2K3</t>
  </si>
  <si>
    <t>LE BURNS UNIT</t>
  </si>
  <si>
    <t>RT2K4</t>
  </si>
  <si>
    <t>PROSPECT PLACE</t>
  </si>
  <si>
    <t>RT2M3</t>
  </si>
  <si>
    <t>GRANGE VIEW</t>
  </si>
  <si>
    <t>RT2M7</t>
  </si>
  <si>
    <t>ETHEROW BUILDING</t>
  </si>
  <si>
    <t>RT503</t>
  </si>
  <si>
    <t>LEICESTERSHIRE PARTNERSHIP NHS TRUST (UNIVERSITY HOSPITALS)</t>
  </si>
  <si>
    <t>RT512</t>
  </si>
  <si>
    <t>COGNITIVE BEHAVIOURAL THERAPY</t>
  </si>
  <si>
    <t>RT51A</t>
  </si>
  <si>
    <t>MHSOP 11 (EPMA)</t>
  </si>
  <si>
    <t>RT51D</t>
  </si>
  <si>
    <t>LD 4 (EPMA)</t>
  </si>
  <si>
    <t>RT51E</t>
  </si>
  <si>
    <t>MHSOP 18</t>
  </si>
  <si>
    <t>RT51G</t>
  </si>
  <si>
    <t>MHSOP 18 (EPMA)</t>
  </si>
  <si>
    <t>RT521</t>
  </si>
  <si>
    <t>BELVOIR INTENSIVE CARE UNIT</t>
  </si>
  <si>
    <t>RT522</t>
  </si>
  <si>
    <t>BRACKEN BUILDING</t>
  </si>
  <si>
    <t>RT52A</t>
  </si>
  <si>
    <t>MHSOP 12</t>
  </si>
  <si>
    <t>RT52C</t>
  </si>
  <si>
    <t>EATING DISORDERS 1</t>
  </si>
  <si>
    <t>RT52D</t>
  </si>
  <si>
    <t>LD 5</t>
  </si>
  <si>
    <t>RT53A</t>
  </si>
  <si>
    <t>MHSOP 12 (EPMA)</t>
  </si>
  <si>
    <t>RT53C</t>
  </si>
  <si>
    <t>EATING DISORDERS 4</t>
  </si>
  <si>
    <t>RT53D</t>
  </si>
  <si>
    <t>LD 5 (EPMA)</t>
  </si>
  <si>
    <t>RT54A</t>
  </si>
  <si>
    <t>MHSOP 13</t>
  </si>
  <si>
    <t>RT54C</t>
  </si>
  <si>
    <t>EATING DISORDERS 4 (EPMA)</t>
  </si>
  <si>
    <t>RT54D</t>
  </si>
  <si>
    <t>LD 6</t>
  </si>
  <si>
    <t>RT553</t>
  </si>
  <si>
    <t>LEICESTER FRITH HOSPITAL</t>
  </si>
  <si>
    <t>RT554</t>
  </si>
  <si>
    <t>LEICESTER FRITH (ALFRED HILL)</t>
  </si>
  <si>
    <t>RT555</t>
  </si>
  <si>
    <t>LEICESTER FRITH (BALDWIN UNIT)</t>
  </si>
  <si>
    <t>RT558</t>
  </si>
  <si>
    <t>LEICESTER FRITH (FOSSE PRINT UNIT)</t>
  </si>
  <si>
    <t>RT559</t>
  </si>
  <si>
    <t>LEICESTER FRITH (FURTHER EDUCATION BUILDING)</t>
  </si>
  <si>
    <t>RT55A</t>
  </si>
  <si>
    <t>MHSOP 13 (EPMA)</t>
  </si>
  <si>
    <t>RT55C</t>
  </si>
  <si>
    <t>LD 2</t>
  </si>
  <si>
    <t>RT55D</t>
  </si>
  <si>
    <t>LD 6 (EPMA)</t>
  </si>
  <si>
    <t>RT561</t>
  </si>
  <si>
    <t>LEICESTER FRITH (THE LAURELS)</t>
  </si>
  <si>
    <t>RT562</t>
  </si>
  <si>
    <t>LEICESTER FRITH (REHABILITATION BUILDING)</t>
  </si>
  <si>
    <t>RT563</t>
  </si>
  <si>
    <t>LEICESTER FRITH (SNOOZLEUM)</t>
  </si>
  <si>
    <t>RT564</t>
  </si>
  <si>
    <t>LEICESTER FRITH (THE TREATMENT UNIT)</t>
  </si>
  <si>
    <t>RT565</t>
  </si>
  <si>
    <t>TOWERS HOSPITAL (DAISY PEAKE BUILDING)</t>
  </si>
  <si>
    <t>RT56A</t>
  </si>
  <si>
    <t>MHSOP 14</t>
  </si>
  <si>
    <t>RT56C</t>
  </si>
  <si>
    <t>LD 2 (EPMA)</t>
  </si>
  <si>
    <t>RT56D</t>
  </si>
  <si>
    <t>LD 7 (EPMA)</t>
  </si>
  <si>
    <t>RT57A</t>
  </si>
  <si>
    <t>MHSOP 14 (EPMA)</t>
  </si>
  <si>
    <t>RT57C</t>
  </si>
  <si>
    <t>LD 3</t>
  </si>
  <si>
    <t>RT57D</t>
  </si>
  <si>
    <t>PSYCHOTHERAPY 3</t>
  </si>
  <si>
    <t>RT582</t>
  </si>
  <si>
    <t>TREATMENT AND RECOVERY</t>
  </si>
  <si>
    <t>RT58C</t>
  </si>
  <si>
    <t>LD 3 (EPMA)</t>
  </si>
  <si>
    <t>RT58D</t>
  </si>
  <si>
    <t>PSYCHOTHERAPY 3 (EPMA)</t>
  </si>
  <si>
    <t>RT598</t>
  </si>
  <si>
    <t>MHSOP BENNION</t>
  </si>
  <si>
    <t>RT599</t>
  </si>
  <si>
    <t>MHSOP BEECHWOOD</t>
  </si>
  <si>
    <t>RT59C</t>
  </si>
  <si>
    <t>LD 4</t>
  </si>
  <si>
    <t>RT5A1</t>
  </si>
  <si>
    <t>MHSOP 2</t>
  </si>
  <si>
    <t>RT5A2</t>
  </si>
  <si>
    <t>MHSOP 2 (EPMA)</t>
  </si>
  <si>
    <t>RT5A3</t>
  </si>
  <si>
    <t>MHSOP 3</t>
  </si>
  <si>
    <t>RT5A4</t>
  </si>
  <si>
    <t>MHSOP 3 (EPMA)</t>
  </si>
  <si>
    <t>RT5A5</t>
  </si>
  <si>
    <t>MHSOP 4</t>
  </si>
  <si>
    <t>RT5A6</t>
  </si>
  <si>
    <t>MHSOP 4 (EPMA)</t>
  </si>
  <si>
    <t>RT5A7</t>
  </si>
  <si>
    <t>MHSOP 5</t>
  </si>
  <si>
    <t>RT5A9</t>
  </si>
  <si>
    <t>MHSOP 11</t>
  </si>
  <si>
    <t>RT5AD</t>
  </si>
  <si>
    <t>LOCAL COUNTER FRAUD SPECIALIST</t>
  </si>
  <si>
    <t>RT5AN</t>
  </si>
  <si>
    <t>TOWERS HOSPITAL</t>
  </si>
  <si>
    <t>RT5AP</t>
  </si>
  <si>
    <t>BRANDON MENTAL HEALTH UNIT</t>
  </si>
  <si>
    <t>RT5BF</t>
  </si>
  <si>
    <t>GRASMERE</t>
  </si>
  <si>
    <t>RT5BP</t>
  </si>
  <si>
    <t>GLENFRITH UNIT FOR LEARNING DISABILITIES</t>
  </si>
  <si>
    <t>RT5BX</t>
  </si>
  <si>
    <t>GORSE HILL HOSPITAL</t>
  </si>
  <si>
    <t>RT5C9</t>
  </si>
  <si>
    <t>CHARNWOOD 1</t>
  </si>
  <si>
    <t>RT5CA</t>
  </si>
  <si>
    <t>TURNER RISE</t>
  </si>
  <si>
    <t>RT5CN</t>
  </si>
  <si>
    <t>THERAPEUTIC COMMUNITY</t>
  </si>
  <si>
    <t>RT5D1</t>
  </si>
  <si>
    <t>CHARNWOOD 1 (EPMA)</t>
  </si>
  <si>
    <t>RT5D2</t>
  </si>
  <si>
    <t>CHARNWOOD 2</t>
  </si>
  <si>
    <t>RT5D3</t>
  </si>
  <si>
    <t>CHARNWOOD 2 (EPMA)</t>
  </si>
  <si>
    <t>RT5D4</t>
  </si>
  <si>
    <t>CHARNWOOD 3</t>
  </si>
  <si>
    <t>RT5D5</t>
  </si>
  <si>
    <t>CHARNWOOD 3 (EPMA)</t>
  </si>
  <si>
    <t>RT5D6</t>
  </si>
  <si>
    <t>CHARNWOOD 4</t>
  </si>
  <si>
    <t>RT5D7</t>
  </si>
  <si>
    <t>CHARNWOOD 4 (EPMA)</t>
  </si>
  <si>
    <t>RT5D8</t>
  </si>
  <si>
    <t>CITY CENTRAL 1</t>
  </si>
  <si>
    <t>RT5D9</t>
  </si>
  <si>
    <t>CITY CENTRAL 1 (EPMA)</t>
  </si>
  <si>
    <t>RT5E1</t>
  </si>
  <si>
    <t>CITY CENTRAL 2</t>
  </si>
  <si>
    <t>RT5E2</t>
  </si>
  <si>
    <t>CITY CENTRAL 2 (EPMA)</t>
  </si>
  <si>
    <t>RT5E3</t>
  </si>
  <si>
    <t>CITY CENTRAL 3</t>
  </si>
  <si>
    <t>RT5E4</t>
  </si>
  <si>
    <t>CITY CENTRAL 3 (EPMA)</t>
  </si>
  <si>
    <t>RT5E5</t>
  </si>
  <si>
    <t>CITY EAST 1</t>
  </si>
  <si>
    <t>RT5E6</t>
  </si>
  <si>
    <t>CITY EAST 1 (EPMA)</t>
  </si>
  <si>
    <t>RT5E7</t>
  </si>
  <si>
    <t>CITY EAST 2</t>
  </si>
  <si>
    <t>RT5E8</t>
  </si>
  <si>
    <t>CITY EAST 2 (EPMA)</t>
  </si>
  <si>
    <t>RT5E9</t>
  </si>
  <si>
    <t>CITY EAST 3</t>
  </si>
  <si>
    <t>RT5F1</t>
  </si>
  <si>
    <t>CITY EAST 3 (EPMA)</t>
  </si>
  <si>
    <t>RT5F2</t>
  </si>
  <si>
    <t>CITY WEST 1</t>
  </si>
  <si>
    <t>RT5F3</t>
  </si>
  <si>
    <t>CITY WEST 1 (EPMA)</t>
  </si>
  <si>
    <t>RT5F4</t>
  </si>
  <si>
    <t>CITY WEST 2</t>
  </si>
  <si>
    <t>RT5F5</t>
  </si>
  <si>
    <t>CITY WEST 2 (EPMA)</t>
  </si>
  <si>
    <t>RT5F6</t>
  </si>
  <si>
    <t>CITY WEST 3</t>
  </si>
  <si>
    <t>RT5F7</t>
  </si>
  <si>
    <t>CITY WEST 3 (EPMA)</t>
  </si>
  <si>
    <t>RT5F8</t>
  </si>
  <si>
    <t>EAST LEICESTERSHIRE 1</t>
  </si>
  <si>
    <t>RT5F9</t>
  </si>
  <si>
    <t>EAST LEICESTERSHIRE 1 (EPMA)</t>
  </si>
  <si>
    <t>RT5FC</t>
  </si>
  <si>
    <t>RATHLIN</t>
  </si>
  <si>
    <t>RT5FD</t>
  </si>
  <si>
    <t>ADOLESCENT PSYCHIATRIC UNIT</t>
  </si>
  <si>
    <t>RT5FK</t>
  </si>
  <si>
    <t>THE WILLOWS (LEICESTER)</t>
  </si>
  <si>
    <t>RT5FP</t>
  </si>
  <si>
    <t>RT5FT</t>
  </si>
  <si>
    <t>MEASHAM MEDICAL UNIT</t>
  </si>
  <si>
    <t>RT5G1</t>
  </si>
  <si>
    <t>EAST LEICESTERSHIRE 2</t>
  </si>
  <si>
    <t>RT5G2</t>
  </si>
  <si>
    <t>EAST LEICESTERSHIRE 2 (EPMA)</t>
  </si>
  <si>
    <t>RT5G3</t>
  </si>
  <si>
    <t>EAST LEICESTERSHIRE 3</t>
  </si>
  <si>
    <t>RT5G4</t>
  </si>
  <si>
    <t>EAST LEICESTERSHIRE 3 (EPMA)</t>
  </si>
  <si>
    <t>RT5G5</t>
  </si>
  <si>
    <t>FORENSIC 1</t>
  </si>
  <si>
    <t>RT5G6</t>
  </si>
  <si>
    <t>FORENSIC 1 (EPMA)</t>
  </si>
  <si>
    <t>RT5G7</t>
  </si>
  <si>
    <t>FORENSIC 2</t>
  </si>
  <si>
    <t>RT5G8</t>
  </si>
  <si>
    <t>FORENSIC 2 (EPMA)</t>
  </si>
  <si>
    <t>RT5G9</t>
  </si>
  <si>
    <t>HINCKLEY AND BOSWORTH 1</t>
  </si>
  <si>
    <t>RT5H1</t>
  </si>
  <si>
    <t>HINCKLEY AND BOSWORTH 1 (EPMA)</t>
  </si>
  <si>
    <t>RT5H2</t>
  </si>
  <si>
    <t>HINCKLEY AND BOSWORTH 2</t>
  </si>
  <si>
    <t>RT5H3</t>
  </si>
  <si>
    <t>HINCKLEY AND BOSWORTH 2 (EPMA)</t>
  </si>
  <si>
    <t>RT5H4</t>
  </si>
  <si>
    <t>HINCKLEY AND BOSWORTH 3</t>
  </si>
  <si>
    <t>RT5H5</t>
  </si>
  <si>
    <t>HINCKLEY AND BOSWORTH 3 (EPMA)</t>
  </si>
  <si>
    <t>RT5J1</t>
  </si>
  <si>
    <t>NW LEICESTERSHIRE 1</t>
  </si>
  <si>
    <t>RT5J2</t>
  </si>
  <si>
    <t>NW LEICESTERSHIRE 1 (EPMA)</t>
  </si>
  <si>
    <t>RT5J3</t>
  </si>
  <si>
    <t>NW LEICESTERSHIRE 2</t>
  </si>
  <si>
    <t>RT5J4</t>
  </si>
  <si>
    <t>NW LEICESTERSHIRE 2 (EPMA)</t>
  </si>
  <si>
    <t>RT5J5</t>
  </si>
  <si>
    <t>NW LEICESTERSHIRE 3</t>
  </si>
  <si>
    <t>RT5J6</t>
  </si>
  <si>
    <t>NW LEICESTERSHIRE 3 (EPMA)</t>
  </si>
  <si>
    <t>RT5J7</t>
  </si>
  <si>
    <t>NW LEICESTERSHIRE 4</t>
  </si>
  <si>
    <t>RT5J8</t>
  </si>
  <si>
    <t>NW LEICESTERSHIRE 4 (EPMA)</t>
  </si>
  <si>
    <t>RT5K1</t>
  </si>
  <si>
    <t>PSYCHO-ONCOLOGY 1</t>
  </si>
  <si>
    <t>RT5K2</t>
  </si>
  <si>
    <t>PSYCHO-ONCOLOGY 1 (EPMA)</t>
  </si>
  <si>
    <t>RT5K3</t>
  </si>
  <si>
    <t>PSYCHOTHERAPY 1</t>
  </si>
  <si>
    <t>RT5K4</t>
  </si>
  <si>
    <t>PSYCHOTHERAPY 1 (EPMA)</t>
  </si>
  <si>
    <t>RT5K5</t>
  </si>
  <si>
    <t>PSYCHOTHERAPY 2</t>
  </si>
  <si>
    <t>RT5K6</t>
  </si>
  <si>
    <t>PSYCHOTHERAPY 2 (EPMA)</t>
  </si>
  <si>
    <t>RT5K7</t>
  </si>
  <si>
    <t>SOUTH LEICESTERSHIRE 1</t>
  </si>
  <si>
    <t>RT5K8</t>
  </si>
  <si>
    <t>SOUTH LEICESTERSHIRE 1 (EPMA)</t>
  </si>
  <si>
    <t>RT5K9</t>
  </si>
  <si>
    <t>SOUTH LEICESTERSHIRE 2</t>
  </si>
  <si>
    <t>RT5KF</t>
  </si>
  <si>
    <t>THE BRADGATE MENTAL HEALTH UNIT</t>
  </si>
  <si>
    <t>RT5KK</t>
  </si>
  <si>
    <t>ROTHESAY</t>
  </si>
  <si>
    <t>RT5L1</t>
  </si>
  <si>
    <t>SOUTH LEICESTERSHIRE 2 (EPMA)</t>
  </si>
  <si>
    <t>RT5L2</t>
  </si>
  <si>
    <t>SOUTH LEICESTERSHIRE 3</t>
  </si>
  <si>
    <t>RT5L3</t>
  </si>
  <si>
    <t>SOUTH LEICESTERSHIRE 3 (EPMA)</t>
  </si>
  <si>
    <t>RT5L4</t>
  </si>
  <si>
    <t>SOUTH LEICESTERSHIRE 4</t>
  </si>
  <si>
    <t>RT5L5</t>
  </si>
  <si>
    <t>SOUTH LEICESTERSHIRE 4 (EPMA)</t>
  </si>
  <si>
    <t>RT5L6</t>
  </si>
  <si>
    <t>SOUTH LEICESTERSHIRE 5</t>
  </si>
  <si>
    <t>RT5L7</t>
  </si>
  <si>
    <t>SOUTH LEICESTERSHIRE 5 (EPMA)</t>
  </si>
  <si>
    <t>RT5L8</t>
  </si>
  <si>
    <t>TREATMENT AND RECOVERY 1</t>
  </si>
  <si>
    <t>RT5L9</t>
  </si>
  <si>
    <t>TREATMENT AND RECOVERY 1 (EPMA)</t>
  </si>
  <si>
    <t>RT5LB</t>
  </si>
  <si>
    <t>BRACKENDALE</t>
  </si>
  <si>
    <t>RT5LF</t>
  </si>
  <si>
    <t>CASTLERIGG</t>
  </si>
  <si>
    <t>RT5LR</t>
  </si>
  <si>
    <t>TARRY VIEW</t>
  </si>
  <si>
    <t>RT5LS</t>
  </si>
  <si>
    <t>THE FIRS</t>
  </si>
  <si>
    <t>RT5M1</t>
  </si>
  <si>
    <t>TREATMENT AND RECOVERY 2 (EPMA)</t>
  </si>
  <si>
    <t>RT5M2</t>
  </si>
  <si>
    <t>TREATMENT AND RECOVERY 2</t>
  </si>
  <si>
    <t>RT5MJ</t>
  </si>
  <si>
    <t>LEICESTER FRITH (THE CHAPEL)</t>
  </si>
  <si>
    <t>RT5MK</t>
  </si>
  <si>
    <t>LEICESTER FRITH (DOROTHY BATES SUB STATION)</t>
  </si>
  <si>
    <t>RT5MM</t>
  </si>
  <si>
    <t>LEICESTER FRITH (GARAGES)</t>
  </si>
  <si>
    <t>RT5MQ</t>
  </si>
  <si>
    <t>LEICESTER FRITH (MEADOW LAND)</t>
  </si>
  <si>
    <t>RT5MX</t>
  </si>
  <si>
    <t>TOWERS HOSPITAL (THE CABIN)</t>
  </si>
  <si>
    <t>RT5ND</t>
  </si>
  <si>
    <t>LEICESTER FRITH (THE RECREATION HALL)</t>
  </si>
  <si>
    <t>RT5NH</t>
  </si>
  <si>
    <t>THE AGNES UNIT</t>
  </si>
  <si>
    <t>RT5NJ</t>
  </si>
  <si>
    <t>CHARNWOOD MILL</t>
  </si>
  <si>
    <t>RT5NP</t>
  </si>
  <si>
    <t>SUITE P1</t>
  </si>
  <si>
    <t>RT5NT</t>
  </si>
  <si>
    <t>CITY EAST 4 (EPMA)</t>
  </si>
  <si>
    <t>RT5PA</t>
  </si>
  <si>
    <t>MELTON MOWBRAY HOSPITAL</t>
  </si>
  <si>
    <t>RT5PC</t>
  </si>
  <si>
    <t>RUTLAND HOSPITAL</t>
  </si>
  <si>
    <t>RT5PD</t>
  </si>
  <si>
    <t>LOUGHBOROUGH HOSPITAL</t>
  </si>
  <si>
    <t>RT5PE</t>
  </si>
  <si>
    <t>COALVILLE HOSPITAL</t>
  </si>
  <si>
    <t>RT5PF</t>
  </si>
  <si>
    <t>ASHBY HOSPITAL</t>
  </si>
  <si>
    <t>RT5PG</t>
  </si>
  <si>
    <t>MARKET HARBOROUGH HOSPITAL</t>
  </si>
  <si>
    <t>RT5PH</t>
  </si>
  <si>
    <t>FIELDING PALMER HOSPITAL</t>
  </si>
  <si>
    <t>RT5PK</t>
  </si>
  <si>
    <t>HINCKLEY AND DISTRICT HOSPITAL</t>
  </si>
  <si>
    <t>RT5Q8</t>
  </si>
  <si>
    <t>MHSOP 1</t>
  </si>
  <si>
    <t>RT5Q9</t>
  </si>
  <si>
    <t>MHSOP 1 (EPMA)</t>
  </si>
  <si>
    <t>RT5R8</t>
  </si>
  <si>
    <t>MHSOP 5 (EPMA)</t>
  </si>
  <si>
    <t>RT5R9</t>
  </si>
  <si>
    <t>MHSOP 6</t>
  </si>
  <si>
    <t>RT5T1</t>
  </si>
  <si>
    <t>MHSOP 6 (EPMA)</t>
  </si>
  <si>
    <t>RT5T2</t>
  </si>
  <si>
    <t>MHSOP 7</t>
  </si>
  <si>
    <t>RT5T3</t>
  </si>
  <si>
    <t>MHSOP 7 (EPMA)</t>
  </si>
  <si>
    <t>RT5T4</t>
  </si>
  <si>
    <t>MHSOP 8</t>
  </si>
  <si>
    <t>RT5T5</t>
  </si>
  <si>
    <t>MHSOP 8 (EPMA)</t>
  </si>
  <si>
    <t>RT5T6</t>
  </si>
  <si>
    <t>MHSOP 9</t>
  </si>
  <si>
    <t>RT5T7</t>
  </si>
  <si>
    <t>MHSOP 9 (EPMA)</t>
  </si>
  <si>
    <t>RT5T8</t>
  </si>
  <si>
    <t>MHSOP 10</t>
  </si>
  <si>
    <t>RT5T9</t>
  </si>
  <si>
    <t>MHSOP 10 (EPMA)</t>
  </si>
  <si>
    <t>RT5V5</t>
  </si>
  <si>
    <t>EATING DISORDERS 1 (EPMA)</t>
  </si>
  <si>
    <t>RT5V6</t>
  </si>
  <si>
    <t>EATING DISORDERS 2</t>
  </si>
  <si>
    <t>RT5V7</t>
  </si>
  <si>
    <t>EATING DISORDERS 2 (EPMA)</t>
  </si>
  <si>
    <t>RT5V8</t>
  </si>
  <si>
    <t>EATING DISORDERS 3</t>
  </si>
  <si>
    <t>RT5V9</t>
  </si>
  <si>
    <t>EATING DISORDERS 3 (EPMA)</t>
  </si>
  <si>
    <t>RT5W3</t>
  </si>
  <si>
    <t>LD 1</t>
  </si>
  <si>
    <t>RT5W4</t>
  </si>
  <si>
    <t>LD 1 (EPMA)</t>
  </si>
  <si>
    <t>RT5WA</t>
  </si>
  <si>
    <t>CITY WEST 4</t>
  </si>
  <si>
    <t>RT5WC</t>
  </si>
  <si>
    <t>CITY WEST 4 (EPMA)</t>
  </si>
  <si>
    <t>RT5WD</t>
  </si>
  <si>
    <t>FORENSIC 3</t>
  </si>
  <si>
    <t>RT5WE</t>
  </si>
  <si>
    <t>FORENSIC 3 (EPMA)</t>
  </si>
  <si>
    <t>RT5WK</t>
  </si>
  <si>
    <t>MHSOP 15</t>
  </si>
  <si>
    <t>RT5WL</t>
  </si>
  <si>
    <t>MHSOP 15 (EPMA)</t>
  </si>
  <si>
    <t>RT5WW</t>
  </si>
  <si>
    <t>CITY CENTRAL 4</t>
  </si>
  <si>
    <t>RT5WX</t>
  </si>
  <si>
    <t>CITY CENTRAL 4 (EPMA)</t>
  </si>
  <si>
    <t>RT5X1</t>
  </si>
  <si>
    <t>LEICESTER FRITH HOSPITAL (EPMA)</t>
  </si>
  <si>
    <t>RT5X6</t>
  </si>
  <si>
    <t>LD 7</t>
  </si>
  <si>
    <t>RT5X7</t>
  </si>
  <si>
    <t>WEST CITY ADULT MH (EPMA)</t>
  </si>
  <si>
    <t>RT5Y0</t>
  </si>
  <si>
    <t>MHSOP 17 (EPMA)</t>
  </si>
  <si>
    <t>RT5Y1</t>
  </si>
  <si>
    <t>MRH ADULT MENTAL HEALTH (EPMA)</t>
  </si>
  <si>
    <t>RT5YC</t>
  </si>
  <si>
    <t>ASHBY DIST HOSP WARD</t>
  </si>
  <si>
    <t>RT5YD</t>
  </si>
  <si>
    <t>COALVILLE HOSP WARDS</t>
  </si>
  <si>
    <t>RT5YE</t>
  </si>
  <si>
    <t>FEILDING PALMER WARD</t>
  </si>
  <si>
    <t>RT5YF</t>
  </si>
  <si>
    <t>H &amp; B HOSPITAL WARDS</t>
  </si>
  <si>
    <t>RT5YG</t>
  </si>
  <si>
    <t>LOUGHBOROUGH HOSP WARDS</t>
  </si>
  <si>
    <t>RT5YH</t>
  </si>
  <si>
    <t>MMH DALGLEISH WARD</t>
  </si>
  <si>
    <t>RT5YJ</t>
  </si>
  <si>
    <t>RMH RUTLAND WARD</t>
  </si>
  <si>
    <t>RT5YL</t>
  </si>
  <si>
    <t>ST LUKES HOSPITAL WARDS</t>
  </si>
  <si>
    <t>RT5YM</t>
  </si>
  <si>
    <t>PARKSIDE</t>
  </si>
  <si>
    <t>RT5YP</t>
  </si>
  <si>
    <t>CLARENDON MEWS</t>
  </si>
  <si>
    <t>RT5YR</t>
  </si>
  <si>
    <t>EXTERNAL AUDITORS</t>
  </si>
  <si>
    <t>RT5YV</t>
  </si>
  <si>
    <t>CITY EAST 4</t>
  </si>
  <si>
    <t>RT5YW</t>
  </si>
  <si>
    <t>MHSOP 16</t>
  </si>
  <si>
    <t>RT5YX</t>
  </si>
  <si>
    <t>MHSOP 16 (EPMA)</t>
  </si>
  <si>
    <t>RT5YY</t>
  </si>
  <si>
    <t>MHSOP 17</t>
  </si>
  <si>
    <t>RTQ02</t>
  </si>
  <si>
    <t>WOTTON LAWN HOSPITAL</t>
  </si>
  <si>
    <t>RTQ03</t>
  </si>
  <si>
    <t>RTQ04</t>
  </si>
  <si>
    <t>RTQ08</t>
  </si>
  <si>
    <t>SALMON SPRINGS</t>
  </si>
  <si>
    <t>RTQ12</t>
  </si>
  <si>
    <t>THE VRON</t>
  </si>
  <si>
    <t>RTQ13</t>
  </si>
  <si>
    <t>HONEYBOURE</t>
  </si>
  <si>
    <t>RTQ16</t>
  </si>
  <si>
    <t>RTQ17</t>
  </si>
  <si>
    <t>FOREST OF DEAN (ATU)</t>
  </si>
  <si>
    <t>RTQ18</t>
  </si>
  <si>
    <t>GDAS STROUD</t>
  </si>
  <si>
    <t>RTQ19</t>
  </si>
  <si>
    <t>LYDNEY HOSPITAL</t>
  </si>
  <si>
    <t>RTQ21</t>
  </si>
  <si>
    <t>RTQ23</t>
  </si>
  <si>
    <t>UNDERLEAF</t>
  </si>
  <si>
    <t>RTQ29</t>
  </si>
  <si>
    <t>RTQ33</t>
  </si>
  <si>
    <t>WEAVERS CROFT</t>
  </si>
  <si>
    <t>RTQ37</t>
  </si>
  <si>
    <t>THE VRON - 91B</t>
  </si>
  <si>
    <t>RTQ42</t>
  </si>
  <si>
    <t>RTQ47</t>
  </si>
  <si>
    <t>HEATHFIELD</t>
  </si>
  <si>
    <t>RTQ49</t>
  </si>
  <si>
    <t>CHESTERTON HALT</t>
  </si>
  <si>
    <t>RTQ51</t>
  </si>
  <si>
    <t>THE BUCKHOLT</t>
  </si>
  <si>
    <t>RTQ52</t>
  </si>
  <si>
    <t>CHARLWOOD</t>
  </si>
  <si>
    <t>RTQ53</t>
  </si>
  <si>
    <t>FIELDVIEW</t>
  </si>
  <si>
    <t>RTQ54</t>
  </si>
  <si>
    <t>RTQ56</t>
  </si>
  <si>
    <t>SELSLEY VICARAGE</t>
  </si>
  <si>
    <t>RTQ57</t>
  </si>
  <si>
    <t>ST MARYS</t>
  </si>
  <si>
    <t>RTQ58</t>
  </si>
  <si>
    <t>WINDRUSH</t>
  </si>
  <si>
    <t>RTQ62</t>
  </si>
  <si>
    <t>CHALFONT</t>
  </si>
  <si>
    <t>RTQ64</t>
  </si>
  <si>
    <t>BRANCH LEA CROSS</t>
  </si>
  <si>
    <t>RTQ76</t>
  </si>
  <si>
    <t>STONEBURY DAY HOSPITAL</t>
  </si>
  <si>
    <t>RTQ81</t>
  </si>
  <si>
    <t>BERKELEY HOSPITAL</t>
  </si>
  <si>
    <t>RTQ82</t>
  </si>
  <si>
    <t>MOORE HOSPITAL</t>
  </si>
  <si>
    <t>RTQ84</t>
  </si>
  <si>
    <t>DELANCEY HOSPITAL</t>
  </si>
  <si>
    <t>RTQ85</t>
  </si>
  <si>
    <t>RTQ86</t>
  </si>
  <si>
    <t>MORETON IN MARSH HOSPITAL</t>
  </si>
  <si>
    <t>RTQ87</t>
  </si>
  <si>
    <t>TEWKESBURY GENERAL HOSPITAL</t>
  </si>
  <si>
    <t>RTQ88</t>
  </si>
  <si>
    <t>RTQ89</t>
  </si>
  <si>
    <t>MEADOWLEASE</t>
  </si>
  <si>
    <t>RTQ96</t>
  </si>
  <si>
    <t>ARENA</t>
  </si>
  <si>
    <t>RTQ99</t>
  </si>
  <si>
    <t>RIKENEL</t>
  </si>
  <si>
    <t>RTQHA</t>
  </si>
  <si>
    <t>HEREFORD COUNTY HOSPITAL</t>
  </si>
  <si>
    <t>RTQHC</t>
  </si>
  <si>
    <t>BROMYARD COMMUNITY HOSPITAL</t>
  </si>
  <si>
    <t>RTQHE</t>
  </si>
  <si>
    <t>LEOMINSTER COMMUNITY HOSPITAL</t>
  </si>
  <si>
    <t>RTQHF</t>
  </si>
  <si>
    <t>ROSS ON WYE COMMUNITY HOSPITAL</t>
  </si>
  <si>
    <t>RTQHG</t>
  </si>
  <si>
    <t>HILLSIDE INTERMEDIATE CARE UNIT</t>
  </si>
  <si>
    <t>RTQHJ</t>
  </si>
  <si>
    <t>STONEBOW UNIT</t>
  </si>
  <si>
    <t>RTQHY</t>
  </si>
  <si>
    <t>WINDSOR PLACE</t>
  </si>
  <si>
    <t>RTV33</t>
  </si>
  <si>
    <t>HOLLINS PARK</t>
  </si>
  <si>
    <t>RTV34</t>
  </si>
  <si>
    <t>HOLLINS PARK HOSPITAL OLDER PERSONS</t>
  </si>
  <si>
    <t>RTV38</t>
  </si>
  <si>
    <t>ECT SUITE</t>
  </si>
  <si>
    <t>RTV46</t>
  </si>
  <si>
    <t>NEWTON COMMUNITY HOSPITAL</t>
  </si>
  <si>
    <t>RTV55</t>
  </si>
  <si>
    <t>STEPHENSON SUITE - WHISTON HOSPITAL</t>
  </si>
  <si>
    <t>RTV71</t>
  </si>
  <si>
    <t>STEWART DAY HOSPITAL</t>
  </si>
  <si>
    <t>RTV73</t>
  </si>
  <si>
    <t>HAZELMERE UNIT</t>
  </si>
  <si>
    <t>RTV74</t>
  </si>
  <si>
    <t>HOLDENBROOK UNIT</t>
  </si>
  <si>
    <t>RTV75</t>
  </si>
  <si>
    <t>LINDAMERE UNIT</t>
  </si>
  <si>
    <t>RTV76</t>
  </si>
  <si>
    <t>PENNINGTON UNIT</t>
  </si>
  <si>
    <t>RTV77</t>
  </si>
  <si>
    <t>RIVINGTON UNIT</t>
  </si>
  <si>
    <t>RTV78</t>
  </si>
  <si>
    <t>SEPHTON UNIT</t>
  </si>
  <si>
    <t>RTV79</t>
  </si>
  <si>
    <t>CAVENDISH UNIT</t>
  </si>
  <si>
    <t>RTV80</t>
  </si>
  <si>
    <t>RTVA6</t>
  </si>
  <si>
    <t>WHISTON HOSPITAL</t>
  </si>
  <si>
    <t>RTVA7</t>
  </si>
  <si>
    <t>ST HELENS HOSPITAL</t>
  </si>
  <si>
    <t>RTVC4</t>
  </si>
  <si>
    <t>MASEFIELD SUITE</t>
  </si>
  <si>
    <t>RTVD5</t>
  </si>
  <si>
    <t>BRIGHTER FUTURES</t>
  </si>
  <si>
    <t>RTVE5</t>
  </si>
  <si>
    <t>REDBANK COMMUNITY HOME</t>
  </si>
  <si>
    <t>RTVH1</t>
  </si>
  <si>
    <t>THE OLD QUAYS</t>
  </si>
  <si>
    <t>RTVH7</t>
  </si>
  <si>
    <t>WEAVER LODGE INDEPENDENT HOSPITAL</t>
  </si>
  <si>
    <t>RTVH8</t>
  </si>
  <si>
    <t>MEADOW PARK INDEPENDENT HOSPITAL</t>
  </si>
  <si>
    <t>RTVJ2</t>
  </si>
  <si>
    <t>KIRKBY HEALTH SUITE</t>
  </si>
  <si>
    <t>RTVJ5</t>
  </si>
  <si>
    <t>BELONG VILLAGE</t>
  </si>
  <si>
    <t>RTVK9</t>
  </si>
  <si>
    <t>LAKESIDE UNIT / MHMB</t>
  </si>
  <si>
    <t>RTVL1</t>
  </si>
  <si>
    <t>CAVENDISH UNIT / MHMB</t>
  </si>
  <si>
    <t>RTVL5</t>
  </si>
  <si>
    <t>FAIRHAVEN YOUNG PEOPLES UNIT</t>
  </si>
  <si>
    <t>RTVL8</t>
  </si>
  <si>
    <t>LONGVIEW PCRC</t>
  </si>
  <si>
    <t>RTVL9</t>
  </si>
  <si>
    <t>MANOR FARM PCRC</t>
  </si>
  <si>
    <t>RTVM2</t>
  </si>
  <si>
    <t>NORTH HUYTON PCRC</t>
  </si>
  <si>
    <t>RTVP3</t>
  </si>
  <si>
    <t>ORFORD JUBILEE PARK</t>
  </si>
  <si>
    <t>RV904</t>
  </si>
  <si>
    <t>HORNSEA COTTAGE HOSPITAL</t>
  </si>
  <si>
    <t>RV905</t>
  </si>
  <si>
    <t>CRYSTAL VILLAS</t>
  </si>
  <si>
    <t>RV908</t>
  </si>
  <si>
    <t>RV910</t>
  </si>
  <si>
    <t>WOLD HAVEN</t>
  </si>
  <si>
    <t>RV912</t>
  </si>
  <si>
    <t>WEST END COMMUNITY MENTAL HEALTH ADOLESCENT UNIT</t>
  </si>
  <si>
    <t>RV913</t>
  </si>
  <si>
    <t>WITHERNSEA HOSPITAL</t>
  </si>
  <si>
    <t>RV914</t>
  </si>
  <si>
    <t>THE QUAYS</t>
  </si>
  <si>
    <t>RV917</t>
  </si>
  <si>
    <t>ALFRED BEAN HOSPITAL</t>
  </si>
  <si>
    <t>RV919</t>
  </si>
  <si>
    <t>NIDDERDALE</t>
  </si>
  <si>
    <t>RV91A</t>
  </si>
  <si>
    <t>LAIRGATE</t>
  </si>
  <si>
    <t>RV91L</t>
  </si>
  <si>
    <t>THE LANGUAGE UNIT</t>
  </si>
  <si>
    <t>RV91M</t>
  </si>
  <si>
    <t>HUMBER INTERMEDIATE CARE</t>
  </si>
  <si>
    <t>RV924</t>
  </si>
  <si>
    <t>WESTWOOD HOSPITAL</t>
  </si>
  <si>
    <t>RV928</t>
  </si>
  <si>
    <t>BRIDLINGTON &amp; DISTRICT HOSPITAL</t>
  </si>
  <si>
    <t>RV933</t>
  </si>
  <si>
    <t>WESTLANDS</t>
  </si>
  <si>
    <t>RV934</t>
  </si>
  <si>
    <t>NEW BRIDGES</t>
  </si>
  <si>
    <t>RV937</t>
  </si>
  <si>
    <t>ROSEDALE</t>
  </si>
  <si>
    <t>RV943</t>
  </si>
  <si>
    <t>GOOLE &amp; DISTRICT HOSPITAL</t>
  </si>
  <si>
    <t>RV951</t>
  </si>
  <si>
    <t>ALDERSON RESOURCE</t>
  </si>
  <si>
    <t>RV953</t>
  </si>
  <si>
    <t>WILLOW GARTH RESIDENTIAL HOME</t>
  </si>
  <si>
    <t>RV980</t>
  </si>
  <si>
    <t>ST ANDREWS PLACE</t>
  </si>
  <si>
    <t>RV981</t>
  </si>
  <si>
    <t>RV985</t>
  </si>
  <si>
    <t>SOUTHCOATES ANNEX</t>
  </si>
  <si>
    <t>RV987</t>
  </si>
  <si>
    <t>BUCKROSE WARD</t>
  </si>
  <si>
    <t>RV988</t>
  </si>
  <si>
    <t>THE OLD FIRE STATION</t>
  </si>
  <si>
    <t>RV992</t>
  </si>
  <si>
    <t>KELDGATE</t>
  </si>
  <si>
    <t>RV995</t>
  </si>
  <si>
    <t>GOOLE SSMS</t>
  </si>
  <si>
    <t>RV999</t>
  </si>
  <si>
    <t>PRIORY VIEW CTLD</t>
  </si>
  <si>
    <t>RV9A3</t>
  </si>
  <si>
    <t>RPIT HULL CITY WIDE</t>
  </si>
  <si>
    <t>RV9A5</t>
  </si>
  <si>
    <t>BUCKROSE WARD IN-PATIENT 101724</t>
  </si>
  <si>
    <t>RV9A6</t>
  </si>
  <si>
    <t>RST EAST RIDING WEST 101723</t>
  </si>
  <si>
    <t>RV9AG</t>
  </si>
  <si>
    <t>HAWTHORNE CT IN-PATIENT 101720</t>
  </si>
  <si>
    <t>RV9AH</t>
  </si>
  <si>
    <t>AVONDALE IN-PATIENT 101740</t>
  </si>
  <si>
    <t>RV9AJ</t>
  </si>
  <si>
    <t>NEWBRIDGES IN-PATIENT 101742</t>
  </si>
  <si>
    <t>RV9AK</t>
  </si>
  <si>
    <t>HIT &amp; ED EAST RIDING</t>
  </si>
  <si>
    <t>RV9AL</t>
  </si>
  <si>
    <t>WESTLANDS IN-PATIENT 101741</t>
  </si>
  <si>
    <t>RV9AM</t>
  </si>
  <si>
    <t>RST EAST RIDING EAST 101715</t>
  </si>
  <si>
    <t>RV9AN</t>
  </si>
  <si>
    <t>RST EAST RIDING WEST 101733</t>
  </si>
  <si>
    <t>RV9AP</t>
  </si>
  <si>
    <t>ST ANDREWS IN-PATIENT 101743</t>
  </si>
  <si>
    <t>RV9AT</t>
  </si>
  <si>
    <t>MEMORY SERV - YOUNG PEOP 101763</t>
  </si>
  <si>
    <t>RV9AW</t>
  </si>
  <si>
    <t>HIT &amp; ED HULL 101700</t>
  </si>
  <si>
    <t>RV9CW</t>
  </si>
  <si>
    <t>WEST END WARDS IN-PATIENT 101776</t>
  </si>
  <si>
    <t>RV9D1</t>
  </si>
  <si>
    <t>ALCOHOL WITHDRAWN PROG</t>
  </si>
  <si>
    <t>RV9D2</t>
  </si>
  <si>
    <t>HYPSM</t>
  </si>
  <si>
    <t>RV9D3</t>
  </si>
  <si>
    <t>CAT HULL</t>
  </si>
  <si>
    <t>RV9D4</t>
  </si>
  <si>
    <t>ERYPSM</t>
  </si>
  <si>
    <t>RV9D6</t>
  </si>
  <si>
    <t>ERSDS</t>
  </si>
  <si>
    <t>RV9D7</t>
  </si>
  <si>
    <t>ER CAT</t>
  </si>
  <si>
    <t>RV9DK</t>
  </si>
  <si>
    <t>ER SHARED CARE LAIRGATE 103815</t>
  </si>
  <si>
    <t>RV9FA</t>
  </si>
  <si>
    <t>SWALES UNIT IN-PATIENT 101774</t>
  </si>
  <si>
    <t>RV9FC</t>
  </si>
  <si>
    <t>ULLSWATER UNIT IN-PATIENT 101770</t>
  </si>
  <si>
    <t>RV9FG</t>
  </si>
  <si>
    <t>GREEN TREES IN-PATIENT 101772</t>
  </si>
  <si>
    <t>RV9GA</t>
  </si>
  <si>
    <t>PICU IN-PATIENT 101773</t>
  </si>
  <si>
    <t>RV9GE</t>
  </si>
  <si>
    <t>SPA HULL</t>
  </si>
  <si>
    <t>RV9HE</t>
  </si>
  <si>
    <t>EAST RIDING COMMUNITY HOSPITAL</t>
  </si>
  <si>
    <t>RV9JA</t>
  </si>
  <si>
    <t>RST ER EAST - BRID</t>
  </si>
  <si>
    <t>RV9JC</t>
  </si>
  <si>
    <t>RST ER EAST - DRIFF</t>
  </si>
  <si>
    <t>RV9JD</t>
  </si>
  <si>
    <t>RST ER EAST - HOLD</t>
  </si>
  <si>
    <t>RV9JE</t>
  </si>
  <si>
    <t>ENT (HEY)</t>
  </si>
  <si>
    <t>RV9JH</t>
  </si>
  <si>
    <t>OPHTHALMOLOGY (HEY)</t>
  </si>
  <si>
    <t>RV9JJ</t>
  </si>
  <si>
    <t>PAEDIATRIC MEDICINE (HEY)</t>
  </si>
  <si>
    <t>RV9JL</t>
  </si>
  <si>
    <t>RHEUMATOLOGY (HEY)</t>
  </si>
  <si>
    <t>RV9JM</t>
  </si>
  <si>
    <t>CHEST MEDICINE (HFT)</t>
  </si>
  <si>
    <t>RV9JN</t>
  </si>
  <si>
    <t>GYNAECOLOGY (HFT)</t>
  </si>
  <si>
    <t>RV9JP</t>
  </si>
  <si>
    <t>CARDIOLOGY (SNEY)</t>
  </si>
  <si>
    <t>RV9JQ</t>
  </si>
  <si>
    <t>GM ENDROCRINOLOGY (SNEY)</t>
  </si>
  <si>
    <t>RV9JR</t>
  </si>
  <si>
    <t>GEN MED DIABETES (SNEY)</t>
  </si>
  <si>
    <t>RV9JV</t>
  </si>
  <si>
    <t>OPHTHALMOLOGY (SNEY)</t>
  </si>
  <si>
    <t>RV9JW</t>
  </si>
  <si>
    <t>ORTHOPAEDICS (SNEY)</t>
  </si>
  <si>
    <t>RV9JX</t>
  </si>
  <si>
    <t>PAEDIATRIC MED (SNEY)</t>
  </si>
  <si>
    <t>RV9JY</t>
  </si>
  <si>
    <t>UROLOGY (SNEY)</t>
  </si>
  <si>
    <t>RV9LA</t>
  </si>
  <si>
    <t>BEECH WARD IN-PATIENT</t>
  </si>
  <si>
    <t>RV9LC</t>
  </si>
  <si>
    <t>CTLD WEST 103601</t>
  </si>
  <si>
    <t>RV9LD</t>
  </si>
  <si>
    <t>CTLD EAST RIDING</t>
  </si>
  <si>
    <t>RV9LG</t>
  </si>
  <si>
    <t>CTLD EAST 103601</t>
  </si>
  <si>
    <t>RV9LT</t>
  </si>
  <si>
    <t>LILAC WARD IN-PATIENT</t>
  </si>
  <si>
    <t>RV9LV</t>
  </si>
  <si>
    <t>WILLOW WARD IN-PATIENT</t>
  </si>
  <si>
    <t>RV9P7</t>
  </si>
  <si>
    <t>DIABETES</t>
  </si>
  <si>
    <t>RV9PD</t>
  </si>
  <si>
    <t>SPECIALIST PSYCHOTHERAPY</t>
  </si>
  <si>
    <t>RV9WA</t>
  </si>
  <si>
    <t>WITHERNSEA WARD</t>
  </si>
  <si>
    <t>RVN01</t>
  </si>
  <si>
    <t>EMERGENCY 001</t>
  </si>
  <si>
    <t>RVN2B</t>
  </si>
  <si>
    <t>ST MARTINS HOSPITAL (BATH)</t>
  </si>
  <si>
    <t>RVN2K</t>
  </si>
  <si>
    <t>THE SWALLOWS</t>
  </si>
  <si>
    <t>RVN2M</t>
  </si>
  <si>
    <t>ROCK HALL</t>
  </si>
  <si>
    <t>RVN2P</t>
  </si>
  <si>
    <t>THE HOLLIES</t>
  </si>
  <si>
    <t>RVN31</t>
  </si>
  <si>
    <t>MENTAL HEALTH BRISTOL SOUTH PLAZA</t>
  </si>
  <si>
    <t>RVN3A</t>
  </si>
  <si>
    <t>BRISTOL ROYAL INFIRMARY</t>
  </si>
  <si>
    <t>RVN3G</t>
  </si>
  <si>
    <t>STOKES CROFT</t>
  </si>
  <si>
    <t>RVN3H</t>
  </si>
  <si>
    <t>BROOKLAND HALL</t>
  </si>
  <si>
    <t>RVN3L</t>
  </si>
  <si>
    <t>COLSTON FORT</t>
  </si>
  <si>
    <t>RVN3N</t>
  </si>
  <si>
    <t>SOUTHMEAD HOSPITAL AWP</t>
  </si>
  <si>
    <t>RVN3Q</t>
  </si>
  <si>
    <t>BLACKBERRY HILL HOSPITAL</t>
  </si>
  <si>
    <t>RVN3X</t>
  </si>
  <si>
    <t>BRISTOL UNIVERSITY</t>
  </si>
  <si>
    <t>RVN3Y</t>
  </si>
  <si>
    <t>NEW FRIENDS HALL</t>
  </si>
  <si>
    <t>RVN4B</t>
  </si>
  <si>
    <t>LONG FOX UNIT</t>
  </si>
  <si>
    <t>RVN5A</t>
  </si>
  <si>
    <t>THE ELMS</t>
  </si>
  <si>
    <t>RVN5N</t>
  </si>
  <si>
    <t>CORUM TWO</t>
  </si>
  <si>
    <t>RVN6I</t>
  </si>
  <si>
    <t>RED GABLES</t>
  </si>
  <si>
    <t>RVN6V</t>
  </si>
  <si>
    <t>MELKSHAM COMMUNITY HOSPITAL</t>
  </si>
  <si>
    <t>RVN6W</t>
  </si>
  <si>
    <t>WESTBURY HOSPITAL</t>
  </si>
  <si>
    <t>RVN8B</t>
  </si>
  <si>
    <t>RVN8D</t>
  </si>
  <si>
    <t>WINDSWEPT</t>
  </si>
  <si>
    <t>RVNCL</t>
  </si>
  <si>
    <t>GREAT WESTERN HOSPITAL AWP</t>
  </si>
  <si>
    <t>RVNE1</t>
  </si>
  <si>
    <t>THE BRIDEWELL</t>
  </si>
  <si>
    <t>RVNEB</t>
  </si>
  <si>
    <t>BRENTRY SITE</t>
  </si>
  <si>
    <t>RVNHE</t>
  </si>
  <si>
    <t>CITY HALL</t>
  </si>
  <si>
    <t>RVNN1</t>
  </si>
  <si>
    <t>B&amp;NES ADULT</t>
  </si>
  <si>
    <t>RVNN6</t>
  </si>
  <si>
    <t>B&amp;NES OLDER ADULT</t>
  </si>
  <si>
    <t>RVNN8</t>
  </si>
  <si>
    <t>B&amp;NES SDAS</t>
  </si>
  <si>
    <t>RVNP1</t>
  </si>
  <si>
    <t>BRISTOL ADULT</t>
  </si>
  <si>
    <t>RVNP5</t>
  </si>
  <si>
    <t>FROMESIDE</t>
  </si>
  <si>
    <t>RVNP6</t>
  </si>
  <si>
    <t>BRISTOL OLDER ADULT</t>
  </si>
  <si>
    <t>RVNP8</t>
  </si>
  <si>
    <t>BRISTOL SDAS</t>
  </si>
  <si>
    <t>RVNPY</t>
  </si>
  <si>
    <t>BRISTOL ADULT SDAS</t>
  </si>
  <si>
    <t>RVNQ3</t>
  </si>
  <si>
    <t>SOUTH GLOUCESTERSHIRE KINGSWOOD CLDT</t>
  </si>
  <si>
    <t>RVNQ4</t>
  </si>
  <si>
    <t>SOUTH GLOUCESTERSHIRE THORNBURY CLDT</t>
  </si>
  <si>
    <t>RVNQ6</t>
  </si>
  <si>
    <t>SOUTH GLOS OLDER ADULT</t>
  </si>
  <si>
    <t>RVNQ8</t>
  </si>
  <si>
    <t>OP SGLOS MEMORY SGLOS</t>
  </si>
  <si>
    <t>RVNR2</t>
  </si>
  <si>
    <t>SWINDON PSYCHOTHERAPY</t>
  </si>
  <si>
    <t>RVNR8</t>
  </si>
  <si>
    <t>SWINDON SDAS</t>
  </si>
  <si>
    <t>RVNRK</t>
  </si>
  <si>
    <t>OP SWINDON MEMORY</t>
  </si>
  <si>
    <t>RVNT1</t>
  </si>
  <si>
    <t>NORTH SOMERSET ADULT</t>
  </si>
  <si>
    <t>RVNT2</t>
  </si>
  <si>
    <t>NORTH SOMERSET CTPLD</t>
  </si>
  <si>
    <t>RVNT6</t>
  </si>
  <si>
    <t>NORTH SOMERSET OLDER ADULT</t>
  </si>
  <si>
    <t>RVNT8</t>
  </si>
  <si>
    <t>NORTH SOMERSET SDAS</t>
  </si>
  <si>
    <t>RVNTH</t>
  </si>
  <si>
    <t>NORTH SOMERSET EIS</t>
  </si>
  <si>
    <t>RVNTP</t>
  </si>
  <si>
    <t>OLDER ADULT INPATIENT UNIT, LONG FOX UNIT</t>
  </si>
  <si>
    <t>RVNW2</t>
  </si>
  <si>
    <t>SOUTH WILTS CRHT</t>
  </si>
  <si>
    <t>RVNW4</t>
  </si>
  <si>
    <t>OP WILTS MEMORY SWILTS</t>
  </si>
  <si>
    <t>RVNW8</t>
  </si>
  <si>
    <t>SOUTH WILTS ADAS</t>
  </si>
  <si>
    <t>RVNX3</t>
  </si>
  <si>
    <t>CENTRAL WILTS AOWA</t>
  </si>
  <si>
    <t>RVNX8</t>
  </si>
  <si>
    <t>NORTH WILTS SDAS</t>
  </si>
  <si>
    <t>RVNY8</t>
  </si>
  <si>
    <t>WEST WILTS SDAS</t>
  </si>
  <si>
    <t>RW104</t>
  </si>
  <si>
    <t>LEONARD CHESHIRE</t>
  </si>
  <si>
    <t>RW105</t>
  </si>
  <si>
    <t>COPPER BEECHES (NEW MILTON)</t>
  </si>
  <si>
    <t>RW114</t>
  </si>
  <si>
    <t>ST WALERIC</t>
  </si>
  <si>
    <t>RW11F</t>
  </si>
  <si>
    <t>ODIHAM COTTAGE HOSPITAL</t>
  </si>
  <si>
    <t>RW11J</t>
  </si>
  <si>
    <t>RW11N</t>
  </si>
  <si>
    <t>EASTLEIGH FLEMING PARK</t>
  </si>
  <si>
    <t>RW11P</t>
  </si>
  <si>
    <t>SOUTHERN PARISHES PILANDS WOOD</t>
  </si>
  <si>
    <t>RW120</t>
  </si>
  <si>
    <t>SHAWFORD WARD</t>
  </si>
  <si>
    <t>RW122</t>
  </si>
  <si>
    <t>ANDOVER WAR MEMORIAL HOSPITAL</t>
  </si>
  <si>
    <t>RW128</t>
  </si>
  <si>
    <t>HIGHCROFT</t>
  </si>
  <si>
    <t>RW12E</t>
  </si>
  <si>
    <t>THE HUB</t>
  </si>
  <si>
    <t>RW12P</t>
  </si>
  <si>
    <t>KING GEORGE V</t>
  </si>
  <si>
    <t>RW12R</t>
  </si>
  <si>
    <t>FERNDOWN</t>
  </si>
  <si>
    <t>RW13E</t>
  </si>
  <si>
    <t>STATT</t>
  </si>
  <si>
    <t>RW13M</t>
  </si>
  <si>
    <t>WILLIAM KIMBER CRESCENT</t>
  </si>
  <si>
    <t>RW13P</t>
  </si>
  <si>
    <t>THORNEY LEYS</t>
  </si>
  <si>
    <t>RW13R</t>
  </si>
  <si>
    <t>STEPDOWN</t>
  </si>
  <si>
    <t>RW146</t>
  </si>
  <si>
    <t>TATCHBURY MOUNT</t>
  </si>
  <si>
    <t>RW14C</t>
  </si>
  <si>
    <t>RW14D</t>
  </si>
  <si>
    <t>COLLINGWOOD ASSESSMENT UNIT RAU</t>
  </si>
  <si>
    <t>RW14E</t>
  </si>
  <si>
    <t>SULTAN WARD</t>
  </si>
  <si>
    <t>RW14H</t>
  </si>
  <si>
    <t>PAEDIATRIC HASLEMERE</t>
  </si>
  <si>
    <t>RW14K</t>
  </si>
  <si>
    <t>RW14L</t>
  </si>
  <si>
    <t>CHILD &amp; FAMILY THERAPY</t>
  </si>
  <si>
    <t>RW14N</t>
  </si>
  <si>
    <t>ALDERSHOT PAEDIATRIC</t>
  </si>
  <si>
    <t>RW14P</t>
  </si>
  <si>
    <t>FLEET PAEDIATRIC</t>
  </si>
  <si>
    <t>RW14R</t>
  </si>
  <si>
    <t>FLEET RAPID ACCESS</t>
  </si>
  <si>
    <t>RW14Y</t>
  </si>
  <si>
    <t>FRIMLEY CC PAEDIATRIC</t>
  </si>
  <si>
    <t>RW154</t>
  </si>
  <si>
    <t>RW155</t>
  </si>
  <si>
    <t>RW156</t>
  </si>
  <si>
    <t>ROYAL HAMPSHIRE HOSPITAL</t>
  </si>
  <si>
    <t>RW158</t>
  </si>
  <si>
    <t>RW159</t>
  </si>
  <si>
    <t>RW15A</t>
  </si>
  <si>
    <t>ABERCORN CONT. CARE</t>
  </si>
  <si>
    <t>RW15C</t>
  </si>
  <si>
    <t>FARNHAM PAEDIATRIC OPD</t>
  </si>
  <si>
    <t>RW15D</t>
  </si>
  <si>
    <t>OLDER PERSONS' RAU</t>
  </si>
  <si>
    <t>RW15E</t>
  </si>
  <si>
    <t>RAPID ASSESSMENT UNIT</t>
  </si>
  <si>
    <t>RW15G</t>
  </si>
  <si>
    <t>MACILWAIN WARD</t>
  </si>
  <si>
    <t>RW15H</t>
  </si>
  <si>
    <t>ROWAN WARD</t>
  </si>
  <si>
    <t>RW15J</t>
  </si>
  <si>
    <t>LAUREL ASSESSMENT UNIT</t>
  </si>
  <si>
    <t>RW15M</t>
  </si>
  <si>
    <t>FORD WARD</t>
  </si>
  <si>
    <t>RW15N</t>
  </si>
  <si>
    <t>CONS COMM GERIATRICIAN</t>
  </si>
  <si>
    <t>RW164</t>
  </si>
  <si>
    <t>RW170</t>
  </si>
  <si>
    <t>RW171</t>
  </si>
  <si>
    <t>COPPER BEECHES (ANDOVER)</t>
  </si>
  <si>
    <t>RW178</t>
  </si>
  <si>
    <t>FORDINGBRIDGE</t>
  </si>
  <si>
    <t>RW182</t>
  </si>
  <si>
    <t>OLD VICARAGE</t>
  </si>
  <si>
    <t>RW184</t>
  </si>
  <si>
    <t>THE MEADOWS</t>
  </si>
  <si>
    <t>RW185</t>
  </si>
  <si>
    <t>THE RIVENDALE</t>
  </si>
  <si>
    <t>RW190</t>
  </si>
  <si>
    <t>WOODHAVEN</t>
  </si>
  <si>
    <t>RW194</t>
  </si>
  <si>
    <t>ALTON COMMUNITY HOSPITAL</t>
  </si>
  <si>
    <t>RW196</t>
  </si>
  <si>
    <t>CHASE HOSPITAL</t>
  </si>
  <si>
    <t>RW1A1</t>
  </si>
  <si>
    <t>BELBINS</t>
  </si>
  <si>
    <t>RW1A7</t>
  </si>
  <si>
    <t>HAVANT CRHT</t>
  </si>
  <si>
    <t>RW1A9</t>
  </si>
  <si>
    <t>REHAB FAREHAM &amp; GOSPORT</t>
  </si>
  <si>
    <t>RW1AC</t>
  </si>
  <si>
    <t>PARKLANDS HOSPITAL</t>
  </si>
  <si>
    <t>RW1AD</t>
  </si>
  <si>
    <t>PEACH COTTAGE</t>
  </si>
  <si>
    <t>RW1AK</t>
  </si>
  <si>
    <t>HORSEFAIR MEWS</t>
  </si>
  <si>
    <t>RW1AM</t>
  </si>
  <si>
    <t>ELMLEIGH</t>
  </si>
  <si>
    <t>RW1AN</t>
  </si>
  <si>
    <t>HOLLYBANK</t>
  </si>
  <si>
    <t>RW1AP</t>
  </si>
  <si>
    <t>BARTON PARK</t>
  </si>
  <si>
    <t>RW1AR</t>
  </si>
  <si>
    <t>SOUTHFIELDS</t>
  </si>
  <si>
    <t>RW1C1</t>
  </si>
  <si>
    <t>ASHURST RAVENSWOOD</t>
  </si>
  <si>
    <t>RW1C3</t>
  </si>
  <si>
    <t>MARY GRAHAM RAVENSWOOD</t>
  </si>
  <si>
    <t>RW1C4</t>
  </si>
  <si>
    <t>MALCOLM FAULK RAVENSWOOD</t>
  </si>
  <si>
    <t>RW1C5</t>
  </si>
  <si>
    <t>MEON VALLEY RAVENSWOOD</t>
  </si>
  <si>
    <t>RW1C6</t>
  </si>
  <si>
    <t>MIDHANTS CLDT</t>
  </si>
  <si>
    <t>RW1C7</t>
  </si>
  <si>
    <t>NEW FOREST CLDT</t>
  </si>
  <si>
    <t>RW1C8</t>
  </si>
  <si>
    <t>SOUTHAMPTON CITY CLDT</t>
  </si>
  <si>
    <t>RW1CA</t>
  </si>
  <si>
    <t>HAVANT &amp; PETERSFIELD CLDT</t>
  </si>
  <si>
    <t>RW1CD</t>
  </si>
  <si>
    <t>REHAB SOUTHAMPTON</t>
  </si>
  <si>
    <t>RW1CV</t>
  </si>
  <si>
    <t>CRHT NEW FOREST</t>
  </si>
  <si>
    <t>RW1CW</t>
  </si>
  <si>
    <t>UNIVERSITY DOP</t>
  </si>
  <si>
    <t>RW1CX</t>
  </si>
  <si>
    <t>FAGOS</t>
  </si>
  <si>
    <t>RW1D4</t>
  </si>
  <si>
    <t>RW1D8</t>
  </si>
  <si>
    <t>REHAB NEW FOREST</t>
  </si>
  <si>
    <t>RW1DD</t>
  </si>
  <si>
    <t>MIDHANTS &amp; EASTLEIGH TVS CRHT</t>
  </si>
  <si>
    <t>RW1DG</t>
  </si>
  <si>
    <t>PSYCHOTHERAPY</t>
  </si>
  <si>
    <t>RW1DN</t>
  </si>
  <si>
    <t>HAVANT &amp; PETERSFIELD OPMH</t>
  </si>
  <si>
    <t>RW1DQ</t>
  </si>
  <si>
    <t>NEW FOREST AOT</t>
  </si>
  <si>
    <t>RW1DY</t>
  </si>
  <si>
    <t>CRHT NORTH HANTS</t>
  </si>
  <si>
    <t>RW1E2</t>
  </si>
  <si>
    <t>REHAB F&amp;G</t>
  </si>
  <si>
    <t>RW1E5</t>
  </si>
  <si>
    <t>HAREFIELD DAY EMH</t>
  </si>
  <si>
    <t>RW1EA</t>
  </si>
  <si>
    <t>MARC</t>
  </si>
  <si>
    <t>RW1EC</t>
  </si>
  <si>
    <t>RW1ER</t>
  </si>
  <si>
    <t>EAST HANTS AOT</t>
  </si>
  <si>
    <t>RW1F8</t>
  </si>
  <si>
    <t>RW1FA</t>
  </si>
  <si>
    <t>CASS NEW FOREST</t>
  </si>
  <si>
    <t>RW1FC</t>
  </si>
  <si>
    <t>CASS SOUTHAMPTON</t>
  </si>
  <si>
    <t>RW1FE</t>
  </si>
  <si>
    <t>PINEWOOD</t>
  </si>
  <si>
    <t>RW1FF</t>
  </si>
  <si>
    <t>SOLENT MIND</t>
  </si>
  <si>
    <t>RW1FH</t>
  </si>
  <si>
    <t>RW1FL</t>
  </si>
  <si>
    <t>E&amp;TVS CLDT</t>
  </si>
  <si>
    <t>RW1FT</t>
  </si>
  <si>
    <t>RW1FW</t>
  </si>
  <si>
    <t>MILFORD ON SEA WAR MEMORIAL HOSPITAL</t>
  </si>
  <si>
    <t>RW1FY</t>
  </si>
  <si>
    <t>RW1GD</t>
  </si>
  <si>
    <t>POTTERIES SOCIAL CARE</t>
  </si>
  <si>
    <t>RW1GN</t>
  </si>
  <si>
    <t>RW1HE</t>
  </si>
  <si>
    <t>SWINDON</t>
  </si>
  <si>
    <t>RW1HF</t>
  </si>
  <si>
    <t>W WILTS</t>
  </si>
  <si>
    <t>RW1HN</t>
  </si>
  <si>
    <t>COUNTY HALL</t>
  </si>
  <si>
    <t>RW1HP</t>
  </si>
  <si>
    <t>TROWBRIDGE COMMUNITY HOSPITAL</t>
  </si>
  <si>
    <t>RW1HQ</t>
  </si>
  <si>
    <t>SOUTH WILTS CTPLD</t>
  </si>
  <si>
    <t>RW1HT</t>
  </si>
  <si>
    <t>THE RAPIDS</t>
  </si>
  <si>
    <t>RW1HW</t>
  </si>
  <si>
    <t>RW1HX</t>
  </si>
  <si>
    <t>KENNETT</t>
  </si>
  <si>
    <t>RW1J1</t>
  </si>
  <si>
    <t>RW1JA</t>
  </si>
  <si>
    <t>N WILTS</t>
  </si>
  <si>
    <t>RW1JC</t>
  </si>
  <si>
    <t>OLD CAT</t>
  </si>
  <si>
    <t>RW1JD</t>
  </si>
  <si>
    <t>S WILTS</t>
  </si>
  <si>
    <t>RW1K8</t>
  </si>
  <si>
    <t>ANDLERS ASH</t>
  </si>
  <si>
    <t>RW1M4</t>
  </si>
  <si>
    <t>BRIXLAVEN</t>
  </si>
  <si>
    <t>RW1M6</t>
  </si>
  <si>
    <t>CHERRYTREE</t>
  </si>
  <si>
    <t>RW1MJ</t>
  </si>
  <si>
    <t>ALTON COMMUNITY HOSPITAL - ANSTEY WARD</t>
  </si>
  <si>
    <t>RW1N4</t>
  </si>
  <si>
    <t>HOME LEA</t>
  </si>
  <si>
    <t>RW1N7</t>
  </si>
  <si>
    <t>MILLVIEW</t>
  </si>
  <si>
    <t>RW1N9</t>
  </si>
  <si>
    <t>OLD TIMBERS</t>
  </si>
  <si>
    <t>RW1P2</t>
  </si>
  <si>
    <t>PEAKLANDS</t>
  </si>
  <si>
    <t>RW1P3</t>
  </si>
  <si>
    <t>PHOENIX DAY HOSPITAL</t>
  </si>
  <si>
    <t>RW1P5</t>
  </si>
  <si>
    <t>REDCLYFFE BENGALOWS</t>
  </si>
  <si>
    <t>RW1Q2</t>
  </si>
  <si>
    <t>RW1Q6</t>
  </si>
  <si>
    <t>RW1R2</t>
  </si>
  <si>
    <t>SYLVAN VILLA</t>
  </si>
  <si>
    <t>RW1R3</t>
  </si>
  <si>
    <t>TAMARINE</t>
  </si>
  <si>
    <t>RW1R4</t>
  </si>
  <si>
    <t>THE CONIFERS</t>
  </si>
  <si>
    <t>RW1R7</t>
  </si>
  <si>
    <t>TWO CORNERS</t>
  </si>
  <si>
    <t>RW1T2</t>
  </si>
  <si>
    <t>WESTBROOK</t>
  </si>
  <si>
    <t>RW1T3</t>
  </si>
  <si>
    <t>WHITELEY WOOD</t>
  </si>
  <si>
    <t>RW1T8</t>
  </si>
  <si>
    <t>RW1TC</t>
  </si>
  <si>
    <t>BEECH HURST</t>
  </si>
  <si>
    <t>RW1VD</t>
  </si>
  <si>
    <t>HAVANT &amp; PETERSFIELD OPMH 2</t>
  </si>
  <si>
    <t>RW1VQ</t>
  </si>
  <si>
    <t>FAREHAM &amp; GOSPORT CLDT</t>
  </si>
  <si>
    <t>RW1VR</t>
  </si>
  <si>
    <t>RW1VV</t>
  </si>
  <si>
    <t>RW1VY</t>
  </si>
  <si>
    <t>RW1W2</t>
  </si>
  <si>
    <t>FAREHAM REACH</t>
  </si>
  <si>
    <t>RW1WJ</t>
  </si>
  <si>
    <t>SOTON CITY CLDT</t>
  </si>
  <si>
    <t>RW1WK</t>
  </si>
  <si>
    <t>NORTH HANTS CLDT</t>
  </si>
  <si>
    <t>RW1WL</t>
  </si>
  <si>
    <t>RW1WP</t>
  </si>
  <si>
    <t>HAVANT OPMH</t>
  </si>
  <si>
    <t>RW1WR</t>
  </si>
  <si>
    <t>RW1WV</t>
  </si>
  <si>
    <t>RW1XL</t>
  </si>
  <si>
    <t>MARC EMH</t>
  </si>
  <si>
    <t>RW1XN</t>
  </si>
  <si>
    <t>LYNDHURST RAVENSWOOD</t>
  </si>
  <si>
    <t>RW1XW</t>
  </si>
  <si>
    <t>HAVANT &amp; PETERSFIELD</t>
  </si>
  <si>
    <t>RW1XX</t>
  </si>
  <si>
    <t>FAREHAM &amp; GOSPORT</t>
  </si>
  <si>
    <t>RW1XY</t>
  </si>
  <si>
    <t>HAVANT &amp; PETERSFIELD EMH</t>
  </si>
  <si>
    <t>RW1Y0</t>
  </si>
  <si>
    <t>LYMINGTON HOSPITAL</t>
  </si>
  <si>
    <t>RW1Y5</t>
  </si>
  <si>
    <t>RW1Y8</t>
  </si>
  <si>
    <t>WEST VIEW/HOME FARM</t>
  </si>
  <si>
    <t>RW1YC</t>
  </si>
  <si>
    <t>RW1YD</t>
  </si>
  <si>
    <t>RW1YE</t>
  </si>
  <si>
    <t>EIP</t>
  </si>
  <si>
    <t>RW1YH</t>
  </si>
  <si>
    <t>RW1YJ</t>
  </si>
  <si>
    <t>BROOKVALE</t>
  </si>
  <si>
    <t>RW1YK</t>
  </si>
  <si>
    <t>CUMBERLAND 2</t>
  </si>
  <si>
    <t>RW1YM</t>
  </si>
  <si>
    <t>RW1YP</t>
  </si>
  <si>
    <t>RW1YQ</t>
  </si>
  <si>
    <t>ROYAL SOUTH HANTS HOSPITAL</t>
  </si>
  <si>
    <t>RW1YS</t>
  </si>
  <si>
    <t>UNIVERSITY OF SOUTHAMPTON</t>
  </si>
  <si>
    <t>RW1YW</t>
  </si>
  <si>
    <t>BOURNEMOUTH UNIVERSITY</t>
  </si>
  <si>
    <t>RW1YX</t>
  </si>
  <si>
    <t>CASS MID HANTS</t>
  </si>
  <si>
    <t>RW1YY</t>
  </si>
  <si>
    <t>POLES COPSE</t>
  </si>
  <si>
    <t>RW401</t>
  </si>
  <si>
    <t>RATHBONE HOSPITAL</t>
  </si>
  <si>
    <t>RW402</t>
  </si>
  <si>
    <t>MERSEY CARE NHS TRUST AT AINTREE HOSPITAL</t>
  </si>
  <si>
    <t>RW404</t>
  </si>
  <si>
    <t>ASHWORTH HOSPITAL</t>
  </si>
  <si>
    <t>RW405</t>
  </si>
  <si>
    <t>LIVERPOOL EMI</t>
  </si>
  <si>
    <t>RW406</t>
  </si>
  <si>
    <t>AINTREE EMI</t>
  </si>
  <si>
    <t>RW407</t>
  </si>
  <si>
    <t>SOUTHPORT EMI</t>
  </si>
  <si>
    <t>RW408</t>
  </si>
  <si>
    <t>LIVERPOOL CDT</t>
  </si>
  <si>
    <t>RW409</t>
  </si>
  <si>
    <t>NORTH LIVERPOOL CDT</t>
  </si>
  <si>
    <t>RW410</t>
  </si>
  <si>
    <t>SOUTH SEFTON CDT</t>
  </si>
  <si>
    <t>RW411</t>
  </si>
  <si>
    <t>SOUTHPORT CDT</t>
  </si>
  <si>
    <t>RW413</t>
  </si>
  <si>
    <t>LIVERPOOL AMI</t>
  </si>
  <si>
    <t>RW414</t>
  </si>
  <si>
    <t>AINTREE AMI</t>
  </si>
  <si>
    <t>RW415</t>
  </si>
  <si>
    <t>SOUTHPORT AMI</t>
  </si>
  <si>
    <t>RW416</t>
  </si>
  <si>
    <t>SOUTH SEFTON PILOT SCHEME</t>
  </si>
  <si>
    <t>RW41A</t>
  </si>
  <si>
    <t>RESETTLE</t>
  </si>
  <si>
    <t>RW421</t>
  </si>
  <si>
    <t>LSU</t>
  </si>
  <si>
    <t>RW422</t>
  </si>
  <si>
    <t>CHERRY TREE - MERSEY CARE AT AINTREE UNIVERSITY HOSPITAL SITE</t>
  </si>
  <si>
    <t>RW423</t>
  </si>
  <si>
    <t>ELM WARD - MERSEY CARE AT AINTREE UNIVERSITY HOSPITAL SITE</t>
  </si>
  <si>
    <t>RW424</t>
  </si>
  <si>
    <t>MAGNOLIA WARD - MERSEY CARE AT AINTREE UNIVERSITY HOSPITAL SITE</t>
  </si>
  <si>
    <t>RW425</t>
  </si>
  <si>
    <t>FERNDALE UNIT - MERSEY CARE AT AINTREE UNIVERSITY HOSPITAL SITE</t>
  </si>
  <si>
    <t>RW427</t>
  </si>
  <si>
    <t>PRINT UNIT - MERSEY CARE AT AINTREE UNIVERSITY HOSPITAL SITE</t>
  </si>
  <si>
    <t>RW428</t>
  </si>
  <si>
    <t>CRECHE - MERSEY CARE AT AINTREE UNIVERSITY HOSPITAL SITE</t>
  </si>
  <si>
    <t>RW438</t>
  </si>
  <si>
    <t>MOSSLEY HILL HOSPITAL</t>
  </si>
  <si>
    <t>RW439</t>
  </si>
  <si>
    <t>PARK VIEW DAY HOSPITAL</t>
  </si>
  <si>
    <t>RW441</t>
  </si>
  <si>
    <t>LAKESIDE</t>
  </si>
  <si>
    <t>RW442</t>
  </si>
  <si>
    <t>POST GRADUATE BUILDING</t>
  </si>
  <si>
    <t>RW446</t>
  </si>
  <si>
    <t>KEVIN WHITE UNIT</t>
  </si>
  <si>
    <t>RW448</t>
  </si>
  <si>
    <t>BOB MARTIN WARD</t>
  </si>
  <si>
    <t>RW449</t>
  </si>
  <si>
    <t>BOOTHROYD WARD</t>
  </si>
  <si>
    <t>RW451</t>
  </si>
  <si>
    <t>WATERLOO DAY HOSPITAL</t>
  </si>
  <si>
    <t>RW457</t>
  </si>
  <si>
    <t>COTTAGE 11</t>
  </si>
  <si>
    <t>RW462</t>
  </si>
  <si>
    <t>BRAIN INJURY UNIT</t>
  </si>
  <si>
    <t>RW463</t>
  </si>
  <si>
    <t>AVALON UNIT</t>
  </si>
  <si>
    <t>RW464</t>
  </si>
  <si>
    <t>VAUHALL &amp; ANFIELD CHMT</t>
  </si>
  <si>
    <t>RW468</t>
  </si>
  <si>
    <t>LIVERPOOL EIT</t>
  </si>
  <si>
    <t>RW478</t>
  </si>
  <si>
    <t>REHAB RES1</t>
  </si>
  <si>
    <t>RW479</t>
  </si>
  <si>
    <t>REHAB RES 2</t>
  </si>
  <si>
    <t>RW486</t>
  </si>
  <si>
    <t>SEFTON HEALTH RESOURCE PARK</t>
  </si>
  <si>
    <t>RW487</t>
  </si>
  <si>
    <t>PARK SITE</t>
  </si>
  <si>
    <t>RW488</t>
  </si>
  <si>
    <t>RW489</t>
  </si>
  <si>
    <t>RW494</t>
  </si>
  <si>
    <t>RW5AA</t>
  </si>
  <si>
    <t>ROYAL BLACKBURN HOSPITAL</t>
  </si>
  <si>
    <t>RW5AD</t>
  </si>
  <si>
    <t>THE MOUNT (ACCRINGTON)</t>
  </si>
  <si>
    <t>RW5AK</t>
  </si>
  <si>
    <t>STRAWBERRY BANK</t>
  </si>
  <si>
    <t>RW5AP</t>
  </si>
  <si>
    <t>THE MISSION</t>
  </si>
  <si>
    <t>RW5AQ</t>
  </si>
  <si>
    <t>LONGRIDGE COMMUNITY HOSPITAL</t>
  </si>
  <si>
    <t>RW5AR</t>
  </si>
  <si>
    <t>THORNLEIGH</t>
  </si>
  <si>
    <t>RW5AT</t>
  </si>
  <si>
    <t>WESTLEIGH</t>
  </si>
  <si>
    <t>RW5AV</t>
  </si>
  <si>
    <t>ACCRINGTON VICTORIA HOSPITAL</t>
  </si>
  <si>
    <t>RW5CA</t>
  </si>
  <si>
    <t>BURNLEY GENERAL HOSPITAL</t>
  </si>
  <si>
    <t>RW5CH</t>
  </si>
  <si>
    <t>RW5CK</t>
  </si>
  <si>
    <t>BRIER CRESCENT</t>
  </si>
  <si>
    <t>RW5CL</t>
  </si>
  <si>
    <t>ROSSENDALE HOSPITAL</t>
  </si>
  <si>
    <t>RW5CM</t>
  </si>
  <si>
    <t>BURNLEY WOOD</t>
  </si>
  <si>
    <t>RW5DA</t>
  </si>
  <si>
    <t>CHORLEY AND SOUTH RIBBLE HOSPITAL</t>
  </si>
  <si>
    <t>RW5DF</t>
  </si>
  <si>
    <t>MEADOWBANK NURSING AND RESIDENTIAL HOME</t>
  </si>
  <si>
    <t>RW5DL</t>
  </si>
  <si>
    <t>NICKY NOOK</t>
  </si>
  <si>
    <t>RW5DR</t>
  </si>
  <si>
    <t>BROOKSIDE RETIREMENT VILLAGE</t>
  </si>
  <si>
    <t>RW5EA</t>
  </si>
  <si>
    <t>AVONDALE UNIT</t>
  </si>
  <si>
    <t>RW5EE</t>
  </si>
  <si>
    <t>ROYAL PRESTON HOSPITAL</t>
  </si>
  <si>
    <t>RW5EF</t>
  </si>
  <si>
    <t>RIBBLETON HOSPITAL</t>
  </si>
  <si>
    <t>RW5EK</t>
  </si>
  <si>
    <t>CAMDEN PLACE</t>
  </si>
  <si>
    <t>RW5EM</t>
  </si>
  <si>
    <t>AVENHAM HEALTH CARE</t>
  </si>
  <si>
    <t>RW5ET</t>
  </si>
  <si>
    <t>THE COTTAGES</t>
  </si>
  <si>
    <t>RW5EU</t>
  </si>
  <si>
    <t>GUILD PARK</t>
  </si>
  <si>
    <t>RW5FA</t>
  </si>
  <si>
    <t>ORMSKIRK AND DISTRICT GENERAL HOSPITAL</t>
  </si>
  <si>
    <t>RW5FC</t>
  </si>
  <si>
    <t>DOB BRIDGE COTTAGE</t>
  </si>
  <si>
    <t>RW5FD</t>
  </si>
  <si>
    <t>RW5GA</t>
  </si>
  <si>
    <t>PARKWOOD HOSPITAL</t>
  </si>
  <si>
    <t>RW5GC</t>
  </si>
  <si>
    <t>FLEETWOOD HOSPITAL</t>
  </si>
  <si>
    <t>RW5GD</t>
  </si>
  <si>
    <t>LYTHAM HOSPITAL</t>
  </si>
  <si>
    <t>RW5GJ</t>
  </si>
  <si>
    <t>BLACKPOOL VICTORIA HOSPITAL</t>
  </si>
  <si>
    <t>RW5GQ</t>
  </si>
  <si>
    <t>GREY GABLES COTTAGE</t>
  </si>
  <si>
    <t>RW5HD</t>
  </si>
  <si>
    <t>LEARNING DIFFICULTIES (CHORLEY &amp; SOUTH RIBBLE DISTRICT GENERAL HOSPITAL)</t>
  </si>
  <si>
    <t>RW5JL</t>
  </si>
  <si>
    <t>RW5JP</t>
  </si>
  <si>
    <t>OXFORD ANNEXE</t>
  </si>
  <si>
    <t>RW5JQ</t>
  </si>
  <si>
    <t>PRESTON HEALTHPORT</t>
  </si>
  <si>
    <t>RW5JT</t>
  </si>
  <si>
    <t>CANAL WALK</t>
  </si>
  <si>
    <t>RW5KD</t>
  </si>
  <si>
    <t>WESHAM PARK HOSPITAL</t>
  </si>
  <si>
    <t>RW5KF</t>
  </si>
  <si>
    <t>UNIT 13</t>
  </si>
  <si>
    <t>RW5KG</t>
  </si>
  <si>
    <t>WYRE ADS</t>
  </si>
  <si>
    <t>RW5KK</t>
  </si>
  <si>
    <t>NHS BLACKPOOL</t>
  </si>
  <si>
    <t>RW5LA</t>
  </si>
  <si>
    <t>RIDGE LEA HOSPITAL</t>
  </si>
  <si>
    <t>RW5LC</t>
  </si>
  <si>
    <t>RW5LE</t>
  </si>
  <si>
    <t>CHILDREN'S UNIT</t>
  </si>
  <si>
    <t>RW5LF</t>
  </si>
  <si>
    <t>DEANSGATE</t>
  </si>
  <si>
    <t>RW5LQ</t>
  </si>
  <si>
    <t>LOWER PRIORY HALL DAY HOSPITAL</t>
  </si>
  <si>
    <t>RW5LR</t>
  </si>
  <si>
    <t>MAKING SPACE</t>
  </si>
  <si>
    <t>RW5LT</t>
  </si>
  <si>
    <t>ROYAL LANCASTER INFIRMARY</t>
  </si>
  <si>
    <t>RW5LV</t>
  </si>
  <si>
    <t>EAST BARN</t>
  </si>
  <si>
    <t>RW5LW</t>
  </si>
  <si>
    <t>NORTH BARN</t>
  </si>
  <si>
    <t>RW5LX</t>
  </si>
  <si>
    <t>ALTHAM MEADOWS</t>
  </si>
  <si>
    <t>RW5LY</t>
  </si>
  <si>
    <t>MOSS VIEW CONTINUING CARE UNIT</t>
  </si>
  <si>
    <t>RW5MA</t>
  </si>
  <si>
    <t>RW5MG</t>
  </si>
  <si>
    <t>ALBERT VIEW</t>
  </si>
  <si>
    <t>RW5MJ</t>
  </si>
  <si>
    <t>STANDEN ENTERPRISES</t>
  </si>
  <si>
    <t>RW5MM</t>
  </si>
  <si>
    <t>THE REEDS</t>
  </si>
  <si>
    <t>RW5NC</t>
  </si>
  <si>
    <t>REGATTA PLACE</t>
  </si>
  <si>
    <t>RW5ND</t>
  </si>
  <si>
    <t>QUAYSIDE</t>
  </si>
  <si>
    <t>RW5PA</t>
  </si>
  <si>
    <t>CHARNLEY FOLD</t>
  </si>
  <si>
    <t>RW5QD</t>
  </si>
  <si>
    <t>CMP BUILDING</t>
  </si>
  <si>
    <t>RW5TA</t>
  </si>
  <si>
    <t>EAST LANCS SPOA</t>
  </si>
  <si>
    <t>RW5TC</t>
  </si>
  <si>
    <t>CENTRAL LANCS MAS</t>
  </si>
  <si>
    <t>RW5TE</t>
  </si>
  <si>
    <t>ORMSKIRK CCTT</t>
  </si>
  <si>
    <t>RW5VD</t>
  </si>
  <si>
    <t>CHORLEY &amp; SOUTH RIBBLE CCTT</t>
  </si>
  <si>
    <t>RW5VE</t>
  </si>
  <si>
    <t>RW5VY</t>
  </si>
  <si>
    <t>EAST LANCS EDS</t>
  </si>
  <si>
    <t>RWN08</t>
  </si>
  <si>
    <t>BEDFORD SSMS [HEALTHLINK]</t>
  </si>
  <si>
    <t>RWN09</t>
  </si>
  <si>
    <t>DRR BEDFORD</t>
  </si>
  <si>
    <t>RWN10</t>
  </si>
  <si>
    <t>ROCHFORD COMMUNITY HOSPITAL</t>
  </si>
  <si>
    <t>RWN17</t>
  </si>
  <si>
    <t>LUTON SSMS [LDASS]</t>
  </si>
  <si>
    <t>RWN18</t>
  </si>
  <si>
    <t>DRR LUTON</t>
  </si>
  <si>
    <t>RWN20</t>
  </si>
  <si>
    <t>RUNWELL HOSPITAL</t>
  </si>
  <si>
    <t>RWN26</t>
  </si>
  <si>
    <t>OPMH IVEL VALLEY</t>
  </si>
  <si>
    <t>RWN27</t>
  </si>
  <si>
    <t>OPMH SOUTH BEDS</t>
  </si>
  <si>
    <t>RWN31</t>
  </si>
  <si>
    <t>ROBIN PINTO UNIT</t>
  </si>
  <si>
    <t>RWN37</t>
  </si>
  <si>
    <t>OPMH BEDFORD/W &amp; MID BEDS</t>
  </si>
  <si>
    <t>RWN38</t>
  </si>
  <si>
    <t>OPMH BEDFORD/E &amp; MID BEDS</t>
  </si>
  <si>
    <t>RWN39</t>
  </si>
  <si>
    <t>OPMH LUTON</t>
  </si>
  <si>
    <t>RWN40</t>
  </si>
  <si>
    <t>MENTAL HEALTH UNIT (BASILDON)</t>
  </si>
  <si>
    <t>RWN50</t>
  </si>
  <si>
    <t>THURROCK COMMUNITY HOSPITAL</t>
  </si>
  <si>
    <t>RWN56</t>
  </si>
  <si>
    <t>WEST SUFFOLK HOSPITAL</t>
  </si>
  <si>
    <t>RWN59</t>
  </si>
  <si>
    <t>IPSWICH HOSPITAL</t>
  </si>
  <si>
    <t>RWN5E</t>
  </si>
  <si>
    <t>FELIXSTOWE COMMUNITY HOSPITAL</t>
  </si>
  <si>
    <t>RWN60</t>
  </si>
  <si>
    <t>WEYMARKS</t>
  </si>
  <si>
    <t>RWN85</t>
  </si>
  <si>
    <t>PRINCESS ALEXANDRA HOSPITAL</t>
  </si>
  <si>
    <t>RWN88</t>
  </si>
  <si>
    <t>THE OLD MILL</t>
  </si>
  <si>
    <t>RWN91</t>
  </si>
  <si>
    <t>BIGGLESWADE HOSPITAL</t>
  </si>
  <si>
    <t>RWN92</t>
  </si>
  <si>
    <t>ARCHER UNIT</t>
  </si>
  <si>
    <t>RWN93</t>
  </si>
  <si>
    <t>SOUTHEND CDAS</t>
  </si>
  <si>
    <t>RWN97</t>
  </si>
  <si>
    <t>SOUTHEND RESOUCE THERAPY</t>
  </si>
  <si>
    <t>RWNC2</t>
  </si>
  <si>
    <t>BULLWOOD HALL</t>
  </si>
  <si>
    <t>RWNC6</t>
  </si>
  <si>
    <t>GRAYS HALL</t>
  </si>
  <si>
    <t>RWND7</t>
  </si>
  <si>
    <t>LITTLE ACORNS</t>
  </si>
  <si>
    <t>RWNE0</t>
  </si>
  <si>
    <t>MEADOWSIDE</t>
  </si>
  <si>
    <t>RWNE9</t>
  </si>
  <si>
    <t>RAYLEIGH CRIMINAL JUSTICE</t>
  </si>
  <si>
    <t>RWNJ7</t>
  </si>
  <si>
    <t>WARLEY HOSPITAL</t>
  </si>
  <si>
    <t>RWNK0</t>
  </si>
  <si>
    <t>LEVERTON HALL</t>
  </si>
  <si>
    <t>RWNK2</t>
  </si>
  <si>
    <t>HOURSWORTH</t>
  </si>
  <si>
    <t>RWNL1</t>
  </si>
  <si>
    <t>MENTAL HEALTH AND SOCIAL CARE</t>
  </si>
  <si>
    <t>RWNL2</t>
  </si>
  <si>
    <t>LUTON INTERMEDIATE ASSESSMENT UNIT</t>
  </si>
  <si>
    <t>RWNL3</t>
  </si>
  <si>
    <t>OTHER COMMUNITY PREMISES</t>
  </si>
  <si>
    <t>RWNL4</t>
  </si>
  <si>
    <t>BEDFORD HEIGHTS</t>
  </si>
  <si>
    <t>RWNM7</t>
  </si>
  <si>
    <t>BEDFORD HOSPITAL SOUTH</t>
  </si>
  <si>
    <t>RWNN2</t>
  </si>
  <si>
    <t>RWNN3</t>
  </si>
  <si>
    <t>POPLARS</t>
  </si>
  <si>
    <t>RWNN9</t>
  </si>
  <si>
    <t>ASHANTI</t>
  </si>
  <si>
    <t>RWNP4</t>
  </si>
  <si>
    <t>SOBEDAS (SUBSTANCE ABUSE)</t>
  </si>
  <si>
    <t>RWNP5</t>
  </si>
  <si>
    <t>HEALTH LINK (DRUG &amp; ALCOHOL ADVISORY)</t>
  </si>
  <si>
    <t>RWNQ2</t>
  </si>
  <si>
    <t>CDC KEMPSTON</t>
  </si>
  <si>
    <t>RWNQ5</t>
  </si>
  <si>
    <t>DOOLITTLE MILL</t>
  </si>
  <si>
    <t>RWNR8</t>
  </si>
  <si>
    <t>GAMLINGAY</t>
  </si>
  <si>
    <t>RWNT1</t>
  </si>
  <si>
    <t>RWNTG</t>
  </si>
  <si>
    <t>RWNTH</t>
  </si>
  <si>
    <t>SAFFRON WALDEN COMMUNITY HOSPITAL</t>
  </si>
  <si>
    <t>RWNTN</t>
  </si>
  <si>
    <t>LUTON &amp; DUNSTABLE HOSPITAL</t>
  </si>
  <si>
    <t>RWNTT</t>
  </si>
  <si>
    <t>INREACH &amp; SHARED CARE</t>
  </si>
  <si>
    <t>RWV05</t>
  </si>
  <si>
    <t>BIDEFORD AND DISTRICT HOSPITAL</t>
  </si>
  <si>
    <t>RWV09</t>
  </si>
  <si>
    <t>CULVERHAY</t>
  </si>
  <si>
    <t>RWV10</t>
  </si>
  <si>
    <t>TEIGNVIEW</t>
  </si>
  <si>
    <t>RWV12</t>
  </si>
  <si>
    <t>NORTH DEVON DISTRICT HOSPITAL</t>
  </si>
  <si>
    <t>RWV13</t>
  </si>
  <si>
    <t>OKEHAMPTON COMMUNITY HOSPITAL</t>
  </si>
  <si>
    <t>RWV15</t>
  </si>
  <si>
    <t>WAVERLEY</t>
  </si>
  <si>
    <t>RWV18</t>
  </si>
  <si>
    <t>HARBOURNE UNIT</t>
  </si>
  <si>
    <t>RWV21</t>
  </si>
  <si>
    <t>THE GABLES, ILFRACOMBE</t>
  </si>
  <si>
    <t>RWV27</t>
  </si>
  <si>
    <t>NEW LEAF</t>
  </si>
  <si>
    <t>RWV29</t>
  </si>
  <si>
    <t>TIVERTON HOSPITAL</t>
  </si>
  <si>
    <t>RWV34</t>
  </si>
  <si>
    <t>LARKBY</t>
  </si>
  <si>
    <t>RWV37</t>
  </si>
  <si>
    <t>RWV43</t>
  </si>
  <si>
    <t>HILLBANK (CREDITON)</t>
  </si>
  <si>
    <t>RWV46</t>
  </si>
  <si>
    <t>NORTH DEVON DAS</t>
  </si>
  <si>
    <t>RWV50</t>
  </si>
  <si>
    <t>REDHILLS</t>
  </si>
  <si>
    <t>RWV55</t>
  </si>
  <si>
    <t>TORBAY HOSPITAL</t>
  </si>
  <si>
    <t>RWV58</t>
  </si>
  <si>
    <t>DIX'S FIELD</t>
  </si>
  <si>
    <t>RWV60</t>
  </si>
  <si>
    <t>WILTSHIRE ADPR</t>
  </si>
  <si>
    <t>RWV61</t>
  </si>
  <si>
    <t>SOUTHAMPTON ADRC</t>
  </si>
  <si>
    <t>RWV67</t>
  </si>
  <si>
    <t>KNIGHTSHAYES</t>
  </si>
  <si>
    <t>RWV70</t>
  </si>
  <si>
    <t>LEANDER UNIT</t>
  </si>
  <si>
    <t>RWV78</t>
  </si>
  <si>
    <t>RIVERSIDE</t>
  </si>
  <si>
    <t>RWV83</t>
  </si>
  <si>
    <t>THE QUAY</t>
  </si>
  <si>
    <t>RWV86</t>
  </si>
  <si>
    <t>EXETER (HEALTH)</t>
  </si>
  <si>
    <t>RWV90</t>
  </si>
  <si>
    <t>CHANNINGS WOOD (HEALTH)</t>
  </si>
  <si>
    <t>RWV91</t>
  </si>
  <si>
    <t>DARTMOOR (HEALTH)</t>
  </si>
  <si>
    <t>RWV93</t>
  </si>
  <si>
    <t>THE CEDARS (EXETER)</t>
  </si>
  <si>
    <t>RWV98</t>
  </si>
  <si>
    <t>FRANKLYN COMMUNITY HOSPITAL</t>
  </si>
  <si>
    <t>RWV99</t>
  </si>
  <si>
    <t>PSYCHOLOGY DEPARTMENT FOR NORTH DEVON</t>
  </si>
  <si>
    <t>RWVAD</t>
  </si>
  <si>
    <t>STEP/RIL/WBA SH&amp;WEST</t>
  </si>
  <si>
    <t>RWVAE</t>
  </si>
  <si>
    <t>CRS TEIGNBRIDGE</t>
  </si>
  <si>
    <t>RWVAH</t>
  </si>
  <si>
    <t>TORBAY CRS</t>
  </si>
  <si>
    <t>RWVAK</t>
  </si>
  <si>
    <t>RWVAL</t>
  </si>
  <si>
    <t>WEST DEVON CRS</t>
  </si>
  <si>
    <t>RWVC1</t>
  </si>
  <si>
    <t>DEVON DRUG SERV (EEM P/C)</t>
  </si>
  <si>
    <t>RWVCA</t>
  </si>
  <si>
    <t>DEVON DRUG SERV (EEM)</t>
  </si>
  <si>
    <t>RWVCH</t>
  </si>
  <si>
    <t>CRHT EAST DEVON</t>
  </si>
  <si>
    <t>RWVCJ</t>
  </si>
  <si>
    <t>RIL &amp; MWA HONITON</t>
  </si>
  <si>
    <t>RWVCK</t>
  </si>
  <si>
    <t>STEP EEM &amp; MWA EXETER</t>
  </si>
  <si>
    <t>RWVCL</t>
  </si>
  <si>
    <t>RIL &amp; MWA EXMOUTH</t>
  </si>
  <si>
    <t>RWVCM</t>
  </si>
  <si>
    <t>OPMH EXETER</t>
  </si>
  <si>
    <t>RWVCN</t>
  </si>
  <si>
    <t>OPMH EAST DEVON COASTAL</t>
  </si>
  <si>
    <t>RWVCP</t>
  </si>
  <si>
    <t>OPMH (SIDMOUTH &amp; SEATON)</t>
  </si>
  <si>
    <t>RWVCQ</t>
  </si>
  <si>
    <t>RWVCR</t>
  </si>
  <si>
    <t>CRHT EXETER</t>
  </si>
  <si>
    <t>RWVCT</t>
  </si>
  <si>
    <t>OPMH FRANKLYN HOSPITAL</t>
  </si>
  <si>
    <t>RWVCV</t>
  </si>
  <si>
    <t>OPMH EXETER 2</t>
  </si>
  <si>
    <t>RWVCY</t>
  </si>
  <si>
    <t>AOT(EEM)&amp; RIL(EXETER S&amp;W)</t>
  </si>
  <si>
    <t>RWVD1</t>
  </si>
  <si>
    <t>DEVON DRUG SERV(NRTH P/C)</t>
  </si>
  <si>
    <t>RWVDC</t>
  </si>
  <si>
    <t>RIL &amp; MWA TIVERTON</t>
  </si>
  <si>
    <t>RWVDD</t>
  </si>
  <si>
    <t>CRHT MID DEVON</t>
  </si>
  <si>
    <t>RWVDF</t>
  </si>
  <si>
    <t>STEP NORTH DEVON (NMP)</t>
  </si>
  <si>
    <t>RWVDL</t>
  </si>
  <si>
    <t>HALDON UNIT</t>
  </si>
  <si>
    <t>RWVDM</t>
  </si>
  <si>
    <t>OPMH (TIVERTON/CULLOMPTON)</t>
  </si>
  <si>
    <t>RWVDN</t>
  </si>
  <si>
    <t>OPMH (CREDITON)</t>
  </si>
  <si>
    <t>RWVDP</t>
  </si>
  <si>
    <t>OPMH NORTH DEVON (EAST)</t>
  </si>
  <si>
    <t>RWVDQ</t>
  </si>
  <si>
    <t>OPMH NORTH - TORRIDGESIDE</t>
  </si>
  <si>
    <t>RWVDT</t>
  </si>
  <si>
    <t>COOMBEHAVEN WARD</t>
  </si>
  <si>
    <t>RWVDV</t>
  </si>
  <si>
    <t>DELDERFIELD WARD</t>
  </si>
  <si>
    <t>RWVEH</t>
  </si>
  <si>
    <t>LDS SOUTH AND WEST DEVON</t>
  </si>
  <si>
    <t>RWVN2</t>
  </si>
  <si>
    <t>TORBAY DRUG SERV(CJT) NMP</t>
  </si>
  <si>
    <t>RWVN3</t>
  </si>
  <si>
    <t>DEVON DRUG SERV (S&amp;W) NMP</t>
  </si>
  <si>
    <t>RWVN4</t>
  </si>
  <si>
    <t>DEVON DRUG SV(S&amp;W P/C)NMP</t>
  </si>
  <si>
    <t>RWVN5</t>
  </si>
  <si>
    <t>DEVON DRUG SERV (EEM) NMP</t>
  </si>
  <si>
    <t>RWVN6</t>
  </si>
  <si>
    <t>DEVON DRUG SV(EEM P/C)NMP</t>
  </si>
  <si>
    <t>RWVN7</t>
  </si>
  <si>
    <t>DEVON DRUG SERV(NORTH)NMP</t>
  </si>
  <si>
    <t>RWVN8</t>
  </si>
  <si>
    <t>DEVON DRUG SV(NTH P/C)NMP</t>
  </si>
  <si>
    <t>RWVND</t>
  </si>
  <si>
    <t>OPMH NORTH DEVON - WEST (NMP)</t>
  </si>
  <si>
    <t>RWVNF</t>
  </si>
  <si>
    <t>MENTAL HEALTH NORTH DEVON (NMP)</t>
  </si>
  <si>
    <t>RWVNG</t>
  </si>
  <si>
    <t>EXETER CRS (NMP)</t>
  </si>
  <si>
    <t>RWVNJ</t>
  </si>
  <si>
    <t>STEP EXETER EAST &amp; MID (NMP)</t>
  </si>
  <si>
    <t>RWVNK</t>
  </si>
  <si>
    <t>MID DEVON R &amp; IL</t>
  </si>
  <si>
    <t>RWVNN</t>
  </si>
  <si>
    <t>TEIGNBRIDGE CRS (NMP)</t>
  </si>
  <si>
    <t>RWX2A</t>
  </si>
  <si>
    <t>INTERMEDIATE CARE - P2A</t>
  </si>
  <si>
    <t>RWX2C</t>
  </si>
  <si>
    <t>INTERMEDIATE CARE - P2C</t>
  </si>
  <si>
    <t>RWX2D</t>
  </si>
  <si>
    <t>INTERMEDIATE CARE - P2D</t>
  </si>
  <si>
    <t>RWX51</t>
  </si>
  <si>
    <t>PROSPECT PARK HOSPITAL</t>
  </si>
  <si>
    <t>RWX5H</t>
  </si>
  <si>
    <t>DIABETES CTR - WAM P5H</t>
  </si>
  <si>
    <t>RWX64</t>
  </si>
  <si>
    <t>SIX OAKS</t>
  </si>
  <si>
    <t>RWX6C</t>
  </si>
  <si>
    <t>HENRY TUDOR - P6C</t>
  </si>
  <si>
    <t>RWX6D</t>
  </si>
  <si>
    <t>RAPID ASSESSMENT - WAMP6D</t>
  </si>
  <si>
    <t>RWX70</t>
  </si>
  <si>
    <t>WOKINGHAM COMMUNITY HOSPITAL</t>
  </si>
  <si>
    <t>RWX75</t>
  </si>
  <si>
    <t>NEW HORIZONS</t>
  </si>
  <si>
    <t>RWX77</t>
  </si>
  <si>
    <t>BATTLE HOSPITAL</t>
  </si>
  <si>
    <t>RWX79</t>
  </si>
  <si>
    <t>HEATHERWOOD HOSPITAL</t>
  </si>
  <si>
    <t>RWX7A</t>
  </si>
  <si>
    <t>UPTON ELDERLY - P7A</t>
  </si>
  <si>
    <t>RWX7C</t>
  </si>
  <si>
    <t>COMMUNITY PAEDIATRIC - P7C</t>
  </si>
  <si>
    <t>RWX7D</t>
  </si>
  <si>
    <t>DAY HOSPITAL - P7D</t>
  </si>
  <si>
    <t>RWX7E</t>
  </si>
  <si>
    <t>UPTON PAEDIATRIC - P7E</t>
  </si>
  <si>
    <t>RWX80</t>
  </si>
  <si>
    <t>KING EDWARD VII</t>
  </si>
  <si>
    <t>RWX82</t>
  </si>
  <si>
    <t>RAVENSWOOD VILLAGE</t>
  </si>
  <si>
    <t>RWX83</t>
  </si>
  <si>
    <t>ROYAL BERKSHIRE HOSPITAL</t>
  </si>
  <si>
    <t>RWX84</t>
  </si>
  <si>
    <t>ST MARKS HOSPITAL</t>
  </si>
  <si>
    <t>RWX85</t>
  </si>
  <si>
    <t>UPTON HOSPITAL</t>
  </si>
  <si>
    <t>RWX86</t>
  </si>
  <si>
    <t>WEST BERKSHIRE COMMUNITY HOSPITAL</t>
  </si>
  <si>
    <t>RWX87</t>
  </si>
  <si>
    <t>WEXHAM PARK HOSPITAL</t>
  </si>
  <si>
    <t>RWX97</t>
  </si>
  <si>
    <t>FRIMLEY PARK HOSPITAL</t>
  </si>
  <si>
    <t>RWX9A</t>
  </si>
  <si>
    <t>COMMUNITY PAEDIATRIC -P9A</t>
  </si>
  <si>
    <t>RWXAC</t>
  </si>
  <si>
    <t>TIME SQUARE</t>
  </si>
  <si>
    <t>RWXAE</t>
  </si>
  <si>
    <t>RWXAF</t>
  </si>
  <si>
    <t>NEW HOPE</t>
  </si>
  <si>
    <t>RWXAH</t>
  </si>
  <si>
    <t>SLOUGH HOMELESS - OUR CONCERN</t>
  </si>
  <si>
    <t>RWXAJ</t>
  </si>
  <si>
    <t>FOUNDATION</t>
  </si>
  <si>
    <t>RWXAK</t>
  </si>
  <si>
    <t>TURNING POINT, NEWBURY</t>
  </si>
  <si>
    <t>RWXAP</t>
  </si>
  <si>
    <t>SPACE</t>
  </si>
  <si>
    <t>RWXAV</t>
  </si>
  <si>
    <t>ST PETERS HOSPITAL</t>
  </si>
  <si>
    <t>RWXAW</t>
  </si>
  <si>
    <t>T2, MAIDENHEAD</t>
  </si>
  <si>
    <t>RWXDR</t>
  </si>
  <si>
    <t>THEALE</t>
  </si>
  <si>
    <t>RWXDT</t>
  </si>
  <si>
    <t>THE OLD FORGE</t>
  </si>
  <si>
    <t>RWXFQ</t>
  </si>
  <si>
    <t>THATCHAM CATHOLIC HALL</t>
  </si>
  <si>
    <t>RWXGA</t>
  </si>
  <si>
    <t>TANFIELD</t>
  </si>
  <si>
    <t>RWXHG</t>
  </si>
  <si>
    <t>CALCOT BRANCH</t>
  </si>
  <si>
    <t>RWXHT</t>
  </si>
  <si>
    <t>ALL SAINTS ANNEXE</t>
  </si>
  <si>
    <t>RWXJG</t>
  </si>
  <si>
    <t>FIRST WOOSEHILL SCOUT HUT</t>
  </si>
  <si>
    <t>RWXJL</t>
  </si>
  <si>
    <t>ST MARY THE VIRGIN HALL (WOKINGHAM)</t>
  </si>
  <si>
    <t>RWXKG</t>
  </si>
  <si>
    <t>UNIVERSITY OF READING</t>
  </si>
  <si>
    <t>RWXKN</t>
  </si>
  <si>
    <t>SWALLOWFIELD PARISH HALL</t>
  </si>
  <si>
    <t>RWXKY</t>
  </si>
  <si>
    <t>BUCKLEBURY MEMORIAL HALL</t>
  </si>
  <si>
    <t>RWXLC</t>
  </si>
  <si>
    <t>ST MARY THE VIRGIN HALL (READING)</t>
  </si>
  <si>
    <t>RWXLF</t>
  </si>
  <si>
    <t>TOWNLANDS HOSPITAL</t>
  </si>
  <si>
    <t>RWXLL</t>
  </si>
  <si>
    <t>WINDSOR DIALYSIS UNIT</t>
  </si>
  <si>
    <t>RWXLV</t>
  </si>
  <si>
    <t>SHINFIELD PARISH HALL</t>
  </si>
  <si>
    <t>RWXMF</t>
  </si>
  <si>
    <t>SLT AT WOKINGHAM HOSPITAL</t>
  </si>
  <si>
    <t>RWXMG</t>
  </si>
  <si>
    <t>NUTRITION &amp; DIETETICS AT WEST BERKS HOSPITAL</t>
  </si>
  <si>
    <t>RWXMH</t>
  </si>
  <si>
    <t>BUTRITION &amp; DIETETICS AT WOKINGHAM HOSPITAL</t>
  </si>
  <si>
    <t>RWXMJ</t>
  </si>
  <si>
    <t>NUTRITION &amp; DIETETICS SUPPORT &amp; LD AT WOKINGHAM HOSPITAL</t>
  </si>
  <si>
    <t>RWXMQ</t>
  </si>
  <si>
    <t>DELLWOOD HOSPITAL</t>
  </si>
  <si>
    <t>RWXNQ</t>
  </si>
  <si>
    <t>LD BRACKNELL</t>
  </si>
  <si>
    <t>RWXNV</t>
  </si>
  <si>
    <t>CHURCHILL HOSPITAL OXFORD</t>
  </si>
  <si>
    <t>RWXNW</t>
  </si>
  <si>
    <t>ABINGDON HOSPITAL OUT-PATIENTS DEPARTMENT</t>
  </si>
  <si>
    <t>RWXPE</t>
  </si>
  <si>
    <t>RWXPG</t>
  </si>
  <si>
    <t>RWXX3</t>
  </si>
  <si>
    <t>PSYCHIATRY OLDER AGED NEWBURY CONS3</t>
  </si>
  <si>
    <t>RX209</t>
  </si>
  <si>
    <t>STOWFORD</t>
  </si>
  <si>
    <t>RX20C</t>
  </si>
  <si>
    <t>B&amp;H DEMENTIA CARE AT HOME</t>
  </si>
  <si>
    <t>RX20D</t>
  </si>
  <si>
    <t>BRUNSWICK WARD</t>
  </si>
  <si>
    <t>RX20F</t>
  </si>
  <si>
    <t>HAVEN WARD</t>
  </si>
  <si>
    <t>RX20G</t>
  </si>
  <si>
    <t>PROMENADE WARD</t>
  </si>
  <si>
    <t>RX20H</t>
  </si>
  <si>
    <t>MERIDIAN WARD</t>
  </si>
  <si>
    <t>RX20K</t>
  </si>
  <si>
    <t>PAVILLION WARD</t>
  </si>
  <si>
    <t>RX20L</t>
  </si>
  <si>
    <t>REGENCY WARD</t>
  </si>
  <si>
    <t>RX20M</t>
  </si>
  <si>
    <t>COBURN WARD</t>
  </si>
  <si>
    <t>RX20W</t>
  </si>
  <si>
    <t>GROVE WARD</t>
  </si>
  <si>
    <t>RX20X</t>
  </si>
  <si>
    <t>ORCHARD WARD</t>
  </si>
  <si>
    <t>RX213</t>
  </si>
  <si>
    <t>RX214</t>
  </si>
  <si>
    <t>RX217</t>
  </si>
  <si>
    <t>TAKE TWO</t>
  </si>
  <si>
    <t>RX218</t>
  </si>
  <si>
    <t>ALEXANDRA VILLAS SITE</t>
  </si>
  <si>
    <t>RX21J</t>
  </si>
  <si>
    <t>B &amp; H ATS WEST (GP)</t>
  </si>
  <si>
    <t>RX21L</t>
  </si>
  <si>
    <t>BRIGHTON WEST LWWDT (MA)</t>
  </si>
  <si>
    <t>RX21M</t>
  </si>
  <si>
    <t>BRIGHTON EAST LWWDT (SC)</t>
  </si>
  <si>
    <t>RX21N</t>
  </si>
  <si>
    <t>BRIGHTON WEST LWWDT (VL)</t>
  </si>
  <si>
    <t>RX21P</t>
  </si>
  <si>
    <t>WEST B&amp;H DEMENTIA ATS</t>
  </si>
  <si>
    <t>RX21Q</t>
  </si>
  <si>
    <t>B &amp; H ATS EAST (SC)</t>
  </si>
  <si>
    <t>RX21R</t>
  </si>
  <si>
    <t>B &amp; H ATS EAST (TS)</t>
  </si>
  <si>
    <t>RX21T</t>
  </si>
  <si>
    <t>BRIGHTON SMS</t>
  </si>
  <si>
    <t>RX21V</t>
  </si>
  <si>
    <t>B &amp; H ATS EAST (SY)</t>
  </si>
  <si>
    <t>RX21W</t>
  </si>
  <si>
    <t>B &amp; H ATS WEST (MA)</t>
  </si>
  <si>
    <t>RX21X</t>
  </si>
  <si>
    <t>B &amp; H ATS WEST (VL)</t>
  </si>
  <si>
    <t>RX21Y</t>
  </si>
  <si>
    <t>B &amp; H ATS WEST (RG)</t>
  </si>
  <si>
    <t>RX220</t>
  </si>
  <si>
    <t>MARTINS FARM</t>
  </si>
  <si>
    <t>RX223</t>
  </si>
  <si>
    <t>NORTHDOWN</t>
  </si>
  <si>
    <t>RX224</t>
  </si>
  <si>
    <t>ACRE DAY HOSPITAL</t>
  </si>
  <si>
    <t>RX226</t>
  </si>
  <si>
    <t>RX22K</t>
  </si>
  <si>
    <t>AHTT BRIGHTON</t>
  </si>
  <si>
    <t>RX22L</t>
  </si>
  <si>
    <t>REHABILITATION BRIGHTON</t>
  </si>
  <si>
    <t>RX22M</t>
  </si>
  <si>
    <t>AOT BRIGHTON</t>
  </si>
  <si>
    <t>RX22N</t>
  </si>
  <si>
    <t>TRIAGE BRIGHTON</t>
  </si>
  <si>
    <t>RX22W</t>
  </si>
  <si>
    <t>B &amp; H CENTRAL RECOVERY</t>
  </si>
  <si>
    <t>RX22X</t>
  </si>
  <si>
    <t>B&amp;H ATS EAST (SB)</t>
  </si>
  <si>
    <t>RX22Y</t>
  </si>
  <si>
    <t>B&amp;H ATS WEST (PL)</t>
  </si>
  <si>
    <t>RX233</t>
  </si>
  <si>
    <t>RX234</t>
  </si>
  <si>
    <t>VILLA WARD &amp; DOWNSVIEW</t>
  </si>
  <si>
    <t>RX23D</t>
  </si>
  <si>
    <t>HASTINGS AND ROTHER LDS</t>
  </si>
  <si>
    <t>RX23F</t>
  </si>
  <si>
    <t>HASTINGS &amp; ROTHER OP (IKM)</t>
  </si>
  <si>
    <t>RX23G</t>
  </si>
  <si>
    <t>HASTINGS DEMENTIA</t>
  </si>
  <si>
    <t>RX23H</t>
  </si>
  <si>
    <t>HASTINGS &amp; ROTHER OP (CS)</t>
  </si>
  <si>
    <t>RX23M</t>
  </si>
  <si>
    <t>WOODLANDS WARD</t>
  </si>
  <si>
    <t>RX23V</t>
  </si>
  <si>
    <t>CRHT HASTINGS/ROTHER</t>
  </si>
  <si>
    <t>RX23Y</t>
  </si>
  <si>
    <t>HEATHFIELD WARD</t>
  </si>
  <si>
    <t>RX240</t>
  </si>
  <si>
    <t>THE HAROLD KIDD UNIT</t>
  </si>
  <si>
    <t>RX241</t>
  </si>
  <si>
    <t>PRIMROSE COTTAGES (1&amp;2)</t>
  </si>
  <si>
    <t>RX242</t>
  </si>
  <si>
    <t>MENTAL HEALTH BLOCK, HORSHAM HOSPITAL</t>
  </si>
  <si>
    <t>RX244</t>
  </si>
  <si>
    <t>THE WEALD DAY HOSPITAL</t>
  </si>
  <si>
    <t>RX248</t>
  </si>
  <si>
    <t>EASTERGATE BUILDING</t>
  </si>
  <si>
    <t>RX249</t>
  </si>
  <si>
    <t>WARNINGLID DAY HOSPITAL</t>
  </si>
  <si>
    <t>RX24F</t>
  </si>
  <si>
    <t>LEWES &amp; WEALDEN LDS</t>
  </si>
  <si>
    <t>RX24K</t>
  </si>
  <si>
    <t>HW, L&amp;H ATS DEMENTIA (AK)</t>
  </si>
  <si>
    <t>RX24L</t>
  </si>
  <si>
    <t>HW, L&amp;H ATS FUNCTIONAL (AK)</t>
  </si>
  <si>
    <t>RX24N</t>
  </si>
  <si>
    <t>HW, L&amp;H ATS DEMENTIA (NT)</t>
  </si>
  <si>
    <t>RX24R</t>
  </si>
  <si>
    <t>FORENSIC BRIGHTON AND HOVE</t>
  </si>
  <si>
    <t>RX24T</t>
  </si>
  <si>
    <t>FORENSIC EASTBOURNE / WEALDEN</t>
  </si>
  <si>
    <t>RX24V</t>
  </si>
  <si>
    <t>FORENSIC HASTINGS/ROTHER</t>
  </si>
  <si>
    <t>RX24X</t>
  </si>
  <si>
    <t>EASTBOURNE / OUSE VALLY SMS</t>
  </si>
  <si>
    <t>RX24Y</t>
  </si>
  <si>
    <t>E SX. YOUNGER PERSONS SMS</t>
  </si>
  <si>
    <t>RX250</t>
  </si>
  <si>
    <t>CLAYTON WARD</t>
  </si>
  <si>
    <t>RX251</t>
  </si>
  <si>
    <t>FOXHOLME COTTAGES (1&amp;2)</t>
  </si>
  <si>
    <t>RX252</t>
  </si>
  <si>
    <t>THE RICHARD HOTHAM UNIT</t>
  </si>
  <si>
    <t>RX253</t>
  </si>
  <si>
    <t>THE PEARSON UNIT, MIDHURST COMMUNITY HOSPITAL</t>
  </si>
  <si>
    <t>RX254</t>
  </si>
  <si>
    <t>RX259</t>
  </si>
  <si>
    <t>ROTHERFIELD MEWS (1&amp;2)</t>
  </si>
  <si>
    <t>RX25A</t>
  </si>
  <si>
    <t>HW, L&amp;H ATS FUNCTIONAL (MP)</t>
  </si>
  <si>
    <t>RX25G</t>
  </si>
  <si>
    <t>HW, L&amp;H ATS FUNCTIONAL (SA)</t>
  </si>
  <si>
    <t>RX25H</t>
  </si>
  <si>
    <t>CRHT EASTBOURNE/WEALDON</t>
  </si>
  <si>
    <t>RX25J</t>
  </si>
  <si>
    <t>AOT/REHAB EASTBOURNE &amp; WEALD</t>
  </si>
  <si>
    <t>RX25K</t>
  </si>
  <si>
    <t>HAILSHAM &amp; EASTBOURNE EIS</t>
  </si>
  <si>
    <t>RX25L</t>
  </si>
  <si>
    <t>HW, L&amp;H ATS FUNCTIONAL (SO)</t>
  </si>
  <si>
    <t>RX25M</t>
  </si>
  <si>
    <t>CATCH-22 24/7</t>
  </si>
  <si>
    <t>RX266</t>
  </si>
  <si>
    <t>COLWOOD ADOLESCENT UNIT</t>
  </si>
  <si>
    <t>RX267</t>
  </si>
  <si>
    <t>LARCHWOOD CHILDRENS UNIT</t>
  </si>
  <si>
    <t>RX269</t>
  </si>
  <si>
    <t>LINWOOD</t>
  </si>
  <si>
    <t>RX26C</t>
  </si>
  <si>
    <t>WEST SUSSEX EIS WEST</t>
  </si>
  <si>
    <t>RX26J</t>
  </si>
  <si>
    <t>WESTERN SUSSEX LWWD (AC)</t>
  </si>
  <si>
    <t>RX26M</t>
  </si>
  <si>
    <t>WESTERN SUSSEX LWWD (TC)</t>
  </si>
  <si>
    <t>RX26N</t>
  </si>
  <si>
    <t>OAKLANDS WARD</t>
  </si>
  <si>
    <t>RX26Q</t>
  </si>
  <si>
    <t>WESTERN SUSSEX ATS (AW)</t>
  </si>
  <si>
    <t>RX26R</t>
  </si>
  <si>
    <t>WESTERN SUSSEX ATS (MB)</t>
  </si>
  <si>
    <t>RX26T</t>
  </si>
  <si>
    <t>WESTERN SUSSEX ATS (SA)</t>
  </si>
  <si>
    <t>RX26W</t>
  </si>
  <si>
    <t>WESTERN SUSSEX ATS (BQ)</t>
  </si>
  <si>
    <t>RX26X</t>
  </si>
  <si>
    <t>WESTERN SUSSEX ATS (JS)</t>
  </si>
  <si>
    <t>RX270</t>
  </si>
  <si>
    <t>SPRINGVALE CMHC (EAST GRINSTEAD)</t>
  </si>
  <si>
    <t>RX271</t>
  </si>
  <si>
    <t>SUMMERFOLD CMHC (BURGESS HILL)</t>
  </si>
  <si>
    <t>RX274</t>
  </si>
  <si>
    <t>THE LARCHES</t>
  </si>
  <si>
    <t>RX275</t>
  </si>
  <si>
    <t>SOUTHDOWN</t>
  </si>
  <si>
    <t>RX277</t>
  </si>
  <si>
    <t>MEADOWFIELD</t>
  </si>
  <si>
    <t>RX278</t>
  </si>
  <si>
    <t>THE COTTAGE - HORSHAM HOSPITAL</t>
  </si>
  <si>
    <t>RX27C</t>
  </si>
  <si>
    <t>CHICHESTER AOT</t>
  </si>
  <si>
    <t>RX27D</t>
  </si>
  <si>
    <t>CHICHESTER CRT</t>
  </si>
  <si>
    <t>RX27K</t>
  </si>
  <si>
    <t>MID SUSSEX - LWWDT</t>
  </si>
  <si>
    <t>RX27N</t>
  </si>
  <si>
    <t>MID SUSSEX ATC (SE)</t>
  </si>
  <si>
    <t>RX27P</t>
  </si>
  <si>
    <t>MID SUSSEX ATC (PJ)</t>
  </si>
  <si>
    <t>RX27T</t>
  </si>
  <si>
    <t>WEST SUSSEX EIS NORTH</t>
  </si>
  <si>
    <t>RX286</t>
  </si>
  <si>
    <t>THE SUMMIT</t>
  </si>
  <si>
    <t>RX28K</t>
  </si>
  <si>
    <t>CRAWLEY - OPMHS</t>
  </si>
  <si>
    <t>RX28L</t>
  </si>
  <si>
    <t>IRIS WARD</t>
  </si>
  <si>
    <t>RX28M</t>
  </si>
  <si>
    <t>NORTH WESTERN LWWDT</t>
  </si>
  <si>
    <t>RX28P</t>
  </si>
  <si>
    <t>NORTH WEST SUSSEX AOT</t>
  </si>
  <si>
    <t>RX28Q</t>
  </si>
  <si>
    <t>CRAWLEY &amp; HORSHAM ATC (SR)</t>
  </si>
  <si>
    <t>RX28T</t>
  </si>
  <si>
    <t>CRAWLEY &amp; HORSHAM ATC (GS)</t>
  </si>
  <si>
    <t>RX28X</t>
  </si>
  <si>
    <t>NWS.CRS &amp; HTT</t>
  </si>
  <si>
    <t>RX291</t>
  </si>
  <si>
    <t>PACK-IT (UNIT 17)</t>
  </si>
  <si>
    <t>RX292</t>
  </si>
  <si>
    <t>DOCTORS ON CALL BASE</t>
  </si>
  <si>
    <t>RX293</t>
  </si>
  <si>
    <t>CHANCTONBURY WARD</t>
  </si>
  <si>
    <t>RX294</t>
  </si>
  <si>
    <t>CRICKET PAVILLION</t>
  </si>
  <si>
    <t>RX297</t>
  </si>
  <si>
    <t>DOVE DAY HOSPITAL</t>
  </si>
  <si>
    <t>RX298</t>
  </si>
  <si>
    <t>RX29N</t>
  </si>
  <si>
    <t>CFOT WEST SUSSEX</t>
  </si>
  <si>
    <t>RX29P</t>
  </si>
  <si>
    <t>W. SX. YOUNG PERSONS SMT</t>
  </si>
  <si>
    <t>RX2A4</t>
  </si>
  <si>
    <t>MINSTRELS GALLERY</t>
  </si>
  <si>
    <t>RX2A6</t>
  </si>
  <si>
    <t>THE SALTINGS</t>
  </si>
  <si>
    <t>RX2A8</t>
  </si>
  <si>
    <t>GREENACRES</t>
  </si>
  <si>
    <t>RX2AA</t>
  </si>
  <si>
    <t>SMS HASTINGS - CORNWALLIS</t>
  </si>
  <si>
    <t>RX2AC</t>
  </si>
  <si>
    <t>SMS HASTINGS - CARISBROOKE</t>
  </si>
  <si>
    <t>RX2AD</t>
  </si>
  <si>
    <t>SMS HASTINGS - COLLINGTON</t>
  </si>
  <si>
    <t>RX2AE</t>
  </si>
  <si>
    <t>SMS HASTINGS - SIDLEY</t>
  </si>
  <si>
    <t>RX2AH</t>
  </si>
  <si>
    <t>SMS E'BOURNE - GREEN ST</t>
  </si>
  <si>
    <t>RX2AJ</t>
  </si>
  <si>
    <t>SMS E'BOURNE - SEASIDE</t>
  </si>
  <si>
    <t>RX2AK</t>
  </si>
  <si>
    <t>SMS E'BOURNE - ST ANDREWS</t>
  </si>
  <si>
    <t>RX2AL</t>
  </si>
  <si>
    <t>SMS E'BOURNE - CHAPEL ST</t>
  </si>
  <si>
    <t>RX2AM</t>
  </si>
  <si>
    <t>SMS E'BOURNE - BUXTED</t>
  </si>
  <si>
    <t>RX2AN</t>
  </si>
  <si>
    <t>HASTINGS &amp; ROTHER SMS</t>
  </si>
  <si>
    <t>RX2AR</t>
  </si>
  <si>
    <t>SMS HASTINGS - SILVER</t>
  </si>
  <si>
    <t>RX2AT</t>
  </si>
  <si>
    <t>SMS HASTINGS - HOLLINGTON</t>
  </si>
  <si>
    <t>RX2AV</t>
  </si>
  <si>
    <t>H &amp; ROTHER SMHT (RMB)</t>
  </si>
  <si>
    <t>RX2AW</t>
  </si>
  <si>
    <t>H &amp; ROTHER SMHT (SA)</t>
  </si>
  <si>
    <t>RX2AX</t>
  </si>
  <si>
    <t>H &amp; ROTHER SMHT (SM)</t>
  </si>
  <si>
    <t>RX2AY</t>
  </si>
  <si>
    <t>H &amp; ROTHER SMHT (CS)</t>
  </si>
  <si>
    <t>RX2C0</t>
  </si>
  <si>
    <t>RYE MEMORIAL HOSPITAL</t>
  </si>
  <si>
    <t>RX2C1</t>
  </si>
  <si>
    <t>OLD MILL SQUARE</t>
  </si>
  <si>
    <t>RX2C3</t>
  </si>
  <si>
    <t>MORTUARY</t>
  </si>
  <si>
    <t>RX2C4</t>
  </si>
  <si>
    <t>THE CYGNETS NURSERY</t>
  </si>
  <si>
    <t>RX2C8</t>
  </si>
  <si>
    <t>RX2C9</t>
  </si>
  <si>
    <t>RX2CA</t>
  </si>
  <si>
    <t>H &amp; ROTHER SMHT (RS)</t>
  </si>
  <si>
    <t>RX2CC</t>
  </si>
  <si>
    <t>H &amp; ROTHER SMHT (MA)</t>
  </si>
  <si>
    <t>RX2CD</t>
  </si>
  <si>
    <t>H &amp; ROTHER SMHT (SV)</t>
  </si>
  <si>
    <t>RX2CQ</t>
  </si>
  <si>
    <t>NORTH WEST SUSSEX MAS</t>
  </si>
  <si>
    <t>RX2CT</t>
  </si>
  <si>
    <t>WEST SUSSEX MAS SOUTH</t>
  </si>
  <si>
    <t>RX2CV</t>
  </si>
  <si>
    <t>WEST SUSSEX MAS WEST</t>
  </si>
  <si>
    <t>RX2D0</t>
  </si>
  <si>
    <t>THE SANCTUARY</t>
  </si>
  <si>
    <t>RX2D6</t>
  </si>
  <si>
    <t>BEECHMONT</t>
  </si>
  <si>
    <t>RX2D7</t>
  </si>
  <si>
    <t>GLEBELANDS CMTHE</t>
  </si>
  <si>
    <t>RX2DD</t>
  </si>
  <si>
    <t>HW,L&amp;H ATS FUNCTIONAL(NT)</t>
  </si>
  <si>
    <t>RX2DE</t>
  </si>
  <si>
    <t>WEST SUSSEX DCS WEST</t>
  </si>
  <si>
    <t>RX2DF</t>
  </si>
  <si>
    <t>RX2DG</t>
  </si>
  <si>
    <t>W. SUSSEX MAS SOUTH (GB)</t>
  </si>
  <si>
    <t>RX2DH</t>
  </si>
  <si>
    <t>WESTERN SUSSEX ATS (AC)</t>
  </si>
  <si>
    <t>RX2DK</t>
  </si>
  <si>
    <t>WESTERN SUSSEX ATS (GK)</t>
  </si>
  <si>
    <t>RX2DN</t>
  </si>
  <si>
    <t>HASTINGS &amp; ROTHER EIS</t>
  </si>
  <si>
    <t>RX2E0</t>
  </si>
  <si>
    <t>BARLAVINGTON MANOR</t>
  </si>
  <si>
    <t>RX2E1</t>
  </si>
  <si>
    <t>ROSE WARD</t>
  </si>
  <si>
    <t>RX2E2</t>
  </si>
  <si>
    <t>LILAC WARD</t>
  </si>
  <si>
    <t>RX2E3</t>
  </si>
  <si>
    <t>THE MERTON</t>
  </si>
  <si>
    <t>RX2E5</t>
  </si>
  <si>
    <t>THE SCOTT UNIT &amp; PAEDIATRIC DEVELOPMENT UNIT</t>
  </si>
  <si>
    <t>RX2E7</t>
  </si>
  <si>
    <t>RX2E8</t>
  </si>
  <si>
    <t>HIGHMORE</t>
  </si>
  <si>
    <t>RX2F1</t>
  </si>
  <si>
    <t>HOMEFIELD PLACE</t>
  </si>
  <si>
    <t>RX2F2</t>
  </si>
  <si>
    <t>SEAFORD DAY HOSPITAL</t>
  </si>
  <si>
    <t>RX2F3</t>
  </si>
  <si>
    <t>AMBERSTONE HOSPITAL</t>
  </si>
  <si>
    <t>RX2F6</t>
  </si>
  <si>
    <t>GRANGEMEAD</t>
  </si>
  <si>
    <t>RX2G0</t>
  </si>
  <si>
    <t>LITTLECOTE CHILDRENS HOME</t>
  </si>
  <si>
    <t>RX2G1</t>
  </si>
  <si>
    <t>MILTON GRANGE</t>
  </si>
  <si>
    <t>RX2G2</t>
  </si>
  <si>
    <t>CHALLENGING BEHAVIOUR UNIT</t>
  </si>
  <si>
    <t>RX2G4</t>
  </si>
  <si>
    <t>MOAT CROFT</t>
  </si>
  <si>
    <t>RX2G8</t>
  </si>
  <si>
    <t>STURTON PLACE</t>
  </si>
  <si>
    <t>RX2H0</t>
  </si>
  <si>
    <t>SEASIDE CHILDRENS HOME</t>
  </si>
  <si>
    <t>RX2H3</t>
  </si>
  <si>
    <t>ROBOROUGH DAY HOSPITAL</t>
  </si>
  <si>
    <t>RX2H4</t>
  </si>
  <si>
    <t>THE BOURNE</t>
  </si>
  <si>
    <t>RX2H5</t>
  </si>
  <si>
    <t>PRINTING REHABILITATION UNIT</t>
  </si>
  <si>
    <t>RX2H6</t>
  </si>
  <si>
    <t>HORTICULTURE REHABILITATION UNIT</t>
  </si>
  <si>
    <t>RX2H7</t>
  </si>
  <si>
    <t>BOWHILL</t>
  </si>
  <si>
    <t>RX2H8</t>
  </si>
  <si>
    <t>RX2H9</t>
  </si>
  <si>
    <t>RX2J0</t>
  </si>
  <si>
    <t>TEASEL CHILDRENS HOME</t>
  </si>
  <si>
    <t>RX2J7</t>
  </si>
  <si>
    <t>HOMESTEAD</t>
  </si>
  <si>
    <t>RX2J8</t>
  </si>
  <si>
    <t>MAYFIELD PLACE</t>
  </si>
  <si>
    <t>RX2J9</t>
  </si>
  <si>
    <t>NEWHAVEN HILLRISE DAY HOSPITAL</t>
  </si>
  <si>
    <t>RX2K4</t>
  </si>
  <si>
    <t>THE CHAPEL (HELLINGLY SITE)</t>
  </si>
  <si>
    <t>RX2K5</t>
  </si>
  <si>
    <t>THE CRECHE</t>
  </si>
  <si>
    <t>RX2K7</t>
  </si>
  <si>
    <t>WOODSIDE ANNEXE</t>
  </si>
  <si>
    <t>RX2K8</t>
  </si>
  <si>
    <t>LEWES VICTORIA HOSPITAL</t>
  </si>
  <si>
    <t>RX2L5</t>
  </si>
  <si>
    <t>RX2L6</t>
  </si>
  <si>
    <t>RX2L8</t>
  </si>
  <si>
    <t>BEECHWOOD UNIT</t>
  </si>
  <si>
    <t>RX2M0</t>
  </si>
  <si>
    <t>CLERMONT</t>
  </si>
  <si>
    <t>RX2M1</t>
  </si>
  <si>
    <t>CONQUEST HOSPITAL</t>
  </si>
  <si>
    <t>RX2M4</t>
  </si>
  <si>
    <t>BEXHILL COMMUNITY HOSPITAL</t>
  </si>
  <si>
    <t>RX2M5</t>
  </si>
  <si>
    <t>RX2M7</t>
  </si>
  <si>
    <t>ST PETERS PLACE</t>
  </si>
  <si>
    <t>RX2N0</t>
  </si>
  <si>
    <t>MOUNT DENYS</t>
  </si>
  <si>
    <t>RX2N1</t>
  </si>
  <si>
    <t>RX2N2</t>
  </si>
  <si>
    <t>ROYAL SUSSEX COUNTY HOSPITAL</t>
  </si>
  <si>
    <t>RX2N9</t>
  </si>
  <si>
    <t>CHAILEY HERITAGE</t>
  </si>
  <si>
    <t>RX2P0</t>
  </si>
  <si>
    <t>LANGLEY GREEN HOSPITAL</t>
  </si>
  <si>
    <t>RX2P7</t>
  </si>
  <si>
    <t>FERNLEIGH</t>
  </si>
  <si>
    <t>RX2Q3</t>
  </si>
  <si>
    <t>RX2Q5</t>
  </si>
  <si>
    <t>ROSEMARY PARK</t>
  </si>
  <si>
    <t>RX2Q8</t>
  </si>
  <si>
    <t>SUSSEX BEACON</t>
  </si>
  <si>
    <t>RX2Q9</t>
  </si>
  <si>
    <t>SUSSEX CARE</t>
  </si>
  <si>
    <t>RX2R1</t>
  </si>
  <si>
    <t>THE FIELDINGS</t>
  </si>
  <si>
    <t>RX2R2</t>
  </si>
  <si>
    <t>RX2R8</t>
  </si>
  <si>
    <t>YASMIN BYSIDE COMFORT</t>
  </si>
  <si>
    <t>RX2R9</t>
  </si>
  <si>
    <t>RX2T0</t>
  </si>
  <si>
    <t>CARE CO-OPS</t>
  </si>
  <si>
    <t>RX2T1</t>
  </si>
  <si>
    <t>OLD STEINE (YMCA)</t>
  </si>
  <si>
    <t>RX2T6</t>
  </si>
  <si>
    <t>VANTAGE POINT</t>
  </si>
  <si>
    <t>RX2T8</t>
  </si>
  <si>
    <t>RX2W0</t>
  </si>
  <si>
    <t>UNIT 5 CIGNETS</t>
  </si>
  <si>
    <t>RX2W7</t>
  </si>
  <si>
    <t>RX2X4</t>
  </si>
  <si>
    <t>CHALKHILL</t>
  </si>
  <si>
    <t>RX2X6</t>
  </si>
  <si>
    <t>RX2XG</t>
  </si>
  <si>
    <t>CRI LEWISHAM</t>
  </si>
  <si>
    <t>RX2XH</t>
  </si>
  <si>
    <t>CRI TONBRIDGE</t>
  </si>
  <si>
    <t>RX2XK</t>
  </si>
  <si>
    <t>CRI MAIDSTONE</t>
  </si>
  <si>
    <t>RX2XL</t>
  </si>
  <si>
    <t>KENT AND CANTERBURY HOSPITAL</t>
  </si>
  <si>
    <t>RX2XM</t>
  </si>
  <si>
    <t>DAISY DCS READING</t>
  </si>
  <si>
    <t>RX2XN</t>
  </si>
  <si>
    <t>DAISY DCS ENFIELD</t>
  </si>
  <si>
    <t>RX2XP</t>
  </si>
  <si>
    <t>BUCKLAND HOSPITAL</t>
  </si>
  <si>
    <t>RX2XV</t>
  </si>
  <si>
    <t>CRAWLEY RECOVERY AND WELL-BEING</t>
  </si>
  <si>
    <t>RX2Y4</t>
  </si>
  <si>
    <t>BRAMBLYS</t>
  </si>
  <si>
    <t>RX2Y5</t>
  </si>
  <si>
    <t>RX2Y7</t>
  </si>
  <si>
    <t>OAK PARK</t>
  </si>
  <si>
    <t>RX2Y8</t>
  </si>
  <si>
    <t>RX2YA</t>
  </si>
  <si>
    <t>PRESTON SKREENS</t>
  </si>
  <si>
    <t>RX2YC</t>
  </si>
  <si>
    <t>PRESTON HALL HOSPITAL</t>
  </si>
  <si>
    <t>RX2YD</t>
  </si>
  <si>
    <t>ALAN GARDNER COTTAGE</t>
  </si>
  <si>
    <t>RX2YN</t>
  </si>
  <si>
    <t>HOMEOPATHIC HOSPITAL</t>
  </si>
  <si>
    <t>RX2YR</t>
  </si>
  <si>
    <t>RX2YV</t>
  </si>
  <si>
    <t>RX2YX</t>
  </si>
  <si>
    <t>FORT SOUTHWICK</t>
  </si>
  <si>
    <t>RX301</t>
  </si>
  <si>
    <t>TEES, ESK, WEAR VALLEY NHS TRUST (DURHAM)</t>
  </si>
  <si>
    <t>RX302</t>
  </si>
  <si>
    <t>TEES, ESK WEAR VALLEY NHS TRUST (TEES)</t>
  </si>
  <si>
    <t>RX303</t>
  </si>
  <si>
    <t>RX304</t>
  </si>
  <si>
    <t>WOLFSON RESEARCH INSTITUTE</t>
  </si>
  <si>
    <t>RX30C</t>
  </si>
  <si>
    <t>CENTENARY SUITE</t>
  </si>
  <si>
    <t>RX30D</t>
  </si>
  <si>
    <t>GEORGE HARDWICK FOUNDATION</t>
  </si>
  <si>
    <t>RX30H</t>
  </si>
  <si>
    <t>COATHAM MEMORIAL HALL</t>
  </si>
  <si>
    <t>RX30N</t>
  </si>
  <si>
    <t>CAMPHILL VILLAGE TRUST</t>
  </si>
  <si>
    <t>RX30P</t>
  </si>
  <si>
    <t>PARK VIEW</t>
  </si>
  <si>
    <t>RX312</t>
  </si>
  <si>
    <t>POA - DERWENTSIDE CH 1</t>
  </si>
  <si>
    <t>RX313</t>
  </si>
  <si>
    <t>POA - DERWENTSIDE CH 2</t>
  </si>
  <si>
    <t>RX314</t>
  </si>
  <si>
    <t>POA - CLS BL UNIT</t>
  </si>
  <si>
    <t>RX315</t>
  </si>
  <si>
    <t>POA - DURHAM BL UNIT</t>
  </si>
  <si>
    <t>RX316</t>
  </si>
  <si>
    <t>POA - SEDGEFIELD</t>
  </si>
  <si>
    <t>RX317</t>
  </si>
  <si>
    <t>POA - DDALES APARK 1</t>
  </si>
  <si>
    <t>RX318</t>
  </si>
  <si>
    <t>POA - DDALES APARK 2</t>
  </si>
  <si>
    <t>RX319</t>
  </si>
  <si>
    <t>POA - DARLINGTON WEST PARK 1</t>
  </si>
  <si>
    <t>RX31A</t>
  </si>
  <si>
    <t>CHILDRENS &amp; YOUNG PEOPLES(2)</t>
  </si>
  <si>
    <t>RX31C</t>
  </si>
  <si>
    <t>CHILDRENS &amp; YOUNG PEOPLES(3)</t>
  </si>
  <si>
    <t>RX31E</t>
  </si>
  <si>
    <t>NMP STOCKTON AFFECTIVE DISORDERS</t>
  </si>
  <si>
    <t>RX31H</t>
  </si>
  <si>
    <t>HARTLEPOOL CARERS ASSOCIATION</t>
  </si>
  <si>
    <t>RX31K</t>
  </si>
  <si>
    <t>NMP - MHSOP H'GATE</t>
  </si>
  <si>
    <t>RX31L</t>
  </si>
  <si>
    <t>M'BRO MHSOP 3 NMP</t>
  </si>
  <si>
    <t>RX31M</t>
  </si>
  <si>
    <t>NMP - LD H'GATE</t>
  </si>
  <si>
    <t>RX31Q</t>
  </si>
  <si>
    <t>NMP - MHSOP STOCKTON</t>
  </si>
  <si>
    <t>RX320</t>
  </si>
  <si>
    <t>POA - DARLINGTON WEST PARK 2</t>
  </si>
  <si>
    <t>RX350</t>
  </si>
  <si>
    <t>C &amp; YPS 1</t>
  </si>
  <si>
    <t>RX352</t>
  </si>
  <si>
    <t>POA</t>
  </si>
  <si>
    <t>RX354</t>
  </si>
  <si>
    <t>C &amp; YPS 2</t>
  </si>
  <si>
    <t>RX357</t>
  </si>
  <si>
    <t>MHSOP NP</t>
  </si>
  <si>
    <t>RX358</t>
  </si>
  <si>
    <t>C &amp; YPS CLS</t>
  </si>
  <si>
    <t>RX359</t>
  </si>
  <si>
    <t>NP PETERLEE HC</t>
  </si>
  <si>
    <t>RX361</t>
  </si>
  <si>
    <t>LD SOUTH 2</t>
  </si>
  <si>
    <t>RX368</t>
  </si>
  <si>
    <t>ADT NORTH</t>
  </si>
  <si>
    <t>RX371</t>
  </si>
  <si>
    <t>EIP (NP)</t>
  </si>
  <si>
    <t>RX381</t>
  </si>
  <si>
    <t>LD - NORTH</t>
  </si>
  <si>
    <t>RX382</t>
  </si>
  <si>
    <t>LD - SOUTH</t>
  </si>
  <si>
    <t>RX386</t>
  </si>
  <si>
    <t>TERTIARY PSYCHOSIS 2</t>
  </si>
  <si>
    <t>RX388</t>
  </si>
  <si>
    <t>LD NORTH (1)</t>
  </si>
  <si>
    <t>RX389</t>
  </si>
  <si>
    <t>LD NORTH (2)</t>
  </si>
  <si>
    <t>RX390</t>
  </si>
  <si>
    <t>LD NORTH (3)</t>
  </si>
  <si>
    <t>RX3A0</t>
  </si>
  <si>
    <t>MHSOP SB (NP)</t>
  </si>
  <si>
    <t>RX3A1</t>
  </si>
  <si>
    <t>GOODALL (NP)</t>
  </si>
  <si>
    <t>RX3A2</t>
  </si>
  <si>
    <t>MHSOP LR (NP)</t>
  </si>
  <si>
    <t>RX3A3</t>
  </si>
  <si>
    <t>MHSOP AP NP</t>
  </si>
  <si>
    <t>RX3A4</t>
  </si>
  <si>
    <t>MHSOP APK NP</t>
  </si>
  <si>
    <t>RX3A5</t>
  </si>
  <si>
    <t>NORTH END NP</t>
  </si>
  <si>
    <t>RX3A8</t>
  </si>
  <si>
    <t>MHSOP - APK NP 2</t>
  </si>
  <si>
    <t>RX3AF</t>
  </si>
  <si>
    <t>SHILDON COMMUNITY EXTENDED CARE UNIT</t>
  </si>
  <si>
    <t>RX3AT</t>
  </si>
  <si>
    <t>AUCKLAND PARK HOSPITAL</t>
  </si>
  <si>
    <t>RX3EA</t>
  </si>
  <si>
    <t>DARLINGTON MEMORIAL ROWAN BUILDING</t>
  </si>
  <si>
    <t>RX3EP</t>
  </si>
  <si>
    <t>UNIVERSITY HOSPITAL OF NORTH DURHAM</t>
  </si>
  <si>
    <t>RX3EW</t>
  </si>
  <si>
    <t>UNIVERSITY HOSPITAL OF HARTLEPOOL</t>
  </si>
  <si>
    <t>RX3FA</t>
  </si>
  <si>
    <t>UNIVERSITY HOSPITAL OF NORTH TEES</t>
  </si>
  <si>
    <t>RX3FC</t>
  </si>
  <si>
    <t>AYSGARTH</t>
  </si>
  <si>
    <t>RX3FG</t>
  </si>
  <si>
    <t>PARKSIDE MIDDLESBROUGH</t>
  </si>
  <si>
    <t>RX3FQ</t>
  </si>
  <si>
    <t>FOXRUSH AFFECTIVE DISORDER</t>
  </si>
  <si>
    <t>RX3FV</t>
  </si>
  <si>
    <t>KILTON VIEW</t>
  </si>
  <si>
    <t>RX3GG</t>
  </si>
  <si>
    <t>PRECRIBING MIDDLESBROUGH OLD AGE PSYCH</t>
  </si>
  <si>
    <t>RX3HK</t>
  </si>
  <si>
    <t>THE WILLOWS NH</t>
  </si>
  <si>
    <t>RX3JA</t>
  </si>
  <si>
    <t>RX3KN</t>
  </si>
  <si>
    <t>OAKWOOD UNIT</t>
  </si>
  <si>
    <t>RX3KR</t>
  </si>
  <si>
    <t>PARKSIDE BILLINGHAM</t>
  </si>
  <si>
    <t>RX3KW</t>
  </si>
  <si>
    <t>SPRINGWOOD</t>
  </si>
  <si>
    <t>RX3LE</t>
  </si>
  <si>
    <t>TRAFALGAR SQUARE</t>
  </si>
  <si>
    <t>RX3LL</t>
  </si>
  <si>
    <t>THE ANCHORAGE</t>
  </si>
  <si>
    <t>RX3LQ</t>
  </si>
  <si>
    <t>GUISBOROUGH GENERAL HOSPITAL</t>
  </si>
  <si>
    <t>RX3LR</t>
  </si>
  <si>
    <t>EAST CLEVELAND HOSPITAL</t>
  </si>
  <si>
    <t>RX3LW</t>
  </si>
  <si>
    <t>RX3LY</t>
  </si>
  <si>
    <t>EDEN HILL</t>
  </si>
  <si>
    <t>RX3MF</t>
  </si>
  <si>
    <t>UNIVERSITY HOSPITAL OF NORTH TEES MENTAL HEALTH UNIT</t>
  </si>
  <si>
    <t>RX3MM</t>
  </si>
  <si>
    <t>WEST PARK HOSPITAL</t>
  </si>
  <si>
    <t>RX3MQ</t>
  </si>
  <si>
    <t>GROUND FLOOR</t>
  </si>
  <si>
    <t>RX3NH</t>
  </si>
  <si>
    <t>SANDWELL PARK</t>
  </si>
  <si>
    <t>RX3NJ</t>
  </si>
  <si>
    <t>LUSTRUM VALE</t>
  </si>
  <si>
    <t>RX3NK</t>
  </si>
  <si>
    <t>THE DALES</t>
  </si>
  <si>
    <t>RX3NN</t>
  </si>
  <si>
    <t>SHOTLEY BRIDGE GROUND FLOOR FLAT</t>
  </si>
  <si>
    <t>RX3PE</t>
  </si>
  <si>
    <t>THE FRIARAGE</t>
  </si>
  <si>
    <t>RX3PL</t>
  </si>
  <si>
    <t>ASTBURY</t>
  </si>
  <si>
    <t>RX3PT</t>
  </si>
  <si>
    <t>THE RIDINGS</t>
  </si>
  <si>
    <t>RX3QD</t>
  </si>
  <si>
    <t>RX3QP</t>
  </si>
  <si>
    <t>PETERLEE COMMUNITY HOSPITAL</t>
  </si>
  <si>
    <t>RX3QW</t>
  </si>
  <si>
    <t>ST HILDA'S HALL</t>
  </si>
  <si>
    <t>RX3QX</t>
  </si>
  <si>
    <t>RX3RA</t>
  </si>
  <si>
    <t>OLD AGE PSYCH</t>
  </si>
  <si>
    <t>RX3RC</t>
  </si>
  <si>
    <t>H/POOL LD CHILDRENS SERV</t>
  </si>
  <si>
    <t>RX3RE</t>
  </si>
  <si>
    <t>ESTON &amp; EAST CLEVELAND OLD AGE PSYCH</t>
  </si>
  <si>
    <t>RX3RF</t>
  </si>
  <si>
    <t>M'BRO MHSOP SECTOR 2</t>
  </si>
  <si>
    <t>RX3RJ</t>
  </si>
  <si>
    <t>UNIT 1</t>
  </si>
  <si>
    <t>RX3RN</t>
  </si>
  <si>
    <t>WHITBY &amp; MALTON MHSOP</t>
  </si>
  <si>
    <t>RX3RQ</t>
  </si>
  <si>
    <t>NMP - FOXRUSH</t>
  </si>
  <si>
    <t>RX3RW</t>
  </si>
  <si>
    <t>MHSOP - NORTH YORKSHIRE 1</t>
  </si>
  <si>
    <t>RX3RX</t>
  </si>
  <si>
    <t>MHSOP - NORTH YORKSHIRE 2</t>
  </si>
  <si>
    <t>RX3RY</t>
  </si>
  <si>
    <t>MHSOP - NORTH YORKSHIRE 3</t>
  </si>
  <si>
    <t>RX3TD</t>
  </si>
  <si>
    <t>CYPS - NORTH YORKSHIRE 1</t>
  </si>
  <si>
    <t>RX3TE</t>
  </si>
  <si>
    <t>CYPS - NORTH YORKSHIRE 2</t>
  </si>
  <si>
    <t>RX3TF</t>
  </si>
  <si>
    <t>FORENSIC LD</t>
  </si>
  <si>
    <t>RX3TJ</t>
  </si>
  <si>
    <t>HARROGATE IHTT</t>
  </si>
  <si>
    <t>RX3TK</t>
  </si>
  <si>
    <t>NMP PARKSIDE PSYCHOSIS</t>
  </si>
  <si>
    <t>RX3TL</t>
  </si>
  <si>
    <t>AFFECTIVE - FOXRUSH</t>
  </si>
  <si>
    <t>RX3TN</t>
  </si>
  <si>
    <t>NMP - H'POOL AFF &amp; PSYCH</t>
  </si>
  <si>
    <t>RX3VE</t>
  </si>
  <si>
    <t>THE ORCHARD</t>
  </si>
  <si>
    <t>RX3VF</t>
  </si>
  <si>
    <t>THE GATE</t>
  </si>
  <si>
    <t>RX3VH</t>
  </si>
  <si>
    <t>SMS STOCKTON</t>
  </si>
  <si>
    <t>RX3VJ</t>
  </si>
  <si>
    <t>NMP EASINGTON</t>
  </si>
  <si>
    <t>RX3VM</t>
  </si>
  <si>
    <t>PARKSIDE PSYCHOSIS NMP</t>
  </si>
  <si>
    <t>RX3VT</t>
  </si>
  <si>
    <t>REDCAR AND CLEVELAND PSYCHOSIS NMP</t>
  </si>
  <si>
    <t>RX3VV</t>
  </si>
  <si>
    <t>LUSTRUM VALE MHSOP NMP</t>
  </si>
  <si>
    <t>RX3VY</t>
  </si>
  <si>
    <t>LUNEDALE</t>
  </si>
  <si>
    <t>RX3WL</t>
  </si>
  <si>
    <t>NMP MHSOP HARTLEPOOL</t>
  </si>
  <si>
    <t>RX3WM</t>
  </si>
  <si>
    <t>EATING DISORDERS OP</t>
  </si>
  <si>
    <t>RX3XE</t>
  </si>
  <si>
    <t>NMP LAKESIDE AFF DIS</t>
  </si>
  <si>
    <t>RX3XF</t>
  </si>
  <si>
    <t>MHSOP M'BRO 1 NMP</t>
  </si>
  <si>
    <t>RX3XG</t>
  </si>
  <si>
    <t>MHSOP M'BRO 2 NMP</t>
  </si>
  <si>
    <t>RX3XX</t>
  </si>
  <si>
    <t>MENTAL HEALTH UNIT - FRIARAGE HOSPITAL</t>
  </si>
  <si>
    <t>RX3YA</t>
  </si>
  <si>
    <t>SCARBOROUGH HOSPITAL</t>
  </si>
  <si>
    <t>RX3YC</t>
  </si>
  <si>
    <t>SHARROW VIEW</t>
  </si>
  <si>
    <t>RX3YE</t>
  </si>
  <si>
    <t>THE BRIARY UNIT</t>
  </si>
  <si>
    <t>RX3YG</t>
  </si>
  <si>
    <t>SKIPTON HOSPITAL</t>
  </si>
  <si>
    <t>RX3YK</t>
  </si>
  <si>
    <t>THE ORCHARDS DAY HOSPITAL</t>
  </si>
  <si>
    <t>RX3YQ</t>
  </si>
  <si>
    <t>RX405</t>
  </si>
  <si>
    <t>BLYTH ADVICE &amp; NEEDLE EXCHANGE FOR DRUG USERS</t>
  </si>
  <si>
    <t>RX406</t>
  </si>
  <si>
    <t>THE WILLOWS (MORPETH)</t>
  </si>
  <si>
    <t>RX41M</t>
  </si>
  <si>
    <t>REGIONAL EATING DISORDERS</t>
  </si>
  <si>
    <t>RX434</t>
  </si>
  <si>
    <t>SHEKINAH</t>
  </si>
  <si>
    <t>RX435</t>
  </si>
  <si>
    <t>WHITBY RISE</t>
  </si>
  <si>
    <t>RX436</t>
  </si>
  <si>
    <t>BRAESIDE</t>
  </si>
  <si>
    <t>RX43Q</t>
  </si>
  <si>
    <t>DELIBERATE SELF HARM</t>
  </si>
  <si>
    <t>RX43R</t>
  </si>
  <si>
    <t>NMP - CHILD &amp; FAMILY B</t>
  </si>
  <si>
    <t>RX442</t>
  </si>
  <si>
    <t>TRANWELL UNIT</t>
  </si>
  <si>
    <t>RX444</t>
  </si>
  <si>
    <t>DUNSTON HILL DAY HOSPITAL SITE</t>
  </si>
  <si>
    <t>RX445</t>
  </si>
  <si>
    <t>SWALWELL</t>
  </si>
  <si>
    <t>RX449</t>
  </si>
  <si>
    <t>PALMER COMMUNITY HOSPITAL</t>
  </si>
  <si>
    <t>RX44A</t>
  </si>
  <si>
    <t>ADHD [WAA]</t>
  </si>
  <si>
    <t>RX44D</t>
  </si>
  <si>
    <t>ICTS</t>
  </si>
  <si>
    <t>RX44E</t>
  </si>
  <si>
    <t>CNDS</t>
  </si>
  <si>
    <t>RX44H</t>
  </si>
  <si>
    <t>CRHT NORTHUMBERLAND</t>
  </si>
  <si>
    <t>RX450</t>
  </si>
  <si>
    <t>MONKTON HALL HOSPITAL</t>
  </si>
  <si>
    <t>RX454</t>
  </si>
  <si>
    <t>SOUTH TYNESIDE DISTRICT GENERAL HOSPITAL</t>
  </si>
  <si>
    <t>RX456</t>
  </si>
  <si>
    <t>CASAMINA</t>
  </si>
  <si>
    <t>RX458</t>
  </si>
  <si>
    <t>BENSHAM HOSPITAL</t>
  </si>
  <si>
    <t>RX45A</t>
  </si>
  <si>
    <t>ADHD - CHILD &amp; FAMILY</t>
  </si>
  <si>
    <t>RX463</t>
  </si>
  <si>
    <t>LEATHAM</t>
  </si>
  <si>
    <t>RX464</t>
  </si>
  <si>
    <t>CHERRY KNOWLE HOSPITAL</t>
  </si>
  <si>
    <t>RX467</t>
  </si>
  <si>
    <t>NORTHGATE HOSPITAL SITE</t>
  </si>
  <si>
    <t>RX468</t>
  </si>
  <si>
    <t>PRUDHOE HOSPITAL SITE</t>
  </si>
  <si>
    <t>RX471</t>
  </si>
  <si>
    <t>HEXHAM GENERAL HOSPITAL</t>
  </si>
  <si>
    <t>RX472</t>
  </si>
  <si>
    <t>BERWICK INFIRMARY SITE</t>
  </si>
  <si>
    <t>RX473</t>
  </si>
  <si>
    <t>ALNWICK INFIRMARY</t>
  </si>
  <si>
    <t>RX474</t>
  </si>
  <si>
    <t>MORPETH COTTAGE HOSPITAL</t>
  </si>
  <si>
    <t>RX480</t>
  </si>
  <si>
    <t>THE CONSULTING ROOMS</t>
  </si>
  <si>
    <t>RX481</t>
  </si>
  <si>
    <t>THE RIDING MENTAL HEALTH COMMUNITY UNIT</t>
  </si>
  <si>
    <t>RX482</t>
  </si>
  <si>
    <t>AVONRIDGE MENTAL HEALTH COMMUNITY UNIT</t>
  </si>
  <si>
    <t>RX483</t>
  </si>
  <si>
    <t>BASRA MENTAL HEALTH COMMUNITY UNIT</t>
  </si>
  <si>
    <t>RX486</t>
  </si>
  <si>
    <t>BERRISHILL GROVE MENTAL HEALTH COMMUNITY UNIT</t>
  </si>
  <si>
    <t>RX488</t>
  </si>
  <si>
    <t>CARRDALE MENTAL HEALTH COMMUNITY UNIT</t>
  </si>
  <si>
    <t>RX489</t>
  </si>
  <si>
    <t>CEDAR GRANGE MENTAL HEALTH COMMUNITY UNIT</t>
  </si>
  <si>
    <t>RX490</t>
  </si>
  <si>
    <t>DENE COTTAGE MENTAL HEALTH COMMUNITY UNIT</t>
  </si>
  <si>
    <t>RX492</t>
  </si>
  <si>
    <t>ELSDEN MEWS MENTAL HEALTH COMMUNITY UNIT</t>
  </si>
  <si>
    <t>RX494</t>
  </si>
  <si>
    <t>FLAX COTTAGES MENTAL HEALTH COMMUNITY UNIT</t>
  </si>
  <si>
    <t>RX495</t>
  </si>
  <si>
    <t>GRANGE PARK MENTAL HEALTH COMMUNITY UNIT</t>
  </si>
  <si>
    <t>RX499</t>
  </si>
  <si>
    <t>HOLLYBUSH VILLAS MENTAL HEALTH COMMUNITY UNIT</t>
  </si>
  <si>
    <t>RX4A4</t>
  </si>
  <si>
    <t>FLEMING NUFFIELD</t>
  </si>
  <si>
    <t>RX4A5</t>
  </si>
  <si>
    <t>RX4A6</t>
  </si>
  <si>
    <t>NORTH TYNESIDE GENERAL HOSPITAL</t>
  </si>
  <si>
    <t>RX4A9</t>
  </si>
  <si>
    <t>BENTON VIEW</t>
  </si>
  <si>
    <t>RX4AH</t>
  </si>
  <si>
    <t>BELSAY UNIT</t>
  </si>
  <si>
    <t>RX4AY</t>
  </si>
  <si>
    <t>REHABILITATION - TRANWELL UNIT</t>
  </si>
  <si>
    <t>RX4C2</t>
  </si>
  <si>
    <t>WHITLEY BAY</t>
  </si>
  <si>
    <t>RX4C4</t>
  </si>
  <si>
    <t>WANSBECK GENERAL HOSPITAL</t>
  </si>
  <si>
    <t>RX4CA</t>
  </si>
  <si>
    <t>FERNDENE</t>
  </si>
  <si>
    <t>RX4D3</t>
  </si>
  <si>
    <t>HEXHAM CPN</t>
  </si>
  <si>
    <t>RX4D4</t>
  </si>
  <si>
    <t>HEXHAM CSMT</t>
  </si>
  <si>
    <t>RX4DE</t>
  </si>
  <si>
    <t>REHABILITATION - CHERRY KNOWLE HOSPITAL</t>
  </si>
  <si>
    <t>RX4DG</t>
  </si>
  <si>
    <t>RX4DH</t>
  </si>
  <si>
    <t>PRUDHOE HOSPITAL</t>
  </si>
  <si>
    <t>RX4DK</t>
  </si>
  <si>
    <t>AFFECTIVE DISORDERS - LEAZES WING</t>
  </si>
  <si>
    <t>RX4DM</t>
  </si>
  <si>
    <t>ADOLESCENT FORENSIC NEWCASTLE, ROYCROFT UNIT</t>
  </si>
  <si>
    <t>RX4DN</t>
  </si>
  <si>
    <t>ACUTE PSYCH, MORPETH / WANSBECK</t>
  </si>
  <si>
    <t>RX4DT</t>
  </si>
  <si>
    <t>ACUTE PSYCH - TYNEDALE</t>
  </si>
  <si>
    <t>RX4DX</t>
  </si>
  <si>
    <t>CHILD PSYCH CENTRAL - AISLING UNIT</t>
  </si>
  <si>
    <t>RX4E1</t>
  </si>
  <si>
    <t>WESTBRIDGE UNIT</t>
  </si>
  <si>
    <t>RX4E2</t>
  </si>
  <si>
    <t>ST GEORGES HOSPITAL SITE (MORPETH)</t>
  </si>
  <si>
    <t>RX4E3</t>
  </si>
  <si>
    <t>WALKERGATE HOSPITAL</t>
  </si>
  <si>
    <t>RX4E4</t>
  </si>
  <si>
    <t>ST NICHOLAS HOSPITAL (NEWCASTLE UPON TYNE)</t>
  </si>
  <si>
    <t>RX4E5</t>
  </si>
  <si>
    <t>DEPARTMENT OF PSYCHIATRY (ROYAL VICTORIA INFIRMARY)</t>
  </si>
  <si>
    <t>RX4E6</t>
  </si>
  <si>
    <t>NEWCASTLE GENERAL HOSPITAL</t>
  </si>
  <si>
    <t>RX4EA</t>
  </si>
  <si>
    <t>CHILD PSYCH NORTHUMBERLAND</t>
  </si>
  <si>
    <t>RX4EC</t>
  </si>
  <si>
    <t>CHILD PSYCH SE NORTHUMBERLAND - LINHOPE UNIT</t>
  </si>
  <si>
    <t>RX4ED</t>
  </si>
  <si>
    <t>CHILD PSYCH TYNEDALE</t>
  </si>
  <si>
    <t>RX4EF</t>
  </si>
  <si>
    <t>OLD AGE PSYCHIATRY - TYNEDALE</t>
  </si>
  <si>
    <t>RX4EH</t>
  </si>
  <si>
    <t>FORENSIC UNIT NEWCASTLE</t>
  </si>
  <si>
    <t>RX4EL</t>
  </si>
  <si>
    <t>RX4EN</t>
  </si>
  <si>
    <t>OLD AGE PSYCHIATRY NEWCASTLE EAST - AKENSIDE</t>
  </si>
  <si>
    <t>RX4EP</t>
  </si>
  <si>
    <t>OLD AGE PSYCHIATRY NEWCASTLE NORTH - GIBSIDE</t>
  </si>
  <si>
    <t>RX4EQ</t>
  </si>
  <si>
    <t>OLD AGE PSYCHIATRY NEWCASTLE WEST - CASTLESIDE</t>
  </si>
  <si>
    <t>RX4EX</t>
  </si>
  <si>
    <t>SPECIAL CARE / REHAB NEWCASTLE</t>
  </si>
  <si>
    <t>RX4EY</t>
  </si>
  <si>
    <t>YOUNG PEOPLES UNIT</t>
  </si>
  <si>
    <t>RX4FA</t>
  </si>
  <si>
    <t>REHABILITATION NORTHUMBERLAND - SOUTH WING</t>
  </si>
  <si>
    <t>RX4FD</t>
  </si>
  <si>
    <t>CAMPUS FOR AGEING &amp; VITALITY</t>
  </si>
  <si>
    <t>RX4J2</t>
  </si>
  <si>
    <t>SUNDERLAND EYE INFIRMARY</t>
  </si>
  <si>
    <t>RX4J4</t>
  </si>
  <si>
    <t>BARNES UNIT</t>
  </si>
  <si>
    <t>RX4J5</t>
  </si>
  <si>
    <t>SUNDERLAND ROYAL HOSPITAL</t>
  </si>
  <si>
    <t>RX4J8</t>
  </si>
  <si>
    <t>HOLMLEA</t>
  </si>
  <si>
    <t>RX4K2</t>
  </si>
  <si>
    <t>MONKWEARMOUTH HOSPITAL</t>
  </si>
  <si>
    <t>RX4K4</t>
  </si>
  <si>
    <t>NEWBERRY COTTAGE</t>
  </si>
  <si>
    <t>RX4K5</t>
  </si>
  <si>
    <t>NEWHAVEN COTTAGE</t>
  </si>
  <si>
    <t>RX4K7</t>
  </si>
  <si>
    <t>TREATMENT UNIT</t>
  </si>
  <si>
    <t>RX4K9</t>
  </si>
  <si>
    <t>CRAIGAVON</t>
  </si>
  <si>
    <t>RX4L5</t>
  </si>
  <si>
    <t>WOODLEY HALL</t>
  </si>
  <si>
    <t>RX4P8</t>
  </si>
  <si>
    <t>NMP - WELLFIELD</t>
  </si>
  <si>
    <t>RX4P9</t>
  </si>
  <si>
    <t>NMP - CHILD &amp; FAMILY A</t>
  </si>
  <si>
    <t>RX4R0</t>
  </si>
  <si>
    <t>HYLTON BANK MENTAL HEALTH COMMUNITY UNIT</t>
  </si>
  <si>
    <t>RX4R1</t>
  </si>
  <si>
    <t>LYNDHURST GROVE MENTAL HEALTH COMMUNITY UNIT</t>
  </si>
  <si>
    <t>RX4T0</t>
  </si>
  <si>
    <t>ROSLIN MENTAL HEALTH COMMUNITY UNIT</t>
  </si>
  <si>
    <t>RX4T3</t>
  </si>
  <si>
    <t>SHIAN MENTAL HEALTH COMMUNITY UNIT</t>
  </si>
  <si>
    <t>RX4T5</t>
  </si>
  <si>
    <t>ST ALBANS MENTAL HEALTH COMMUNITY UNIT</t>
  </si>
  <si>
    <t>RX4T6</t>
  </si>
  <si>
    <t>STONECRAFT MENTAL HEALTH COMMUNITY UNIT</t>
  </si>
  <si>
    <t>RX4T7</t>
  </si>
  <si>
    <t>TAVISTOCK SQUARE MENTAL HEALTH COMMUNITY UNIT</t>
  </si>
  <si>
    <t>RX4T8</t>
  </si>
  <si>
    <t>THE CHESTERS MENTAL HEALTH COMMUNITY UNIT</t>
  </si>
  <si>
    <t>RX4T9</t>
  </si>
  <si>
    <t>WARRINGTON MENTAL HEALTH COMMUNITY UNIT</t>
  </si>
  <si>
    <t>RX4V0</t>
  </si>
  <si>
    <t>WEST VIEW MENTAL HEALTH COMMUNITY UNIT</t>
  </si>
  <si>
    <t>RX4V1</t>
  </si>
  <si>
    <t>WOODLANDS COTTAGE MENTAL HEALTH COMMUNITY UNIT</t>
  </si>
  <si>
    <t>RX4V2</t>
  </si>
  <si>
    <t>WOOLSINGTON MENTAL HEALTH COMMUNITY UNIT</t>
  </si>
  <si>
    <t>RX4V3</t>
  </si>
  <si>
    <t>SPRINGDALE MENTAL HEALTH COMMUNITY UNIT</t>
  </si>
  <si>
    <t>RX4V5</t>
  </si>
  <si>
    <t>HIRST VILLAS MENTAL HEALTH COMMUNITY UNIT</t>
  </si>
  <si>
    <t>RX4V6</t>
  </si>
  <si>
    <t>SPITTAL</t>
  </si>
  <si>
    <t>RX4V7</t>
  </si>
  <si>
    <t>SOLINGEN</t>
  </si>
  <si>
    <t>RX4W4</t>
  </si>
  <si>
    <t>WALKERGATE PARK HOSPITAL</t>
  </si>
  <si>
    <t>RX4W6</t>
  </si>
  <si>
    <t>WOODLAND VIEW</t>
  </si>
  <si>
    <t>RX4W8</t>
  </si>
  <si>
    <t>COMMUNITY MENTAL HEALTH PARTNERSHIP</t>
  </si>
  <si>
    <t>RX4X2</t>
  </si>
  <si>
    <t>NORTHUMBERLAND BAIT</t>
  </si>
  <si>
    <t>RX4X3</t>
  </si>
  <si>
    <t>SPITTAL MEWS MENTAL HEALTH COMMUNITY UNIT</t>
  </si>
  <si>
    <t>RX4X6</t>
  </si>
  <si>
    <t>BAILIFFGATE</t>
  </si>
  <si>
    <t>RXA01</t>
  </si>
  <si>
    <t>VICTORIA CENTRAL HOSPITAL</t>
  </si>
  <si>
    <t>RXA02</t>
  </si>
  <si>
    <t>ST CATHERINES HOSPITAL</t>
  </si>
  <si>
    <t>RXA19</t>
  </si>
  <si>
    <t>BOWMERE HOSPITAL</t>
  </si>
  <si>
    <t>RXA20</t>
  </si>
  <si>
    <t>LEIGHTON MENTAL HEALTH UNIT</t>
  </si>
  <si>
    <t>RXA32</t>
  </si>
  <si>
    <t>CHERRYBANK</t>
  </si>
  <si>
    <t>RXA35</t>
  </si>
  <si>
    <t>ROSEMOUNT</t>
  </si>
  <si>
    <t>RXA72</t>
  </si>
  <si>
    <t>MARY DENDY UNIT</t>
  </si>
  <si>
    <t>RXAAE</t>
  </si>
  <si>
    <t>JOCELYN SOLLY</t>
  </si>
  <si>
    <t>RXAC6</t>
  </si>
  <si>
    <t>LIASON PSYCHIATRY WEST</t>
  </si>
  <si>
    <t>RXAD6</t>
  </si>
  <si>
    <t>LEIGHTON HOSPITAL</t>
  </si>
  <si>
    <t>RXADK</t>
  </si>
  <si>
    <t>SPRINGBANK</t>
  </si>
  <si>
    <t>RXAE9</t>
  </si>
  <si>
    <t>SOUTH CHESHIRE &amp; VALE ROYAL</t>
  </si>
  <si>
    <t>RXAQA</t>
  </si>
  <si>
    <t>TRAFFORD LD</t>
  </si>
  <si>
    <t>RXAWA</t>
  </si>
  <si>
    <t>KEMPLE UNIT</t>
  </si>
  <si>
    <t>RXAWE</t>
  </si>
  <si>
    <t>ELLESMERE PORT HOSPITAL</t>
  </si>
  <si>
    <t>RXAWK</t>
  </si>
  <si>
    <t>MACCLESFIELD MENTAL HEALTH</t>
  </si>
  <si>
    <t>RXE92</t>
  </si>
  <si>
    <t>NTH LINCS - GREAT OAKS INPATIENT UNIT</t>
  </si>
  <si>
    <t>RXE93</t>
  </si>
  <si>
    <t>NTH LINCS - OT (COMMUNITY)</t>
  </si>
  <si>
    <t>RXE96</t>
  </si>
  <si>
    <t>NTH LINCS PSYCHOLOGICAL THERAPIES 2</t>
  </si>
  <si>
    <t>RXEA2</t>
  </si>
  <si>
    <t>DONCASTER COMMUNITY - OLDER PEOPLE'S DAY HOSPITAL</t>
  </si>
  <si>
    <t>RXEAA</t>
  </si>
  <si>
    <t>ST CATHERINE'S</t>
  </si>
  <si>
    <t>RXEC4</t>
  </si>
  <si>
    <t>ROTHERHAM LEARNING DISABILITIES ASSESSMENT AND TREATMENT UNIT</t>
  </si>
  <si>
    <t>RXEC8</t>
  </si>
  <si>
    <t>ROTHERHAM COMMUNITY MHSOP</t>
  </si>
  <si>
    <t>RXECA</t>
  </si>
  <si>
    <t>DONCASTER - ST MARY'S INTERMEDIATE CARE</t>
  </si>
  <si>
    <t>RXECD</t>
  </si>
  <si>
    <t>ROTHERHAM INTENSIVE COMMUNITY THERAPIES</t>
  </si>
  <si>
    <t>RXECF</t>
  </si>
  <si>
    <t>DONCASTER DCIS - (OTW) BENTLEY MYPLACE</t>
  </si>
  <si>
    <t>RXECJ</t>
  </si>
  <si>
    <t>NTH LINCS - ICT</t>
  </si>
  <si>
    <t>RXECL</t>
  </si>
  <si>
    <t>DONCASTER DCIS - (OTW)</t>
  </si>
  <si>
    <t>RXECT</t>
  </si>
  <si>
    <t>DONCASTER - CYP&amp;F (EAST)</t>
  </si>
  <si>
    <t>RXEDC</t>
  </si>
  <si>
    <t>DONCASTER - CYP&amp;F</t>
  </si>
  <si>
    <t>RXEDJ</t>
  </si>
  <si>
    <t>DONCASTER - CYP&amp;F 2</t>
  </si>
  <si>
    <t>RXG10</t>
  </si>
  <si>
    <t>FIELDHEAD HOSPITAL</t>
  </si>
  <si>
    <t>RXG12</t>
  </si>
  <si>
    <t>HEATH UNIT</t>
  </si>
  <si>
    <t>RXG18</t>
  </si>
  <si>
    <t>CASTLEFORD &amp; NORMANTON DISTRICT HOSPITAL</t>
  </si>
  <si>
    <t>RXG1F</t>
  </si>
  <si>
    <t>CNDH</t>
  </si>
  <si>
    <t>RXG22</t>
  </si>
  <si>
    <t>HYDE PARK</t>
  </si>
  <si>
    <t>RXG28</t>
  </si>
  <si>
    <t>THE DANCER</t>
  </si>
  <si>
    <t>RXG30</t>
  </si>
  <si>
    <t>THE SYCAMORES</t>
  </si>
  <si>
    <t>RXG31</t>
  </si>
  <si>
    <t>THE POPLARS</t>
  </si>
  <si>
    <t>RXG32</t>
  </si>
  <si>
    <t>ST JOHN'S FLATS</t>
  </si>
  <si>
    <t>RXG36</t>
  </si>
  <si>
    <t>ENFIELD DOWN</t>
  </si>
  <si>
    <t>RXG41</t>
  </si>
  <si>
    <t>RXG45</t>
  </si>
  <si>
    <t>KERSHAW GRANGE</t>
  </si>
  <si>
    <t>RXG50</t>
  </si>
  <si>
    <t>RXG58</t>
  </si>
  <si>
    <t>RXG60</t>
  </si>
  <si>
    <t>GREENDALE</t>
  </si>
  <si>
    <t>RXG61</t>
  </si>
  <si>
    <t>DOVECOTE</t>
  </si>
  <si>
    <t>RXG67</t>
  </si>
  <si>
    <t>CHERRY TREES</t>
  </si>
  <si>
    <t>RXG74</t>
  </si>
  <si>
    <t>MANYGATES</t>
  </si>
  <si>
    <t>RXG76</t>
  </si>
  <si>
    <t>F MILL</t>
  </si>
  <si>
    <t>RXG77</t>
  </si>
  <si>
    <t>FOLLY HALL</t>
  </si>
  <si>
    <t>RXG79</t>
  </si>
  <si>
    <t>YOT</t>
  </si>
  <si>
    <t>RXG82</t>
  </si>
  <si>
    <t>KENDRAY HOSPITAL</t>
  </si>
  <si>
    <t>RXG84</t>
  </si>
  <si>
    <t>MOUNT VERNON HOSPITAL</t>
  </si>
  <si>
    <t>RXG89</t>
  </si>
  <si>
    <t>WALDERSLADE</t>
  </si>
  <si>
    <t>RXGDD</t>
  </si>
  <si>
    <t>PRIESTLEY UNIT</t>
  </si>
  <si>
    <t>RXGDN</t>
  </si>
  <si>
    <t>CHILD &amp; ADOLESCENT UNIT</t>
  </si>
  <si>
    <t>RXGDR</t>
  </si>
  <si>
    <t>CDIP</t>
  </si>
  <si>
    <t>RXGDT</t>
  </si>
  <si>
    <t>CALDERDALE SMS</t>
  </si>
  <si>
    <t>RXGHH</t>
  </si>
  <si>
    <t>ST LUKES HOSPITAL</t>
  </si>
  <si>
    <t>RXV04</t>
  </si>
  <si>
    <t>CHAPMAN BARKER - DRUG &amp; ALCOHOL INPATIENT UNIT</t>
  </si>
  <si>
    <t>RXV07</t>
  </si>
  <si>
    <t>BROOK HEYS - TRAFFORD</t>
  </si>
  <si>
    <t>RXV08</t>
  </si>
  <si>
    <t>HAVERIGG</t>
  </si>
  <si>
    <t>RXV17</t>
  </si>
  <si>
    <t>MEADOWBROOK HOSPITAL - SALFORD MH</t>
  </si>
  <si>
    <t>RXV47</t>
  </si>
  <si>
    <t>SDAS - ACTON SQUARE</t>
  </si>
  <si>
    <t>RXV60</t>
  </si>
  <si>
    <t>RIVINGTON UNIT - BOLTON MH</t>
  </si>
  <si>
    <t>RXV75</t>
  </si>
  <si>
    <t>WIGAN DRUG &amp; ALCOHOL SERVCE</t>
  </si>
  <si>
    <t>RXV80</t>
  </si>
  <si>
    <t>MOORSIDE UNIT - TRAFFORD MH</t>
  </si>
  <si>
    <t>RXV84</t>
  </si>
  <si>
    <t>YOUNG PERSONS UNIT</t>
  </si>
  <si>
    <t>RXVC3</t>
  </si>
  <si>
    <t>HUMPHREY BOOTH - SALFORD</t>
  </si>
  <si>
    <t>RXVC8</t>
  </si>
  <si>
    <t>DISCOVER, WESTGATE</t>
  </si>
  <si>
    <t>RXVD0</t>
  </si>
  <si>
    <t>WHITEHAVEN</t>
  </si>
  <si>
    <t>RXVD2</t>
  </si>
  <si>
    <t>SDAS - HAYSBROOK</t>
  </si>
  <si>
    <t>RXVD3</t>
  </si>
  <si>
    <t>SDAS - THE BASEMENT</t>
  </si>
  <si>
    <t>RXX08</t>
  </si>
  <si>
    <t>LODDON ALLIANCE</t>
  </si>
  <si>
    <t>RXX10</t>
  </si>
  <si>
    <t>ABRAHAM COWLEY UNIT</t>
  </si>
  <si>
    <t>RXX11</t>
  </si>
  <si>
    <t>WALTON COMMUNITY HOSPITAL</t>
  </si>
  <si>
    <t>RXX12</t>
  </si>
  <si>
    <t>WOKING COMMUNITY HOSPITAL</t>
  </si>
  <si>
    <t>RXX13</t>
  </si>
  <si>
    <t>WEYBRIDGE COMMUNITY HOSPITAL</t>
  </si>
  <si>
    <t>RXX15</t>
  </si>
  <si>
    <t>ASHFORD HOSPITAL</t>
  </si>
  <si>
    <t>RXX16</t>
  </si>
  <si>
    <t>RXX17</t>
  </si>
  <si>
    <t>HILLCROFT</t>
  </si>
  <si>
    <t>RXX18</t>
  </si>
  <si>
    <t>SHIELING</t>
  </si>
  <si>
    <t>RXX1T</t>
  </si>
  <si>
    <t>CRANLEIGH HOSPITAL</t>
  </si>
  <si>
    <t>RXX21</t>
  </si>
  <si>
    <t>RXX23</t>
  </si>
  <si>
    <t>RXX24</t>
  </si>
  <si>
    <t>ROYAL SURREY COUNTY HOSPITAL</t>
  </si>
  <si>
    <t>RXX26</t>
  </si>
  <si>
    <t>HASLEMERE HOSPITAL</t>
  </si>
  <si>
    <t>RXX27</t>
  </si>
  <si>
    <t>FLEET HOSPITAL</t>
  </si>
  <si>
    <t>RXX28</t>
  </si>
  <si>
    <t>CRANLEIGH VILLAGE HOSPITAL</t>
  </si>
  <si>
    <t>RXX29</t>
  </si>
  <si>
    <t>FARNHAM HOSPITAL</t>
  </si>
  <si>
    <t>RXX2J</t>
  </si>
  <si>
    <t>GEESEMERE</t>
  </si>
  <si>
    <t>RXX2T</t>
  </si>
  <si>
    <t>RXX2V</t>
  </si>
  <si>
    <t>ST EBBAS</t>
  </si>
  <si>
    <t>RXX33</t>
  </si>
  <si>
    <t>CHERRYTREES RESIDENTIAL HOME</t>
  </si>
  <si>
    <t>RXX35</t>
  </si>
  <si>
    <t>EAST SURREY HOSPITAL</t>
  </si>
  <si>
    <t>RXX36</t>
  </si>
  <si>
    <t>EPSOM GENERAL HOSPITAL</t>
  </si>
  <si>
    <t>RXX37</t>
  </si>
  <si>
    <t>LEATHERHEAD HOSPITAL</t>
  </si>
  <si>
    <t>RXX3L</t>
  </si>
  <si>
    <t>SOUTH EAST PUPIL REFERRAL UNIT</t>
  </si>
  <si>
    <t>RXX4H</t>
  </si>
  <si>
    <t>PORTSMOUTH DISABILITY FORUM</t>
  </si>
  <si>
    <t>RXX51</t>
  </si>
  <si>
    <t>DRUG AND ALCOHOL CJS</t>
  </si>
  <si>
    <t>RXX88</t>
  </si>
  <si>
    <t>OLDER PEOPLE'S PSYCHIATRY</t>
  </si>
  <si>
    <t>RXX93</t>
  </si>
  <si>
    <t>WINGFIELD - EAST</t>
  </si>
  <si>
    <t>RXX96</t>
  </si>
  <si>
    <t>TANDRIDGE CTPLD</t>
  </si>
  <si>
    <t>RXX98</t>
  </si>
  <si>
    <t>RXXA2</t>
  </si>
  <si>
    <t>FP10 - ARC 1 WARD</t>
  </si>
  <si>
    <t>RXXA3</t>
  </si>
  <si>
    <t>FP10 - ARC II WARD</t>
  </si>
  <si>
    <t>RXXA7</t>
  </si>
  <si>
    <t>CMHRS SPELTHORNE</t>
  </si>
  <si>
    <t>RXXA8</t>
  </si>
  <si>
    <t>GRANDVIEW</t>
  </si>
  <si>
    <t>RXXAD</t>
  </si>
  <si>
    <t>FAIRMEAD</t>
  </si>
  <si>
    <t>RXXAM</t>
  </si>
  <si>
    <t>ARNSIDE</t>
  </si>
  <si>
    <t>RXXCA</t>
  </si>
  <si>
    <t>GREENLAWS</t>
  </si>
  <si>
    <t>RXXCE</t>
  </si>
  <si>
    <t>BRIARWOOD</t>
  </si>
  <si>
    <t>RXXEA</t>
  </si>
  <si>
    <t>HOLLY TREE</t>
  </si>
  <si>
    <t>RXXEK</t>
  </si>
  <si>
    <t>HERMITAGE</t>
  </si>
  <si>
    <t>RXXFR</t>
  </si>
  <si>
    <t>ASHMOUNT</t>
  </si>
  <si>
    <t>RXXFV</t>
  </si>
  <si>
    <t>GALLWEY</t>
  </si>
  <si>
    <t>RXXFY</t>
  </si>
  <si>
    <t>WILLOW</t>
  </si>
  <si>
    <t>RXXGW</t>
  </si>
  <si>
    <t>GREAT MEADOWS</t>
  </si>
  <si>
    <t>RXXHA</t>
  </si>
  <si>
    <t>ELLEN TERRY</t>
  </si>
  <si>
    <t>RXXHD</t>
  </si>
  <si>
    <t>COMMUNITY FORENSIC</t>
  </si>
  <si>
    <t>RXXHE</t>
  </si>
  <si>
    <t>REHABILITATION</t>
  </si>
  <si>
    <t>RXXHK</t>
  </si>
  <si>
    <t>APRIL COTTAGE</t>
  </si>
  <si>
    <t>RXXHL</t>
  </si>
  <si>
    <t>LARKFIELD</t>
  </si>
  <si>
    <t>RXXHM</t>
  </si>
  <si>
    <t>ROSEWOOD</t>
  </si>
  <si>
    <t>RXXHY</t>
  </si>
  <si>
    <t>CHERRY OAK</t>
  </si>
  <si>
    <t>RXXR3</t>
  </si>
  <si>
    <t>NURSE R3</t>
  </si>
  <si>
    <t>RXXR7</t>
  </si>
  <si>
    <t>NURSE R7</t>
  </si>
  <si>
    <t>RXXT3</t>
  </si>
  <si>
    <t>NURSE T3</t>
  </si>
  <si>
    <t>RXXT5</t>
  </si>
  <si>
    <t>NURSE T5</t>
  </si>
  <si>
    <t>RXXT6</t>
  </si>
  <si>
    <t>NURSE T6 - RESPOND</t>
  </si>
  <si>
    <t>RXXT7</t>
  </si>
  <si>
    <t>NURSE T7 - RESPOND</t>
  </si>
  <si>
    <t>RXXV1</t>
  </si>
  <si>
    <t>NURSE RXXV1</t>
  </si>
  <si>
    <t>RXXV2</t>
  </si>
  <si>
    <t>NURSE RXXV2</t>
  </si>
  <si>
    <t>RXXV3</t>
  </si>
  <si>
    <t>NURSE RXXV3</t>
  </si>
  <si>
    <t>RXXV4</t>
  </si>
  <si>
    <t>FP10 - NURSE RXXV4</t>
  </si>
  <si>
    <t>RXXV5</t>
  </si>
  <si>
    <t>NURSE RXXV5</t>
  </si>
  <si>
    <t>RXXV6</t>
  </si>
  <si>
    <t>NURSE V6</t>
  </si>
  <si>
    <t>RXXV7</t>
  </si>
  <si>
    <t>NURSE V7</t>
  </si>
  <si>
    <t>RXXW1</t>
  </si>
  <si>
    <t>WILLOW WARD</t>
  </si>
  <si>
    <t>RXXW3</t>
  </si>
  <si>
    <t>CLARE WARD</t>
  </si>
  <si>
    <t>RXXW4</t>
  </si>
  <si>
    <t>CHARLTON WARD</t>
  </si>
  <si>
    <t>RXXW5</t>
  </si>
  <si>
    <t>BLAKE WARD</t>
  </si>
  <si>
    <t>RXXW6</t>
  </si>
  <si>
    <t>HALLIFORD WARD</t>
  </si>
  <si>
    <t>RXXW7</t>
  </si>
  <si>
    <t>SPENSER WARD</t>
  </si>
  <si>
    <t>RXXW8</t>
  </si>
  <si>
    <t>LAUREATE WARD</t>
  </si>
  <si>
    <t>RXXX1</t>
  </si>
  <si>
    <t>NOEL LAVIN WARD</t>
  </si>
  <si>
    <t>RXXX2</t>
  </si>
  <si>
    <t>ALBERT WARD</t>
  </si>
  <si>
    <t>RXXX3</t>
  </si>
  <si>
    <t>VICTORIA WARD</t>
  </si>
  <si>
    <t>RXXX4</t>
  </si>
  <si>
    <t>HALE WARD</t>
  </si>
  <si>
    <t>RXXX5</t>
  </si>
  <si>
    <t>WINGFIELD WARD</t>
  </si>
  <si>
    <t>RXXX7</t>
  </si>
  <si>
    <t>COBGATES</t>
  </si>
  <si>
    <t>RXXX9</t>
  </si>
  <si>
    <t>MITCHELL HALL</t>
  </si>
  <si>
    <t>RXY02</t>
  </si>
  <si>
    <t>ABBEY WOOD</t>
  </si>
  <si>
    <t>RXY03</t>
  </si>
  <si>
    <t>ST MARTINS HOSPITAL</t>
  </si>
  <si>
    <t>RXY04</t>
  </si>
  <si>
    <t>KINGS HILL</t>
  </si>
  <si>
    <t>RXY08</t>
  </si>
  <si>
    <t>MAIDSTONE HOSPITAL</t>
  </si>
  <si>
    <t>RXY09</t>
  </si>
  <si>
    <t>KENT &amp; SUSSEX HOSPITAL</t>
  </si>
  <si>
    <t>RXY10</t>
  </si>
  <si>
    <t>DARENT VALLEY HOSPITAL</t>
  </si>
  <si>
    <t>RXY12</t>
  </si>
  <si>
    <t>CANTERBURY (BRENTWOOD)</t>
  </si>
  <si>
    <t>RXY17</t>
  </si>
  <si>
    <t>KENT &amp; CANTERBURY HOSPITAL</t>
  </si>
  <si>
    <t>RXY18</t>
  </si>
  <si>
    <t>QUEEN ELIZABETH THE QUEEN MOTHER HOSPITAL</t>
  </si>
  <si>
    <t>RXY19</t>
  </si>
  <si>
    <t>WILLIAM HARVEY HOSPITAL</t>
  </si>
  <si>
    <t>RXY1P</t>
  </si>
  <si>
    <t>CRHT MAIDSTONE NMP</t>
  </si>
  <si>
    <t>RXY1Q</t>
  </si>
  <si>
    <t>OPMH MAIDSTONE NORTH NMP</t>
  </si>
  <si>
    <t>RXY1W</t>
  </si>
  <si>
    <t>MAGNITUDE</t>
  </si>
  <si>
    <t>RXY2H</t>
  </si>
  <si>
    <t>CHERVILLES</t>
  </si>
  <si>
    <t>RXY2P</t>
  </si>
  <si>
    <t>FERN</t>
  </si>
  <si>
    <t>RXY2R</t>
  </si>
  <si>
    <t>ST MARTINS NEW BUILDING</t>
  </si>
  <si>
    <t>RXY41</t>
  </si>
  <si>
    <t>FORENSIC PSYCHIATRY</t>
  </si>
  <si>
    <t>RXY45</t>
  </si>
  <si>
    <t>OPMH ASHFORD</t>
  </si>
  <si>
    <t>RXY49</t>
  </si>
  <si>
    <t>OPMH CANTERBURY</t>
  </si>
  <si>
    <t>RXY54</t>
  </si>
  <si>
    <t>OPMH DOVER</t>
  </si>
  <si>
    <t>RXY56</t>
  </si>
  <si>
    <t>OPMH THANET</t>
  </si>
  <si>
    <t>RXY62</t>
  </si>
  <si>
    <t>OPMH ASHFORD NMP</t>
  </si>
  <si>
    <t>RXY63</t>
  </si>
  <si>
    <t>LD MAIDSTONE</t>
  </si>
  <si>
    <t>RXY76</t>
  </si>
  <si>
    <t>OPMH SEVENOAKS</t>
  </si>
  <si>
    <t>RXY77</t>
  </si>
  <si>
    <t>OPMH TUNBRIDGE WELLS</t>
  </si>
  <si>
    <t>RXY78</t>
  </si>
  <si>
    <t>OPMH SWALE</t>
  </si>
  <si>
    <t>RXY79</t>
  </si>
  <si>
    <t>OPMH GILLINGHAM</t>
  </si>
  <si>
    <t>RXY7A</t>
  </si>
  <si>
    <t>LANGDALE RISE</t>
  </si>
  <si>
    <t>RXY80</t>
  </si>
  <si>
    <t>OPMH DARTFORD</t>
  </si>
  <si>
    <t>RXY81</t>
  </si>
  <si>
    <t>OPMH MAIDSTONE SOUTH</t>
  </si>
  <si>
    <t>RXY82</t>
  </si>
  <si>
    <t>OPMH MAIDSTONE NORTH</t>
  </si>
  <si>
    <t>RXY90</t>
  </si>
  <si>
    <t>OPMH SEVENOAKS NMP</t>
  </si>
  <si>
    <t>RXY91</t>
  </si>
  <si>
    <t>OPMH DARTFORD NMP</t>
  </si>
  <si>
    <t>RXY94</t>
  </si>
  <si>
    <t>OPMH SWALE NMP</t>
  </si>
  <si>
    <t>RXY95</t>
  </si>
  <si>
    <t>OPMH MAIDSTONE SOUTH NMP</t>
  </si>
  <si>
    <t>RXY97</t>
  </si>
  <si>
    <t>OPMH TUNBRIDGE WELLS NMP</t>
  </si>
  <si>
    <t>RXY98</t>
  </si>
  <si>
    <t>LD DARTFORD</t>
  </si>
  <si>
    <t>RXY99</t>
  </si>
  <si>
    <t>LD SWALE</t>
  </si>
  <si>
    <t>RXY9C</t>
  </si>
  <si>
    <t>LD SOUTHLANDS</t>
  </si>
  <si>
    <t>RXYA4</t>
  </si>
  <si>
    <t>ARUNDEL UNIT</t>
  </si>
  <si>
    <t>RXYA5</t>
  </si>
  <si>
    <t>ASH ETON</t>
  </si>
  <si>
    <t>RXYAR</t>
  </si>
  <si>
    <t>RXYCJ</t>
  </si>
  <si>
    <t>CANTERBURY D.T.S</t>
  </si>
  <si>
    <t>RXYE9</t>
  </si>
  <si>
    <t>EATING DISORDERS NMP</t>
  </si>
  <si>
    <t>RXYF2</t>
  </si>
  <si>
    <t>FANT OAST</t>
  </si>
  <si>
    <t>RXYG4</t>
  </si>
  <si>
    <t>RXYH7</t>
  </si>
  <si>
    <t>RXYK1</t>
  </si>
  <si>
    <t>KELSTON</t>
  </si>
  <si>
    <t>RXYP8</t>
  </si>
  <si>
    <t>OAKWOOD M.H.</t>
  </si>
  <si>
    <t>RXYQ1</t>
  </si>
  <si>
    <t>QUEEN ANNE CAR PARK (LAND ONLY)</t>
  </si>
  <si>
    <t>RXYR2</t>
  </si>
  <si>
    <t>RXYRF</t>
  </si>
  <si>
    <t>ST MARTINS HOSPITAL STAFF FLATS</t>
  </si>
  <si>
    <t>RXYRJ</t>
  </si>
  <si>
    <t>SITTINGBOURNE CMHC</t>
  </si>
  <si>
    <t>RXYRK</t>
  </si>
  <si>
    <t>SOUTHLANDS</t>
  </si>
  <si>
    <t>RXYRV</t>
  </si>
  <si>
    <t>STAFF RESIDENCES</t>
  </si>
  <si>
    <t>RXYT1</t>
  </si>
  <si>
    <t>THANET MENTAL HEALTH UNIT</t>
  </si>
  <si>
    <t>RXYT2</t>
  </si>
  <si>
    <t>RXYT8</t>
  </si>
  <si>
    <t>THE HAVEN</t>
  </si>
  <si>
    <t>RXYTC</t>
  </si>
  <si>
    <t>THE PAGODA</t>
  </si>
  <si>
    <t>RXYTK</t>
  </si>
  <si>
    <t>THE SPRINGS</t>
  </si>
  <si>
    <t>RXYW6</t>
  </si>
  <si>
    <t>WOODEND</t>
  </si>
  <si>
    <t>RY101</t>
  </si>
  <si>
    <t>LIVERPOOL COMMUNITY HEALTH NHS TRUST</t>
  </si>
  <si>
    <t>RY115</t>
  </si>
  <si>
    <t>LIVERPOOL HEALTH PROMOTION</t>
  </si>
  <si>
    <t>RY118</t>
  </si>
  <si>
    <t>ST JAMES</t>
  </si>
  <si>
    <t>RY119</t>
  </si>
  <si>
    <t>PPU/NPC</t>
  </si>
  <si>
    <t>RY122</t>
  </si>
  <si>
    <t>MOORGATE POINT</t>
  </si>
  <si>
    <t>RY124</t>
  </si>
  <si>
    <t>UC24</t>
  </si>
  <si>
    <t>RY127</t>
  </si>
  <si>
    <t>BUILDING BRIDGES</t>
  </si>
  <si>
    <t>RY131</t>
  </si>
  <si>
    <t>RY135</t>
  </si>
  <si>
    <t>BRIDGE CHAPEL</t>
  </si>
  <si>
    <t>RY138</t>
  </si>
  <si>
    <t>ROTUNDA DEMOGRAPHIC THERAPUTIC COMMUNITY</t>
  </si>
  <si>
    <t>RY143</t>
  </si>
  <si>
    <t>LIFEBANK</t>
  </si>
  <si>
    <t>RY145</t>
  </si>
  <si>
    <t>UNPLANNED CARE</t>
  </si>
  <si>
    <t>RY146</t>
  </si>
  <si>
    <t>RL &amp; BUHT IM&amp;T DEPARTMENT</t>
  </si>
  <si>
    <t>RY148</t>
  </si>
  <si>
    <t>INTERMEDIATE CARE UNIT</t>
  </si>
  <si>
    <t>RY156</t>
  </si>
  <si>
    <t>PAVILLION 6</t>
  </si>
  <si>
    <t>RY161</t>
  </si>
  <si>
    <t>NEWHALL CAMPUS (COTTAGE 2)</t>
  </si>
  <si>
    <t>RY162</t>
  </si>
  <si>
    <t>NEWHALL CAMPUS (COTTAGE 7)</t>
  </si>
  <si>
    <t>RY163</t>
  </si>
  <si>
    <t>HOME LOANS</t>
  </si>
  <si>
    <t>RY174</t>
  </si>
  <si>
    <t>TEA FACTORY</t>
  </si>
  <si>
    <t>RY175</t>
  </si>
  <si>
    <t>NATURAL BREAKS MERSEYSIDE</t>
  </si>
  <si>
    <t>RY192</t>
  </si>
  <si>
    <t>DERMATOLOGY ICATS</t>
  </si>
  <si>
    <t>RY194</t>
  </si>
  <si>
    <t>COMMUNITY INTEGRATED DISCHARGE UNIT</t>
  </si>
  <si>
    <t>RY197</t>
  </si>
  <si>
    <t>ABACUS FAZAKERLEY</t>
  </si>
  <si>
    <t>RY1C1</t>
  </si>
  <si>
    <t>NETHERTON FEELGOOD FACTORY</t>
  </si>
  <si>
    <t>RY1C4</t>
  </si>
  <si>
    <t>LITHERLAND SPORTS PARK</t>
  </si>
  <si>
    <t>RY1C7</t>
  </si>
  <si>
    <t>OPTOPLAST</t>
  </si>
  <si>
    <t>RY1E1</t>
  </si>
  <si>
    <t>WARD 35 COMMUNITY INTERMEDIATE CARE UNIT</t>
  </si>
  <si>
    <t>RY20N</t>
  </si>
  <si>
    <t>RY20T</t>
  </si>
  <si>
    <t>UPTON ROCKS MC</t>
  </si>
  <si>
    <t>RY25X</t>
  </si>
  <si>
    <t>TAMESIDE GENERAL HOSPITAL</t>
  </si>
  <si>
    <t>RY26A</t>
  </si>
  <si>
    <t>TRAFFORD GENERAL HOSPITAL</t>
  </si>
  <si>
    <t>RY26W</t>
  </si>
  <si>
    <t>RY27C</t>
  </si>
  <si>
    <t>THE LINDENS</t>
  </si>
  <si>
    <t>RY27T</t>
  </si>
  <si>
    <t>HOUGH GREEN HEALTH PARK</t>
  </si>
  <si>
    <t>RY28A</t>
  </si>
  <si>
    <t>ALTRINCHAM GENERAL HOSPITAL</t>
  </si>
  <si>
    <t>RY28J</t>
  </si>
  <si>
    <t>HIGHFIELD HOSPITAL</t>
  </si>
  <si>
    <t>RY28R</t>
  </si>
  <si>
    <t>HALTON GENERAL HOSPITAL</t>
  </si>
  <si>
    <t>RY29M</t>
  </si>
  <si>
    <t>RY2D2</t>
  </si>
  <si>
    <t>LEIGH INFIRMARY</t>
  </si>
  <si>
    <t>RY2D6</t>
  </si>
  <si>
    <t>ROYAL ALBERT EDWARD INFIRMARY</t>
  </si>
  <si>
    <t>RY2D7</t>
  </si>
  <si>
    <t>WRIGHTINGTON HOSPITAL</t>
  </si>
  <si>
    <t>RY2F4</t>
  </si>
  <si>
    <t>STANDISHGATE</t>
  </si>
  <si>
    <t>RY2F9</t>
  </si>
  <si>
    <t>LEIGH LOCALITY BUILDING</t>
  </si>
  <si>
    <t>RY2V2</t>
  </si>
  <si>
    <t>RY2V3</t>
  </si>
  <si>
    <t>CINNAMON BROW UNIT</t>
  </si>
  <si>
    <t>RY2W1</t>
  </si>
  <si>
    <t>THE BEACHES</t>
  </si>
  <si>
    <t>RY2W2</t>
  </si>
  <si>
    <t>THE LAKES</t>
  </si>
  <si>
    <t>RY2X2</t>
  </si>
  <si>
    <t>TALK SHOP</t>
  </si>
  <si>
    <t>RY304</t>
  </si>
  <si>
    <t>LAKESIDE 400</t>
  </si>
  <si>
    <t>RY309</t>
  </si>
  <si>
    <t>NORFOLK &amp; NORWICH UNIVERSITY HOSPITAL</t>
  </si>
  <si>
    <t>RY310</t>
  </si>
  <si>
    <t>RY311</t>
  </si>
  <si>
    <t>COLMAN HOSPITAL</t>
  </si>
  <si>
    <t>RY312</t>
  </si>
  <si>
    <t>NORWICH COMMUNITY HOSPITAL</t>
  </si>
  <si>
    <t>RY319</t>
  </si>
  <si>
    <t>DEREHAM HOSPITAL</t>
  </si>
  <si>
    <t>RY31R</t>
  </si>
  <si>
    <t>DODDINGTON COMMUNITY HOSPITAL</t>
  </si>
  <si>
    <t>RY31V</t>
  </si>
  <si>
    <t>RY328</t>
  </si>
  <si>
    <t>RY32D</t>
  </si>
  <si>
    <t>RY331</t>
  </si>
  <si>
    <t>RY332</t>
  </si>
  <si>
    <t>NORTH WALSHAM HOSPITAL</t>
  </si>
  <si>
    <t>RY333</t>
  </si>
  <si>
    <t>WELLS COTTAGE HOSPITAL</t>
  </si>
  <si>
    <t>RY334</t>
  </si>
  <si>
    <t>ST MICHAELS HOSPITAL</t>
  </si>
  <si>
    <t>RY335</t>
  </si>
  <si>
    <t>KELLING HOSPITAL</t>
  </si>
  <si>
    <t>RY33A</t>
  </si>
  <si>
    <t>ROSE COTTAGE</t>
  </si>
  <si>
    <t>RY33E</t>
  </si>
  <si>
    <t>SWAFFHAM COMMUNITY HOSPITAL</t>
  </si>
  <si>
    <t>RY35A</t>
  </si>
  <si>
    <t>WENSUM MOUNT</t>
  </si>
  <si>
    <t>RY35J</t>
  </si>
  <si>
    <t>RY35L</t>
  </si>
  <si>
    <t>WALCOT HALL</t>
  </si>
  <si>
    <t>RY35Q</t>
  </si>
  <si>
    <t>NHS NORFOLK HEALTH RECORDS</t>
  </si>
  <si>
    <t>RY35T</t>
  </si>
  <si>
    <t>ASSD WEST LOCALITY</t>
  </si>
  <si>
    <t>RY35X</t>
  </si>
  <si>
    <t>GAYWOOD FIRST STEPS NURSERY</t>
  </si>
  <si>
    <t>RY36W</t>
  </si>
  <si>
    <t>CITY REACH</t>
  </si>
  <si>
    <t>RY370</t>
  </si>
  <si>
    <t>WEST WING BICKLING HALL</t>
  </si>
  <si>
    <t>RY37A</t>
  </si>
  <si>
    <t>NHS VOLUNTARY NORFOLK</t>
  </si>
  <si>
    <t>RY37G</t>
  </si>
  <si>
    <t>RUNWOOD HOMES</t>
  </si>
  <si>
    <t>RY3A1</t>
  </si>
  <si>
    <t>SMO RAF MARHAM</t>
  </si>
  <si>
    <t>RY3N5</t>
  </si>
  <si>
    <t>THE GREEN</t>
  </si>
  <si>
    <t>RY3WX</t>
  </si>
  <si>
    <t>THETFORD LIFT COMMUNITY</t>
  </si>
  <si>
    <t>RY402</t>
  </si>
  <si>
    <t>POTTERS BAR COMMUNITY HOSPITAL</t>
  </si>
  <si>
    <t>RY403</t>
  </si>
  <si>
    <t>LANGTON</t>
  </si>
  <si>
    <t>RY405</t>
  </si>
  <si>
    <t>GOSSOMS END ELDERLY CARE UNIT</t>
  </si>
  <si>
    <t>RY406</t>
  </si>
  <si>
    <t>HITCHIN HOSPITAL</t>
  </si>
  <si>
    <t>RY407</t>
  </si>
  <si>
    <t>DANESBURY</t>
  </si>
  <si>
    <t>RY408</t>
  </si>
  <si>
    <t>ROYSTON HOSPITAL</t>
  </si>
  <si>
    <t>RY409</t>
  </si>
  <si>
    <t>HERTFORDSHIRE &amp; ESSEX HOSPITAL</t>
  </si>
  <si>
    <t>RY410</t>
  </si>
  <si>
    <t>HOLYWELL</t>
  </si>
  <si>
    <t>RY412</t>
  </si>
  <si>
    <t>QUEEN VICTORIA MEMORIAL HOSPITAL</t>
  </si>
  <si>
    <t>RY413</t>
  </si>
  <si>
    <t>SOPWELL</t>
  </si>
  <si>
    <t>RY414</t>
  </si>
  <si>
    <t>RY415</t>
  </si>
  <si>
    <t>HERTFORD COUNTY HOSPITAL</t>
  </si>
  <si>
    <t>RY417</t>
  </si>
  <si>
    <t>RUNCIE UNIT</t>
  </si>
  <si>
    <t>RY418</t>
  </si>
  <si>
    <t>RY424</t>
  </si>
  <si>
    <t>CHESHUNT COMMUNITY HOSPITAL</t>
  </si>
  <si>
    <t>RY430</t>
  </si>
  <si>
    <t>BULL PLAIN</t>
  </si>
  <si>
    <t>RY440</t>
  </si>
  <si>
    <t>ST NICHOLAS</t>
  </si>
  <si>
    <t>RY457</t>
  </si>
  <si>
    <t>GARSTON CLINC</t>
  </si>
  <si>
    <t>RY459</t>
  </si>
  <si>
    <t>HARPENDEN MEMORIAL HOSPITAL</t>
  </si>
  <si>
    <t>RY460</t>
  </si>
  <si>
    <t>APSLEY ONE</t>
  </si>
  <si>
    <t>RY468</t>
  </si>
  <si>
    <t>KINGSLEY GREEN</t>
  </si>
  <si>
    <t>RY476</t>
  </si>
  <si>
    <t>NIGHTINGALE COTTAGES</t>
  </si>
  <si>
    <t>RY480</t>
  </si>
  <si>
    <t>QE2</t>
  </si>
  <si>
    <t>RY539</t>
  </si>
  <si>
    <t>SKEGNESS HOSPITAL</t>
  </si>
  <si>
    <t>RY567</t>
  </si>
  <si>
    <t>THE JOHNSON COMMUNITY HOSPITAL</t>
  </si>
  <si>
    <t>RY568</t>
  </si>
  <si>
    <t>JOHN COUPLAND COMMUNITY HOSPITAL</t>
  </si>
  <si>
    <t>RY572</t>
  </si>
  <si>
    <t>LOUTH COMMUNITY HOSPITAL</t>
  </si>
  <si>
    <t>RY601</t>
  </si>
  <si>
    <t>RY603</t>
  </si>
  <si>
    <t>BECKETTS PARK</t>
  </si>
  <si>
    <t>RY608</t>
  </si>
  <si>
    <t>CFU (SJUH)</t>
  </si>
  <si>
    <t>RY609</t>
  </si>
  <si>
    <t>CHAPEL ALLERTON HOSPITAL (MUSCULOSKELETAL)</t>
  </si>
  <si>
    <t>RY611</t>
  </si>
  <si>
    <t>CHAPELTOWN IFSS</t>
  </si>
  <si>
    <t>RY612</t>
  </si>
  <si>
    <t>RY615</t>
  </si>
  <si>
    <t>CRINGLEBAR</t>
  </si>
  <si>
    <t>RY637</t>
  </si>
  <si>
    <t>OSMONDTHORPE ONE STOP SHOP</t>
  </si>
  <si>
    <t>RY647</t>
  </si>
  <si>
    <t>SEACROFT HOSPITAL</t>
  </si>
  <si>
    <t>RY648</t>
  </si>
  <si>
    <t>RY657</t>
  </si>
  <si>
    <t>WHARFEDALE HOSPITAL</t>
  </si>
  <si>
    <t>RY664</t>
  </si>
  <si>
    <t>RY805</t>
  </si>
  <si>
    <t>THE SPINNEY</t>
  </si>
  <si>
    <t>RY820</t>
  </si>
  <si>
    <t>DRONFIELD CIVIC HALL</t>
  </si>
  <si>
    <t>RY827</t>
  </si>
  <si>
    <t>RY837</t>
  </si>
  <si>
    <t>ST OSWALD'S COMMUNITY HOSPITAL</t>
  </si>
  <si>
    <t>RY838</t>
  </si>
  <si>
    <t>WHITWORTH HOSPITAL</t>
  </si>
  <si>
    <t>RY839</t>
  </si>
  <si>
    <t>BUXTON COTTAGE HOSPITAL</t>
  </si>
  <si>
    <t>RY843</t>
  </si>
  <si>
    <t>BABINGTON HOSPITAL 2</t>
  </si>
  <si>
    <t>RY844</t>
  </si>
  <si>
    <t>HEANOR MEMORIAL HOSPITAL 2</t>
  </si>
  <si>
    <t>RY845</t>
  </si>
  <si>
    <t>RIPLEY HOSPITAL 2</t>
  </si>
  <si>
    <t>RY846</t>
  </si>
  <si>
    <t>ILKESTON HOSPITAL</t>
  </si>
  <si>
    <t>RY87A</t>
  </si>
  <si>
    <t>PARK HILL</t>
  </si>
  <si>
    <t>RY87G</t>
  </si>
  <si>
    <t>RY87Q</t>
  </si>
  <si>
    <t>THE MANOR STORE</t>
  </si>
  <si>
    <t>RY87V</t>
  </si>
  <si>
    <t>ST OSWALD'S</t>
  </si>
  <si>
    <t>RY8AC</t>
  </si>
  <si>
    <t>RY8AH</t>
  </si>
  <si>
    <t>BUXTON HOSPITAL</t>
  </si>
  <si>
    <t>RY8AJ</t>
  </si>
  <si>
    <t>RY8AK</t>
  </si>
  <si>
    <t>ASH GREEN</t>
  </si>
  <si>
    <t>RY8AM</t>
  </si>
  <si>
    <t>ORCHARD COTTAGES</t>
  </si>
  <si>
    <t>RY8CA</t>
  </si>
  <si>
    <t>COALVILLE COMMUNITY HOSPITAL</t>
  </si>
  <si>
    <t>RY8CC</t>
  </si>
  <si>
    <t>EAR NOSE &amp; THROAT HMH</t>
  </si>
  <si>
    <t>RY8CD</t>
  </si>
  <si>
    <t>GASTROENTEROLOGY - HMH</t>
  </si>
  <si>
    <t>RY8CF</t>
  </si>
  <si>
    <t>GYNAECOLOGY - HMH</t>
  </si>
  <si>
    <t>RY8CG</t>
  </si>
  <si>
    <t>RHEUMATOLOGY - HMH</t>
  </si>
  <si>
    <t>RY8CH</t>
  </si>
  <si>
    <t>TRAUMA &amp; ORTHOPAEDICS - HMH</t>
  </si>
  <si>
    <t>RY8CP</t>
  </si>
  <si>
    <t>FEILDING PALMER COTTAGE HOSPITAL</t>
  </si>
  <si>
    <t>RY8CR</t>
  </si>
  <si>
    <t>MARKET HARBOROUGH &amp; DISTRICT HOSPITAL</t>
  </si>
  <si>
    <t>RY8CT</t>
  </si>
  <si>
    <t>MELTON WAR MEMORIAL HOSPITAL</t>
  </si>
  <si>
    <t>RY8CW</t>
  </si>
  <si>
    <t>RUTLAND MEMORIAL HOSPITAL</t>
  </si>
  <si>
    <t>RY8CX</t>
  </si>
  <si>
    <t>RY8CY</t>
  </si>
  <si>
    <t>ST LUKE'S HOSPITAL</t>
  </si>
  <si>
    <t>RY8DD</t>
  </si>
  <si>
    <t>RY8DE</t>
  </si>
  <si>
    <t>BABINGTON HOSPITAL</t>
  </si>
  <si>
    <t>RY8DF</t>
  </si>
  <si>
    <t>HEANOR MEMORIAL HOSPITAL</t>
  </si>
  <si>
    <t>RY8DG</t>
  </si>
  <si>
    <t>RY8DJ</t>
  </si>
  <si>
    <t>HINCKLEY &amp; BOSWORTH COMMUNITY HOSPITAL</t>
  </si>
  <si>
    <t>RY8DK</t>
  </si>
  <si>
    <t>RY8DL</t>
  </si>
  <si>
    <t>ASHBY &amp; DISTRICT HOSPITAL</t>
  </si>
  <si>
    <t>RY8EA</t>
  </si>
  <si>
    <t>GERIATRIC MEDICINE - BABINGTON</t>
  </si>
  <si>
    <t>RY8EF</t>
  </si>
  <si>
    <t>GASTROENTEROLOGY - RIPLEY</t>
  </si>
  <si>
    <t>RY8EH</t>
  </si>
  <si>
    <t>GERIATRIC MEDICINE - RIPLEY</t>
  </si>
  <si>
    <t>RY8EJ</t>
  </si>
  <si>
    <t>GYNAECOLOGY - RIPLEY</t>
  </si>
  <si>
    <t>RY8EK</t>
  </si>
  <si>
    <t>OPHTHALMOLOGY - RIPLEY</t>
  </si>
  <si>
    <t>RY8EL</t>
  </si>
  <si>
    <t>PAEDIATRICS - RIPLEY</t>
  </si>
  <si>
    <t>RY8EM</t>
  </si>
  <si>
    <t>PALLIATIVE CARE - RIPLEY</t>
  </si>
  <si>
    <t>RY8EN</t>
  </si>
  <si>
    <t>RHEUMATOLOGY - RIPLEY</t>
  </si>
  <si>
    <t>RY8FA</t>
  </si>
  <si>
    <t>CARDIOLOGY - ILKESTON</t>
  </si>
  <si>
    <t>RY8FC</t>
  </si>
  <si>
    <t>EAR NOSE &amp; THROAT - ILKESTON</t>
  </si>
  <si>
    <t>RY8FD</t>
  </si>
  <si>
    <t>GASTROENTEROLOGY - ILKESTON</t>
  </si>
  <si>
    <t>RY8FF</t>
  </si>
  <si>
    <t>GERIATRIC MEDICINE</t>
  </si>
  <si>
    <t>RY8FG</t>
  </si>
  <si>
    <t>GYNAECOLOGY - ILKESTON</t>
  </si>
  <si>
    <t>RY8FH</t>
  </si>
  <si>
    <t>OPHTHALMOLOGY - ILKESTON</t>
  </si>
  <si>
    <t>RY8FJ</t>
  </si>
  <si>
    <t>RESPIRATORY MEDICINE</t>
  </si>
  <si>
    <t>RY8FK</t>
  </si>
  <si>
    <t>RHEUMATOLOGY - ILKESTON</t>
  </si>
  <si>
    <t>RY8FL</t>
  </si>
  <si>
    <t>TRAUMA &amp; ORTHOPAEDICS - ILKESTON</t>
  </si>
  <si>
    <t>RY8FM</t>
  </si>
  <si>
    <t>UROLOGY</t>
  </si>
  <si>
    <t>RY8FP</t>
  </si>
  <si>
    <t>PALLIATIVE CARE - ILKESTON</t>
  </si>
  <si>
    <t>RY8GD</t>
  </si>
  <si>
    <t>RY8HA</t>
  </si>
  <si>
    <t>ORTHOPAEDIC- LONG EATON</t>
  </si>
  <si>
    <t>RY8HC</t>
  </si>
  <si>
    <t>RESPIRATORY- LONG EATON</t>
  </si>
  <si>
    <t>RY8HD</t>
  </si>
  <si>
    <t>OPHTHALMOLOGY - LONG EATON</t>
  </si>
  <si>
    <t>RY8HF</t>
  </si>
  <si>
    <t>NEPHROLOGY - LONG EATON</t>
  </si>
  <si>
    <t>RY8HG</t>
  </si>
  <si>
    <t>UROLOGY - LONG EATON</t>
  </si>
  <si>
    <t>RY8HH</t>
  </si>
  <si>
    <t>GASTROENTEROLOGY - LONG EATON</t>
  </si>
  <si>
    <t>RY8HJ</t>
  </si>
  <si>
    <t>GYNAECOLOGY - LONG EATON</t>
  </si>
  <si>
    <t>RY8HK</t>
  </si>
  <si>
    <t>CARDIOLOGY - LONG EATON</t>
  </si>
  <si>
    <t>RY8HL</t>
  </si>
  <si>
    <t>ENT - LONG EATON</t>
  </si>
  <si>
    <t>RY8HN</t>
  </si>
  <si>
    <t>OPMH</t>
  </si>
  <si>
    <t>RY8NA</t>
  </si>
  <si>
    <t>RY8NR</t>
  </si>
  <si>
    <t>CLAY CROSS HOSPITAL</t>
  </si>
  <si>
    <t>RY8NT</t>
  </si>
  <si>
    <t>BOLSOVER HOSPITAL</t>
  </si>
  <si>
    <t>RY8NW</t>
  </si>
  <si>
    <t>CAVENDISH HOSPITAL</t>
  </si>
  <si>
    <t>RY8RG</t>
  </si>
  <si>
    <t>RY8RH</t>
  </si>
  <si>
    <t>ILKESTON COMMUNITY HOSPITAL</t>
  </si>
  <si>
    <t>RY8RN</t>
  </si>
  <si>
    <t>DERBYSHIRE COUNTY PCT HEALTH PROMOTION</t>
  </si>
  <si>
    <t>RY8VF</t>
  </si>
  <si>
    <t>EAR NOSE &amp; THROAT (ADH)</t>
  </si>
  <si>
    <t>RY8VG</t>
  </si>
  <si>
    <t>EAR NOSE &amp; THROAT (CCH)</t>
  </si>
  <si>
    <t>RY8VH</t>
  </si>
  <si>
    <t>EAR NOSE &amp; THROAT (LH)</t>
  </si>
  <si>
    <t>RY8VL</t>
  </si>
  <si>
    <t>FEILDING PALMER HOSPITAL</t>
  </si>
  <si>
    <t>RY8VN</t>
  </si>
  <si>
    <t>GASTROENTEROLOGY DPT(CCH)</t>
  </si>
  <si>
    <t>RY8VW</t>
  </si>
  <si>
    <t>HARBOROUGH OUT PATIENTS</t>
  </si>
  <si>
    <t>RY8VX</t>
  </si>
  <si>
    <t>HINCKLEY &amp; DISTRICT HOSP</t>
  </si>
  <si>
    <t>RY8WE</t>
  </si>
  <si>
    <t>MMH OUT PATIENTS</t>
  </si>
  <si>
    <t>RY8WN</t>
  </si>
  <si>
    <t>PAEDIATRICS (LCRCHS ONLY)</t>
  </si>
  <si>
    <t>RY8WW</t>
  </si>
  <si>
    <t>RMH DAY HOSPITAL</t>
  </si>
  <si>
    <t>RY8WX</t>
  </si>
  <si>
    <t>RUTLAND OUT PATIENTS</t>
  </si>
  <si>
    <t>RY8XC</t>
  </si>
  <si>
    <t>RY8XD</t>
  </si>
  <si>
    <t>GENERAL MEDICINE (CCH)</t>
  </si>
  <si>
    <t>RY8XE</t>
  </si>
  <si>
    <t>GENERAL MEDICINE (ADH)</t>
  </si>
  <si>
    <t>RY902</t>
  </si>
  <si>
    <t>TEDDINGTON MEMORIAL HOSPITAL</t>
  </si>
  <si>
    <t>RY907</t>
  </si>
  <si>
    <t>RICHMOND ROYAL HOSPITAL</t>
  </si>
  <si>
    <t>RY922</t>
  </si>
  <si>
    <t>TEDDINGTON MEMORIAL HOSPITAL HRCH</t>
  </si>
  <si>
    <t>RYG12</t>
  </si>
  <si>
    <t>THE MANOR HOSPITAL</t>
  </si>
  <si>
    <t>RYG31</t>
  </si>
  <si>
    <t>RYG37</t>
  </si>
  <si>
    <t>HAWTHORN &amp; MAPLE DAY (EMI UNIT)</t>
  </si>
  <si>
    <t>RYG42</t>
  </si>
  <si>
    <t>THE LOFT</t>
  </si>
  <si>
    <t>RYG50</t>
  </si>
  <si>
    <t>RYG52</t>
  </si>
  <si>
    <t>RESIDENTIAL HOME</t>
  </si>
  <si>
    <t>RYG54</t>
  </si>
  <si>
    <t>WINDMILL POINT</t>
  </si>
  <si>
    <t>RYG55</t>
  </si>
  <si>
    <t>SWANSWELL POINT</t>
  </si>
  <si>
    <t>RYG60</t>
  </si>
  <si>
    <t>GULSON HOSPITAL</t>
  </si>
  <si>
    <t>RYG62</t>
  </si>
  <si>
    <t>IRONMONGER ROW</t>
  </si>
  <si>
    <t>RYG68</t>
  </si>
  <si>
    <t>THE BIRCHES</t>
  </si>
  <si>
    <t>RYG79</t>
  </si>
  <si>
    <t>ST MICHAEL'S</t>
  </si>
  <si>
    <t>RYG80</t>
  </si>
  <si>
    <t>WARWICK MHRC</t>
  </si>
  <si>
    <t>RYG87</t>
  </si>
  <si>
    <t>LOXLEY BUILDING</t>
  </si>
  <si>
    <t>RYG95</t>
  </si>
  <si>
    <t>RYG96</t>
  </si>
  <si>
    <t>BROOKLANDS HOSPITAL</t>
  </si>
  <si>
    <t>RYGCV</t>
  </si>
  <si>
    <t>COV &amp; WARK PSYCHOLOGY SUITE</t>
  </si>
  <si>
    <t>RYGCY</t>
  </si>
  <si>
    <t>THE PARK PALING</t>
  </si>
  <si>
    <t>RYGDJ</t>
  </si>
  <si>
    <t>THE RAILINGS</t>
  </si>
  <si>
    <t>RYGEF</t>
  </si>
  <si>
    <t>RYGFD</t>
  </si>
  <si>
    <t>RYGFL</t>
  </si>
  <si>
    <t>CANLEY HEALTH VISITORS BASE</t>
  </si>
  <si>
    <t>RYGGC</t>
  </si>
  <si>
    <t>NEWFIELD ANNEXE</t>
  </si>
  <si>
    <t>RYGGE</t>
  </si>
  <si>
    <t>MAPLEWOOD</t>
  </si>
  <si>
    <t>RYGGF</t>
  </si>
  <si>
    <t>WALL HILL CARE HOME</t>
  </si>
  <si>
    <t>RYGGH</t>
  </si>
  <si>
    <t>ELLYS EXTRA ACRE</t>
  </si>
  <si>
    <t>RYGGL</t>
  </si>
  <si>
    <t>THE PARK PALING CARE HOME</t>
  </si>
  <si>
    <t>RYGHP</t>
  </si>
  <si>
    <t>PAYBODY BUILDING</t>
  </si>
  <si>
    <t>RYK01</t>
  </si>
  <si>
    <t>BLOXWICH HOSPITAL (MENTAL ILLNESS)</t>
  </si>
  <si>
    <t>RYK02</t>
  </si>
  <si>
    <t>DAISY BANK COMMUNITY UNIT</t>
  </si>
  <si>
    <t>RYK10</t>
  </si>
  <si>
    <t>DOROTHY PATTISON HOSPITAL</t>
  </si>
  <si>
    <t>RYK12</t>
  </si>
  <si>
    <t>EVERGREEN PLACE</t>
  </si>
  <si>
    <t>RYK13</t>
  </si>
  <si>
    <t>ANCHOR MEADOW</t>
  </si>
  <si>
    <t>RYK19</t>
  </si>
  <si>
    <t>ORCHARD HILLS</t>
  </si>
  <si>
    <t>RYK21</t>
  </si>
  <si>
    <t>DOROTHY PATTISON PORTACABINS (ESSO)</t>
  </si>
  <si>
    <t>RYK23</t>
  </si>
  <si>
    <t>SPRINGSIDE</t>
  </si>
  <si>
    <t>RYK25</t>
  </si>
  <si>
    <t>RUSSELL HALL HOSPITAL</t>
  </si>
  <si>
    <t>RYK29</t>
  </si>
  <si>
    <t>THE CAGE - CRIMINAL JUSTICE DIVISION/DUDLEY ARREST REFERRAL SCHEME</t>
  </si>
  <si>
    <t>RYK34</t>
  </si>
  <si>
    <t>BUSHEY FIELDS HOSPITAL</t>
  </si>
  <si>
    <t>RYK47</t>
  </si>
  <si>
    <t>RYKA1</t>
  </si>
  <si>
    <t>BLOXWICH HOSPITAL 1</t>
  </si>
  <si>
    <t>RYKA2</t>
  </si>
  <si>
    <t>BLOXWICH HOSPITAL 2</t>
  </si>
  <si>
    <t>RYKA3</t>
  </si>
  <si>
    <t>BLOXWICH HOSPITAL 3</t>
  </si>
  <si>
    <t>RYKA8</t>
  </si>
  <si>
    <t>CANALSIDE 1</t>
  </si>
  <si>
    <t>RYKA9</t>
  </si>
  <si>
    <t>CANALSIDE 2</t>
  </si>
  <si>
    <t>RYKC3</t>
  </si>
  <si>
    <t>CANALSIDE 5</t>
  </si>
  <si>
    <t>RYKC7</t>
  </si>
  <si>
    <t>BUSHEY FIELDS HOSPITAL 1</t>
  </si>
  <si>
    <t>RYKC8</t>
  </si>
  <si>
    <t>BUSHEY FIELDS HOSPITAL 2</t>
  </si>
  <si>
    <t>RYKC9</t>
  </si>
  <si>
    <t>BUSHEY FIELDS HOSPITAL 3</t>
  </si>
  <si>
    <t>RYKD1</t>
  </si>
  <si>
    <t>BUSHEY FIELDS HOSPITAL 4</t>
  </si>
  <si>
    <t>RYKD2</t>
  </si>
  <si>
    <t>BUSHEY FIELDS HOSPITAL 5</t>
  </si>
  <si>
    <t>RYKD3</t>
  </si>
  <si>
    <t>BUSHEY FIELDS HOSPITAL 6</t>
  </si>
  <si>
    <t>RYKD4</t>
  </si>
  <si>
    <t>BUSHEY FIELDS HOSPITAL 7</t>
  </si>
  <si>
    <t>RYKD5</t>
  </si>
  <si>
    <t>BUSHEY FIELDS HOSPITAL 8</t>
  </si>
  <si>
    <t>RYKD6</t>
  </si>
  <si>
    <t>BUSHEY FIELDS HOSPITAL 9</t>
  </si>
  <si>
    <t>RYKD7</t>
  </si>
  <si>
    <t>BUSHEY FIELDS HOSPITAL 10</t>
  </si>
  <si>
    <t>RYKD8</t>
  </si>
  <si>
    <t>BUSHEY FIELDS HOSPITAL 11</t>
  </si>
  <si>
    <t>RYKD9</t>
  </si>
  <si>
    <t>BUSHEY FIELDS HOSPITAL 12</t>
  </si>
  <si>
    <t>RYKF8</t>
  </si>
  <si>
    <t>ROSE COTTAGE 1</t>
  </si>
  <si>
    <t>RYKF9</t>
  </si>
  <si>
    <t>BLOXWICH HOSPITAL 4</t>
  </si>
  <si>
    <t>RYKG1</t>
  </si>
  <si>
    <t>BUSHEY FIELDS HOSPITAL 13</t>
  </si>
  <si>
    <t>RYKG2</t>
  </si>
  <si>
    <t>BUSHEY FIELDS HOSPITAL 14</t>
  </si>
  <si>
    <t>RYKG3</t>
  </si>
  <si>
    <t>DOROTHY PATTISON HOSPITAL 1</t>
  </si>
  <si>
    <t>RYKG5</t>
  </si>
  <si>
    <t>CANALSIDE 4</t>
  </si>
  <si>
    <t>RYKG8</t>
  </si>
  <si>
    <t>CANALSIDE 3</t>
  </si>
  <si>
    <t>RYKH1</t>
  </si>
  <si>
    <t>RYKH2</t>
  </si>
  <si>
    <t>RYKH3</t>
  </si>
  <si>
    <t>RYV02</t>
  </si>
  <si>
    <t>RYV03</t>
  </si>
  <si>
    <t>RYV04</t>
  </si>
  <si>
    <t>RYV05</t>
  </si>
  <si>
    <t>HINCHINGBROOKE HOSPITAL</t>
  </si>
  <si>
    <t>RYV06</t>
  </si>
  <si>
    <t>THE PRIORY</t>
  </si>
  <si>
    <t>RYV11</t>
  </si>
  <si>
    <t>RYV16</t>
  </si>
  <si>
    <t>LAURELS</t>
  </si>
  <si>
    <t>RYV19</t>
  </si>
  <si>
    <t>IPSWICH HOSPITAL - CASH</t>
  </si>
  <si>
    <t>RYV20</t>
  </si>
  <si>
    <t>WEST SUFFOLK HOSPITAL - CASH</t>
  </si>
  <si>
    <t>RYV23</t>
  </si>
  <si>
    <t>FELIXSTOWE COMMUNITY HOSPITAL - CASH</t>
  </si>
  <si>
    <t>RYV44</t>
  </si>
  <si>
    <t>PRINCESS OF WALES (MINOR)</t>
  </si>
  <si>
    <t>RYV47</t>
  </si>
  <si>
    <t>PRINCESS OF WALES (OPD)</t>
  </si>
  <si>
    <t>RYV48</t>
  </si>
  <si>
    <t>DODDINGTON COMMUNITY HOSP</t>
  </si>
  <si>
    <t>RYV50</t>
  </si>
  <si>
    <t>PRINCESS OF WALES (REHAB)</t>
  </si>
  <si>
    <t>RYV56</t>
  </si>
  <si>
    <t>SUFFOLK REPRODUCTIVE HEALTH</t>
  </si>
  <si>
    <t>RYV57</t>
  </si>
  <si>
    <t>THE LUTON UNDERGROUND</t>
  </si>
  <si>
    <t>RYV60</t>
  </si>
  <si>
    <t>LUTON &amp; DUNSTABLE HOSP ST. MARY'S WING</t>
  </si>
  <si>
    <t>RYV76</t>
  </si>
  <si>
    <t>OLD FLETTON</t>
  </si>
  <si>
    <t>RYV81</t>
  </si>
  <si>
    <t>HAMPTON HEALTH</t>
  </si>
  <si>
    <t>RYW01</t>
  </si>
  <si>
    <t>COMMUNITY UNIT 3 GOOD HOPE HOSPITAL</t>
  </si>
  <si>
    <t>RYW02</t>
  </si>
  <si>
    <t>COMMUNITY UNIT 29 AT HEARTLANDS HOSPITAL</t>
  </si>
  <si>
    <t>RYW03</t>
  </si>
  <si>
    <t>INTERMEDIATE CARE REHABILITATION UNIT</t>
  </si>
  <si>
    <t>RYW15</t>
  </si>
  <si>
    <t>SHELDON HEATH - LAND ONLY</t>
  </si>
  <si>
    <t>RYW20</t>
  </si>
  <si>
    <t>SUTTON COTTAGE HOSPITAL</t>
  </si>
  <si>
    <t>RYW21</t>
  </si>
  <si>
    <t>BIRMINGHAM DENTAL HOSPITAL</t>
  </si>
  <si>
    <t>RYW23</t>
  </si>
  <si>
    <t>MOSELEY HALL HOSPITAL</t>
  </si>
  <si>
    <t>RYW24</t>
  </si>
  <si>
    <t>WEST HEATH HOSPITAL</t>
  </si>
  <si>
    <t>RYW37</t>
  </si>
  <si>
    <t>PRIESTLY WHARF</t>
  </si>
  <si>
    <t>RYW84</t>
  </si>
  <si>
    <t>CIBA BUILDING</t>
  </si>
  <si>
    <t>RYWH8</t>
  </si>
  <si>
    <t>GREENFIELD (PFI BUILD)</t>
  </si>
  <si>
    <t>RYWN3</t>
  </si>
  <si>
    <t>RYWN4</t>
  </si>
  <si>
    <t>DAME ELLEN PINSENT</t>
  </si>
  <si>
    <t>RYWN5</t>
  </si>
  <si>
    <t>FOX HOLLIES</t>
  </si>
  <si>
    <t>RYWRH</t>
  </si>
  <si>
    <t>BCHC REHAB</t>
  </si>
  <si>
    <t>RYWY8</t>
  </si>
  <si>
    <t>HALL GREEN HEALTH</t>
  </si>
  <si>
    <t>RYX01</t>
  </si>
  <si>
    <t>ST CHARLES UCC</t>
  </si>
  <si>
    <t>RYX10</t>
  </si>
  <si>
    <t>HEALTH AT THE STOWE</t>
  </si>
  <si>
    <t>RYX18</t>
  </si>
  <si>
    <t>ST. CHARLES HOSPITAL</t>
  </si>
  <si>
    <t>RYX20</t>
  </si>
  <si>
    <t>RYX23</t>
  </si>
  <si>
    <t>RYX24</t>
  </si>
  <si>
    <t>RYX29</t>
  </si>
  <si>
    <t>THAMES BROOK CARE HOME</t>
  </si>
  <si>
    <t>RYXC1</t>
  </si>
  <si>
    <t>CHARING CROSS HOSPITAL</t>
  </si>
  <si>
    <t>RYY03</t>
  </si>
  <si>
    <t>HIGHPOINT UNIT 1</t>
  </si>
  <si>
    <t>RYY04</t>
  </si>
  <si>
    <t>HIGHPOINT UNIT 3</t>
  </si>
  <si>
    <t>RYY05</t>
  </si>
  <si>
    <t>HIGHPOINT UNIT 7</t>
  </si>
  <si>
    <t>RYY17</t>
  </si>
  <si>
    <t>BUILDING 180 - KENT SCIENCE PARK</t>
  </si>
  <si>
    <t>RYY18</t>
  </si>
  <si>
    <t>HANSON UNIT</t>
  </si>
  <si>
    <t>RYYA7</t>
  </si>
  <si>
    <t>RYYA8</t>
  </si>
  <si>
    <t>CAIRN RYAN</t>
  </si>
  <si>
    <t>RYYAL</t>
  </si>
  <si>
    <t>FAVERSHAM COTTAGE HOSPITAL</t>
  </si>
  <si>
    <t>RYYAR</t>
  </si>
  <si>
    <t>RYYAY</t>
  </si>
  <si>
    <t>OATEN HILL</t>
  </si>
  <si>
    <t>RYYC2</t>
  </si>
  <si>
    <t>RYYC3</t>
  </si>
  <si>
    <t>RYYC4</t>
  </si>
  <si>
    <t>ROHAN</t>
  </si>
  <si>
    <t>RYYC7</t>
  </si>
  <si>
    <t>SHEPPY COMMUNITY HOSPITAL</t>
  </si>
  <si>
    <t>RYYC8</t>
  </si>
  <si>
    <t>SITTINGBOURNE MEMORIAL HOSPITAL</t>
  </si>
  <si>
    <t>RYYCA</t>
  </si>
  <si>
    <t>RYYCH</t>
  </si>
  <si>
    <t>VICTORIA HOSPITAL</t>
  </si>
  <si>
    <t>RYYCJ</t>
  </si>
  <si>
    <t>WEST VIEW HOSPITAL</t>
  </si>
  <si>
    <t>RYYCM</t>
  </si>
  <si>
    <t>WHITSTABLE &amp; TANKERTON HOSPITAL</t>
  </si>
  <si>
    <t>RYYCP</t>
  </si>
  <si>
    <t>RYYCQ</t>
  </si>
  <si>
    <t>WINDCHIMES</t>
  </si>
  <si>
    <t>RYYCW</t>
  </si>
  <si>
    <t>ROYAL VICTORIA HOSPITAL FOLKESTONE</t>
  </si>
  <si>
    <t>RYYD4</t>
  </si>
  <si>
    <t>EDENBRIDGE HOSPITAL</t>
  </si>
  <si>
    <t>RYYD6</t>
  </si>
  <si>
    <t>HAWKHURST COTTAGE HOSPITAL</t>
  </si>
  <si>
    <t>RYYD8</t>
  </si>
  <si>
    <t>LIVINGSTONE HOSPITAL</t>
  </si>
  <si>
    <t>RYYD9</t>
  </si>
  <si>
    <t>SEVENOAKS HOSPITAL</t>
  </si>
  <si>
    <t>RYYDC</t>
  </si>
  <si>
    <t>TONBRIDGE COTTAGE HOSPITAL</t>
  </si>
  <si>
    <t>RYYDL</t>
  </si>
  <si>
    <t>RYYDN</t>
  </si>
  <si>
    <t>GRAVESHAM COMMUNITY HOSPITAL</t>
  </si>
  <si>
    <t>RYYDY</t>
  </si>
  <si>
    <t>PRESTON HALL</t>
  </si>
  <si>
    <t>RYYE3</t>
  </si>
  <si>
    <t>THE OAST</t>
  </si>
  <si>
    <t>RYYE4</t>
  </si>
  <si>
    <t>UNIT FF</t>
  </si>
  <si>
    <t>RYYE5</t>
  </si>
  <si>
    <t>ASHFORD MASH</t>
  </si>
  <si>
    <t>RYYE6</t>
  </si>
  <si>
    <t>THANET MASH</t>
  </si>
  <si>
    <t>RYYE7</t>
  </si>
  <si>
    <t>SWALE MASH</t>
  </si>
  <si>
    <t>RYYEC</t>
  </si>
  <si>
    <t>FARM VILLA</t>
  </si>
  <si>
    <t>RYYK4</t>
  </si>
  <si>
    <t>HAWKHURST HOSPITAL</t>
  </si>
  <si>
    <t>RYYK8</t>
  </si>
  <si>
    <t>RYYL2</t>
  </si>
  <si>
    <t>WARD - SEVENOAKS</t>
  </si>
  <si>
    <t>RYYL3</t>
  </si>
  <si>
    <t>WARD - TONBRIDGE</t>
  </si>
  <si>
    <t>RYYL4</t>
  </si>
  <si>
    <t>VALENTINE UNIT</t>
  </si>
  <si>
    <t>RYYL6</t>
  </si>
  <si>
    <t>COTTAGE WARD</t>
  </si>
  <si>
    <t>RYYL7</t>
  </si>
  <si>
    <t>KENT WING</t>
  </si>
  <si>
    <t>RYYL8</t>
  </si>
  <si>
    <t>FAMILY PLANNING</t>
  </si>
  <si>
    <t>RYYM1</t>
  </si>
  <si>
    <t>HERON WARD</t>
  </si>
  <si>
    <t>RYYM2</t>
  </si>
  <si>
    <t>KESTREL WARD</t>
  </si>
  <si>
    <t>RYYM3</t>
  </si>
  <si>
    <t>SHEPPEY HOSPITAL</t>
  </si>
  <si>
    <t>RYYM4</t>
  </si>
  <si>
    <t>WARD - DEAL</t>
  </si>
  <si>
    <t>RYYM5</t>
  </si>
  <si>
    <t>FRIENDS WARD</t>
  </si>
  <si>
    <t>TAD09</t>
  </si>
  <si>
    <t>GREYFRIARS WALK</t>
  </si>
  <si>
    <t>TAD10</t>
  </si>
  <si>
    <t>ABELIA MOUNT</t>
  </si>
  <si>
    <t>TAD15</t>
  </si>
  <si>
    <t>DAISY BANK</t>
  </si>
  <si>
    <t>TAD17</t>
  </si>
  <si>
    <t>LYNFIELD MOUNT HOSPITAL</t>
  </si>
  <si>
    <t>TAD23</t>
  </si>
  <si>
    <t>STONEY RIDGE HOSPITAL</t>
  </si>
  <si>
    <t>TAD25</t>
  </si>
  <si>
    <t>WADDILOVES</t>
  </si>
  <si>
    <t>TAD27</t>
  </si>
  <si>
    <t>TAD32</t>
  </si>
  <si>
    <t>FUSION</t>
  </si>
  <si>
    <t>TAD46</t>
  </si>
  <si>
    <t>HOLMEWOOD</t>
  </si>
  <si>
    <t>TAD63</t>
  </si>
  <si>
    <t>HORTON PARK</t>
  </si>
  <si>
    <t>TAD65</t>
  </si>
  <si>
    <t>LISTONSHIELS</t>
  </si>
  <si>
    <t>TAD85</t>
  </si>
  <si>
    <t>GENESIS 5</t>
  </si>
  <si>
    <t>TAD86</t>
  </si>
  <si>
    <t>TAD88</t>
  </si>
  <si>
    <t>ABBEYFIELD</t>
  </si>
  <si>
    <t>TADA1</t>
  </si>
  <si>
    <t>CROSS BANKS</t>
  </si>
  <si>
    <t>TAH12</t>
  </si>
  <si>
    <t>ARBOURTHORNE</t>
  </si>
  <si>
    <t>TAH13</t>
  </si>
  <si>
    <t>BEECH HILL</t>
  </si>
  <si>
    <t>TAH17</t>
  </si>
  <si>
    <t>BOLE HILL RESIDENTIAL HOME</t>
  </si>
  <si>
    <t>TAH18</t>
  </si>
  <si>
    <t>TAH21</t>
  </si>
  <si>
    <t>CENTENARY ANNEXE</t>
  </si>
  <si>
    <t>TAH39</t>
  </si>
  <si>
    <t>FIRST START NURSERY</t>
  </si>
  <si>
    <t>TAH43</t>
  </si>
  <si>
    <t>TAH52</t>
  </si>
  <si>
    <t>HURLFIELD VIEW</t>
  </si>
  <si>
    <t>TAH61</t>
  </si>
  <si>
    <t>MANSFIELD VIEW</t>
  </si>
  <si>
    <t>TAH63</t>
  </si>
  <si>
    <t>MILLBROOK</t>
  </si>
  <si>
    <t>TAH67</t>
  </si>
  <si>
    <t>NORTHERN GENERAL HOSPITAL</t>
  </si>
  <si>
    <t>TAH69</t>
  </si>
  <si>
    <t>OAKWOOD YPC</t>
  </si>
  <si>
    <t>TAH73</t>
  </si>
  <si>
    <t>ROYAL HALLAMSHIRE HOSPITAL</t>
  </si>
  <si>
    <t>TAH78</t>
  </si>
  <si>
    <t>SHIRLE HILL</t>
  </si>
  <si>
    <t>TAH85</t>
  </si>
  <si>
    <t>THORNLEA</t>
  </si>
  <si>
    <t>TAH89</t>
  </si>
  <si>
    <t>TAH99</t>
  </si>
  <si>
    <t>FOX HILL</t>
  </si>
  <si>
    <t>TAHCG</t>
  </si>
  <si>
    <t>THE YEWS</t>
  </si>
  <si>
    <t>TAHCN</t>
  </si>
  <si>
    <t>BEIGHTON HOSPITAL</t>
  </si>
  <si>
    <t>TAHJF</t>
  </si>
  <si>
    <t>ST GEORGE'S COMMUNITY BASE</t>
  </si>
  <si>
    <t>TAHXP</t>
  </si>
  <si>
    <t>GRENOSIDE GRANGE</t>
  </si>
  <si>
    <t>TAHYA</t>
  </si>
  <si>
    <t>CASTLE MARKET BUILDING</t>
  </si>
  <si>
    <t>TAHYP</t>
  </si>
  <si>
    <t>PSYCHIATRIC OUT PATIENTS</t>
  </si>
  <si>
    <t>TAHYR</t>
  </si>
  <si>
    <t>WAINWRIGHT CRESCENT</t>
  </si>
  <si>
    <t>TAHYV</t>
  </si>
  <si>
    <t>RIVERMEAD UNIT</t>
  </si>
  <si>
    <t>TAHYX</t>
  </si>
  <si>
    <t>PRESIDENT PARK</t>
  </si>
  <si>
    <t>TAJ10</t>
  </si>
  <si>
    <t>ROWLEY REGIS HOSPITAL</t>
  </si>
  <si>
    <t>TAJ22</t>
  </si>
  <si>
    <t>NEPTUNE HEALTH PARK</t>
  </si>
  <si>
    <t>TAJ29</t>
  </si>
  <si>
    <t>THE CREST</t>
  </si>
  <si>
    <t>TAJ43</t>
  </si>
  <si>
    <t>SANDWELL DISTRICT GENERAL HOSPITAL</t>
  </si>
  <si>
    <t>TAJ46</t>
  </si>
  <si>
    <t>CITY HOSPITAL</t>
  </si>
  <si>
    <t>TAJ52</t>
  </si>
  <si>
    <t>PENN HOSPITAL</t>
  </si>
  <si>
    <t>TAJ54</t>
  </si>
  <si>
    <t>RIDGE HILL HOSPITAL</t>
  </si>
  <si>
    <t>TAJ55</t>
  </si>
  <si>
    <t>DAISY BANK RESIDENTIAL</t>
  </si>
  <si>
    <t>NQ101</t>
  </si>
  <si>
    <t>ACE CIC (CLACTON ON SEA)</t>
  </si>
  <si>
    <t>NQ106</t>
  </si>
  <si>
    <t>FRYATT HOSPITAL</t>
  </si>
  <si>
    <t>NQ107</t>
  </si>
  <si>
    <t>NQ108</t>
  </si>
  <si>
    <t>CLACTON HOSPITAL</t>
  </si>
  <si>
    <t>NQ114</t>
  </si>
  <si>
    <t>ACE (THE CRESCENT, COLCHESTER)</t>
  </si>
  <si>
    <t>NQ123</t>
  </si>
  <si>
    <t>CORNERSTONE</t>
  </si>
  <si>
    <t>NQ126</t>
  </si>
  <si>
    <t>CONNAUGHT MEWS SUITES 6-10</t>
  </si>
  <si>
    <t>NLX01</t>
  </si>
  <si>
    <t>NLX02</t>
  </si>
  <si>
    <t>PAULTON MEMORIAL HOSPITAL</t>
  </si>
  <si>
    <t>NLX12</t>
  </si>
  <si>
    <t>GREYSTONES</t>
  </si>
  <si>
    <t>NLX14</t>
  </si>
  <si>
    <t>HOMELINK &amp; COMMUNITY OPTIONS</t>
  </si>
  <si>
    <t>NLX17</t>
  </si>
  <si>
    <t>CHIPPENHAM COMMUNITY HOSPITAL</t>
  </si>
  <si>
    <t>NLX18</t>
  </si>
  <si>
    <t>DEVIZES COMMUNITY HOSPITAL</t>
  </si>
  <si>
    <t>NLX19</t>
  </si>
  <si>
    <t>NLX20</t>
  </si>
  <si>
    <t>NLX22</t>
  </si>
  <si>
    <t>THORNBURY HOSPITAL</t>
  </si>
  <si>
    <t>NLX23</t>
  </si>
  <si>
    <t>COSSHAM HOSPITAL</t>
  </si>
  <si>
    <t>NLX27</t>
  </si>
  <si>
    <t>HANHAM HEALTH</t>
  </si>
  <si>
    <t>RP613</t>
  </si>
  <si>
    <t>RP616</t>
  </si>
  <si>
    <t>RP610</t>
  </si>
  <si>
    <t>RP609</t>
  </si>
  <si>
    <t>RP608</t>
  </si>
  <si>
    <t>RP607</t>
  </si>
  <si>
    <t>RP606</t>
  </si>
  <si>
    <t>RP605</t>
  </si>
  <si>
    <t>RP603</t>
  </si>
  <si>
    <t>RP604</t>
  </si>
  <si>
    <t>RP611</t>
  </si>
  <si>
    <t>RP602</t>
  </si>
  <si>
    <t>RP601</t>
  </si>
  <si>
    <t>RP615</t>
  </si>
  <si>
    <t>RPA28</t>
  </si>
  <si>
    <t>RPA68</t>
  </si>
  <si>
    <t>RPA27</t>
  </si>
  <si>
    <t>RPA02</t>
  </si>
  <si>
    <t>RPA17</t>
  </si>
  <si>
    <t>RPA29</t>
  </si>
  <si>
    <t>RPA44</t>
  </si>
  <si>
    <t>RPC40</t>
  </si>
  <si>
    <t>RPC20</t>
  </si>
  <si>
    <t>RPC12</t>
  </si>
  <si>
    <t>RPC30</t>
  </si>
  <si>
    <t>RPC18</t>
  </si>
  <si>
    <t>RPC13</t>
  </si>
  <si>
    <t>RPC15</t>
  </si>
  <si>
    <t>RPC11</t>
  </si>
  <si>
    <t>RPC04</t>
  </si>
  <si>
    <t>RPC16</t>
  </si>
  <si>
    <t>RPC31</t>
  </si>
  <si>
    <t>RPC17</t>
  </si>
  <si>
    <t>RPY01</t>
  </si>
  <si>
    <t>RPY02</t>
  </si>
  <si>
    <t>RQ601</t>
  </si>
  <si>
    <t>RQ614</t>
  </si>
  <si>
    <t>RQ607</t>
  </si>
  <si>
    <t>RQ617</t>
  </si>
  <si>
    <t>RQ620</t>
  </si>
  <si>
    <t>RQ8L0</t>
  </si>
  <si>
    <t>RQ8LL</t>
  </si>
  <si>
    <t>RQ8ML</t>
  </si>
  <si>
    <t>RQ8LH</t>
  </si>
  <si>
    <t>RQ8LF</t>
  </si>
  <si>
    <t>RQ8LJ</t>
  </si>
  <si>
    <t>RQ8LK</t>
  </si>
  <si>
    <t>RQM01</t>
  </si>
  <si>
    <t>RQQ31</t>
  </si>
  <si>
    <t>RQQTC</t>
  </si>
  <si>
    <t>RQWG5</t>
  </si>
  <si>
    <t>RQWG2</t>
  </si>
  <si>
    <t>RQWG6</t>
  </si>
  <si>
    <t>RQWG8</t>
  </si>
  <si>
    <t>RQWG0</t>
  </si>
  <si>
    <t>RQWG9</t>
  </si>
  <si>
    <t>RQWG3</t>
  </si>
  <si>
    <t>RQWG1</t>
  </si>
  <si>
    <t>RQXM1</t>
  </si>
  <si>
    <t>RQX01</t>
  </si>
  <si>
    <t>RR103</t>
  </si>
  <si>
    <t>RR105</t>
  </si>
  <si>
    <t>RR106</t>
  </si>
  <si>
    <t>RR101</t>
  </si>
  <si>
    <t>RR109</t>
  </si>
  <si>
    <t>RR7EM</t>
  </si>
  <si>
    <t>RR7CH</t>
  </si>
  <si>
    <t>RR7ER</t>
  </si>
  <si>
    <t>RR7EN</t>
  </si>
  <si>
    <t>RR7DH</t>
  </si>
  <si>
    <t>RR819</t>
  </si>
  <si>
    <t>RR830</t>
  </si>
  <si>
    <t>RR803</t>
  </si>
  <si>
    <t>RR866</t>
  </si>
  <si>
    <t>RR815</t>
  </si>
  <si>
    <t>RR802</t>
  </si>
  <si>
    <t>RR801</t>
  </si>
  <si>
    <t>RR865</t>
  </si>
  <si>
    <t>RR867</t>
  </si>
  <si>
    <t>RR814</t>
  </si>
  <si>
    <t>RR813</t>
  </si>
  <si>
    <t>RR807</t>
  </si>
  <si>
    <t>RRF05</t>
  </si>
  <si>
    <t>RRF06</t>
  </si>
  <si>
    <t>RRF56</t>
  </si>
  <si>
    <t>RRF01</t>
  </si>
  <si>
    <t>RRF02</t>
  </si>
  <si>
    <t>RRF54</t>
  </si>
  <si>
    <t>RRF04</t>
  </si>
  <si>
    <t>RRF53</t>
  </si>
  <si>
    <t>RRJ05</t>
  </si>
  <si>
    <t>RRK02</t>
  </si>
  <si>
    <t>RRK15</t>
  </si>
  <si>
    <t>RRK03</t>
  </si>
  <si>
    <t>RRVRH</t>
  </si>
  <si>
    <t>RRVNQ</t>
  </si>
  <si>
    <t>RRVRN</t>
  </si>
  <si>
    <t>RRVE1</t>
  </si>
  <si>
    <t>RRV30</t>
  </si>
  <si>
    <t>RRV60</t>
  </si>
  <si>
    <t>RRV99</t>
  </si>
  <si>
    <t>RRV97</t>
  </si>
  <si>
    <t>RRV98</t>
  </si>
  <si>
    <t>RRV03</t>
  </si>
  <si>
    <t>RRV11</t>
  </si>
  <si>
    <t>RT301</t>
  </si>
  <si>
    <t>RT302</t>
  </si>
  <si>
    <t>RTD01</t>
  </si>
  <si>
    <t>RTD04</t>
  </si>
  <si>
    <t>RTD03</t>
  </si>
  <si>
    <t>RTDAL</t>
  </si>
  <si>
    <t>RTD06</t>
  </si>
  <si>
    <t>RTDAK</t>
  </si>
  <si>
    <t>RTD08</t>
  </si>
  <si>
    <t>RTD02</t>
  </si>
  <si>
    <t>RTD05</t>
  </si>
  <si>
    <t>RTE55</t>
  </si>
  <si>
    <t>RTE21</t>
  </si>
  <si>
    <t>RTE01</t>
  </si>
  <si>
    <t>RTE37</t>
  </si>
  <si>
    <t>RTE23</t>
  </si>
  <si>
    <t>RTE35</t>
  </si>
  <si>
    <t>RTE52</t>
  </si>
  <si>
    <t>RTE02</t>
  </si>
  <si>
    <t>RTE31</t>
  </si>
  <si>
    <t>RTE48</t>
  </si>
  <si>
    <t>RTE24</t>
  </si>
  <si>
    <t>RTE34</t>
  </si>
  <si>
    <t>RTE40</t>
  </si>
  <si>
    <t>RTE53</t>
  </si>
  <si>
    <t>RTE03</t>
  </si>
  <si>
    <t>RTE10</t>
  </si>
  <si>
    <t>RTE42</t>
  </si>
  <si>
    <t>RTE83</t>
  </si>
  <si>
    <t>RTE63</t>
  </si>
  <si>
    <t>RTE32</t>
  </si>
  <si>
    <t>RTE49</t>
  </si>
  <si>
    <t>RTE08</t>
  </si>
  <si>
    <t>RTE22</t>
  </si>
  <si>
    <t>RTE25</t>
  </si>
  <si>
    <t>RTE33</t>
  </si>
  <si>
    <t>RTE41</t>
  </si>
  <si>
    <t>RTE44</t>
  </si>
  <si>
    <t>RTE85</t>
  </si>
  <si>
    <t>RTE36</t>
  </si>
  <si>
    <t>RTE45</t>
  </si>
  <si>
    <t>RTE04</t>
  </si>
  <si>
    <t>RTE47</t>
  </si>
  <si>
    <t>RTE26</t>
  </si>
  <si>
    <t>RTE39</t>
  </si>
  <si>
    <t>RTE54</t>
  </si>
  <si>
    <t>RTE27</t>
  </si>
  <si>
    <t>RTE14</t>
  </si>
  <si>
    <t>RTE38</t>
  </si>
  <si>
    <t>RTE43</t>
  </si>
  <si>
    <t>RTE50</t>
  </si>
  <si>
    <t>RTE51</t>
  </si>
  <si>
    <t>RTE15</t>
  </si>
  <si>
    <t>RTE84</t>
  </si>
  <si>
    <t>RTE46</t>
  </si>
  <si>
    <t>RTFDJ</t>
  </si>
  <si>
    <t>RTFDP</t>
  </si>
  <si>
    <t>RTFDH</t>
  </si>
  <si>
    <t>RTFDX</t>
  </si>
  <si>
    <t>RTF01</t>
  </si>
  <si>
    <t>RTFDK</t>
  </si>
  <si>
    <t>RTFDD</t>
  </si>
  <si>
    <t>RTFDU</t>
  </si>
  <si>
    <t>RTFDA</t>
  </si>
  <si>
    <t>RTF04</t>
  </si>
  <si>
    <t>RTFDR</t>
  </si>
  <si>
    <t>RTFDM</t>
  </si>
  <si>
    <t>RTF02</t>
  </si>
  <si>
    <t>RTFFS</t>
  </si>
  <si>
    <t>RTFDY</t>
  </si>
  <si>
    <t>RTFHQ</t>
  </si>
  <si>
    <t>RTFDE</t>
  </si>
  <si>
    <t>RTFDN</t>
  </si>
  <si>
    <t>RTFEF</t>
  </si>
  <si>
    <t>RTFDG</t>
  </si>
  <si>
    <t>RTFFQ</t>
  </si>
  <si>
    <t>RTFDF</t>
  </si>
  <si>
    <t>RTFDC</t>
  </si>
  <si>
    <t>RTFED</t>
  </si>
  <si>
    <t>RTG07</t>
  </si>
  <si>
    <t>RTGFA</t>
  </si>
  <si>
    <t>RTGFG</t>
  </si>
  <si>
    <t>RTG05</t>
  </si>
  <si>
    <t>RTHE1</t>
  </si>
  <si>
    <t>RTHE9</t>
  </si>
  <si>
    <t>RTHF5</t>
  </si>
  <si>
    <t>RTH37</t>
  </si>
  <si>
    <t>RTHF3</t>
  </si>
  <si>
    <t>RTHC8</t>
  </si>
  <si>
    <t>RTH19</t>
  </si>
  <si>
    <t>RTH02</t>
  </si>
  <si>
    <t>RTHC9</t>
  </si>
  <si>
    <t>RTHA6</t>
  </si>
  <si>
    <t>RTHE8</t>
  </si>
  <si>
    <t>Registered midwives/nurses</t>
  </si>
  <si>
    <t>Check Spec 1 name</t>
  </si>
  <si>
    <t>Check Spec 2 Name</t>
  </si>
  <si>
    <t>RC330</t>
  </si>
  <si>
    <t xml:space="preserve">NEW SPECIALTY-INTERMEDIATE CARE EALING </t>
  </si>
  <si>
    <t>Missing site code</t>
  </si>
  <si>
    <t>501 - OBSTETRICS</t>
  </si>
  <si>
    <t>920 - ORTHOTICS AND PROSTHETICS</t>
  </si>
  <si>
    <t>921 - GENETICS</t>
  </si>
  <si>
    <t>922 - SEXUAL HEALTH SERVICES</t>
  </si>
  <si>
    <t>923 - DIAGNOSTIC PATHOLOGY</t>
  </si>
  <si>
    <t>924 - BLOOD DONOR CENTRES</t>
  </si>
  <si>
    <t>925 - COMMUNITY CARE SERVICES</t>
  </si>
  <si>
    <t>926 - THERAPY SERVICES</t>
  </si>
  <si>
    <t>420 - PAEDIATRICS</t>
  </si>
  <si>
    <t>RHQNP</t>
  </si>
  <si>
    <t>RY390</t>
  </si>
  <si>
    <t>RY387</t>
  </si>
  <si>
    <t>RY386</t>
  </si>
  <si>
    <t>RY352</t>
  </si>
  <si>
    <t>RY351</t>
  </si>
  <si>
    <t>RH5E1</t>
  </si>
  <si>
    <t>RH5D1</t>
  </si>
  <si>
    <t>TAJ07</t>
  </si>
  <si>
    <t>EDWARD STREET HOSPITAL</t>
  </si>
  <si>
    <t>TAJ11</t>
  </si>
  <si>
    <t>HEATH LANE HOSPITAL</t>
  </si>
  <si>
    <t>TAJ20</t>
  </si>
  <si>
    <t>HALLAM STREET HOSPITAL</t>
  </si>
  <si>
    <t>TAJ53</t>
  </si>
  <si>
    <t>POND LANE</t>
  </si>
  <si>
    <t>TAJ56</t>
  </si>
  <si>
    <t>SUTTONS DRIVE</t>
  </si>
  <si>
    <t>RP7MA</t>
  </si>
  <si>
    <t>RP7CG</t>
  </si>
  <si>
    <t>RP705</t>
  </si>
  <si>
    <t>RP7DC</t>
  </si>
  <si>
    <t>RP706</t>
  </si>
  <si>
    <t>RBZ82</t>
  </si>
  <si>
    <t>RBZ88</t>
  </si>
  <si>
    <t>RBZ85</t>
  </si>
  <si>
    <t>RBZ80</t>
  </si>
  <si>
    <t>RBZ87</t>
  </si>
  <si>
    <t>RBZ81</t>
  </si>
  <si>
    <t>RBZ86</t>
  </si>
  <si>
    <t>RBZ83</t>
  </si>
  <si>
    <t>RBZ93</t>
  </si>
  <si>
    <t>RBZ79</t>
  </si>
  <si>
    <t>RXT15</t>
  </si>
  <si>
    <t>RXT18</t>
  </si>
  <si>
    <t>RXT19</t>
  </si>
  <si>
    <t>RXT22</t>
  </si>
  <si>
    <t>RXT24</t>
  </si>
  <si>
    <t>RXT27</t>
  </si>
  <si>
    <t>RXT29</t>
  </si>
  <si>
    <t>RXT47</t>
  </si>
  <si>
    <t>RXT51</t>
  </si>
  <si>
    <t>RXT64</t>
  </si>
  <si>
    <t>RXT65</t>
  </si>
  <si>
    <t>RXT67</t>
  </si>
  <si>
    <t>RXT96</t>
  </si>
  <si>
    <t>RXTD2</t>
  </si>
  <si>
    <t>RXTD3</t>
  </si>
  <si>
    <t>RXTD4</t>
  </si>
  <si>
    <t>RXTD5</t>
  </si>
  <si>
    <t>RXTD6</t>
  </si>
  <si>
    <t>RTQ01</t>
  </si>
  <si>
    <t>RTQ11</t>
  </si>
  <si>
    <t>RTQHM</t>
  </si>
  <si>
    <t>RTQ05</t>
  </si>
  <si>
    <t>TAHCC</t>
  </si>
  <si>
    <t>THE LONGLEY CENTRE</t>
  </si>
  <si>
    <t>TAHEC</t>
  </si>
  <si>
    <t>INTENSIVE SUPPORT SERVICE</t>
  </si>
  <si>
    <t>TAHFC</t>
  </si>
  <si>
    <t>MICHAEL CARLISLE CENTRE</t>
  </si>
  <si>
    <t>TAHXM</t>
  </si>
  <si>
    <t>FOREST CLOSE</t>
  </si>
  <si>
    <t>TAHXN</t>
  </si>
  <si>
    <t>FOREST LODGE</t>
  </si>
  <si>
    <t>RWK62</t>
  </si>
  <si>
    <t>RWK06</t>
  </si>
  <si>
    <t>RWK60</t>
  </si>
  <si>
    <t>RWK85</t>
  </si>
  <si>
    <t>RWK46</t>
  </si>
  <si>
    <t>RWK89</t>
  </si>
  <si>
    <t>RWK61</t>
  </si>
  <si>
    <t>RWK28</t>
  </si>
  <si>
    <t>RYV78</t>
  </si>
  <si>
    <t>RT5KW</t>
  </si>
  <si>
    <t>RT5FA</t>
  </si>
  <si>
    <t>RT5KE</t>
  </si>
  <si>
    <t>RT505</t>
  </si>
  <si>
    <t>RT5KT</t>
  </si>
  <si>
    <t>RT5FM</t>
  </si>
  <si>
    <t>RT5CD</t>
  </si>
  <si>
    <t>RXWMJ</t>
  </si>
  <si>
    <t>RJF04</t>
  </si>
  <si>
    <t>RJF05</t>
  </si>
  <si>
    <t>RXEA1</t>
  </si>
  <si>
    <t>RXE12</t>
  </si>
  <si>
    <t>RXE07</t>
  </si>
  <si>
    <t>RXEDL</t>
  </si>
  <si>
    <t>RYG58</t>
  </si>
  <si>
    <t>THE CALUDON CENTRE, COVENTRY</t>
  </si>
  <si>
    <t>RWN65</t>
  </si>
  <si>
    <t>RWN70</t>
  </si>
  <si>
    <t>RWNH0</t>
  </si>
  <si>
    <t>RWNL7</t>
  </si>
  <si>
    <t>RWNL8</t>
  </si>
  <si>
    <t>RWNM3</t>
  </si>
  <si>
    <t>RWNM4</t>
  </si>
  <si>
    <t>RWNM5</t>
  </si>
  <si>
    <t>RWNM8</t>
  </si>
  <si>
    <t>RWNP3</t>
  </si>
  <si>
    <t>RXY14</t>
  </si>
  <si>
    <t>HADLOW ROAD</t>
  </si>
  <si>
    <t>RXY1A</t>
  </si>
  <si>
    <t>ETHELBERT ROAD</t>
  </si>
  <si>
    <t>RXY1C</t>
  </si>
  <si>
    <t>TONBRIDGE ROAD</t>
  </si>
  <si>
    <t>RXY1D</t>
  </si>
  <si>
    <t>PARKVIEW SURGERY</t>
  </si>
  <si>
    <t>RXY1J</t>
  </si>
  <si>
    <t>KCC SOCIAL SERVICES</t>
  </si>
  <si>
    <t>RXY1N</t>
  </si>
  <si>
    <t>NELSON ROAD COMMUNITY DAY RESOURCE CENTRE</t>
  </si>
  <si>
    <t>RXY1V</t>
  </si>
  <si>
    <t>RXY1Y</t>
  </si>
  <si>
    <t>RXY22</t>
  </si>
  <si>
    <t>KRONER HOUSE</t>
  </si>
  <si>
    <t>RXY23</t>
  </si>
  <si>
    <t>MONTAGUE HOUSE</t>
  </si>
  <si>
    <t>RXY24</t>
  </si>
  <si>
    <t>FOLKESTONE HEALTH CENTRE</t>
  </si>
  <si>
    <t>RXY26</t>
  </si>
  <si>
    <t>TOWNLOCK DAY UNIT</t>
  </si>
  <si>
    <t>RXY29</t>
  </si>
  <si>
    <t>MONTGOMERY AVENUE</t>
  </si>
  <si>
    <t>RXY2C</t>
  </si>
  <si>
    <t>COSSINGTON ROAD</t>
  </si>
  <si>
    <t>RXY2G</t>
  </si>
  <si>
    <t>PARK AVENUE</t>
  </si>
  <si>
    <t>RXY2T</t>
  </si>
  <si>
    <t>RXY2V</t>
  </si>
  <si>
    <t>RXY2W</t>
  </si>
  <si>
    <t>RXY3H</t>
  </si>
  <si>
    <t>33-39 BIRLING ROAD</t>
  </si>
  <si>
    <t>RXY4C</t>
  </si>
  <si>
    <t>RXY6A</t>
  </si>
  <si>
    <t>HIGH STREET</t>
  </si>
  <si>
    <t>RXY7C</t>
  </si>
  <si>
    <t>RXY8E</t>
  </si>
  <si>
    <t>LONDON ROAD</t>
  </si>
  <si>
    <t>RXYA1</t>
  </si>
  <si>
    <t>ALEXANDER HOUSE STABLES BLOCK</t>
  </si>
  <si>
    <t>RXYA3</t>
  </si>
  <si>
    <t>ARNDALE HOUSE</t>
  </si>
  <si>
    <t>RXYA6</t>
  </si>
  <si>
    <t>AUDLEY HOUSE</t>
  </si>
  <si>
    <t>RXYA7</t>
  </si>
  <si>
    <t>AYLESHAM COMMUNITY CENTRE</t>
  </si>
  <si>
    <t>RXYAX</t>
  </si>
  <si>
    <t>BRANBRIDGES INDUSTRIAL UNIT</t>
  </si>
  <si>
    <t>RXYC1</t>
  </si>
  <si>
    <t>CANADA HOUSE</t>
  </si>
  <si>
    <t>RXYC7</t>
  </si>
  <si>
    <t>CORNERSTONES (TUNNEL ROAD)</t>
  </si>
  <si>
    <t>RXYCA</t>
  </si>
  <si>
    <t>COURT DRIVE</t>
  </si>
  <si>
    <t>RXYCD</t>
  </si>
  <si>
    <t>CRISIS ASSESSMENT &amp; TREATMENT TEAM</t>
  </si>
  <si>
    <t>RXYCE</t>
  </si>
  <si>
    <t>CULVER HOUSE</t>
  </si>
  <si>
    <t>RXYE2</t>
  </si>
  <si>
    <t>ELMSLEIGH LODGE</t>
  </si>
  <si>
    <t>RXYE3</t>
  </si>
  <si>
    <t>ELWICK ROAD CENTRE</t>
  </si>
  <si>
    <t>RXYE8</t>
  </si>
  <si>
    <t>EAGLE COURT</t>
  </si>
  <si>
    <t>RXYF6</t>
  </si>
  <si>
    <t>FRANK LLOYD NURSING HOME</t>
  </si>
  <si>
    <t>RXYG1</t>
  </si>
  <si>
    <t>GATLAND HOUSE</t>
  </si>
  <si>
    <t>RXYH2</t>
  </si>
  <si>
    <t>HEATHSIDE HOUSE</t>
  </si>
  <si>
    <t>RXYH4</t>
  </si>
  <si>
    <t>HIGHLANDS HOUSE</t>
  </si>
  <si>
    <t>RXYH6</t>
  </si>
  <si>
    <t>HOLY TRINITY CHURCH</t>
  </si>
  <si>
    <t>RXYH8</t>
  </si>
  <si>
    <t>HUCKING HILL HOUSE</t>
  </si>
  <si>
    <t>RXYJ1</t>
  </si>
  <si>
    <t>JASMINE CENTRE</t>
  </si>
  <si>
    <t>RXYK3</t>
  </si>
  <si>
    <t>KINGSLEY HOUSE</t>
  </si>
  <si>
    <t>RXYK4</t>
  </si>
  <si>
    <t>KINGSWOOD COMMUNITY MENTAL HEALTH CENTRE</t>
  </si>
  <si>
    <t>RXYL1</t>
  </si>
  <si>
    <t>LAUREL HOUSE</t>
  </si>
  <si>
    <t>RXYN1</t>
  </si>
  <si>
    <t>NEW COURT (UNIT 2 &amp; PART 4)</t>
  </si>
  <si>
    <t>RXYN4</t>
  </si>
  <si>
    <t>NEUROPSYCHIATRY SERVICE</t>
  </si>
  <si>
    <t>RXYP2</t>
  </si>
  <si>
    <t>PARK ROAD</t>
  </si>
  <si>
    <t>RXYR1</t>
  </si>
  <si>
    <t>SHEPWAY COMMUNITY MENTAL HEALTH TEAM</t>
  </si>
  <si>
    <t>RXYR3</t>
  </si>
  <si>
    <t>RIVERSIDE HOUSE</t>
  </si>
  <si>
    <t>RXYR4</t>
  </si>
  <si>
    <t>ROCHESTER AIRPORT (C.E.L.S)</t>
  </si>
  <si>
    <t>RXYR6</t>
  </si>
  <si>
    <t>RAINHAM HEALTH CLINIC</t>
  </si>
  <si>
    <t>RXYRG</t>
  </si>
  <si>
    <t>SHEERNESS HEALTH CENTRE</t>
  </si>
  <si>
    <t>RXYRL</t>
  </si>
  <si>
    <t>SPA HOUSE</t>
  </si>
  <si>
    <t>RXYRM</t>
  </si>
  <si>
    <t>SPRINGWOOD CLOSE</t>
  </si>
  <si>
    <t>RXYRP</t>
  </si>
  <si>
    <t>ST ANDREWS ROAD (LAND ONLY)</t>
  </si>
  <si>
    <t>RXYRQ</t>
  </si>
  <si>
    <t>ST JOHNS CENTRE - DORSET HOUSE</t>
  </si>
  <si>
    <t>RXYRR</t>
  </si>
  <si>
    <t>ST JOHNS LODGE</t>
  </si>
  <si>
    <t>RXYRW</t>
  </si>
  <si>
    <t>STANLEY HOUSE</t>
  </si>
  <si>
    <t>RXYT5</t>
  </si>
  <si>
    <t>THE COURTYARD</t>
  </si>
  <si>
    <t>RXYT9</t>
  </si>
  <si>
    <t>THE HEALTH CLINIC</t>
  </si>
  <si>
    <t>RXYTJ</t>
  </si>
  <si>
    <t>OAKAPPLE LANE REHAB. CENTRE</t>
  </si>
  <si>
    <t>RXYTQ</t>
  </si>
  <si>
    <t>TOWNLOCK DAY CENTRE</t>
  </si>
  <si>
    <t>RXYTT</t>
  </si>
  <si>
    <t>TWISLETON COURT</t>
  </si>
  <si>
    <t>RXYW3</t>
  </si>
  <si>
    <t>WROTHAM ROAD</t>
  </si>
  <si>
    <t>RV936</t>
  </si>
  <si>
    <t>RV938</t>
  </si>
  <si>
    <t>RV942</t>
  </si>
  <si>
    <t>RV9E2</t>
  </si>
  <si>
    <t>RWK</t>
  </si>
  <si>
    <t>RHANA</t>
  </si>
  <si>
    <t>RHAPK</t>
  </si>
  <si>
    <t>RBZ84</t>
  </si>
  <si>
    <t xml:space="preserve">East London Foundation Trust </t>
  </si>
  <si>
    <t>LOW SECURE MENTAL HEALTH UNIT</t>
  </si>
  <si>
    <t>RYX27</t>
  </si>
  <si>
    <t>PRINCESS LOUISE NURSING HOME</t>
  </si>
  <si>
    <t>RYX30</t>
  </si>
  <si>
    <t xml:space="preserve">ATHLONE HOUSE CARE HOME                    </t>
  </si>
  <si>
    <t>RPGAE</t>
  </si>
  <si>
    <t xml:space="preserve">RPGAD </t>
  </si>
  <si>
    <t>RPGAK</t>
  </si>
  <si>
    <t xml:space="preserve">RPGAB </t>
  </si>
  <si>
    <t xml:space="preserve">RPGAP </t>
  </si>
  <si>
    <t>RPGED</t>
  </si>
  <si>
    <t>RPGGP</t>
  </si>
  <si>
    <t>RPGAL</t>
  </si>
  <si>
    <t>RY602</t>
  </si>
  <si>
    <t>ARMLEY MOOR HEALTH CENTRE</t>
  </si>
  <si>
    <t>RY604</t>
  </si>
  <si>
    <t>BEESTON HILL COMMUNITY HEALTH CENTRE</t>
  </si>
  <si>
    <t>RY605</t>
  </si>
  <si>
    <t>BEESTON VILLAGE SURGERY</t>
  </si>
  <si>
    <t>RY606</t>
  </si>
  <si>
    <t>BRAMLEY CLINIC</t>
  </si>
  <si>
    <t>RY607</t>
  </si>
  <si>
    <t>BURMANTOFTS HEALTH CENTRE</t>
  </si>
  <si>
    <t>RY610</t>
  </si>
  <si>
    <t>CHAPELTOWN HEALTH CENTRE</t>
  </si>
  <si>
    <t>RY613</t>
  </si>
  <si>
    <t>CITY WISE CLINIC</t>
  </si>
  <si>
    <t>RY614</t>
  </si>
  <si>
    <t>COLTON MILL MEDICAL CENTRE</t>
  </si>
  <si>
    <t>RY616</t>
  </si>
  <si>
    <t>EAST LEEDS HEALTH CENTRE</t>
  </si>
  <si>
    <t>RY617</t>
  </si>
  <si>
    <t>GARFORTH CLINIC</t>
  </si>
  <si>
    <t>RY618</t>
  </si>
  <si>
    <t>GILDERSOME CLINIC</t>
  </si>
  <si>
    <t>RY619</t>
  </si>
  <si>
    <t>GIPTON CLINIC</t>
  </si>
  <si>
    <t>RY620</t>
  </si>
  <si>
    <t>GUISELEY CLINIC</t>
  </si>
  <si>
    <t>RY621</t>
  </si>
  <si>
    <t>HALTON CLINIC</t>
  </si>
  <si>
    <t>RY622</t>
  </si>
  <si>
    <t>HANNAH HOUSE</t>
  </si>
  <si>
    <t>RY623</t>
  </si>
  <si>
    <t>HAREHILLS CHILDRENS CENTRE</t>
  </si>
  <si>
    <t>RY624</t>
  </si>
  <si>
    <t>HAWTHORN HOUSE</t>
  </si>
  <si>
    <t>RY625</t>
  </si>
  <si>
    <t>HOLT PARK HEALTH CENTRE</t>
  </si>
  <si>
    <t>RY626</t>
  </si>
  <si>
    <t>HORSFORTH CLINIC</t>
  </si>
  <si>
    <t>RY627</t>
  </si>
  <si>
    <t>HUNSLET HEALTH CENTRE</t>
  </si>
  <si>
    <t>RY628</t>
  </si>
  <si>
    <t>KIPPAX HEALTH CENTRE</t>
  </si>
  <si>
    <t>RY629</t>
  </si>
  <si>
    <t>KIRKSTALL HEALTH CENTRE</t>
  </si>
  <si>
    <t>RY630</t>
  </si>
  <si>
    <t>LEAFIELD CLINIC</t>
  </si>
  <si>
    <t>RY631</t>
  </si>
  <si>
    <t>LEEDS COMMUNITY EQUIPMENT SERVICE</t>
  </si>
  <si>
    <t>RY632</t>
  </si>
  <si>
    <t>LITTLE WOODHOUSE HALL</t>
  </si>
  <si>
    <t>RY633</t>
  </si>
  <si>
    <t>MEANWOOD HEALTH CENTRE</t>
  </si>
  <si>
    <t>RY634</t>
  </si>
  <si>
    <t>MIDDLETON COMMUNITY HEALTH CENTRE</t>
  </si>
  <si>
    <t>RY635</t>
  </si>
  <si>
    <t>MORLEY HEALTH CENTRE</t>
  </si>
  <si>
    <t>RY636</t>
  </si>
  <si>
    <t>NORTH WEST HOUSE (PCT HQ)</t>
  </si>
  <si>
    <t>RY638</t>
  </si>
  <si>
    <t>OTLEY CLINIC</t>
  </si>
  <si>
    <t>RY639</t>
  </si>
  <si>
    <t>PARK EDGE MEDICAL CENTRE</t>
  </si>
  <si>
    <t>RY640</t>
  </si>
  <si>
    <t>PARKSIDE COMMUNITY HEALTH CENTRE</t>
  </si>
  <si>
    <t>RY641</t>
  </si>
  <si>
    <t>PUDSEY HEALTH CENTRE</t>
  </si>
  <si>
    <t>RY642</t>
  </si>
  <si>
    <t>REGINALD CENTRE</t>
  </si>
  <si>
    <t>RY643</t>
  </si>
  <si>
    <t>RICHMOND HOUSE</t>
  </si>
  <si>
    <t>RY644</t>
  </si>
  <si>
    <t>ROTHWELL HEALTH CENTRE</t>
  </si>
  <si>
    <t>RY645</t>
  </si>
  <si>
    <t>RUTLAND LODGE MEDICAL PRACTICE</t>
  </si>
  <si>
    <t>RY646</t>
  </si>
  <si>
    <t>SEACROFT CLINIC</t>
  </si>
  <si>
    <t>RY649</t>
  </si>
  <si>
    <t>SHAFTSBURY HOUSE</t>
  </si>
  <si>
    <t>RY650</t>
  </si>
  <si>
    <t>ST GEORGES CENTRE</t>
  </si>
  <si>
    <t>RY651</t>
  </si>
  <si>
    <t>STOCKDALE HOUSE</t>
  </si>
  <si>
    <t>RY652</t>
  </si>
  <si>
    <t>SUNFIELD MEDICAL CENTRE</t>
  </si>
  <si>
    <t>RY653</t>
  </si>
  <si>
    <t>SWILLINGTON CLINIC</t>
  </si>
  <si>
    <t>RY654</t>
  </si>
  <si>
    <t>THORNTON MEDICAL CENTRE</t>
  </si>
  <si>
    <t>RY655</t>
  </si>
  <si>
    <t>WESTGATE SURGERY</t>
  </si>
  <si>
    <t>RY656</t>
  </si>
  <si>
    <t>WETHERBY HEALTH CENTRE</t>
  </si>
  <si>
    <t>RY658</t>
  </si>
  <si>
    <t>WIRA HOUSE</t>
  </si>
  <si>
    <t>RY659</t>
  </si>
  <si>
    <t>WOODHOUSE HEALTH CENTRE</t>
  </si>
  <si>
    <t>RY660</t>
  </si>
  <si>
    <t>WOODSLEY ROAD HEALTH CENTRE</t>
  </si>
  <si>
    <t>RY661</t>
  </si>
  <si>
    <t>WORTLEY BECK HEALTH CENTRE</t>
  </si>
  <si>
    <t>RY662</t>
  </si>
  <si>
    <t>YEADON HEALTH CENTRE</t>
  </si>
  <si>
    <t>RY663</t>
  </si>
  <si>
    <t>YORK STREET PRACTICE</t>
  </si>
  <si>
    <t>RY665</t>
  </si>
  <si>
    <t>CAMHS SERVICE (12A CLARENDON ROAD)</t>
  </si>
  <si>
    <t>RY666</t>
  </si>
  <si>
    <t>CALVERLEY MEDICAL CENTRE</t>
  </si>
  <si>
    <t>RY667</t>
  </si>
  <si>
    <t>CRAVEN ROAD MEDICAL PRACTICE</t>
  </si>
  <si>
    <t>RY668</t>
  </si>
  <si>
    <t>HAWTHORN SURGERY</t>
  </si>
  <si>
    <t>RY669</t>
  </si>
  <si>
    <t>HIGHFIELD MEDICAL CENTRE</t>
  </si>
  <si>
    <t>RY670</t>
  </si>
  <si>
    <t>HILLFOOT SURGERY</t>
  </si>
  <si>
    <t>RY671</t>
  </si>
  <si>
    <t>KIRKSTALL LANE MEDICAL CENTRE</t>
  </si>
  <si>
    <t>RY672</t>
  </si>
  <si>
    <t>LEEDS STUDENT MEDICAL PRACTICE</t>
  </si>
  <si>
    <t>RY673</t>
  </si>
  <si>
    <t>NEW CROFT SURGERY</t>
  </si>
  <si>
    <t>RY674</t>
  </si>
  <si>
    <t>PARK EDGE PRACTICE</t>
  </si>
  <si>
    <t>RY675</t>
  </si>
  <si>
    <t>PARK ROAD MEDICAL CENTRE</t>
  </si>
  <si>
    <t>RY676</t>
  </si>
  <si>
    <t>ROBIN LANE MEDICAL CENTRE</t>
  </si>
  <si>
    <t>RY677</t>
  </si>
  <si>
    <t>SCOTT HALL LEISURE CENTRE</t>
  </si>
  <si>
    <t>RY678</t>
  </si>
  <si>
    <t>TINSHILL LANE SURGERY</t>
  </si>
  <si>
    <t>RY679</t>
  </si>
  <si>
    <t>WHITEHALL SURGERY</t>
  </si>
  <si>
    <t>RY680</t>
  </si>
  <si>
    <t>LEEDS CITY COLLEGE - PARK LANE CAMPUS</t>
  </si>
  <si>
    <t>RY681</t>
  </si>
  <si>
    <t>LEEDS CITY COLLEGE - THOMAS DANBY CAMPUS</t>
  </si>
  <si>
    <t>RY682</t>
  </si>
  <si>
    <t>LEEDS CITY COLLEGE - HORSFORTH CAMPUS</t>
  </si>
  <si>
    <t>RY683</t>
  </si>
  <si>
    <t>PRIORY VIEW MEDICAL CENTRE</t>
  </si>
  <si>
    <t>RY684</t>
  </si>
  <si>
    <t>IRELAND WOOD SURGERY</t>
  </si>
  <si>
    <t>RY685</t>
  </si>
  <si>
    <t>MANOR PARK SURGERY</t>
  </si>
  <si>
    <t>RY686</t>
  </si>
  <si>
    <t>HARRY BOOTH HOUSE</t>
  </si>
  <si>
    <t>RY687</t>
  </si>
  <si>
    <t>FOUNDRY LANE SURGERY</t>
  </si>
  <si>
    <t>RY688</t>
  </si>
  <si>
    <t>STREET LANE PRACTICE</t>
  </si>
  <si>
    <t>RY689</t>
  </si>
  <si>
    <t>WEST LODGE SURGERY</t>
  </si>
  <si>
    <t>RY690</t>
  </si>
  <si>
    <t>OFFENDER HEALTHCARE - LEEDS</t>
  </si>
  <si>
    <t>RY691</t>
  </si>
  <si>
    <t>OFFENDER HEALTHCARE - WETHERBY</t>
  </si>
  <si>
    <t>RY692</t>
  </si>
  <si>
    <t>OFFENDER HEALTHCARE - WEALSTUN</t>
  </si>
  <si>
    <t>RW5Z1</t>
  </si>
  <si>
    <t>RXF15</t>
  </si>
  <si>
    <t>RXF14</t>
  </si>
  <si>
    <t>RYG92</t>
  </si>
  <si>
    <t>ASPEN CENTRE</t>
  </si>
  <si>
    <t>RYX33</t>
  </si>
  <si>
    <t>GARSIDE</t>
  </si>
  <si>
    <t>RPGER</t>
  </si>
  <si>
    <t>RMYNG</t>
  </si>
  <si>
    <t>RMYC5</t>
  </si>
  <si>
    <t>RMYNP</t>
  </si>
  <si>
    <t>RMYNR</t>
  </si>
  <si>
    <t>RMY04</t>
  </si>
  <si>
    <t>RMYWA</t>
  </si>
  <si>
    <t>RMY13</t>
  </si>
  <si>
    <t>RMYNX</t>
  </si>
  <si>
    <t>RMYMW</t>
  </si>
  <si>
    <t>IP3 8LY</t>
  </si>
  <si>
    <t>RV305</t>
  </si>
  <si>
    <t>  KINGSBURY CHILD &amp; FAMILY CENTRE</t>
  </si>
  <si>
    <t>RV312</t>
  </si>
  <si>
    <t>  PARK ROYAL CENTRE FOR MENTAL HEALTH</t>
  </si>
  <si>
    <t>RV329</t>
  </si>
  <si>
    <t>  3 BEATRICE PLACE</t>
  </si>
  <si>
    <t>RV357</t>
  </si>
  <si>
    <t>  ROSEDALE COURT</t>
  </si>
  <si>
    <t>RV391</t>
  </si>
  <si>
    <t>  THE BUTTERWORTH CENTRE</t>
  </si>
  <si>
    <t>RV396</t>
  </si>
  <si>
    <t>RV3HD</t>
  </si>
  <si>
    <t>  THE CAMPBELL CENTRE</t>
  </si>
  <si>
    <t>  OAKWOOD HOUSE</t>
  </si>
  <si>
    <t>R1D34</t>
  </si>
  <si>
    <t>RDR1H</t>
  </si>
  <si>
    <t>SALVINGTON LODGE</t>
  </si>
  <si>
    <t>RDR4C</t>
  </si>
  <si>
    <t>THE KLEINWORT CENTRE</t>
  </si>
  <si>
    <t>RTR27</t>
  </si>
  <si>
    <t>RTR18</t>
  </si>
  <si>
    <t>RTR03</t>
  </si>
  <si>
    <t>RTR28</t>
  </si>
  <si>
    <t>RTR07</t>
  </si>
  <si>
    <t>RTR12</t>
  </si>
  <si>
    <t>RY411</t>
  </si>
  <si>
    <t>TAD16</t>
  </si>
  <si>
    <t>RN3C1</t>
  </si>
  <si>
    <t>RN3C5</t>
  </si>
  <si>
    <t xml:space="preserve">RRDE2     </t>
  </si>
  <si>
    <t>CLACTON - MENTAL HEALTH SERVICES - CLACTON HOSPITAL</t>
  </si>
  <si>
    <t xml:space="preserve">RRD16     </t>
  </si>
  <si>
    <t>THE CRYSTAL CENTRE</t>
  </si>
  <si>
    <t xml:space="preserve">RRDPA     </t>
  </si>
  <si>
    <t>HARLOW - DERWENT CENTRE</t>
  </si>
  <si>
    <t xml:space="preserve">RRDD7     </t>
  </si>
  <si>
    <t>COLCHESTER - KING'S WOOD CENTRE</t>
  </si>
  <si>
    <t xml:space="preserve">RRDAH     </t>
  </si>
  <si>
    <t>CHELMSFORD - THE LINDEN CENTRE</t>
  </si>
  <si>
    <t xml:space="preserve">RRDHF     </t>
  </si>
  <si>
    <t>HARLOW - SYDENHAM HOUSE</t>
  </si>
  <si>
    <t>RW493</t>
  </si>
  <si>
    <t>RW403</t>
  </si>
  <si>
    <t>RW454</t>
  </si>
  <si>
    <t>RW412</t>
  </si>
  <si>
    <t>RW433</t>
  </si>
  <si>
    <t>RW435</t>
  </si>
  <si>
    <t>RW453</t>
  </si>
  <si>
    <t>RX3CL</t>
  </si>
  <si>
    <t>LANCHESTER ROAD HOSPITAL</t>
  </si>
  <si>
    <t>RX3AE</t>
  </si>
  <si>
    <t>EARLSTON HOUSE</t>
  </si>
  <si>
    <t>RX3AD</t>
  </si>
  <si>
    <t>PRIMROSE LODGE</t>
  </si>
  <si>
    <t>RX3FL</t>
  </si>
  <si>
    <t>ROSEBERRY PARK</t>
  </si>
  <si>
    <t>ABDALE HOUSE - COMMUNITY UNIT</t>
  </si>
  <si>
    <t>RX3EY</t>
  </si>
  <si>
    <t>CROSS LANE HOSPITAL AYCKBOURN</t>
  </si>
  <si>
    <t>RX3LF</t>
  </si>
  <si>
    <t>WEST LANE HOSPITAL</t>
  </si>
  <si>
    <t>RX3MV</t>
  </si>
  <si>
    <t>CROSS LANE HOSPITAL ROWAN LEA</t>
  </si>
  <si>
    <t>RX3GV</t>
  </si>
  <si>
    <t>WEST LANE HOSPITAL WESTWOOD CENTRE</t>
  </si>
  <si>
    <t>RX3NP</t>
  </si>
  <si>
    <t>BANKFIELDS COURT UNIT 2</t>
  </si>
  <si>
    <t>RX3PV</t>
  </si>
  <si>
    <t>PARK HOUSE</t>
  </si>
  <si>
    <t>RX3FN</t>
  </si>
  <si>
    <t>BANKFIELDS COURT THE LODGE</t>
  </si>
  <si>
    <t>RX3NQ</t>
  </si>
  <si>
    <t>BANKFIELDS COURT UNIT 3</t>
  </si>
  <si>
    <t>RX3NT</t>
  </si>
  <si>
    <t>BANKFIELDS COURT ADMIN UNIT</t>
  </si>
  <si>
    <t>NVC01</t>
  </si>
  <si>
    <t>ASHTEAD HOSPITAL</t>
  </si>
  <si>
    <t>NVC31</t>
  </si>
  <si>
    <t>BLAKELANDS HOSPITAL</t>
  </si>
  <si>
    <t>NVC24</t>
  </si>
  <si>
    <t>BODMIN NHS TREATMENT CENTRE</t>
  </si>
  <si>
    <t>NVC27</t>
  </si>
  <si>
    <t>BOSTON WEST HOSPITAL</t>
  </si>
  <si>
    <t>NVC28</t>
  </si>
  <si>
    <t>CLIFTON PARK HOSPITAL</t>
  </si>
  <si>
    <t>NVC29</t>
  </si>
  <si>
    <t>COBALT HOSPITAL</t>
  </si>
  <si>
    <t>NVC04</t>
  </si>
  <si>
    <t>DUCHY HOSPITAL</t>
  </si>
  <si>
    <t>NVC05</t>
  </si>
  <si>
    <t>EUXTON HALL HOSPITAL</t>
  </si>
  <si>
    <t>NVC06</t>
  </si>
  <si>
    <t>FITZWILLIAM HOSPITAL</t>
  </si>
  <si>
    <t>NVC07</t>
  </si>
  <si>
    <t>FULWOOD HALL HOSPITAL</t>
  </si>
  <si>
    <t>NVC25</t>
  </si>
  <si>
    <t>HORTON NHS TREATMENT CENTRE</t>
  </si>
  <si>
    <t>NVC08</t>
  </si>
  <si>
    <t>MOUNT STUART HOSPITAL</t>
  </si>
  <si>
    <t>NVC09</t>
  </si>
  <si>
    <t>NEW HALL HOSPITAL</t>
  </si>
  <si>
    <t>NVC11</t>
  </si>
  <si>
    <t>NORTH DOWNS HOSPITAL</t>
  </si>
  <si>
    <t>NVC40</t>
  </si>
  <si>
    <t>NOTTINGHAM WOODTHORPE HOSPITAL</t>
  </si>
  <si>
    <t>NVC12</t>
  </si>
  <si>
    <t>OAKLANDS HOSPITAL</t>
  </si>
  <si>
    <t>NVC13</t>
  </si>
  <si>
    <t>OAKS HOSPITAL</t>
  </si>
  <si>
    <t>NVC14</t>
  </si>
  <si>
    <t>PARK HILL HOSPITAL</t>
  </si>
  <si>
    <t>NVC15</t>
  </si>
  <si>
    <t>PINEHILL HOSPITAL</t>
  </si>
  <si>
    <t>NVC16</t>
  </si>
  <si>
    <t>RENACRES HOSPITAL</t>
  </si>
  <si>
    <t>NVC19</t>
  </si>
  <si>
    <t>RIVERS HOSPITAL</t>
  </si>
  <si>
    <t>NVC17</t>
  </si>
  <si>
    <t>ROWLEY HALL HOSPITAL</t>
  </si>
  <si>
    <t>NVC18</t>
  </si>
  <si>
    <t>SPRINGFIELD HOSPITAL</t>
  </si>
  <si>
    <t>NVC35</t>
  </si>
  <si>
    <t>TEES VALLEY TREATMENT CENTRE</t>
  </si>
  <si>
    <t>NVC02</t>
  </si>
  <si>
    <t>THE BERKSHIRE INDEPENDENT HOSPITAL</t>
  </si>
  <si>
    <t>NVC44</t>
  </si>
  <si>
    <t>THE WESTBOURNE CENTRE</t>
  </si>
  <si>
    <t>NVC20</t>
  </si>
  <si>
    <t>THE YORKSHIRE CLINIC</t>
  </si>
  <si>
    <t>NVC21</t>
  </si>
  <si>
    <t>WEST MIDLANDS HOSPITAL</t>
  </si>
  <si>
    <t>NVC22</t>
  </si>
  <si>
    <t>WINFIELD HOSPITAL</t>
  </si>
  <si>
    <t>NVC23</t>
  </si>
  <si>
    <t>WOODLAND HOSPITAL</t>
  </si>
  <si>
    <t>RAJ12</t>
  </si>
  <si>
    <t>RDDH6</t>
  </si>
  <si>
    <t>RDEP1</t>
  </si>
  <si>
    <t>CAPIO OAKS HOSPITAL</t>
  </si>
  <si>
    <t>RDEP4</t>
  </si>
  <si>
    <t>CAPIO SPRINGFIELD HOSPITAL</t>
  </si>
  <si>
    <t>RDEEE</t>
  </si>
  <si>
    <t>THE FRYATT HOSPITAL AND MAYFLOWER MEDICAL CENTRE</t>
  </si>
  <si>
    <t>REP21</t>
  </si>
  <si>
    <t>AINTREE CENTRE FOR WOMENS HEALTH</t>
  </si>
  <si>
    <t>RFRDR</t>
  </si>
  <si>
    <t>DONCASTER &amp; BASSETLAW HOSPITALS</t>
  </si>
  <si>
    <t>RHAG4</t>
  </si>
  <si>
    <t>JOHN EASTWOOD HOSPICE</t>
  </si>
  <si>
    <t>RJ128</t>
  </si>
  <si>
    <t>KING'S COLLEGE HOSPITAL (DENMARK HILL)</t>
  </si>
  <si>
    <t>RJ230</t>
  </si>
  <si>
    <t>RJDTC</t>
  </si>
  <si>
    <t>CANNOCK CHASE TREATMENT CENTRE</t>
  </si>
  <si>
    <t>RJN03</t>
  </si>
  <si>
    <t>SPIRE REGENCY HOSPITAL</t>
  </si>
  <si>
    <t>RJZ10</t>
  </si>
  <si>
    <t>KINGS @ QUEEN MARY'S HOSPITAL SIDCUP</t>
  </si>
  <si>
    <t>RJZ12</t>
  </si>
  <si>
    <t>MAPOTHER HOUSE</t>
  </si>
  <si>
    <t>RJZ70</t>
  </si>
  <si>
    <t>ORPINGTON HOSPITAL</t>
  </si>
  <si>
    <t>RKEHC</t>
  </si>
  <si>
    <t>THE WHITTINGTON HOSPITAL AT HORNSEY CENTRAL</t>
  </si>
  <si>
    <t>RLNGT</t>
  </si>
  <si>
    <t>SOUTH TYNESIDE DISTRICT HOSPITAL</t>
  </si>
  <si>
    <t>RLNDU</t>
  </si>
  <si>
    <t>RP5RH</t>
  </si>
  <si>
    <t>ROTHERHAM DISTRICT HOSPITAL</t>
  </si>
  <si>
    <t>RQ330</t>
  </si>
  <si>
    <t>PARK VIEW CLINIC</t>
  </si>
  <si>
    <t>RQWG4</t>
  </si>
  <si>
    <t>PRINCESS ALEXANDRA PRIVATE HOSPITAL</t>
  </si>
  <si>
    <t>RRD02</t>
  </si>
  <si>
    <t>NORTH ESSEX PARTNERSHIP NHS FOUNDATION TRUST HEADQUARTERS</t>
  </si>
  <si>
    <t>RRK04</t>
  </si>
  <si>
    <t>ASHFURLONG MEDICAL CENTRE</t>
  </si>
  <si>
    <t>RRK07</t>
  </si>
  <si>
    <t>GREEN RIDGE SURGERY</t>
  </si>
  <si>
    <t>RRVNC</t>
  </si>
  <si>
    <t>NAT HOSP FOR NEURLGY &amp; NEUROSC. CHALFONT</t>
  </si>
  <si>
    <t>RRVCC</t>
  </si>
  <si>
    <t>UCH MACMILLAN CANCER CENTRE</t>
  </si>
  <si>
    <t>RRV13</t>
  </si>
  <si>
    <t>UCLH ROSENHEIM BUILDING</t>
  </si>
  <si>
    <t>RT502</t>
  </si>
  <si>
    <t>LEICESTERSHIRE PARTNERSHIP NHS TRUST MENTAL HEALTH SERVICES</t>
  </si>
  <si>
    <t>RVVLH</t>
  </si>
  <si>
    <t>FAVERSHAM HELATH CENTRE (OUTPATIENT)</t>
  </si>
  <si>
    <t>RVV86</t>
  </si>
  <si>
    <t>HOLLINGTON SURGERY</t>
  </si>
  <si>
    <t>RVV84</t>
  </si>
  <si>
    <t>MANOR ROAD SURGERY</t>
  </si>
  <si>
    <t>RVV99</t>
  </si>
  <si>
    <t>SAINSBURY STORE</t>
  </si>
  <si>
    <t>RVV71</t>
  </si>
  <si>
    <t>SUN LANE SURGERY</t>
  </si>
  <si>
    <t>RVV92</t>
  </si>
  <si>
    <t>WILLOW COMMUNITY CENTRE</t>
  </si>
  <si>
    <t>RWF39</t>
  </si>
  <si>
    <t>MTW MEDICAL RECORDS</t>
  </si>
  <si>
    <t>RWFWA</t>
  </si>
  <si>
    <t>WILL ADAMS TREATMENT CENTRE</t>
  </si>
  <si>
    <t>RX401</t>
  </si>
  <si>
    <t>ACACIA HOUSE (ASHINGTON)</t>
  </si>
  <si>
    <t>RXF13</t>
  </si>
  <si>
    <t>WEST RIDINGS RESIDENTIAL AND NURSING HOME</t>
  </si>
  <si>
    <t>RXPGA</t>
  </si>
  <si>
    <t>RXPWE</t>
  </si>
  <si>
    <t>RXR60</t>
  </si>
  <si>
    <t>RXR78</t>
  </si>
  <si>
    <t>BLACKBURN BIRTH CENTRE</t>
  </si>
  <si>
    <t>RXRE9</t>
  </si>
  <si>
    <t>ROSSENDALE PRIMARY CARE CENTRE</t>
  </si>
  <si>
    <t>RXWMS</t>
  </si>
  <si>
    <t>ROYAL SHREWSBURY HOSPITAL (MATERNITY)</t>
  </si>
  <si>
    <t>RXWMT</t>
  </si>
  <si>
    <t>THE PRINCESS ROYAL HOSPITAL (MATERNITY)</t>
  </si>
  <si>
    <t>RY8AL</t>
  </si>
  <si>
    <t>AMBERLEY HOUSE</t>
  </si>
  <si>
    <t>RY8RK</t>
  </si>
  <si>
    <t>LONG EATON HEALTH CENTRE</t>
  </si>
  <si>
    <t>RY8AP</t>
  </si>
  <si>
    <t>ROBERTSON ROAD</t>
  </si>
  <si>
    <t>RY8AN</t>
  </si>
  <si>
    <t>ROCKLEY HOUSE</t>
  </si>
  <si>
    <t>RY8RL</t>
  </si>
  <si>
    <t>WHEATBRIDGE ROAD HEALTH VILLAGE</t>
  </si>
  <si>
    <t>RY8AE</t>
  </si>
  <si>
    <t>WHITWORTH CENTRE</t>
  </si>
  <si>
    <t>RATDG</t>
  </si>
  <si>
    <t>KING GEORGES HOSPITAL</t>
  </si>
  <si>
    <t>RAT42</t>
  </si>
  <si>
    <t>THE AINSLIE REHAB UNIT</t>
  </si>
  <si>
    <t>RATH7</t>
  </si>
  <si>
    <t>RKL51</t>
  </si>
  <si>
    <t>BROADMOOR HOSPITAL</t>
  </si>
  <si>
    <t>RLY82</t>
  </si>
  <si>
    <t>CHEBSEY CLOSE</t>
  </si>
  <si>
    <t>RLY86</t>
  </si>
  <si>
    <t>DARWIN CENTRE</t>
  </si>
  <si>
    <t>RLY39</t>
  </si>
  <si>
    <t>FLORENCE HOUSE</t>
  </si>
  <si>
    <t>RLY87</t>
  </si>
  <si>
    <t>SUMMERS VIEW</t>
  </si>
  <si>
    <t>RRERS</t>
  </si>
  <si>
    <t>BARNET GENERAL HOSPITAL</t>
  </si>
  <si>
    <t>RXQ61</t>
  </si>
  <si>
    <t>RXQFN</t>
  </si>
  <si>
    <t>RXQ65</t>
  </si>
  <si>
    <t>RXQ62</t>
  </si>
  <si>
    <t>RWR60</t>
  </si>
  <si>
    <t>MENTAL HEALTH SERVICE (THE MEADOWS)</t>
  </si>
  <si>
    <t>RWR31</t>
  </si>
  <si>
    <t>LAMBOURN GROVE</t>
  </si>
  <si>
    <t>RWR45</t>
  </si>
  <si>
    <t>PROSPECT HOUSE</t>
  </si>
  <si>
    <t>RWR76</t>
  </si>
  <si>
    <t>ELDERLY MENTAL AND INFIRM UNIT VICTORIA COURT</t>
  </si>
  <si>
    <t>RWR77</t>
  </si>
  <si>
    <t>ELDERLY MENTAL AND INFIRM UNIT ELIZABETH COURT</t>
  </si>
  <si>
    <t>RWR47</t>
  </si>
  <si>
    <t>SEWARD LODGE</t>
  </si>
  <si>
    <t>RWR09</t>
  </si>
  <si>
    <t>ST ALBANS ROAD</t>
  </si>
  <si>
    <t>RWR78</t>
  </si>
  <si>
    <t>ADULT MENTAL HEALTH UNIT (HAMPDEN HOUSE)</t>
  </si>
  <si>
    <t>RWR79</t>
  </si>
  <si>
    <t>ADULT MENTAL HEALTH UNIT (GAINSFORD HOUSE)</t>
  </si>
  <si>
    <t>RWR13</t>
  </si>
  <si>
    <t>MENTAL HEALTH SERVICE (ALBANY LODGE)</t>
  </si>
  <si>
    <t>RWR08</t>
  </si>
  <si>
    <t xml:space="preserve">Only complete sites your organisation is accountable for </t>
  </si>
  <si>
    <t>RVN2A</t>
  </si>
  <si>
    <t>RVNEQ</t>
  </si>
  <si>
    <t>RVN4M</t>
  </si>
  <si>
    <t>RVN5J</t>
  </si>
  <si>
    <t>RVNCE</t>
  </si>
  <si>
    <t>RVN9A</t>
  </si>
  <si>
    <t>RVN6A</t>
  </si>
  <si>
    <t>RVN8A</t>
  </si>
  <si>
    <t>RPY10</t>
  </si>
  <si>
    <t>SMCS AT CEDAR LODGE</t>
  </si>
  <si>
    <t>RATHC</t>
  </si>
  <si>
    <t>RATKG</t>
  </si>
  <si>
    <t>R1H42</t>
  </si>
  <si>
    <t>RATAF</t>
  </si>
  <si>
    <t>RNU75</t>
  </si>
  <si>
    <t>THE FULBROOK CENTRE</t>
  </si>
  <si>
    <t>RNU30</t>
  </si>
  <si>
    <t>LITTLEMORE MENTAL HEALTH CENTRE</t>
  </si>
  <si>
    <t>RNU92</t>
  </si>
  <si>
    <t>MARLBOROUGH HOUSE</t>
  </si>
  <si>
    <t>RXPCL</t>
  </si>
  <si>
    <t>RXPCJ</t>
  </si>
  <si>
    <t>RXP69</t>
  </si>
  <si>
    <t>TAF01</t>
  </si>
  <si>
    <t>TAF02</t>
  </si>
  <si>
    <t>ST LUKES WOODSIDE HOSPITAL</t>
  </si>
  <si>
    <t>TAF04</t>
  </si>
  <si>
    <t>DRAYTON PARK WOMENS SERVICE</t>
  </si>
  <si>
    <t>TAF06</t>
  </si>
  <si>
    <t>ROYAL FREE HOSPITAL</t>
  </si>
  <si>
    <t>TAF08</t>
  </si>
  <si>
    <t>CRISIS TEAM (NORTH CAMDEN)</t>
  </si>
  <si>
    <t>TAF10</t>
  </si>
  <si>
    <t>ABERDEEN PARK (RESIDENTIAL SERVICES)</t>
  </si>
  <si>
    <t>TAF11</t>
  </si>
  <si>
    <t>ISATS</t>
  </si>
  <si>
    <t>TAF12</t>
  </si>
  <si>
    <t>R&amp;R TEAM (NORTH ISLINGTON)</t>
  </si>
  <si>
    <t>TAF15</t>
  </si>
  <si>
    <t>AOT (C&amp;I)</t>
  </si>
  <si>
    <t>TAF16</t>
  </si>
  <si>
    <t>BELSIZE AVENUE</t>
  </si>
  <si>
    <t>TAF17</t>
  </si>
  <si>
    <t>BELSIZE SQUARE</t>
  </si>
  <si>
    <t>TAF21</t>
  </si>
  <si>
    <t>CAMDEN MEWS DAY HOSPITAL</t>
  </si>
  <si>
    <t>TAF22</t>
  </si>
  <si>
    <t>R&amp;R TEAM (SOUTH ISLINGTON)</t>
  </si>
  <si>
    <t>TAF25</t>
  </si>
  <si>
    <t>CLERKENWELL PROJECT</t>
  </si>
  <si>
    <t>TAF32</t>
  </si>
  <si>
    <t>DRAYTON PARK COMMUNITY CARE CENTRE</t>
  </si>
  <si>
    <t>TAF33</t>
  </si>
  <si>
    <t>ELTHORNE MENTAL HEALTH &amp; SOCIAL CARE CENTRE</t>
  </si>
  <si>
    <t>TAF35</t>
  </si>
  <si>
    <t>FOCUS TEAM</t>
  </si>
  <si>
    <t>TAF36</t>
  </si>
  <si>
    <t>FORDWYCH ROAD DAY HOSPITAL</t>
  </si>
  <si>
    <t>TAF37</t>
  </si>
  <si>
    <t>HANLEY GARDENS (RESIDENTIAL SERVICES)</t>
  </si>
  <si>
    <t>TAF38</t>
  </si>
  <si>
    <t>HENLEY ROAD DAY CENTRE</t>
  </si>
  <si>
    <t>TAF39</t>
  </si>
  <si>
    <t>HIGHGATE ROAD DAY CENTRE</t>
  </si>
  <si>
    <t>TAF41</t>
  </si>
  <si>
    <t>HIGHVIEW &amp; CORNWALLIS COMMUNITY SUPPORT PROJECTS</t>
  </si>
  <si>
    <t>TAF42</t>
  </si>
  <si>
    <t>R&amp;R TEAM (NORTH CAMDEN)</t>
  </si>
  <si>
    <t>TAF44</t>
  </si>
  <si>
    <t>HUNTER STREET HEALTH CENTRE</t>
  </si>
  <si>
    <t>TAF46</t>
  </si>
  <si>
    <t>ISLEDON ROAD MENTAL HEALTH RESOURCE CENTRE</t>
  </si>
  <si>
    <t>TAF47</t>
  </si>
  <si>
    <t>ISLINGTON LEARNING DIFFICULTIES PARTNERSHIP</t>
  </si>
  <si>
    <t>TAF49</t>
  </si>
  <si>
    <t>LAMBO DAY CENTRE</t>
  </si>
  <si>
    <t>TAF50</t>
  </si>
  <si>
    <t>CAMDEN LD SERVICE</t>
  </si>
  <si>
    <t>TAF53</t>
  </si>
  <si>
    <t>NETHERWOOD CENTRE</t>
  </si>
  <si>
    <t>TAF54</t>
  </si>
  <si>
    <t>NORTH CAMDEN DRUG SERVICES (RESPONSE)</t>
  </si>
  <si>
    <t>TAF56</t>
  </si>
  <si>
    <t>IDASS</t>
  </si>
  <si>
    <t>TAF58</t>
  </si>
  <si>
    <t>PECKWATER CENTRE</t>
  </si>
  <si>
    <t>TAF59</t>
  </si>
  <si>
    <t>QUEEN MARY'S HOUSE</t>
  </si>
  <si>
    <t>TAF60</t>
  </si>
  <si>
    <t>PINE STREET DAY CENTRE</t>
  </si>
  <si>
    <t>TAF61</t>
  </si>
  <si>
    <t>RAGLAN DAY CENTRE</t>
  </si>
  <si>
    <t>TAF62</t>
  </si>
  <si>
    <t>SOUTH CAMDEN DRUG SERVICES</t>
  </si>
  <si>
    <t>TAF65</t>
  </si>
  <si>
    <t>STACEY STREET NURSING HOME</t>
  </si>
  <si>
    <t>TAF66</t>
  </si>
  <si>
    <t>TOTTENHAM MEWS RESOURCE CENTRE</t>
  </si>
  <si>
    <t>TAF67</t>
  </si>
  <si>
    <t>TRAUMATIC STRESS CLINIC</t>
  </si>
  <si>
    <t>TAF70</t>
  </si>
  <si>
    <t>EARLY INTERVENTION SERVICE</t>
  </si>
  <si>
    <t>TAF72</t>
  </si>
  <si>
    <t>HIGHGATE ACUTE MENTAL HEALTH CENTRE</t>
  </si>
  <si>
    <t>TAF73</t>
  </si>
  <si>
    <t>PSYCHOLOGY A14 ARCHWAY WING</t>
  </si>
  <si>
    <t>TAF74</t>
  </si>
  <si>
    <t>CAMDEN ALCOHOL SERVICE</t>
  </si>
  <si>
    <t>TAF75</t>
  </si>
  <si>
    <t>CALEDONIAN ROAD (RESIDENTIAL SERVICES)</t>
  </si>
  <si>
    <t>TAF76</t>
  </si>
  <si>
    <t>SHAFTESBURY ROAD (RESIDENTIAL SERVICES)</t>
  </si>
  <si>
    <t>TAF77</t>
  </si>
  <si>
    <t>ROYAL FREE GROVE CENTRE</t>
  </si>
  <si>
    <t>TAF78</t>
  </si>
  <si>
    <t>CARE TRUST MENTAL HEALTH SERVICES</t>
  </si>
  <si>
    <t>TAF79</t>
  </si>
  <si>
    <t>KINGS CROSS ROAD</t>
  </si>
  <si>
    <t>TAF80</t>
  </si>
  <si>
    <t>HILL HOUSE</t>
  </si>
  <si>
    <t>TAF81</t>
  </si>
  <si>
    <t>SAMH CMHT (ISLINGTON)</t>
  </si>
  <si>
    <t>TAF82</t>
  </si>
  <si>
    <t>COLLINGWOOD BUSINESS CENTRE</t>
  </si>
  <si>
    <t>TAF83</t>
  </si>
  <si>
    <t>GREENLAND ROAD SERVICES</t>
  </si>
  <si>
    <t>TAF84</t>
  </si>
  <si>
    <t>CRISIS TEAM (SOUTH CAMDEN)</t>
  </si>
  <si>
    <t>TAF85</t>
  </si>
  <si>
    <t>SOUTH ISLINGTON CRISIS TEAM</t>
  </si>
  <si>
    <t>TAF86</t>
  </si>
  <si>
    <t>NORTH ISLINGTON CRISIS TEAM</t>
  </si>
  <si>
    <t>TAF87</t>
  </si>
  <si>
    <t>ISLINGTON IAPT</t>
  </si>
  <si>
    <t>TAF88</t>
  </si>
  <si>
    <t>CAMDEN IAPT</t>
  </si>
  <si>
    <t>TAF90</t>
  </si>
  <si>
    <t>KINGSTON DRUG &amp; ALCOHOL SERVICE</t>
  </si>
  <si>
    <t>RXV06</t>
  </si>
  <si>
    <t>PRESTWICH HOSPITAL</t>
  </si>
  <si>
    <t>RXV15</t>
  </si>
  <si>
    <t>WOODLANDS HOSPITAL</t>
  </si>
  <si>
    <t>RXV18</t>
  </si>
  <si>
    <t>RXV20</t>
  </si>
  <si>
    <t>WENTWORTH HOUSE</t>
  </si>
  <si>
    <t>RXVA9</t>
  </si>
  <si>
    <t>BRAMLEY STREET REHABILITATION UNIT</t>
  </si>
  <si>
    <t>RXA52</t>
  </si>
  <si>
    <t>RXA54</t>
  </si>
  <si>
    <t>RXA34</t>
  </si>
  <si>
    <t>RXA53</t>
  </si>
  <si>
    <t>RXA55</t>
  </si>
  <si>
    <t>RNUPA</t>
  </si>
  <si>
    <t>MARLBOROUGH COMMUNITY CAMHS</t>
  </si>
  <si>
    <t>RGDAP</t>
  </si>
  <si>
    <t>RGDBL</t>
  </si>
  <si>
    <t>RGDAB</t>
  </si>
  <si>
    <t>RGD75</t>
  </si>
  <si>
    <t>RGDVM</t>
  </si>
  <si>
    <t>RGDVG</t>
  </si>
  <si>
    <t>RGDT5</t>
  </si>
  <si>
    <t>RXG23</t>
  </si>
  <si>
    <t>CASTLE LODGE</t>
  </si>
  <si>
    <t>RP1Q9</t>
  </si>
  <si>
    <t>RP1R1</t>
  </si>
  <si>
    <t>RP1Q8</t>
  </si>
  <si>
    <t>RC3C2</t>
  </si>
  <si>
    <t>RN3C3</t>
  </si>
  <si>
    <t>RN3C4</t>
  </si>
  <si>
    <t>RV3JF</t>
  </si>
  <si>
    <t>RX3XK</t>
  </si>
  <si>
    <t xml:space="preserve">WHITCHURCH HOSPITAL </t>
  </si>
  <si>
    <t>BLT BIRTH CENTRE</t>
  </si>
  <si>
    <t>BLT PRIVATE HOSPITALS</t>
  </si>
  <si>
    <t>GATEWAY SURGICAL CENTRE</t>
  </si>
  <si>
    <t>MILE END HOSPITAL</t>
  </si>
  <si>
    <t>NEWHAM GENERAL HOSPITAL</t>
  </si>
  <si>
    <t>ST BARTHOLOMEW'S HOSPITAL</t>
  </si>
  <si>
    <t>THE LONDON CHEST HOSPITAL</t>
  </si>
  <si>
    <t>THE ROYAL LONDON HOSPITAL</t>
  </si>
  <si>
    <t>WHIPPS CROSS AT SILVERTHORN MEDICAL</t>
  </si>
  <si>
    <t>WHIPPS CROSS UNIVERSITY HOSPITAL</t>
  </si>
  <si>
    <t>CHILDREN'S SERVICES SOUTH</t>
  </si>
  <si>
    <t>WESTON GENERAL HOSPITAL</t>
  </si>
  <si>
    <t>YEOVIL DISTRICT HOSPITAL</t>
  </si>
  <si>
    <t>BRISTOL EYE HOSPITAL</t>
  </si>
  <si>
    <t>BRISTOL GENERAL HOSPITAL</t>
  </si>
  <si>
    <t>BRISTOL HAEMATOLOGY AND ONCOLOGY CENTRE</t>
  </si>
  <si>
    <t>BRISTOL HOMEOPATHIC HOSPITAL</t>
  </si>
  <si>
    <t>BRISTOL ROYAL HOSPITAL FOR CHILDREN</t>
  </si>
  <si>
    <t>KEYNSHAM HOSPITAL</t>
  </si>
  <si>
    <t>SOUTH BRISTOL COMMUNITY HOSPITAL</t>
  </si>
  <si>
    <t>UNIVERSITY OF BRISTOL DENTAL HOSPITAL</t>
  </si>
  <si>
    <t>BRADFORD ROYAL INFIRMARY</t>
  </si>
  <si>
    <t>SOUTHEND HOSPITAL</t>
  </si>
  <si>
    <t>ST. ALBANS CITY HOSPITAL</t>
  </si>
  <si>
    <t>WATFORD GENERAL HOSPITAL</t>
  </si>
  <si>
    <t>ROYAL NATIONAL ORTHOPAEDIC HOSPITAL (BOLSOVER STREET)</t>
  </si>
  <si>
    <t>THE ROYAL NATIONAL ORTHOPAEDIC HOSPITAL (STANMORE)</t>
  </si>
  <si>
    <t>NORTH MIDDLESEX HOSPITAL</t>
  </si>
  <si>
    <t>ST ANNS HOSPITAL (ACUTE WARDS)</t>
  </si>
  <si>
    <t>MOUNT VERNON HOSPITAL SITE</t>
  </si>
  <si>
    <t>AINSLEY UNIT</t>
  </si>
  <si>
    <t>FOXGLOVE WARD</t>
  </si>
  <si>
    <t>HAWKWELL COURT</t>
  </si>
  <si>
    <t>FROME VICTORIA HOSPITAL</t>
  </si>
  <si>
    <t>MUSGROVE PARK HOSPITAL</t>
  </si>
  <si>
    <t>CHIPPENHAM HOSPITAL</t>
  </si>
  <si>
    <t>DEVIZES HOSPITAL</t>
  </si>
  <si>
    <t>ROYAL NATIONAL HOSPITAL FOR RHEUMATIC DISEASES</t>
  </si>
  <si>
    <t>WARMINSTER HOSPITAL</t>
  </si>
  <si>
    <t>GOSCOTE HOSPITAL</t>
  </si>
  <si>
    <t>MANOR HOSPITAL</t>
  </si>
  <si>
    <t>ARROWE PARK HOSPITAL</t>
  </si>
  <si>
    <t>CLATTERBRIDGE HOSPITAL</t>
  </si>
  <si>
    <t>OUTPATIENTS DEPARTMENT (ST JOHN'S HOSPICE)</t>
  </si>
  <si>
    <t>ST. CATHERINES HOSPITAL</t>
  </si>
  <si>
    <t>WHISTON HEALTH CENTRE</t>
  </si>
  <si>
    <t>LIVERPOOL HEART AND CHEST HOSPITAL NHS TRUST HQ</t>
  </si>
  <si>
    <t>ALDER HEY CHILDREN'S NHS</t>
  </si>
  <si>
    <t>LIVERPOOL WOMEN'S HOSPITAL</t>
  </si>
  <si>
    <t>TARPORLEY WAR MEMORIAL HOSPITAL</t>
  </si>
  <si>
    <t>VICTORIA INFIRMARY (NORTHWICH)</t>
  </si>
  <si>
    <t>THE CHRISTIE</t>
  </si>
  <si>
    <t>AXMINSTER HOSPITAL</t>
  </si>
  <si>
    <t>BIDEFORD HOSPITAL</t>
  </si>
  <si>
    <t>CREDITON HOSPITAL</t>
  </si>
  <si>
    <t>EXMOUTH HOSPITAL</t>
  </si>
  <si>
    <t>HOLSWORTHY HOSPITAL</t>
  </si>
  <si>
    <t>HONITON HOSPITAL</t>
  </si>
  <si>
    <t>ILFRACOMBE</t>
  </si>
  <si>
    <t>OKEHAMPTON HOSPITAL</t>
  </si>
  <si>
    <t>OTTERY ST MARY HOSPITAL</t>
  </si>
  <si>
    <t>SEATON HOSPITAL</t>
  </si>
  <si>
    <t>SIDMOUTH HOSPITAL</t>
  </si>
  <si>
    <t>SOUTH MOLTON HOSPITAL</t>
  </si>
  <si>
    <t>TIVERTON AND DISTRICT HOSPITAL</t>
  </si>
  <si>
    <t>TORRINGTON HOSPITAL</t>
  </si>
  <si>
    <t>WHIPTON HOSPITAL</t>
  </si>
  <si>
    <t>BEDFORD HOSPITAL NORTH WING</t>
  </si>
  <si>
    <t>BEDFORD HOSPITAL SOUTH WING</t>
  </si>
  <si>
    <t>CENTRAL MIDDLESEX HOSPITAL</t>
  </si>
  <si>
    <t>EALING HOSPITAL</t>
  </si>
  <si>
    <t>THE MANOR HOUSE</t>
  </si>
  <si>
    <t>WILLESDEN CENTRE FOR HEALTH AND CARE</t>
  </si>
  <si>
    <t>LUTON AND DUNSTABLE HOSPITAL</t>
  </si>
  <si>
    <t>BRIDLINGTON AND DISTRICT HOSPITAL</t>
  </si>
  <si>
    <t>CROSS LANE HOSPITAL</t>
  </si>
  <si>
    <t>MALTON COMMUNITY HOSPITAL</t>
  </si>
  <si>
    <t>SCARBOROUGH GENERAL HOSPITAL</t>
  </si>
  <si>
    <t>SELBY AND DISTRICT WAR MEMORIAL HOSPITAL</t>
  </si>
  <si>
    <t>ST HELENS REHABILITATION HOSPITAL</t>
  </si>
  <si>
    <t>ST MONICAS HOSPITAL</t>
  </si>
  <si>
    <t>WHITBY COMMUNITY HOSPITAL</t>
  </si>
  <si>
    <t>WHITE CROSS REHABILITATION HOSPITAL</t>
  </si>
  <si>
    <t>YORK HOSPITAL</t>
  </si>
  <si>
    <t>HARROGATE DISTRICT HOSPITAL</t>
  </si>
  <si>
    <t>LANCASTER PARK ROAD (SITE 2)</t>
  </si>
  <si>
    <t>LANCASTER PARK ROAD (SITE 3)</t>
  </si>
  <si>
    <t>LASCELLES YOUNGER DISABLED UNIT</t>
  </si>
  <si>
    <t>RIPON AND DISTRICT COMMUNITY HOSPITAL</t>
  </si>
  <si>
    <t>AIREDALE GENERAL HOSPITAL</t>
  </si>
  <si>
    <t>BINGLEY HOSPITAL</t>
  </si>
  <si>
    <t>CASTLEBERG HOSPITAL</t>
  </si>
  <si>
    <t>CORONATION HOSPITAL</t>
  </si>
  <si>
    <t>GROVE CONVALESCENT HOSPITAL</t>
  </si>
  <si>
    <t>SCALEBOR PARK HOSPITAL</t>
  </si>
  <si>
    <t>SKIPTON GENERAL HOSPITAL</t>
  </si>
  <si>
    <t>CENTRAL HEALTH CLINIC</t>
  </si>
  <si>
    <t>OAKWOOD YOUNG PEOPLES CENTRE</t>
  </si>
  <si>
    <t>SHEFFIELD CHILDREN'S HOSPITAL</t>
  </si>
  <si>
    <t>THE QUEEN ELIZABETH HOSPITAL</t>
  </si>
  <si>
    <t>BRADFORD ON AVON COMMUNITY HOSPITAL</t>
  </si>
  <si>
    <t>MALMESBURY HOSPITAL</t>
  </si>
  <si>
    <t>MELKSHAM HOSPITAL</t>
  </si>
  <si>
    <t>PAULTON HOSPITAL</t>
  </si>
  <si>
    <t>ROUNDWAY HOSPITAL</t>
  </si>
  <si>
    <t>ROYAL UNITED HOSPITAL</t>
  </si>
  <si>
    <t>TROWBRIDGE HOSPITAL</t>
  </si>
  <si>
    <t>POOLE GENERAL HOSPITAL NHS TRUST HQ</t>
  </si>
  <si>
    <t>CHALFONT'S AND GERRARDS CROSS HOSPITAL</t>
  </si>
  <si>
    <t>FARNHAM ROAD</t>
  </si>
  <si>
    <t>GREAT HOLLANDS</t>
  </si>
  <si>
    <t>HEATHERWOOD AND WEXHAM PARK HOSPITALS NHS TRUST</t>
  </si>
  <si>
    <t>HSH BROADMOOR HOSPITAL</t>
  </si>
  <si>
    <t>KING EDWARD VII HOSPITAL</t>
  </si>
  <si>
    <t>LANGLEY HEALTH CENTRE</t>
  </si>
  <si>
    <t>PAUL BEVAN HOUSE (THAMES HOSPICE CARE)</t>
  </si>
  <si>
    <t>PINE LODGE (THAMES HOSPICE CARE)</t>
  </si>
  <si>
    <t>ST MARK'S HOSPITAL</t>
  </si>
  <si>
    <t>MILTON KEYNES HOSPITAL</t>
  </si>
  <si>
    <t>BASILDON UNIVERSITY HOSPITAL</t>
  </si>
  <si>
    <t>THE ESSEX CARDIOTHORACIC CENTRE</t>
  </si>
  <si>
    <t>CLACTON AND DISTRICT HOSPITAL</t>
  </si>
  <si>
    <t>COLCHESTER PRIMARY CARE TREATMENT CENTRE</t>
  </si>
  <si>
    <t>ESSEX COUNTY HOSPITAL</t>
  </si>
  <si>
    <t>HALSTEAD HOSPITAL</t>
  </si>
  <si>
    <t>ALDERSHOT NHS OUTPATIENTS</t>
  </si>
  <si>
    <t>BERKSHIRE INDEPENDENT HOSPITAL</t>
  </si>
  <si>
    <t>DUNEDIN HOSPITAL</t>
  </si>
  <si>
    <t>FARNHAM HOSPITAL OUTPATIENTS DEPARTMENT</t>
  </si>
  <si>
    <t>FLEET HOSPITAL OUTPATIENTS DEPARTMENT</t>
  </si>
  <si>
    <t>FRIMLEY CHILDREN'S CENTRE</t>
  </si>
  <si>
    <t>GUILDFORD NUFFIELD</t>
  </si>
  <si>
    <t>THE ROYAL HOSPITAL HASLAR</t>
  </si>
  <si>
    <t>WOKING NUFFIELD HOSPITAL</t>
  </si>
  <si>
    <t>CHRISTCHURCH HOSPITAL</t>
  </si>
  <si>
    <t>MACMILLAN UNIT</t>
  </si>
  <si>
    <t>ROYAL BOURNEMOUTH GENERAL HOSPITAL</t>
  </si>
  <si>
    <t>BOKER LANE HEALTH CENTRE</t>
  </si>
  <si>
    <t>BOLDON LANE CLINIC</t>
  </si>
  <si>
    <t>CLEVELAND VOCATIONAL TRAINING SCHEME</t>
  </si>
  <si>
    <t>GLASGOW ROAD CLINIC</t>
  </si>
  <si>
    <t>HEBBURN HEALTH CENTRE</t>
  </si>
  <si>
    <t>MARSDEN ROAD HEALTH CENTRE</t>
  </si>
  <si>
    <t>POST GRADUATE INSTITUTE FOR MEDICINE AND DENTISTRY</t>
  </si>
  <si>
    <t>PRIMROSE HILL HOSPITAL</t>
  </si>
  <si>
    <t>SOUTH TYNESIDE PCT HQ</t>
  </si>
  <si>
    <t>ST CLAIR'S HOSPICE</t>
  </si>
  <si>
    <t>ST NICHOLAS HOSPITAL</t>
  </si>
  <si>
    <t>STANHOPE PARADE HEALTH CENTRE</t>
  </si>
  <si>
    <t>WESTOE ROAD</t>
  </si>
  <si>
    <t>ST. CATHERINE'S HOSPITAL</t>
  </si>
  <si>
    <t>UNIVERSITY HOSPITAL AINTREE</t>
  </si>
  <si>
    <t>CLATTERBRIDGE CANCER CENTRE LIVERPOOL</t>
  </si>
  <si>
    <t>THE CLATTERBRIDGE CANCER CENTRE</t>
  </si>
  <si>
    <t>LIVERPOOL WOMENS HOSPITAL</t>
  </si>
  <si>
    <t>THE WALTON CENTRE FOR NEUROLOGY AND NEUROSURGERY NHS TRUST</t>
  </si>
  <si>
    <t>HAROLD WOOD HOSPITAL</t>
  </si>
  <si>
    <t>KING GEORGE HOSPITAL</t>
  </si>
  <si>
    <t>OLDCHURCH HOSPITAL</t>
  </si>
  <si>
    <t>QUEEN'S HOSPITAL</t>
  </si>
  <si>
    <t>BARNSLEY HOSPITAL NHS FOUNDATION TRUST HQ</t>
  </si>
  <si>
    <t>BARNSLEY HOSPITALS</t>
  </si>
  <si>
    <t>ROTHERHAM DISTRICT GENERAL HOSPITAL</t>
  </si>
  <si>
    <t>CHESTERFIELD ROYAL HOSPITAL</t>
  </si>
  <si>
    <t>FOLJAMBE ROAD</t>
  </si>
  <si>
    <t>SCARSDALE HOSPITAL</t>
  </si>
  <si>
    <t>THE HILLINGDON HOSPITAL</t>
  </si>
  <si>
    <t>WEST MIDDLESEX UNIVERSITY HOSPITAL</t>
  </si>
  <si>
    <t>ASKET HOUSE</t>
  </si>
  <si>
    <t>BECKLIN CENTRE</t>
  </si>
  <si>
    <t>CLIFTON HOUSE</t>
  </si>
  <si>
    <t>NEWSAM CENTRE</t>
  </si>
  <si>
    <t>PEPPERMILL COURT</t>
  </si>
  <si>
    <t>TOWNGATE HOUSE</t>
  </si>
  <si>
    <t>WORSLEY COURT</t>
  </si>
  <si>
    <t>PAPWORTH HOSPITAL</t>
  </si>
  <si>
    <t>PETERBOROUGH CITY HOSPITAL</t>
  </si>
  <si>
    <t>STAMFORD AND RUTLAND HOSPITAL</t>
  </si>
  <si>
    <t>JAMES PAGET UNIVERSITY HOSPITAL</t>
  </si>
  <si>
    <t>LOWESTOFT HOSPITAL</t>
  </si>
  <si>
    <t>THE IPSWICH HOSPITAL NHS TRUST</t>
  </si>
  <si>
    <t>GROVE LANE SURGERY</t>
  </si>
  <si>
    <t>THINGOE HOUSE</t>
  </si>
  <si>
    <t>ADDENBROOKE'S HOSPITAL</t>
  </si>
  <si>
    <t>ROSIE HOSPITAL</t>
  </si>
  <si>
    <t>BROADWAY REHABILITATION SERVICE (ASH WARD)</t>
  </si>
  <si>
    <t>BROADWAY REHABILITATION SERVICE (WILLOW WARD)</t>
  </si>
  <si>
    <t>EXETER NUFFIELD HOSPITAL</t>
  </si>
  <si>
    <t>HEAVITREE HOSPITAL</t>
  </si>
  <si>
    <t>ROYAL DEVON AND EXETER HOSPITAL (WONFORD)</t>
  </si>
  <si>
    <t>SCOTT HOSPITAL</t>
  </si>
  <si>
    <t>TORBAY DISTRICT GENERAL HOSPITAL</t>
  </si>
  <si>
    <t>VICTORIA HOSPITAL (SIDMOUTH)</t>
  </si>
  <si>
    <t>BROOMHILL HOUSE</t>
  </si>
  <si>
    <t>THE WELLS ROAD CENTRE</t>
  </si>
  <si>
    <t>COUNTESS MOUNTBATTEN HOUSE</t>
  </si>
  <si>
    <t>NEW FOREST BIRTH CENTRE HEALTH AUTHORITY</t>
  </si>
  <si>
    <t>BARNSLEY DISTRICT GENERAL HOSPITAL</t>
  </si>
  <si>
    <t>BEECH HILL INTERMEDIATE CARE UNIT</t>
  </si>
  <si>
    <t>CHARLES CLIFFORD DENTAL HOSPITAL</t>
  </si>
  <si>
    <t>CHESTERFIELD AND NORTH DERBYSHIRE ROYAL HOSPITAL</t>
  </si>
  <si>
    <t>DONCASTER ROYAL INFIRMARY</t>
  </si>
  <si>
    <t>WESTON PARK HOSPITAL</t>
  </si>
  <si>
    <t>PETERSFIELD COMMUNITY HOSPITAL</t>
  </si>
  <si>
    <t>ROYAL HOSPITAL HASLAR</t>
  </si>
  <si>
    <t>ADDINGTON SCHOOL</t>
  </si>
  <si>
    <t>BROOKFIELDS SCHOOL</t>
  </si>
  <si>
    <t>BUPA DUNEDIN HOSPITAL</t>
  </si>
  <si>
    <t>CAPIO READING HOSPITAL</t>
  </si>
  <si>
    <t>DUCHESS OF KENT HOUSE</t>
  </si>
  <si>
    <t>HANOVER HOUSE</t>
  </si>
  <si>
    <t>HORTON HOSPITAL</t>
  </si>
  <si>
    <t>MARY HARE GRAMMER SCHOOL</t>
  </si>
  <si>
    <t>SKIMPED HILL SURGERY</t>
  </si>
  <si>
    <t>THE AVENUE SCHOOL</t>
  </si>
  <si>
    <t>THE CASTLE SCHOOL</t>
  </si>
  <si>
    <t>THE WHITLEY HEALTH AND SERVICES CENTRE</t>
  </si>
  <si>
    <t>WHITLEY PARK INFANT SCHOOL</t>
  </si>
  <si>
    <t>WINDSOR DIALYSIS CENTRE</t>
  </si>
  <si>
    <t>WOKINGHAM HOSPITAL</t>
  </si>
  <si>
    <t>GUY'S AND ST THOMAS' NHS TRUST</t>
  </si>
  <si>
    <t>GUY'S HOSPITAL</t>
  </si>
  <si>
    <t>ST THOMAS' HOSPITAL</t>
  </si>
  <si>
    <t>UNIVERSITY HOSPITAL LEWISHAM</t>
  </si>
  <si>
    <t>PURLEY WAR MEMORIAL HOSPITAL</t>
  </si>
  <si>
    <t>BOLINGBROKE HOSPITAL</t>
  </si>
  <si>
    <t>DAWES HOUSE</t>
  </si>
  <si>
    <t>QUEEN MARYS HOSPITAL (ROEHAMPTON)</t>
  </si>
  <si>
    <t>ST GEORGE'S AT ST JOHN'S THERAPY CENTRE</t>
  </si>
  <si>
    <t>ST GEORGE'S HOSPITAL (TOOTING)</t>
  </si>
  <si>
    <t>ELLEN BADGER HOSPITAL</t>
  </si>
  <si>
    <t>ROYAL LEAMINGTON SPA REHABILITATION HOSPITAL</t>
  </si>
  <si>
    <t>STRATFORD HOSPITAL</t>
  </si>
  <si>
    <t>WARWICK HOSPITAL</t>
  </si>
  <si>
    <t>STAFFORD HOSPITAL</t>
  </si>
  <si>
    <t>CITY GENERAL HOSPITAL</t>
  </si>
  <si>
    <t>NORTH STAFFS MATERNITY HOSPITAL</t>
  </si>
  <si>
    <t>QUEEN'S HOSPITAL, BURTON UPON TRENT</t>
  </si>
  <si>
    <t>SAMUEL JOHNSON</t>
  </si>
  <si>
    <t>SIR ROBERT PEEL</t>
  </si>
  <si>
    <t>DIANA, PRINCESS OF WALES HOSPITAL</t>
  </si>
  <si>
    <t>GOOLE AND DISTRICT HOSPITAL (ACUTE)</t>
  </si>
  <si>
    <t>GOOLE TREATMENT CENTRE</t>
  </si>
  <si>
    <t>SCUNTHORPE GENERAL HOSPITAL</t>
  </si>
  <si>
    <t>CONGLETON WAR MEMORIAL HOSPITAL</t>
  </si>
  <si>
    <t>KNUTSFORD AND DISTRICT COMMUNITY HOSPITAL</t>
  </si>
  <si>
    <t>MACCLESFIELD DISTRICT GENERAL HOSPITAL</t>
  </si>
  <si>
    <t>PARKSIDE HOSPITAL</t>
  </si>
  <si>
    <t>SOSS MOSS</t>
  </si>
  <si>
    <t>COUNTESS OF CHESTER HOSPITAL</t>
  </si>
  <si>
    <t>KINGS COLLEGE DENTAL HOSPITAL</t>
  </si>
  <si>
    <t>KING'S COLLEGE HOSPITAL (DULWICH)</t>
  </si>
  <si>
    <t>PRINCESS ROYAL UNIVERSITY HOSPITAL</t>
  </si>
  <si>
    <t>KING'S MILL HOSPITAL</t>
  </si>
  <si>
    <t>DERRIFORD HOSPITAL</t>
  </si>
  <si>
    <t>MOUNT GOULD HOSPITAL</t>
  </si>
  <si>
    <t>ROYAL EYE INFIRMARY</t>
  </si>
  <si>
    <t>TOTNES COMMUNITY HOSPITAL</t>
  </si>
  <si>
    <t>COVENTRY AND WARWICKSHIRE HOSPITAL</t>
  </si>
  <si>
    <t>HOSPITAL OF ST CROSS</t>
  </si>
  <si>
    <t>UNIVERSITY HOSPITAL (COVENTRY)</t>
  </si>
  <si>
    <t>THE WHITTINGTON HOSPITAL</t>
  </si>
  <si>
    <t>ROBERT JONES AND AGNES HUNT ORTHOPAEDIC HOSPITAL</t>
  </si>
  <si>
    <t>BLAKENALL VILLAGE CENTRE</t>
  </si>
  <si>
    <t>HOLLY HALL CLINIC</t>
  </si>
  <si>
    <t>THE PHOENIX HEALTH CENTRE</t>
  </si>
  <si>
    <t>THE ROYAL HOSPITAL (WOLVERHAMPTON)</t>
  </si>
  <si>
    <t>WOLVERHAMPTON AND MIDLAND EYE INFIRMARY</t>
  </si>
  <si>
    <t>RYHOPE GENERAL HOSPITAL</t>
  </si>
  <si>
    <t>COVENTRY AND WARWICKS HOSPITAL FACILITIES</t>
  </si>
  <si>
    <t>GEORGE ELIOT HOSPITAL - ACUTE SERVICES</t>
  </si>
  <si>
    <t>BIRMINGHAM WOMEN'S HOSPITAL</t>
  </si>
  <si>
    <t>WYTHENSHAWE HOSPITAL</t>
  </si>
  <si>
    <t>SALFORD ROYAL</t>
  </si>
  <si>
    <t>ROYAL BOLTON HOSPITAL</t>
  </si>
  <si>
    <t>AIREY CLOSE</t>
  </si>
  <si>
    <t>AIREY CLOSE - TIER 4 ADOLESCENT IN PATIENT UNIT</t>
  </si>
  <si>
    <t>CARLTON COURT</t>
  </si>
  <si>
    <t>NORVIC CLINIC</t>
  </si>
  <si>
    <t>WEDGEWOOD HOUSE, WEST SUFFOLK HOSPITAL</t>
  </si>
  <si>
    <t>WOODLANDS, IPSWICH HOSPITAL</t>
  </si>
  <si>
    <t xml:space="preserve">PRINCESS ANNE WING </t>
  </si>
  <si>
    <t>THE BRUNEL NHS TREATMENT CENTRE</t>
  </si>
  <si>
    <t>THE GREAT WESTERN HOSPITAL</t>
  </si>
  <si>
    <t xml:space="preserve">WARMINSTER COMMUNITY HOSPITAL </t>
  </si>
  <si>
    <t>BASINGSTOKE AND NORTH HAMPSHIRE HOSPITAL</t>
  </si>
  <si>
    <t>NORTH HAMPSHIRE HOSPITAL (PARKLANDS) PAEDIATRIC OUTPATIENTS</t>
  </si>
  <si>
    <t>ROYAL HAMPSHIRE COUNTY HOSPITAL</t>
  </si>
  <si>
    <t>WOODLAND NHS TREATMENT CENTRE</t>
  </si>
  <si>
    <t>CORBETT HOSPITAL</t>
  </si>
  <si>
    <t>GUEST HOSPITAL</t>
  </si>
  <si>
    <t>BRAMPTON WAR MEMORIAL HOSPITAL</t>
  </si>
  <si>
    <t>COCKERMOUTH COMMUNITY HOSPITAL</t>
  </si>
  <si>
    <t>HALTWHISTLE WAR MEMORIAL HOSPITAL</t>
  </si>
  <si>
    <t>MARY HEWETSON COTTAGE HOSPITAL (KESWICK)</t>
  </si>
  <si>
    <t>RUTH LANCASTER JAMES HOSPITAL (ALSTON MATERNITY)</t>
  </si>
  <si>
    <t>NUFFIELD DIAGNOSTIC CENTRE</t>
  </si>
  <si>
    <t>DANETRE HOSPITAL (OUT-PATIENTS)</t>
  </si>
  <si>
    <t>DAVENTRY HEALTH CENTRE (ACUTE)</t>
  </si>
  <si>
    <t>NORTHAMPTON GENERAL HOSPITAL (ACUTE)</t>
  </si>
  <si>
    <t>ST EDMUND'S HOSPITAL</t>
  </si>
  <si>
    <t>FORDINGBRIDGE HOSPITAL</t>
  </si>
  <si>
    <t>HILLCOTE</t>
  </si>
  <si>
    <t>SALISBURY HEALTH CARE NHS TRUST</t>
  </si>
  <si>
    <t>THE RIDGEWAY HOSPITAL</t>
  </si>
  <si>
    <t>1 WILLOW CLOSE</t>
  </si>
  <si>
    <t>2 WILLOW CLOSE</t>
  </si>
  <si>
    <t>KENT ROAD</t>
  </si>
  <si>
    <t>GREAT ORMOND STREET HOSPITAL CENTRAL LONDON SITE</t>
  </si>
  <si>
    <t>MONTAGU HOSPITAL</t>
  </si>
  <si>
    <t>THE VERMUYDEN CENTRE</t>
  </si>
  <si>
    <t>TICKHILL ROAD HOSPITAL</t>
  </si>
  <si>
    <t>EBENEZER STREET - RP613</t>
  </si>
  <si>
    <t>MOORFIELDS AT BEDFORD HOSPITAL - RP616</t>
  </si>
  <si>
    <t>MOORFIELDS AT EALING HOSPITAL - RP610</t>
  </si>
  <si>
    <t>MOORFIELDS AT HOMERTON HOSPITAL - RP609</t>
  </si>
  <si>
    <t>MOORFIELDS AT MAYDAY UNIVERSITY HOSPITAL - RP608</t>
  </si>
  <si>
    <t>MOORFIELDS AT MILE END HOSPITAL - RP607</t>
  </si>
  <si>
    <t>MOORFIELDS AT NORTHWICK PARK HOSPITAL - RP606</t>
  </si>
  <si>
    <t>MOORFIELDS AT POTTERS BAR HOSPITAL - RP605</t>
  </si>
  <si>
    <t>MOORFIELDS AT ST ANN'S HOSPITAL - RP603</t>
  </si>
  <si>
    <t>MOORFIELDS AT ST GEORGE'S HOSPITAL - RP604</t>
  </si>
  <si>
    <t>MOORFIELDS AT UPNEY LANE - RP611</t>
  </si>
  <si>
    <t>MOORFIELDS AT WATFORD GENERAL HOSPITAL - RP602</t>
  </si>
  <si>
    <t>MOORFIELDS EYE HOSPITAL (CITY ROAD) - RP601</t>
  </si>
  <si>
    <t>UPPER WIMPOLE STREET - RP615</t>
  </si>
  <si>
    <t>274 SC1AA C&amp;FS ASH VILLA IN PATIENT  L21252</t>
  </si>
  <si>
    <t>274 SSDEAC2 BRANT / LANGWORTH</t>
  </si>
  <si>
    <t>274 SSLDL2 LLC ASSESSMENT &amp; TREATMENT &amp; REHAB</t>
  </si>
  <si>
    <t>274 SSRH1 MAPLE LODGE REHAB L21525</t>
  </si>
  <si>
    <t>274 SSRH2 ASHLEY HOUSE REHAB L21540</t>
  </si>
  <si>
    <t>DARENT VALLEY HOSPITAL - RPA28</t>
  </si>
  <si>
    <t>GRAVESHAM COMMUNITY HOSPITAL - RPA68</t>
  </si>
  <si>
    <t>MAIDSTONE HOSPITAL - RPA27</t>
  </si>
  <si>
    <t>MEDWAY MARITIME HOSPITAL - RPA02</t>
  </si>
  <si>
    <t>SHEPPEY COMMUNITY HOSPITAL - RPA17</t>
  </si>
  <si>
    <t>SITTINGBOURNE HOSPITAL - RPA29</t>
  </si>
  <si>
    <t>SPIRE ALEXANDRA HOSPITAL - RPA44</t>
  </si>
  <si>
    <t>ASHFORD HOSPITAL - RPC40</t>
  </si>
  <si>
    <t>BUCKLAND HOSPITAL - RPC20</t>
  </si>
  <si>
    <t>DARENT VALLEY HOSPITAL - RPC12</t>
  </si>
  <si>
    <t>HORSHAM HOSPITAL - RPC30</t>
  </si>
  <si>
    <t>KENT AND CANTERBURY HOSPITAL - RPC18</t>
  </si>
  <si>
    <t>KENT AND SUSSEX HOSPITAL - RPC13</t>
  </si>
  <si>
    <t>MAIDSTONE DISTRICT GENERAL HOSPITAL - RPC15</t>
  </si>
  <si>
    <t>MEDWAY MARITIME HOSPITAL - RPC11</t>
  </si>
  <si>
    <t>QUEEN VICTORIA HOSPITAL (EAST GRINSTEAD) - RPC04</t>
  </si>
  <si>
    <t>SEVENOAKS HOSPITAL - RPC16</t>
  </si>
  <si>
    <t>UCKFIELD HOSPITAL - RPC31</t>
  </si>
  <si>
    <t>WILLIAM HARVEY HOSPITAL - RPC17</t>
  </si>
  <si>
    <t>1 WENSLEY CLOSE</t>
  </si>
  <si>
    <t>ATLAS HOUSE</t>
  </si>
  <si>
    <t>BAREFOOT LODGE</t>
  </si>
  <si>
    <t>BRACTON</t>
  </si>
  <si>
    <t>GREEN PARK'S HOUSE</t>
  </si>
  <si>
    <t>IVY WILLIS</t>
  </si>
  <si>
    <t>NORTH HOUSE</t>
  </si>
  <si>
    <t>OAKWOOD HOUSE</t>
  </si>
  <si>
    <t>OXLEAS HOUSE</t>
  </si>
  <si>
    <t>THE ROYAL MARSDEN HOSPITAL (LONDON) - RPY01</t>
  </si>
  <si>
    <t>THE ROYAL MARSDEN HOSPITAL (SURREY) - RPY02</t>
  </si>
  <si>
    <t>BIRMINGHAM CHILDREN'S HOSPITAL - RQ301</t>
  </si>
  <si>
    <t>BROADGREEN HOSPITAL - RQ601</t>
  </si>
  <si>
    <t>ROYAL LIVERPOOL UNIVERSITY DENTAL HOSPITAL - RQ614</t>
  </si>
  <si>
    <t>SIR ALFRED JONES MEMORIAL HOSPITAL (ACUTE) - RQ607</t>
  </si>
  <si>
    <t>THE ROYAL LIVERPOOL UNIVERSITY HOSPITAL - RQ617</t>
  </si>
  <si>
    <t>WARRINGTON HOSPITAL - RQ620</t>
  </si>
  <si>
    <t>BROOMFIELD HOSPITAL - RQ8L0</t>
  </si>
  <si>
    <t>CHELMSFORD AND ESSEX HOSPITAL - RQ8LL</t>
  </si>
  <si>
    <t>QUEEN'S HOSPITAL - RQ8ML</t>
  </si>
  <si>
    <t>ST JOHN'S HOSPITAL - RQ8LH</t>
  </si>
  <si>
    <t>ST MICHAEL'S HOSPITAL - RQ8LF</t>
  </si>
  <si>
    <t>ST PETER'S HOSPITAL - RQ8LJ</t>
  </si>
  <si>
    <t>WILLIAM JULIEN COURTAULD HOSPITAL - RQ8LK</t>
  </si>
  <si>
    <t>CHELSEA AND WESTMINSTER HOSPITAL - RQM01</t>
  </si>
  <si>
    <t>HINCHINGBROOKE HOSPITAL - RQQ31</t>
  </si>
  <si>
    <t>THE HUNTINGDON NHS TREATMENT CENTRE - RQQTC</t>
  </si>
  <si>
    <t>GALEN HOUSE - RQWG5</t>
  </si>
  <si>
    <t>HERTS AND ESSEX COMMUNITY HOSPITAL - RQWG2</t>
  </si>
  <si>
    <t>HODDESDON TOWER CLINIC - RQWG6</t>
  </si>
  <si>
    <t>KEATS HOUSE CLINIC - RQWG8</t>
  </si>
  <si>
    <t>PRINCESS ALEXANDRA HOSPITAL - RQWG0</t>
  </si>
  <si>
    <t>RECTORY LANE CLINIC - RQWG9</t>
  </si>
  <si>
    <t>SAFFRON WALDEN COMMUNITY HOSPITAL - RQWG3</t>
  </si>
  <si>
    <t>ST. MARGARET'S HOSPITAL - RQWG1</t>
  </si>
  <si>
    <t>HOMERTON UNIVERSITY HOSPITAL - RQXM1</t>
  </si>
  <si>
    <t>ROYAL LONDON HOSPITAL - RQX01</t>
  </si>
  <si>
    <t>ASHFURLONG MEDICAL CENTRE - RR103</t>
  </si>
  <si>
    <t>GOOD HOPE HOSPITAL - RR105</t>
  </si>
  <si>
    <t>GOOD HOPE HOSPITAL TREATMENT CENTRE - RR106</t>
  </si>
  <si>
    <t>HEARTLANDS HOSPITAL - RR101</t>
  </si>
  <si>
    <t>SOLIHULL HOSPITAL - RR109</t>
  </si>
  <si>
    <t>BENSHAM HOSPITAL - RR7EM</t>
  </si>
  <si>
    <t>CITY HOSPITALS SUNDERLAND - RR7CH</t>
  </si>
  <si>
    <t>DUNSTON HILL HOSPITAL - RR7ER</t>
  </si>
  <si>
    <t>QUEEN ELIZABETH HOSPITAL - RR7EN</t>
  </si>
  <si>
    <t>SOUTH TYNESIDE DISTRICT HOSPITAL - RR7DH</t>
  </si>
  <si>
    <t>CHAPEL ALLERTON HOSPITAL - RR819</t>
  </si>
  <si>
    <t>CLARENDON WING, LEEDS GENERAL INFIRMARY - RR830</t>
  </si>
  <si>
    <t>COOKRIDGE HOSPITAL - RR803</t>
  </si>
  <si>
    <t>GARFORTH MEDICAL CENTRE - RR866</t>
  </si>
  <si>
    <t>KILLINGBECK HOSPITAL - RR815</t>
  </si>
  <si>
    <t>LEEDS DENTAL HOSPITAL - RR802</t>
  </si>
  <si>
    <t>LEEDS GENERAL INFIRMARY - RR801</t>
  </si>
  <si>
    <t>NEW HALL SURGERY - RR865</t>
  </si>
  <si>
    <t>SAVILE TOWN MEDICAL CENTRE - RR867</t>
  </si>
  <si>
    <t>SEACROFT HOSPITAL - RR814</t>
  </si>
  <si>
    <t>ST JAMES'S UNIVERSITY HOSPITAL - RR813</t>
  </si>
  <si>
    <t>WHARFEDALE HOSPITAL - RR807</t>
  </si>
  <si>
    <t>PARK HOUSE T4 BIRMINGHAM</t>
  </si>
  <si>
    <t>THE REDWOODS CENTRE</t>
  </si>
  <si>
    <t>ASTLEY HOSPITAL - RRF05</t>
  </si>
  <si>
    <t>BILLINGE HOSPITAL - RRF06</t>
  </si>
  <si>
    <t>HIGH STREET MEDICAL CENTRE - RRF56</t>
  </si>
  <si>
    <t>LEIGH INFIRMARY - RRF01</t>
  </si>
  <si>
    <t>ROYAL ALBERT EDWARD INFIRMARY - RRF02</t>
  </si>
  <si>
    <t>THOMAS LINACRE OUTPATIENT CENTRE - RRF54</t>
  </si>
  <si>
    <t>WHELLEY HOSPITAL - RRF04</t>
  </si>
  <si>
    <t>WRIGHTINGTON HOSPITAL - RRF53</t>
  </si>
  <si>
    <t>ROYAL ORTHOPAEDIC HOSPITAL - RRJ05</t>
  </si>
  <si>
    <t>QUEEN ELIZABETH HOSPITAL - RRK02</t>
  </si>
  <si>
    <t>QUEEN ELIZABETH HOSPITAL BIRMINGHAM - RRK15</t>
  </si>
  <si>
    <t>SELLY OAK HOSPITAL (ACUTE) - RRK03</t>
  </si>
  <si>
    <t>HOSPITAL FOR TROPICAL DISEASES - RRVRH</t>
  </si>
  <si>
    <t>NATIONAL HOSPITAL FOR NEUROLOGY AND NEUROSURGERY, QUEEN SQUARE - RRVNQ</t>
  </si>
  <si>
    <t>ROYAL NATIONAL THROAT, NOSE &amp; EAR HOSPITAL - RRVRN</t>
  </si>
  <si>
    <t>THE EASTMAN DENTAL HOSPITAL - RRVE1</t>
  </si>
  <si>
    <t>THE HEART HOSPITAL - RRV30</t>
  </si>
  <si>
    <t>THE ROYAL LONDON HOSPITAL FOR INTEGRATED MEDICINE - RRV60</t>
  </si>
  <si>
    <t>UCLH OUTREACH: ASHFORD AND ST PETER'S HOSPITAL - RRV99</t>
  </si>
  <si>
    <t>UCLH OUTREACH: ROYAL BERKSHIRE HOSPITAL - RRV97</t>
  </si>
  <si>
    <t>UCLH OUTREACH: THE MARGARET CENTRE - RRV98</t>
  </si>
  <si>
    <t>UNIVERSITY COLLEGE HOSPITAL - RRV03</t>
  </si>
  <si>
    <t>UNIVERSITY COLLEGE HOSPITAL ELIZABETH GARRETT ANDERSON WING - RRV11</t>
  </si>
  <si>
    <t>HAREFIELD HOSPITAL - RT301</t>
  </si>
  <si>
    <t>ROYAL BROMPTON HOSPITAL - RT302</t>
  </si>
  <si>
    <t>3 RUBICON CLOSE</t>
  </si>
  <si>
    <t>BENNION CENTRE/LANGLEY</t>
  </si>
  <si>
    <t>EVINGTON CENTRE</t>
  </si>
  <si>
    <t>GILLIVERS</t>
  </si>
  <si>
    <t>HERSCHEL PRINS</t>
  </si>
  <si>
    <t>MILL LODGE</t>
  </si>
  <si>
    <t>ST LUKES</t>
  </si>
  <si>
    <t>STEWART HOUSE</t>
  </si>
  <si>
    <t>WILLOWS</t>
  </si>
  <si>
    <t>FREEMAN HOSPITAL - RTD01</t>
  </si>
  <si>
    <t>NEWCASTLE DENTAL HOSPITAL - RTD04</t>
  </si>
  <si>
    <t>NEWCASTLE GENERAL HOSPITAL ACUTE SERVICES - RTD03</t>
  </si>
  <si>
    <t>NORTH TYNESIDE GENERAL HOSPITAL - RTDAL</t>
  </si>
  <si>
    <t>NORTHERN CENTRE FOR CANCER CARE - RTD06</t>
  </si>
  <si>
    <t>QUEEN ELIZABETH HOSPITAL - RTDAK</t>
  </si>
  <si>
    <t>THE NEWCASTLE FERTILITY CENTRE - RTD08</t>
  </si>
  <si>
    <t>THE ROYAL VICTORIA INFIRMARY - RTD02</t>
  </si>
  <si>
    <t>WALKERGATE HOSPITAL - RTD05</t>
  </si>
  <si>
    <t>ACORN HOUSE - RTE55</t>
  </si>
  <si>
    <t>BERKELEY HOSPITAL - RTE21</t>
  </si>
  <si>
    <t>CHELTENHAM GENERAL HOSPITAL - RTE01</t>
  </si>
  <si>
    <t>CINDERFORD HEALTH CENTRE - RTE37</t>
  </si>
  <si>
    <t>CIRENCESTER HOSPITAL - RTE23</t>
  </si>
  <si>
    <t>COLEFORD HEALTH CENTRE - RTE35</t>
  </si>
  <si>
    <t>COLEFORD HOUSE - RTE52</t>
  </si>
  <si>
    <t>DELANCEY HOSPITAL - RTE02</t>
  </si>
  <si>
    <t>DILKE MEMORIAL HOSPITAL - RTE31</t>
  </si>
  <si>
    <t>DURSLEY CLINIC - RTE48</t>
  </si>
  <si>
    <t>FAIRFORD HOSPITAL - RTE24</t>
  </si>
  <si>
    <t>FOREST OF DEAN CHILDREN'S OPPORTUNITY CENTRE - RTE34</t>
  </si>
  <si>
    <t>FOREST VIEW EARLY YEARS CENTRE - RTE40</t>
  </si>
  <si>
    <t>GL1 GLOUCESTER LEISURE CENTRE - RTE53</t>
  </si>
  <si>
    <t>GLOUCESTERSHIRE ROYAL HOSPITAL - RTE03</t>
  </si>
  <si>
    <t>HEALTHY LIVING CENTRE - RTE10</t>
  </si>
  <si>
    <t>HEART OF THE FOREST COMMUNITY SCHOOL - RTE42</t>
  </si>
  <si>
    <t>HEREFORD COUNTY HOSPITAL - RTE83</t>
  </si>
  <si>
    <t>LINTON HOUSE - RTE63</t>
  </si>
  <si>
    <t>LYDNEY AND DISTRICT HOSPITAL SITE - RTE32</t>
  </si>
  <si>
    <t>MAY LANE SURGERY - RTE49</t>
  </si>
  <si>
    <t>MOBILE CHEMOTHERAPY UNIT - RTE08</t>
  </si>
  <si>
    <t>MOORE COTTAGE HOSPITAL - RTE22</t>
  </si>
  <si>
    <t>MORETON-IN-MARSH HOSPITAL SITE - RTE25</t>
  </si>
  <si>
    <t>NEWENT DOCTORS PRACTICE - RTE33</t>
  </si>
  <si>
    <t>NEWENT EARLY YEARS CENTRE - RTE41</t>
  </si>
  <si>
    <t>ORCHARD MEDICAL CENTRE - RTE44</t>
  </si>
  <si>
    <t>ROSS COMMUNITY HOSPITAL - RTE85</t>
  </si>
  <si>
    <t>ST JAMES' CLINIC - RTE36</t>
  </si>
  <si>
    <t>ST ROSES SPECIAL SCHOOL - RTE45</t>
  </si>
  <si>
    <t>STANDISH HOSPITAL SITE - RTE04</t>
  </si>
  <si>
    <t>STONEHOUSE HEALTH CENTRE - RTE47</t>
  </si>
  <si>
    <t>STROUD GENERAL HOSPITAL - RTE26</t>
  </si>
  <si>
    <t>STROUD HEALTH CENTRE - RTE39</t>
  </si>
  <si>
    <t>STROUD LEISURE CENTRE - RTE54</t>
  </si>
  <si>
    <t>STROUD MATERNITY HOSPITAL - RTE27</t>
  </si>
  <si>
    <t>TEWKESBURY GENERAL HOSPITAL - RTE14</t>
  </si>
  <si>
    <t>THE MILESTONE SCHOOL - RTE38</t>
  </si>
  <si>
    <t>THE SHRUBBERIES SCHOOL - RTE43</t>
  </si>
  <si>
    <t>THE SURGERY (ABBOTSWOOD ROAD) - RTE50</t>
  </si>
  <si>
    <t>THE SURGERY (BROOKFIELD ROAD) - RTE51</t>
  </si>
  <si>
    <t>WINCHCOMBE HOSPITAL - RTE15</t>
  </si>
  <si>
    <t>WORCESTER ROYAL INFIRMARY - RTE84</t>
  </si>
  <si>
    <t>WOTTON-UNDER-EDGE CLINIC - RTE46</t>
  </si>
  <si>
    <t>ALNWICK INFIRMARY - RTFDJ</t>
  </si>
  <si>
    <t>BALLIOL SCHOOL - RTFDP</t>
  </si>
  <si>
    <t>BERWICK INFIRMARY - RTFDH</t>
  </si>
  <si>
    <t>BLYTH COMMUNITY HOSPITAL - RTFDX</t>
  </si>
  <si>
    <t>CHEVIOT AND WANSBECK UNIT - RTF01</t>
  </si>
  <si>
    <t>COQUETDALE COTTAGE HOSPITAL - RTFDK</t>
  </si>
  <si>
    <t>DENE WARD - RTFDD</t>
  </si>
  <si>
    <t>HALTWHISTLE WAR MEMORIAL HOSPITAL - RTFDU</t>
  </si>
  <si>
    <t>HEALTH SUITE, RIVERSIDE PRIMARY SCHOOL - RTFDA</t>
  </si>
  <si>
    <t>HEXHAM (CLEARNET DATA) - RTF04</t>
  </si>
  <si>
    <t>HEXHAM GENERAL HOSPITAL - RTFDR</t>
  </si>
  <si>
    <t>MORPETH COTTAGE HOSPITAL - RTFDM</t>
  </si>
  <si>
    <t>NORTH TYNESIDE (CLEARNET DATA) - RTF02</t>
  </si>
  <si>
    <t>NORTH TYNESIDE GENERAL HOSPITAL - RTFFS</t>
  </si>
  <si>
    <t>NORTHUMBRIA HEALTHCARE NHS FOUNDATION TRUST - RTFDY</t>
  </si>
  <si>
    <t>NORTHUMBRIA HEALTHCARE NHS FOUNDATION TRUST (HEADQUARTERS) - RTFHQ</t>
  </si>
  <si>
    <t>ONE TO ONE CENTRE - RTFDE</t>
  </si>
  <si>
    <t>OXFORD CENTRE - RTFDN</t>
  </si>
  <si>
    <t>ROTHBURY COMMUNITY HOSPITAL - RTFEF</t>
  </si>
  <si>
    <t>SHIREMOOR HEALTH CENTRE - RTFDG</t>
  </si>
  <si>
    <t>SIR G B HUNTER MEMORIAL HOSPITAL - RTFFQ</t>
  </si>
  <si>
    <t>THE CEDARS - RTFDF</t>
  </si>
  <si>
    <t>TYNEMOUTH COURT - RTFDC</t>
  </si>
  <si>
    <t>WANSBECK HOSPITAL - RTFED</t>
  </si>
  <si>
    <t>ILKESTON COMMUNITY HOSPITAL - RTG07</t>
  </si>
  <si>
    <t>LONDON ROAD COMMUNITY HOSPITAL - RTGFA</t>
  </si>
  <si>
    <t>ROYAL DERBY HOSPITAL - RTGFG</t>
  </si>
  <si>
    <t>ST OSWALDS HOSPITAL - RTG05</t>
  </si>
  <si>
    <t>BARDWELL SCHOOL - RTHE1</t>
  </si>
  <si>
    <t>BISHOPSWOOD SCHOOL CLINIC, SONNING COMMON - RTHE9</t>
  </si>
  <si>
    <t>BLACKBIRD LEYS LEISURE CENTRE - RTHF5</t>
  </si>
  <si>
    <t>BOUNDARY BROOK HOUSE - RTH37</t>
  </si>
  <si>
    <t>BPAS BLACKDOWN CLINIC - RTHF3</t>
  </si>
  <si>
    <t>BRISTOL RENAL - RTHC8</t>
  </si>
  <si>
    <t>CHIPPING NORTON COMMUNITY HOSPITAL - RTH19</t>
  </si>
  <si>
    <t>CHURCHILL HOSPITAL - RTH02</t>
  </si>
  <si>
    <t>DORSET RENAL - RTHC9</t>
  </si>
  <si>
    <t>EAST OXFORD HEALTH CENTRE - RTHA6</t>
  </si>
  <si>
    <t>FITZWARYN SCHOOL - RTHE8</t>
  </si>
  <si>
    <t>FRANK WISE SCHOOL</t>
  </si>
  <si>
    <t>JOHN WATSON SCHOOL</t>
  </si>
  <si>
    <t>KINGFISHER SCHOOL</t>
  </si>
  <si>
    <t>MABEL PRITCHARD SCHOOL</t>
  </si>
  <si>
    <t>MARIE STOPES CENTRE - EALING</t>
  </si>
  <si>
    <t>MARIE STOPES CENTRE - READING</t>
  </si>
  <si>
    <t>MARLBOROUGH SCHOOL</t>
  </si>
  <si>
    <t>NUFFIELD ORTHOPAEDIC CENTRE</t>
  </si>
  <si>
    <t>ORCHARD HEALTH CENTRE</t>
  </si>
  <si>
    <t>PORTSMOUTH RENAL</t>
  </si>
  <si>
    <t>RENAL CLINIC - ROYAL FREE HOSPITAL</t>
  </si>
  <si>
    <t>SPRINGFIELD SCHOOL</t>
  </si>
  <si>
    <t>WEST BAR SURGERY, BANBURY</t>
  </si>
  <si>
    <t>ASHLEY MEDICAL PRACTICE</t>
  </si>
  <si>
    <t>BREWERY ROAD</t>
  </si>
  <si>
    <t>CHERTSEY LANE</t>
  </si>
  <si>
    <t>CLAREMONT AVENUE</t>
  </si>
  <si>
    <t>COLLEGE ROAD</t>
  </si>
  <si>
    <t>CRANFORD HEALTH CENTRE</t>
  </si>
  <si>
    <t>FELTHAM HILL ROAD</t>
  </si>
  <si>
    <t>HEATHCOTE PRACTICE</t>
  </si>
  <si>
    <t>HERSHAM SURGERY</t>
  </si>
  <si>
    <t>HILLVIEW MEDICAL CENTRE</t>
  </si>
  <si>
    <t>HOMEWATERS</t>
  </si>
  <si>
    <t>MOUNT ALVERNIA HOSPITAL</t>
  </si>
  <si>
    <t>NEW OTTERSHAW SURGERY</t>
  </si>
  <si>
    <t>PACKERS</t>
  </si>
  <si>
    <t>PRINCESS MARGARET HOSPITAL</t>
  </si>
  <si>
    <t>RUNNYMEDE HOSPITAL</t>
  </si>
  <si>
    <t>SHEERWATER HEALTH CENTRE</t>
  </si>
  <si>
    <t>SOUTHVIEW SURGERY</t>
  </si>
  <si>
    <t>ST DAVID'S HEALTH CENTRE</t>
  </si>
  <si>
    <t>ST JOHNS HEALTH CENTRE</t>
  </si>
  <si>
    <t>ST PETER'S HOSPITAL</t>
  </si>
  <si>
    <t>STAINES HEALTH CENTRE</t>
  </si>
  <si>
    <t>STANWELL ROAD</t>
  </si>
  <si>
    <t>STUDHOLME MEDICAL CENTRE</t>
  </si>
  <si>
    <t>SUNNYMEAD SURGERY</t>
  </si>
  <si>
    <t>THE HEALTH CENTRE, BOND STREET</t>
  </si>
  <si>
    <t>THE KNAPHILL SURGERY</t>
  </si>
  <si>
    <t>THE MAYBURY SURGERY</t>
  </si>
  <si>
    <t>THORPE ROAD</t>
  </si>
  <si>
    <t>UPPER HALLIFORD ROAD</t>
  </si>
  <si>
    <t>WALTON HEALTH CENTRE</t>
  </si>
  <si>
    <t>WESTFIELD SURGERY</t>
  </si>
  <si>
    <t>WEYBRIDGE HEALTH CENTRE</t>
  </si>
  <si>
    <t>YORK HOUSE MEDICAL CENTRE</t>
  </si>
  <si>
    <t>CATERHAM DENE HOSPITAL</t>
  </si>
  <si>
    <t>DORKING HOSPITAL</t>
  </si>
  <si>
    <t>OXTED AND LIMPSFIELD HOSPITAL</t>
  </si>
  <si>
    <t>REDWOOD DIAGNOSTIC TREATMENT CENTRE</t>
  </si>
  <si>
    <t>CHARLTON LANE HOSPITAL</t>
  </si>
  <si>
    <t>LAUREL HOUSE CHELT</t>
  </si>
  <si>
    <t>OAK HOUSE</t>
  </si>
  <si>
    <t>WESTRIDGE</t>
  </si>
  <si>
    <t>CARTER BEQUEST HOSPITAL</t>
  </si>
  <si>
    <t>DUCHESS OF KENT HOSPITAL</t>
  </si>
  <si>
    <t>FRIARAGE HOSPITAL SITE</t>
  </si>
  <si>
    <t>FRIARY HOSPITAL</t>
  </si>
  <si>
    <t>GUISBOROUGH GENERAL HOSPITAL (MATERNITY)</t>
  </si>
  <si>
    <t>LAMBERT MEMORIAL HOSPITAL</t>
  </si>
  <si>
    <t>REDCAR PRIMARY CARE HOSPITAL</t>
  </si>
  <si>
    <t>THE JAMES COOK UNIVERSITY HOSPITAL</t>
  </si>
  <si>
    <t>FURNESS GENERAL HOSPITAL</t>
  </si>
  <si>
    <t>  7A WOODFIELD ROAD</t>
  </si>
  <si>
    <t>WILLESDEN HOSPITAL</t>
  </si>
  <si>
    <t xml:space="preserve">HUMBER CENTRE </t>
  </si>
  <si>
    <t>MAISTER LODGE</t>
  </si>
  <si>
    <t>MILL VIEW COURT</t>
  </si>
  <si>
    <t>MILL VIEW LODGE</t>
  </si>
  <si>
    <t>BATH MINERAL HOSPITAL</t>
  </si>
  <si>
    <t>BRISTOL CHILDREN'S HOSPITAL</t>
  </si>
  <si>
    <t>BRISTOL DENTAL HOSPITAL</t>
  </si>
  <si>
    <t>BURDEN NEUROLOGICAL HOSPITAL</t>
  </si>
  <si>
    <t>CLEVEDON HOSPITAL</t>
  </si>
  <si>
    <t>FRENCHAY HOSPITAL</t>
  </si>
  <si>
    <t>GLENSIDE HOSPITAL</t>
  </si>
  <si>
    <t>HAM GREEN HOSPITAL</t>
  </si>
  <si>
    <t>LYDNEY HOSPITAL SITE</t>
  </si>
  <si>
    <t>MANOR PARK HOSPITAL</t>
  </si>
  <si>
    <t>RIVERSIDE UNIT</t>
  </si>
  <si>
    <t>SOUTHMEAD HOSPITAL</t>
  </si>
  <si>
    <t>BARNET HOSPITAL</t>
  </si>
  <si>
    <t xml:space="preserve">CALLINGTON ROAD </t>
  </si>
  <si>
    <t xml:space="preserve">FOUNTAIN WAY, SALISBURY </t>
  </si>
  <si>
    <t xml:space="preserve">GREEN LAND HOSPITAL, DEVIZES </t>
  </si>
  <si>
    <t xml:space="preserve">HILLVIEW LODGE </t>
  </si>
  <si>
    <t xml:space="preserve">LOCKING CASTLE </t>
  </si>
  <si>
    <t xml:space="preserve">SANDALWOOD COURT, SWINDON </t>
  </si>
  <si>
    <t xml:space="preserve">VICTORIA CENTRE, SWINDON </t>
  </si>
  <si>
    <t xml:space="preserve">WHITTUCKS ROAD, HANHAM </t>
  </si>
  <si>
    <t>DORKING GENERAL HOSPITAL</t>
  </si>
  <si>
    <t>EPSOM HOSPITAL</t>
  </si>
  <si>
    <t>MAYDAY HOSPITAL</t>
  </si>
  <si>
    <t>QUEEN MARY'S HOSPITAL FOR CHILDREN</t>
  </si>
  <si>
    <t>SOUTH WEST LONDON ELECTIVE ORTHOPAEDIC CENTRE</t>
  </si>
  <si>
    <t>ST HELIER HOSPITAL</t>
  </si>
  <si>
    <t>THE NEW EPSOM AND EWELL COTTAGE HOSPITAL</t>
  </si>
  <si>
    <t>MAIDSTONE DISTRICT GENERAL HOSPITAL</t>
  </si>
  <si>
    <t>MEDWAY HOSPITAL</t>
  </si>
  <si>
    <t>QUEEN VICTORIA MEMORIAL HOSPITAL (HERNE BAY)</t>
  </si>
  <si>
    <t>ROYAL VICTORIA HOSPITAL (FOLKESTONE)</t>
  </si>
  <si>
    <t>VICTORIA HOSPITAL (DEAL)</t>
  </si>
  <si>
    <t>WHITSTABLE AND TANKERTON HOSPITAL</t>
  </si>
  <si>
    <t>WILLIAM HARVEY HOSPITAL (ASHFORD)</t>
  </si>
  <si>
    <t>FORMBY CLINIC</t>
  </si>
  <si>
    <t>MORNINGTON ROAD REHABILITATION CENTRE</t>
  </si>
  <si>
    <t>SOUTHPORT AND FORMBY DISTRICT GENERAL HOSPITAL</t>
  </si>
  <si>
    <t>SOUTHPORT GENERAL INFIRMARY</t>
  </si>
  <si>
    <t>MANCHESTER ROYAL EYE HOSPITAL</t>
  </si>
  <si>
    <t>MANCHESTER ROYAL INFIRMARY</t>
  </si>
  <si>
    <t>ROYAL MANCHESTER CHILDREN'S HOSPITAL</t>
  </si>
  <si>
    <t>UNIVERSITY DENTAL HOSPITAL</t>
  </si>
  <si>
    <t>BROADGREEN SITE</t>
  </si>
  <si>
    <t>HESKETH CENTRE</t>
  </si>
  <si>
    <t>HEYS COURT</t>
  </si>
  <si>
    <t>SCOTT CLINIC</t>
  </si>
  <si>
    <t>WAVERTREE BUNGALOW</t>
  </si>
  <si>
    <t>WINDSOR CLINIC</t>
  </si>
  <si>
    <t>WINDSOR HOUSE</t>
  </si>
  <si>
    <t>PRESTON PRISON</t>
  </si>
  <si>
    <t>BIRCH HILL HOSPITAL</t>
  </si>
  <si>
    <t>BURY GENERAL HOSPITAL</t>
  </si>
  <si>
    <t>FAIRFIELD GENERAL HOSPITAL</t>
  </si>
  <si>
    <t>NORTH MANCHESTER GENERAL HOSPITAL</t>
  </si>
  <si>
    <t>ROCHDALE INFIRMARY</t>
  </si>
  <si>
    <t>ROYAL OLDHAM HOSPITAL</t>
  </si>
  <si>
    <t>BEVERLEY WESTWOOD HOSPITAL</t>
  </si>
  <si>
    <t>CASTLE HILL HOSPITAL</t>
  </si>
  <si>
    <t>HULL ROYAL INFIRMARY</t>
  </si>
  <si>
    <t>NEWINGTON HEALTHCARE CENTRE</t>
  </si>
  <si>
    <t>SLEDMORE HOUSE</t>
  </si>
  <si>
    <t>THE ARTIFICIAL LIMB UNIT</t>
  </si>
  <si>
    <t>COUNTY HOSPITAL LOUTH</t>
  </si>
  <si>
    <t>GRANTHAM AND DISTRICT HOSPITAL</t>
  </si>
  <si>
    <t>HOLBEACH HOSPITAL</t>
  </si>
  <si>
    <t>JOHN COUPLAND HOSPITAL</t>
  </si>
  <si>
    <t>JOHNSON HOSPITAL</t>
  </si>
  <si>
    <t>LINCOLN COUNTY HOSPITAL</t>
  </si>
  <si>
    <t>PILGRIM HOSPITAL</t>
  </si>
  <si>
    <t>SKEGNESS AND DISTRICT GENERAL HOSPITAL</t>
  </si>
  <si>
    <t>ST GEORGES HOSPITAL</t>
  </si>
  <si>
    <t>WELLAND HOSPITAL</t>
  </si>
  <si>
    <t>GLENFIELD HOSPITAL</t>
  </si>
  <si>
    <t>LEICESTER GENERAL HOSPITAL</t>
  </si>
  <si>
    <t>LEICESTER ROYAL INFIRMARY</t>
  </si>
  <si>
    <t>BENENDEN HOSPITAL</t>
  </si>
  <si>
    <t>EDENBRIDGE WAR MEMORIAL HOSPITAL</t>
  </si>
  <si>
    <t>HOMOEOPATHIC HOSPITAL</t>
  </si>
  <si>
    <t>KENT AND SUSSEX HOSPITAL</t>
  </si>
  <si>
    <t>MEDWAY MARITIME HOSPITAL</t>
  </si>
  <si>
    <t>QEQM HOSPITAL</t>
  </si>
  <si>
    <t>ROYAL VICTORIA HOSPITAL</t>
  </si>
  <si>
    <t>SHEPPEY COMMUNITY HOSPITAL</t>
  </si>
  <si>
    <t>STONE HOUSE HOSPITAL</t>
  </si>
  <si>
    <t>THE TUNBRIDGE WELLS HOSPITAL</t>
  </si>
  <si>
    <t>HEMEL HEMPSTEAD HOSPITAL</t>
  </si>
  <si>
    <t>ST ALBANS CITY HOSPITAL</t>
  </si>
  <si>
    <t>MOUNT VERNON CANCER CENTRE</t>
  </si>
  <si>
    <t>QUEEN ELIZABETH I I HOSPITAL</t>
  </si>
  <si>
    <t>CHEADLE ROYAL HOSPITAL</t>
  </si>
  <si>
    <t>CHERRY TREE HOSPITAL</t>
  </si>
  <si>
    <t>ST THOMAS HOSPITAL</t>
  </si>
  <si>
    <t>STEPPING HILL HOSPITAL</t>
  </si>
  <si>
    <t>CITY AND HACKNEY CENTRE FOR MENTAL HEALTH</t>
  </si>
  <si>
    <t>EAST HAM CARE CENTRE</t>
  </si>
  <si>
    <t>FORENSIC CENTRE FOR MENTAL HEALTH</t>
  </si>
  <si>
    <t>NEWHAM CENTRE FOR MENTAL HEALTH</t>
  </si>
  <si>
    <t>THAMES HOUSE</t>
  </si>
  <si>
    <t>THE LODGE</t>
  </si>
  <si>
    <t>TOWER HAMLETS CENTRE FOR MENTAL HEALTH</t>
  </si>
  <si>
    <t>WOLFSON HOUSE</t>
  </si>
  <si>
    <t>105 LONDON ROAD</t>
  </si>
  <si>
    <t>BEDFORD HEALTH VILLAGE</t>
  </si>
  <si>
    <t>CHURCHVIEW HOUSE</t>
  </si>
  <si>
    <t>HEATH CLOSE</t>
  </si>
  <si>
    <t>LUTON &amp; CENTRAL BEDFORDSHIRE MENTAL HEALTH UNIT</t>
  </si>
  <si>
    <t>MAYER WAY</t>
  </si>
  <si>
    <t>MOUNTNESSING COURT</t>
  </si>
  <si>
    <t>THE GLADES</t>
  </si>
  <si>
    <t>WHICHELLO'S WHARF</t>
  </si>
  <si>
    <t>KIDDERMINSTER HOSPITAL</t>
  </si>
  <si>
    <t>KIDDERMINSTER TREATMENT CENTRE</t>
  </si>
  <si>
    <t>(SOVEREIGN HOUSE) HILL END LANE (SITE 3)</t>
  </si>
  <si>
    <t>HALTON HOSPITAL</t>
  </si>
  <si>
    <t>HOUGHTON HALL</t>
  </si>
  <si>
    <t>WARRINGTON HOSPITAL</t>
  </si>
  <si>
    <t>CALDERDALE ROYAL HOSPITAL</t>
  </si>
  <si>
    <t>HUDDERSFIELD ROYAL INFIRMARY</t>
  </si>
  <si>
    <t>KINGS MILL HOSPITAL SITE</t>
  </si>
  <si>
    <t>NOTTINGHAM UNIVERSITY HOSPITALS NHS TRUST - CITY CAMPUS</t>
  </si>
  <si>
    <t>NOTTINGHAM UNIVERSITY HOSPITALS NHS TRUST - QUEEN'S MEDICAL CENTRE CAMPUS</t>
  </si>
  <si>
    <t>CLATTERBRIDGE HOSPITAL PSYCH SERVICES</t>
  </si>
  <si>
    <t>EASTWAY INPATIENTS</t>
  </si>
  <si>
    <t>RESPITE THORN HEYS</t>
  </si>
  <si>
    <t>YPC- PINE LODGE</t>
  </si>
  <si>
    <t>BEXHILL HOSPITAL</t>
  </si>
  <si>
    <t>CROWBOROUGH BIRTHING CENTRE</t>
  </si>
  <si>
    <t>MASTER'S HOUSE</t>
  </si>
  <si>
    <t>ROTHERHAM  EARLY INTERVENTION (SWALLOWNEST)</t>
  </si>
  <si>
    <t>ROTHERHAM OPMHS WOODLANDS</t>
  </si>
  <si>
    <t>ST. JOHN’S HOSPICE.</t>
  </si>
  <si>
    <t>TICKHILL ROAD</t>
  </si>
  <si>
    <t>CLAYTON HOSPITAL</t>
  </si>
  <si>
    <t>DEWSBURY AND DISTRICT HOSPITAL</t>
  </si>
  <si>
    <t>MONUMENT HOUSE</t>
  </si>
  <si>
    <t>PINDERFIELDS GENERAL HOSPITAL</t>
  </si>
  <si>
    <t>QUEEN ELIZABETH HOUSE</t>
  </si>
  <si>
    <t>ASHDOWN NUFFIELD HOSPITAL</t>
  </si>
  <si>
    <t>SUSSEX EYE HOSPITAL</t>
  </si>
  <si>
    <t>SUSSEX NUFFIELD HOSPITAL</t>
  </si>
  <si>
    <t>THE ROYAL ALEXANDRA CHILDREN'S HOSPITAL</t>
  </si>
  <si>
    <t>BIRMINGHAM MIDLAND EYE CENTRE (BMEC)</t>
  </si>
  <si>
    <t>BIRMINGHAM TREATMENT CENTRE</t>
  </si>
  <si>
    <t>SANDWELL GENERAL HOSPITAL</t>
  </si>
  <si>
    <t>BISPHAM HOSPITAL REHABILITATION UNIT</t>
  </si>
  <si>
    <t>CLIFTON HOSPITAL</t>
  </si>
  <si>
    <t>DEVONSHIRE ROAD HOSPITAL</t>
  </si>
  <si>
    <t>ROSSALL HOSPITAL REHABILITATION UNIT</t>
  </si>
  <si>
    <t>SOUTH SHORE HOSPITAL</t>
  </si>
  <si>
    <t>WESHAM HOSPITAL REHABILITATION UNIT</t>
  </si>
  <si>
    <t>BLACKBURN ROYAL INFIRMARY</t>
  </si>
  <si>
    <t>PENDLE COMMUNITY HOSPITAL</t>
  </si>
  <si>
    <t>BISHOP AUCKLAND HOSPITAL</t>
  </si>
  <si>
    <t>CHESTER LE STREET HOSPITAL</t>
  </si>
  <si>
    <t>DARLINGTON MEMORIAL HOSPITAL</t>
  </si>
  <si>
    <t>HOMELANDS HOSPITAL</t>
  </si>
  <si>
    <t>RICHARDSON COMMUNITY HOSPITAL</t>
  </si>
  <si>
    <t>SEDGEFIELD COMMUNITY HOSPITAL</t>
  </si>
  <si>
    <t>SHOTLEY BRIDGE HOSPITAL SITE</t>
  </si>
  <si>
    <t>SOUTH MOOR HOSPITAL SITE</t>
  </si>
  <si>
    <t>TREATMENT CENTRE</t>
  </si>
  <si>
    <t>WEARDALE COMMUNITY HOSPITAL</t>
  </si>
  <si>
    <t>AMERSHAM HEALTH CENTRE</t>
  </si>
  <si>
    <t>AMERSHAM HOSPITAL</t>
  </si>
  <si>
    <t>APPLEYARD</t>
  </si>
  <si>
    <t>AYSGARTH MEDICAL CENTRE</t>
  </si>
  <si>
    <t>BUCKINGHAM HOSPITAL</t>
  </si>
  <si>
    <t>FLORENCE NIGHTINGALE HOSPICE</t>
  </si>
  <si>
    <t>MARLOW HOSPITAL</t>
  </si>
  <si>
    <t>MILTON KEYNES GENERAL HOSPITAL</t>
  </si>
  <si>
    <t>NORTH END SURGERY</t>
  </si>
  <si>
    <t>STOKE MANDEVILLE HOSPITAL</t>
  </si>
  <si>
    <t>THAME HOSPITAL</t>
  </si>
  <si>
    <t>WYCOMBE HOSPITAL</t>
  </si>
  <si>
    <t>BLACKBURN HOSPITALS</t>
  </si>
  <si>
    <t>BURNLEY HOSPITALS</t>
  </si>
  <si>
    <t>DAN MOONEY HOUSE</t>
  </si>
  <si>
    <t>DAVID BROMLEY</t>
  </si>
  <si>
    <t>ENDEAVOUR COURT</t>
  </si>
  <si>
    <t>ENDEAVOUR HOUSE</t>
  </si>
  <si>
    <t>FORWARD HOUSE</t>
  </si>
  <si>
    <t>GROVE AVENUE</t>
  </si>
  <si>
    <t>HERTFORD HOUSE</t>
  </si>
  <si>
    <t>HILLIS LODGE</t>
  </si>
  <si>
    <t>JUNIPER CENTRE</t>
  </si>
  <si>
    <t>MARY SEACOLE HOUSE</t>
  </si>
  <si>
    <t>NEWBRIDGE HOUSE</t>
  </si>
  <si>
    <t>REASIDE CLINIC</t>
  </si>
  <si>
    <t>RESERVOIR COURT</t>
  </si>
  <si>
    <t>ROSS HOUSE</t>
  </si>
  <si>
    <t>SOLIHULL HOSPITAL</t>
  </si>
  <si>
    <t>TAMARIND CENTRE</t>
  </si>
  <si>
    <t>THE BARBERRY</t>
  </si>
  <si>
    <t>THE OLEASTER</t>
  </si>
  <si>
    <t>THE ZINNIA CENTRE</t>
  </si>
  <si>
    <t>MEADOWBROOK (ELDERLY)</t>
  </si>
  <si>
    <t>BRIDGNORTH HOSPITAL (MATERNITY)</t>
  </si>
  <si>
    <t>LUDLOW HOSPITAL (MATERNITY)</t>
  </si>
  <si>
    <t>ROBERT JONES &amp; AGNES HUNT ORTHOPAEDIC &amp; DISTRICT HOSPITAL</t>
  </si>
  <si>
    <t>THE PRINCESS ROYAL HOSPITAL</t>
  </si>
  <si>
    <t>MEDICAL CENTRE, EUREKA PLACE</t>
  </si>
  <si>
    <t>MILLER HOUSE</t>
  </si>
  <si>
    <t>MULBERRY DAY CENTRE</t>
  </si>
  <si>
    <t>NEWHAVEN LODGE</t>
  </si>
  <si>
    <t>ORCHARD HOUSE, ORCHARD STREET</t>
  </si>
  <si>
    <t>ST MICHAELS HOUSE</t>
  </si>
  <si>
    <t>BENJAMIN COURT</t>
  </si>
  <si>
    <t>CRANMER HOUSE</t>
  </si>
  <si>
    <t>MILL LODGES (3 MILL CLOSE)</t>
  </si>
  <si>
    <t>OGDEN COURT</t>
  </si>
  <si>
    <t>SQUIRRELS (5 MILL CLOSE)</t>
  </si>
  <si>
    <t xml:space="preserve">LANGLEY HOUSE </t>
  </si>
  <si>
    <t>HAMMERSMITH HOSPITAL</t>
  </si>
  <si>
    <t>QUEEN CHARLOTTE'S HOSPITAL</t>
  </si>
  <si>
    <t>ST MARY'S HOSPITAL (HQ)</t>
  </si>
  <si>
    <t>WESTERN EYE HOSPITAL</t>
  </si>
  <si>
    <t>BECKENHAM BEACON</t>
  </si>
  <si>
    <t>ERITH AND DISTRICT HOSPITAL</t>
  </si>
  <si>
    <t>QUEEN ELIZABETH HOSPITAL WOOLWICH</t>
  </si>
  <si>
    <t>QUEEN MARY'S HOSPITAL SIDCUP</t>
  </si>
  <si>
    <t>SLH @ DARENT VALLEY HOSPITAL</t>
  </si>
  <si>
    <t>SLH @ SEVENOAKS HOSPITAL</t>
  </si>
  <si>
    <t>CHICHESTER TREATMENT CENTRE</t>
  </si>
  <si>
    <t>ST RICHARD'S HOSPITAL</t>
  </si>
  <si>
    <t>CITY CARE CENTRE</t>
  </si>
  <si>
    <t>AIREDALE CENTRE FOR MENTAL HEALTH</t>
  </si>
  <si>
    <t>RNNBJ</t>
  </si>
  <si>
    <t>CARLETON CLINIC</t>
  </si>
  <si>
    <t>RXR70</t>
  </si>
  <si>
    <t>CLITHEROE COMMUNITY HOSPITAL</t>
  </si>
  <si>
    <t>RE922</t>
  </si>
  <si>
    <t>ST BENEDICT'S HOSPICE</t>
  </si>
  <si>
    <t>RDYEW</t>
  </si>
  <si>
    <t>FORSTON CLINIC</t>
  </si>
  <si>
    <t>RDY38</t>
  </si>
  <si>
    <t>FAIRMILE HOUSE (ACUTE MENTAL ILLNESS)</t>
  </si>
  <si>
    <t>RDYMR</t>
  </si>
  <si>
    <t>PEBBLE LODGE</t>
  </si>
  <si>
    <t>RDY32</t>
  </si>
  <si>
    <t>KIMMERIDGE COURT</t>
  </si>
  <si>
    <t>RDYFT</t>
  </si>
  <si>
    <t>MAIDEN CASTLE HOUSE</t>
  </si>
  <si>
    <t xml:space="preserve">RX461  </t>
  </si>
  <si>
    <t>ELM HOUSE</t>
  </si>
  <si>
    <t xml:space="preserve">RX4Y0  </t>
  </si>
  <si>
    <t>ROSE LODGE</t>
  </si>
  <si>
    <t xml:space="preserve">RX438 </t>
  </si>
  <si>
    <t>BROOKE HOUSE</t>
  </si>
  <si>
    <t xml:space="preserve">RHAA0 </t>
  </si>
  <si>
    <t>BASSETLAW HOSPICE</t>
  </si>
  <si>
    <t>RW1GE</t>
  </si>
  <si>
    <t>ANTELOPE HOUSE</t>
  </si>
  <si>
    <t>RW1A2</t>
  </si>
  <si>
    <t>BLUEBIRD HOUSE</t>
  </si>
  <si>
    <t>RW13G</t>
  </si>
  <si>
    <t>EVENLODE CLINIC</t>
  </si>
  <si>
    <t>RW134</t>
  </si>
  <si>
    <t>RW13F</t>
  </si>
  <si>
    <t>JOHN SHARICH HOUSE</t>
  </si>
  <si>
    <t>RW121</t>
  </si>
  <si>
    <t>LEIGH HOUSE</t>
  </si>
  <si>
    <t>RW119</t>
  </si>
  <si>
    <t>MELBURY LODGE</t>
  </si>
  <si>
    <t>RW148</t>
  </si>
  <si>
    <t>RAVENSWOOD HOUSE</t>
  </si>
  <si>
    <t>RW12N</t>
  </si>
  <si>
    <t>THE RIDGEWAY CENTRE</t>
  </si>
  <si>
    <t>RV332</t>
  </si>
  <si>
    <t>SOUTH KENSINGTON &amp; CHELSEA MENTAL HEALTH CENTRE</t>
  </si>
  <si>
    <t>RYW41</t>
  </si>
  <si>
    <t>HOBMOOR ROAD 192 (TOTAL SITE)</t>
  </si>
  <si>
    <t>RYWH6</t>
  </si>
  <si>
    <t>MONYHULL BUNGALOWS (2 &amp; 4 ONLY)</t>
  </si>
  <si>
    <t>RYW6A</t>
  </si>
  <si>
    <t>MONYHULL HALL ROAD FLATS 3 &amp; 3A</t>
  </si>
  <si>
    <t>(Please can you ensure that the URL you attach to the spreadsheet is correct and links to the correct web page and include 'http://' in your URL)</t>
  </si>
  <si>
    <t>RYWF7</t>
  </si>
  <si>
    <t>KINGSWOOD DRIVE</t>
  </si>
  <si>
    <t>RCBAW</t>
  </si>
  <si>
    <t>ARCHWAYS INTERMEDIATE CARE UNIT</t>
  </si>
  <si>
    <t>RAL26</t>
  </si>
  <si>
    <t xml:space="preserve">RALC7 </t>
  </si>
  <si>
    <t>RY583</t>
  </si>
  <si>
    <t>THE BUTTERFLY HOSPICE</t>
  </si>
  <si>
    <t>RDYFX</t>
  </si>
  <si>
    <t>NIGHTINGALE HOUSE</t>
  </si>
  <si>
    <t>RWR34</t>
  </si>
  <si>
    <t>MENTAL HEALTH SERVICE (LISTER HOSPITAL)</t>
  </si>
  <si>
    <t>LIME WALK HOUSE</t>
  </si>
  <si>
    <t>R1ACN</t>
  </si>
  <si>
    <t>THE ROBERTSON CENTRE (D BLOCK)</t>
  </si>
  <si>
    <t>R1ACD</t>
  </si>
  <si>
    <t>R1AAV</t>
  </si>
  <si>
    <t>CROMWELL HOUSE</t>
  </si>
  <si>
    <t>R1A58</t>
  </si>
  <si>
    <t>LUDLOW ROAD</t>
  </si>
  <si>
    <t xml:space="preserve">NEWTOWN HOSPITAL </t>
  </si>
  <si>
    <t>R1A07</t>
  </si>
  <si>
    <t>R1A22</t>
  </si>
  <si>
    <t>KEITH WINTER CLOSE MENTAL HEALTH UNIT</t>
  </si>
  <si>
    <t>R1K</t>
  </si>
  <si>
    <t>London North West Healthcare NHS Trust</t>
  </si>
  <si>
    <t xml:space="preserve">RDU56 </t>
  </si>
  <si>
    <t>FITZWILLIAM HOUSE OUTPATIENT CENTRE</t>
  </si>
  <si>
    <t>RDU57</t>
  </si>
  <si>
    <t>RDU58</t>
  </si>
  <si>
    <t xml:space="preserve"> PAUL BEVAN HOUSE (THAMES HOSPICE CARE)</t>
  </si>
  <si>
    <t>RDU59</t>
  </si>
  <si>
    <t>FARNHAM LANE SURGERY</t>
  </si>
  <si>
    <t>RDU60</t>
  </si>
  <si>
    <t>RDU61</t>
  </si>
  <si>
    <t xml:space="preserve"> GREAT HOLLANDS</t>
  </si>
  <si>
    <t>RDU63</t>
  </si>
  <si>
    <t>CHALFONT'S &amp; GERRARDS CROSS HOSPITAL</t>
  </si>
  <si>
    <t>R1K02</t>
  </si>
  <si>
    <t>R1K04</t>
  </si>
  <si>
    <t>R1K21</t>
  </si>
  <si>
    <t xml:space="preserve"> EDGWARE COMMUNITY HOSPITAL</t>
  </si>
  <si>
    <t>R1K01</t>
  </si>
  <si>
    <t>R1K59</t>
  </si>
  <si>
    <t>NORTHWICK PARK HOSPITAL ELCO COMMUNITY</t>
  </si>
  <si>
    <t>R1K46</t>
  </si>
  <si>
    <t>NORTHWICK PARK HOSPITAL  STARRS HARROW</t>
  </si>
  <si>
    <t>R1K03</t>
  </si>
  <si>
    <t xml:space="preserve">ST MARKS HOSPITAL </t>
  </si>
  <si>
    <t>R1K12</t>
  </si>
  <si>
    <t>URGENT CARE CENTRE CENTAL MIDDLESEX HOSPITAL</t>
  </si>
  <si>
    <t>R1K14</t>
  </si>
  <si>
    <t>URGENT CARE CENTRE EALING HOSPITAL</t>
  </si>
  <si>
    <t>RX4Z3</t>
  </si>
  <si>
    <t>HOPEWOOD PARK</t>
  </si>
  <si>
    <t>R1ACY</t>
  </si>
  <si>
    <t>OSBORNE COURT</t>
  </si>
  <si>
    <t>RDU52</t>
  </si>
  <si>
    <t>RDU50</t>
  </si>
  <si>
    <t>RH5D8</t>
  </si>
  <si>
    <t>WESSEX HOUSE</t>
  </si>
  <si>
    <t>University Hospital of North Midlands NHS Trust</t>
  </si>
  <si>
    <t>North Staffordshire Combined Healthcare NHS Trust</t>
  </si>
  <si>
    <t>RJE09</t>
  </si>
  <si>
    <t>RL4TA</t>
  </si>
  <si>
    <t>RL4TC</t>
  </si>
  <si>
    <t>ROYAL STOKE UNIVERSITY HOSPITAL</t>
  </si>
  <si>
    <t>COUNTY HOSPITAL</t>
  </si>
  <si>
    <t>RV5A3</t>
  </si>
  <si>
    <t>DOMUS ANN MOSS WAY</t>
  </si>
  <si>
    <t>RV536</t>
  </si>
  <si>
    <t>WOMENS SERVICE CROYDON</t>
  </si>
  <si>
    <t>RV5C5</t>
  </si>
  <si>
    <t>MHOA GREENVALE NURSING HOME</t>
  </si>
  <si>
    <t>RV581</t>
  </si>
  <si>
    <t>LEWISHAM HEATHER CLOSE</t>
  </si>
  <si>
    <t>RV52C</t>
  </si>
  <si>
    <t>ASSESSMENT LIAISON AND OUTREACH TEAM</t>
  </si>
  <si>
    <t>RMYPX</t>
  </si>
  <si>
    <t>CHILTON HOUSES</t>
  </si>
  <si>
    <t>RD115</t>
  </si>
  <si>
    <t>RW41E</t>
  </si>
  <si>
    <t>CLOCK VIEW HOSPITAL</t>
  </si>
  <si>
    <t>RT11C</t>
  </si>
  <si>
    <t>RT11A</t>
  </si>
  <si>
    <t>LORD BYRON WARD</t>
  </si>
  <si>
    <t>RWK1M</t>
  </si>
  <si>
    <t>BARFORD AVENUE RESOURCE CENTRE</t>
  </si>
  <si>
    <t>RWK1N</t>
  </si>
  <si>
    <t>BEACON HOUSE</t>
  </si>
  <si>
    <t>RWK1P</t>
  </si>
  <si>
    <t>BEECH CLOSE RESOURCE CENTRE</t>
  </si>
  <si>
    <t>RWK1Q</t>
  </si>
  <si>
    <t>BIGGLESWADE HOSPITAL SPRING HOUSE</t>
  </si>
  <si>
    <t>RWK1R</t>
  </si>
  <si>
    <t>RWK1T</t>
  </si>
  <si>
    <t>CROMBIE HOUSE</t>
  </si>
  <si>
    <t>RWK1V</t>
  </si>
  <si>
    <t>DISABILITY RESOURCE CENTRE</t>
  </si>
  <si>
    <t>RWK1W</t>
  </si>
  <si>
    <t>EMPOWA</t>
  </si>
  <si>
    <t>RWK1X</t>
  </si>
  <si>
    <t>HEALTH LINK BROMHAM ROAD</t>
  </si>
  <si>
    <t>RWK1Y</t>
  </si>
  <si>
    <t>KELVIN GROVE</t>
  </si>
  <si>
    <t>RWK2A</t>
  </si>
  <si>
    <t>OAKLEY COURT</t>
  </si>
  <si>
    <t>RWK2C</t>
  </si>
  <si>
    <t>ROMAN COURT</t>
  </si>
  <si>
    <t>RWK2D</t>
  </si>
  <si>
    <t>RUSH COURT</t>
  </si>
  <si>
    <t>RWK2E</t>
  </si>
  <si>
    <t>SHORT STAY MEDICAL UNIT</t>
  </si>
  <si>
    <t>RWK2F</t>
  </si>
  <si>
    <t>MEADOW LODGE</t>
  </si>
  <si>
    <t>RWK2G</t>
  </si>
  <si>
    <t>THE COPPICE</t>
  </si>
  <si>
    <t>RWK2H</t>
  </si>
  <si>
    <t>ENHANCED CARE SERVICE</t>
  </si>
  <si>
    <t>RWK2J</t>
  </si>
  <si>
    <t>THE LAWNS</t>
  </si>
  <si>
    <t>RWK2L</t>
  </si>
  <si>
    <t>TWINWOODS</t>
  </si>
  <si>
    <t>RWK2M</t>
  </si>
  <si>
    <t>BEDFORD HOSPITAL</t>
  </si>
  <si>
    <t>RWK2N</t>
  </si>
  <si>
    <t>WHICHELLOS WHARF</t>
  </si>
  <si>
    <t>RWK2P</t>
  </si>
  <si>
    <t>WOODLEA CLINIC</t>
  </si>
  <si>
    <t>RWK2Q</t>
  </si>
  <si>
    <t>RWK2R</t>
  </si>
  <si>
    <t>ACE ENTERPRISES</t>
  </si>
  <si>
    <t>RWK2T</t>
  </si>
  <si>
    <t>CHARTER HOUSE</t>
  </si>
  <si>
    <t>RWK2V</t>
  </si>
  <si>
    <t>RWK2W</t>
  </si>
  <si>
    <t>LONDON ROAD REHABILITATION</t>
  </si>
  <si>
    <t>RWK2X</t>
  </si>
  <si>
    <t>LUTON &amp; CENTRAL BEDS MHIP</t>
  </si>
  <si>
    <t>RWK2Y</t>
  </si>
  <si>
    <t>ASHANTI HOUSE</t>
  </si>
  <si>
    <t>RV5G0</t>
  </si>
  <si>
    <t>ADDISON WARD</t>
  </si>
  <si>
    <t>RW5KM</t>
  </si>
  <si>
    <t>THE HARBOUR</t>
  </si>
  <si>
    <t>NORTHUMBRIA SPECIALIST EMERGENCY CARE HOSPITAL</t>
  </si>
  <si>
    <t>RTF86</t>
  </si>
  <si>
    <t>SHIRE HILL HOSPITAL</t>
  </si>
  <si>
    <t>RWJ97</t>
  </si>
  <si>
    <t>RQM91</t>
  </si>
  <si>
    <t>RQM24</t>
  </si>
  <si>
    <t>RQM93</t>
  </si>
  <si>
    <t>Torbay and South Devon NHS Foundation Trust</t>
  </si>
  <si>
    <t>RXEX3</t>
  </si>
  <si>
    <t>NEW BEGINNINGS - DONCASTER</t>
  </si>
  <si>
    <t>RA952</t>
  </si>
  <si>
    <t>RA953</t>
  </si>
  <si>
    <t>RA954</t>
  </si>
  <si>
    <t xml:space="preserve">BRIXHAM HOSPITAL </t>
  </si>
  <si>
    <t>RA955</t>
  </si>
  <si>
    <t>RA956</t>
  </si>
  <si>
    <t>RA957</t>
  </si>
  <si>
    <t>RA958</t>
  </si>
  <si>
    <t>RA959</t>
  </si>
  <si>
    <t>RA979</t>
  </si>
  <si>
    <t>RX33Y</t>
  </si>
  <si>
    <t>MEADOWFIELDS</t>
  </si>
  <si>
    <t>RX33W</t>
  </si>
  <si>
    <t>RX34L</t>
  </si>
  <si>
    <t>RX33V</t>
  </si>
  <si>
    <t xml:space="preserve">RECOVERY UNIT ACOMB </t>
  </si>
  <si>
    <t>RX34T</t>
  </si>
  <si>
    <t xml:space="preserve">WHITE HORSE VIEW </t>
  </si>
  <si>
    <t>RX34X</t>
  </si>
  <si>
    <t>RX34F</t>
  </si>
  <si>
    <t xml:space="preserve">CHERRY TREE HOUSE </t>
  </si>
  <si>
    <t>RDRNW</t>
  </si>
  <si>
    <t>NEWHAVEN REHAB CENTRE</t>
  </si>
  <si>
    <t>RDRHA</t>
  </si>
  <si>
    <t>UCKFIELDS HOSPITAL</t>
  </si>
  <si>
    <t>RDRLC</t>
  </si>
  <si>
    <t>LEWES INTERMEDIATE CARE</t>
  </si>
  <si>
    <t>RDRCR</t>
  </si>
  <si>
    <t>CROWBOROUGH WAR MEMORIAL HOSPITAL</t>
  </si>
  <si>
    <t>NHM02</t>
  </si>
  <si>
    <t>ALDEBURGH COMMUNITY HOSPITAL</t>
  </si>
  <si>
    <t>NHM03</t>
  </si>
  <si>
    <t xml:space="preserve">BLUEBIRD LODGE </t>
  </si>
  <si>
    <t>NHM04</t>
  </si>
  <si>
    <t>NEWMARKET COMMUNITY HOSPITAL</t>
  </si>
  <si>
    <t>NHM05</t>
  </si>
  <si>
    <t>NHM</t>
  </si>
  <si>
    <t xml:space="preserve">Suffolk Community Healthcare </t>
  </si>
  <si>
    <t>RKL18</t>
  </si>
  <si>
    <t xml:space="preserve">CLAYPONDS REHABILITATION HOSPITAL </t>
  </si>
  <si>
    <t>RPGHV</t>
  </si>
  <si>
    <t>ISIS</t>
  </si>
  <si>
    <t>BELMARSH</t>
  </si>
  <si>
    <t>RPGHR</t>
  </si>
  <si>
    <t>RPGHT</t>
  </si>
  <si>
    <t>THAMESIDE</t>
  </si>
  <si>
    <t>Care Hours Per Patient Day (CHPPD)</t>
  </si>
  <si>
    <t>Cumulative count over the month of patients at 23:59 each day</t>
  </si>
  <si>
    <t>Registered midwives/ nurses</t>
  </si>
  <si>
    <t>Overall</t>
  </si>
  <si>
    <t>CHPPD</t>
  </si>
  <si>
    <t>Y</t>
  </si>
  <si>
    <t>N</t>
  </si>
  <si>
    <t>Should not submit CHPPD</t>
  </si>
  <si>
    <t>Care hours, no patients</t>
  </si>
  <si>
    <t>RV915</t>
  </si>
  <si>
    <t>TOWNEND COURT</t>
  </si>
  <si>
    <t>ST MARY'S HOSPITAL - R1F01</t>
  </si>
  <si>
    <t>BLT BIRTH CENTRE - R1H90</t>
  </si>
  <si>
    <t>BLT PRIVATE HOSPITALS - R1H86</t>
  </si>
  <si>
    <t>GATEWAY SURGICAL CENTRE - R1H11</t>
  </si>
  <si>
    <t>MILE END HOSPITAL - R1H13</t>
  </si>
  <si>
    <t>NEWHAM GENERAL HOSPITAL - R1HNH</t>
  </si>
  <si>
    <t>ST BARTHOLOMEW'S HOSPITAL - R1HM0</t>
  </si>
  <si>
    <t>THE LONDON CHEST HOSPITAL - R1H83</t>
  </si>
  <si>
    <t>THE ROYAL LONDON HOSPITAL - R1H12</t>
  </si>
  <si>
    <t>WHIPPS CROSS AT SILVERTHORN MEDICAL - R1HCMC</t>
  </si>
  <si>
    <t>WHIPPS CROSS UNIVERSITY HOSPITAL - R1HKH</t>
  </si>
  <si>
    <t>FARNHAM HOSPITAL - RA215</t>
  </si>
  <si>
    <t>FRIMLEY PARK HOSPITAL - RA245</t>
  </si>
  <si>
    <t>HASLEMERE HOSPITAL - RA219</t>
  </si>
  <si>
    <t>ROYAL SURREY COUNTY HOSPITAL - RA201</t>
  </si>
  <si>
    <t>CHILDREN'S SERVICES SOUTH - RA305</t>
  </si>
  <si>
    <t>WESTON GENERAL HOSPITAL - RA301</t>
  </si>
  <si>
    <t>YEOVIL DISTRICT HOSPITAL - RA430</t>
  </si>
  <si>
    <t>BRISTOL EYE HOSPITAL - RA708</t>
  </si>
  <si>
    <t>BRISTOL GENERAL HOSPITAL - RA702</t>
  </si>
  <si>
    <t>BRISTOL HAEMATOLOGY AND ONCOLOGY CENTRE - RA710</t>
  </si>
  <si>
    <t>BRISTOL HOMEOPATHIC HOSPITAL - RA703</t>
  </si>
  <si>
    <t>BRISTOL ROYAL HOSPITAL FOR CHILDREN - RA723</t>
  </si>
  <si>
    <t>BRISTOL ROYAL INFIRMARY - RA701</t>
  </si>
  <si>
    <t>KEYNSHAM HOSPITAL - RA705</t>
  </si>
  <si>
    <t>SOUTH BRISTOL COMMUNITY HOSPITAL - RA773</t>
  </si>
  <si>
    <t>ST MICHAEL'S HOSPITAL - RA707</t>
  </si>
  <si>
    <t>UNIVERSITY OF BRISTOL DENTAL HOSPITAL - RA709</t>
  </si>
  <si>
    <t>TORBAY HOSPITAL - RA901</t>
  </si>
  <si>
    <t>BRADFORD ROYAL INFIRMARY - RAE01</t>
  </si>
  <si>
    <t>ST LUKES HOSPITAL - RAE05</t>
  </si>
  <si>
    <t>BRENTWOOD COMMUNITY HOSPITAL - RAJ25</t>
  </si>
  <si>
    <t>SOUTHEND HOSPITAL - RAJ01</t>
  </si>
  <si>
    <t>EDGWARE COMMUNITY HOSPITAL - RALRA</t>
  </si>
  <si>
    <t>FINCHLEY MEMORIAL HOSPITAL - RAL22</t>
  </si>
  <si>
    <t>HARPENDEN MEMORIAL HOSPITAL - RALHA</t>
  </si>
  <si>
    <t>MOUNT VERNON HOSPITAL - RALMV</t>
  </si>
  <si>
    <t>QUEEN MARY'S HOUSE - RAL02</t>
  </si>
  <si>
    <t>ROYAL FREE HOSPITAL - RAL01</t>
  </si>
  <si>
    <t>ST. ALBANS CITY HOSPITAL - RALAL</t>
  </si>
  <si>
    <t>WATFORD GENERAL HOSPITAL - RALWA</t>
  </si>
  <si>
    <t>ROYAL NATIONAL ORTHOPAEDIC HOSPITAL (BOLSOVER STREET) - RAN02</t>
  </si>
  <si>
    <t>THE ROYAL NATIONAL ORTHOPAEDIC HOSPITAL (STANMORE) - RAN01</t>
  </si>
  <si>
    <t>NORTH MIDDLESEX HOSPITAL - RAPNM</t>
  </si>
  <si>
    <t>ST ANNS HOSPITAL (ACUTE WARDS) - RAPST</t>
  </si>
  <si>
    <t>HILLINGDON HOSPITAL - RAS01</t>
  </si>
  <si>
    <t>MOUNT VERNON HOSPITAL SITE - RAS02</t>
  </si>
  <si>
    <t>KINGSTON HOSPITAL - RAX01</t>
  </si>
  <si>
    <t>FROME VICTORIA HOSPITAL - RBAD1</t>
  </si>
  <si>
    <t>MUSGROVE PARK HOSPITAL - RBA11</t>
  </si>
  <si>
    <t>SHEPTON MALLET COMMUNITY HOSPITAL - RBAD2</t>
  </si>
  <si>
    <t>CHIPPENHAM HOSPITAL - RBBP1</t>
  </si>
  <si>
    <t>DEVIZES HOSPITAL - RBBP2</t>
  </si>
  <si>
    <t>FROME COMMUNITY HOSPITAL - RBBP3</t>
  </si>
  <si>
    <t>PAULTON MEMORIAL HOSPITAL - RBBP4</t>
  </si>
  <si>
    <t>WARMINSTER HOSPITAL - RBBP5</t>
  </si>
  <si>
    <t>BLANDFORD COMMUNITY HOSPITAL - RBD20</t>
  </si>
  <si>
    <t>BRIDPORT COMMUNITY HOSPITAL - RBD42</t>
  </si>
  <si>
    <t>DORSET COUNTY HOSPITAL - RBD01</t>
  </si>
  <si>
    <t>PORTLAND HOSPITAL - RBD08</t>
  </si>
  <si>
    <t>WEYMOUTH COMMUNITY HOSPITAL - RBD05</t>
  </si>
  <si>
    <t>YEATMAN HOSPITAL - RBD30</t>
  </si>
  <si>
    <t>GOSCOTE HOSPITAL - RBK03</t>
  </si>
  <si>
    <t>MANOR HOSPITAL - RBK02</t>
  </si>
  <si>
    <t>ARROWE PARK HOSPITAL - RBL14</t>
  </si>
  <si>
    <t>CLATTERBRIDGE HOSPITAL - RBL20</t>
  </si>
  <si>
    <t>OUTPATIENTS DEPARTMENT (ST JOHN'S HOSPICE) - RBL25</t>
  </si>
  <si>
    <t>ST. CATHERINES HOSPITAL - RBL01</t>
  </si>
  <si>
    <t>VICTORIA CENTRAL HOSPITAL - RBL02</t>
  </si>
  <si>
    <t>NEWTON COMMUNITY HOSPITAL - RBN03</t>
  </si>
  <si>
    <t>ST HELENS HOSPITAL - RBN02</t>
  </si>
  <si>
    <t>WHISTON HEALTH CENTRE - RBN34</t>
  </si>
  <si>
    <t>WHISTON HOSPITAL - RBN01</t>
  </si>
  <si>
    <t>LIVERPOOL HEART AND CHEST HOSPITAL NHS TRUST HQ - RBQHQ</t>
  </si>
  <si>
    <t>ALDER HEY CHILDREN'S NHS - RBS25</t>
  </si>
  <si>
    <t>LIVERPOOL WOMEN'S HOSPITAL - RBS76</t>
  </si>
  <si>
    <t>LEIGHTON HOSPITAL - RBT20</t>
  </si>
  <si>
    <t>TARPORLEY WAR MEMORIAL HOSPITAL - RBT22</t>
  </si>
  <si>
    <t>VICTORIA INFIRMARY (NORTHWICH) - RBT21</t>
  </si>
  <si>
    <t>THE CHRISTIE - RBV01</t>
  </si>
  <si>
    <t>BIDEFORD HOSPITAL - RBZ95</t>
  </si>
  <si>
    <t>HOLSWORTHY HOSPITAL - RBZ92</t>
  </si>
  <si>
    <t>ILFRACOMBE - RBZ91</t>
  </si>
  <si>
    <t>NORTH DEVON DISTRICT HOSPITAL - RBZ12</t>
  </si>
  <si>
    <t>SOUTH MOLTON HOSPITAL - RBZ99</t>
  </si>
  <si>
    <t>TORRINGTON HOSPITAL - RBZ98</t>
  </si>
  <si>
    <t>BEDFORD HOSPITAL NORTH WING - RC111</t>
  </si>
  <si>
    <t>BEDFORD HOSPITAL SOUTH WING - RC110</t>
  </si>
  <si>
    <t>CENTRAL MIDDLESEX HOSPITAL - RC321</t>
  </si>
  <si>
    <t>EALING HOSPITAL - RC368</t>
  </si>
  <si>
    <t>THE MANOR HOUSE - RC328</t>
  </si>
  <si>
    <t>WILLESDEN CENTRE FOR HEALTH AND CARE - RC304</t>
  </si>
  <si>
    <t>LUTON AND DUNSTABLE HOSPITAL - RC971</t>
  </si>
  <si>
    <t>BOOTHAM PARK HOSPITAL - RCB16</t>
  </si>
  <si>
    <t>BRIDLINGTON AND DISTRICT HOSPITAL - RCBNH</t>
  </si>
  <si>
    <t>CROSS LANE HOSPITAL - RCBN1</t>
  </si>
  <si>
    <t>MALTON COMMUNITY HOSPITAL - RCBL8</t>
  </si>
  <si>
    <t>SCARBOROUGH GENERAL HOSPITAL - RCBCA</t>
  </si>
  <si>
    <t>SELBY AND DISTRICT WAR MEMORIAL HOSPITAL - RCB07</t>
  </si>
  <si>
    <t>ST HELENS REHABILITATION HOSPITAL - RCBTV</t>
  </si>
  <si>
    <t>ST MARY'S HOSPITAL - RCBN2</t>
  </si>
  <si>
    <t>ST MONICAS HOSPITAL - RCB05</t>
  </si>
  <si>
    <t>WHITBY COMMUNITY HOSPITAL - RCBG1</t>
  </si>
  <si>
    <t>WHITE CROSS REHABILITATION HOSPITAL - RCBP9</t>
  </si>
  <si>
    <t>YORK HOSPITAL - RCB55</t>
  </si>
  <si>
    <t>HARROGATE DISTRICT HOSPITAL - RCD01</t>
  </si>
  <si>
    <t>LANCASTER PARK ROAD (SITE 2) - RCD22</t>
  </si>
  <si>
    <t>LANCASTER PARK ROAD (SITE 3) - RCD23</t>
  </si>
  <si>
    <t>LASCELLES YOUNGER DISABLED UNIT - RCD08</t>
  </si>
  <si>
    <t>RIPON AND DISTRICT COMMUNITY HOSPITAL - RCD02</t>
  </si>
  <si>
    <t>AIREDALE GENERAL HOSPITAL - RCF22</t>
  </si>
  <si>
    <t>BINGLEY HOSPITAL - RCF23</t>
  </si>
  <si>
    <t>CASTLEBERG HOSPITAL - RCF30</t>
  </si>
  <si>
    <t>CORONATION HOSPITAL - RCF26</t>
  </si>
  <si>
    <t>GROVE CONVALESCENT HOSPITAL - RCF32</t>
  </si>
  <si>
    <t>SCALEBOR PARK HOSPITAL - RCF25</t>
  </si>
  <si>
    <t>SKIPTON GENERAL HOSPITAL - RCF31</t>
  </si>
  <si>
    <t>CENTRAL HEALTH CLINIC - RCU04</t>
  </si>
  <si>
    <t>NORTHERN GENERAL HOSPITAL - RCU03</t>
  </si>
  <si>
    <t>OAKWOOD YOUNG PEOPLES CENTRE - RCU55</t>
  </si>
  <si>
    <t>SHEFFIELD CHILDREN'S HOSPITAL - RCUEF</t>
  </si>
  <si>
    <t>NORTH CAMBRIDGESHIRE HOSPITAL - RCX66</t>
  </si>
  <si>
    <t>THE QUEEN ELIZABETH HOSPITAL - RCX70</t>
  </si>
  <si>
    <t>BRADFORD ON AVON COMMUNITY HOSPITAL - RD101</t>
  </si>
  <si>
    <t>CHIPPENHAM HOSPITAL - RD102</t>
  </si>
  <si>
    <t>DEVIZES HOSPITAL - RD107</t>
  </si>
  <si>
    <t>FROME VICTORIA HOSPITAL - RD121</t>
  </si>
  <si>
    <t>MALMESBURY HOSPITAL - RD103</t>
  </si>
  <si>
    <t>MELKSHAM HOSPITAL - RD104</t>
  </si>
  <si>
    <t>PAULTON HOSPITAL - RD129</t>
  </si>
  <si>
    <t>ROUNDWAY HOSPITAL - RD119</t>
  </si>
  <si>
    <t>ROYAL UNITED HOSPITAL - RD130</t>
  </si>
  <si>
    <t>SHEPTON MALLET COMMUNITY HOSPITAL - RD167</t>
  </si>
  <si>
    <t>ST MARTINS HOSPITAL (BATH) - RD132</t>
  </si>
  <si>
    <t>TROWBRIDGE HOSPITAL - RD108</t>
  </si>
  <si>
    <t>WARMINSTER HOSPITAL - RD105</t>
  </si>
  <si>
    <t>WESTBURY HOSPITAL - RD106</t>
  </si>
  <si>
    <t>POOLE GENERAL HOSPITAL NHS TRUST HQ - RD304</t>
  </si>
  <si>
    <t>CHALFONT'S AND GERRARDS CROSS HOSPITAL - RD766</t>
  </si>
  <si>
    <t>FARNHAM ROAD - RD762</t>
  </si>
  <si>
    <t>GREAT HOLLANDS - RD764</t>
  </si>
  <si>
    <t>HEATHERWOOD AND WEXHAM PARK HOSPITALS NHS TRUST - RD700</t>
  </si>
  <si>
    <t>HEATHERWOOD HOSPITAL - RD752</t>
  </si>
  <si>
    <t>HSH BROADMOOR HOSPITAL - RD765</t>
  </si>
  <si>
    <t>KING EDWARD VII HOSPITAL - RD753</t>
  </si>
  <si>
    <t>LANGLEY HEALTH CENTRE - RD763</t>
  </si>
  <si>
    <t>PAUL BEVAN HOUSE (THAMES HOSPICE CARE) - RD761</t>
  </si>
  <si>
    <t>PINE LODGE (THAMES HOSPICE CARE) - RD760</t>
  </si>
  <si>
    <t>ST MARK'S HOSPITAL - RD754</t>
  </si>
  <si>
    <t>UPTON HOSPITAL - RD755</t>
  </si>
  <si>
    <t>WEXHAM PARK HOSPITAL - RD750</t>
  </si>
  <si>
    <t>MILTON KEYNES HOSPITAL - RD816</t>
  </si>
  <si>
    <t>BASILDON UNIVERSITY HOSPITAL - RDDH0</t>
  </si>
  <si>
    <t>ORSETT HOSPITAL - RDDH1</t>
  </si>
  <si>
    <t>THE ESSEX CARDIOTHORACIC CENTRE - RDDH8</t>
  </si>
  <si>
    <t>CLACTON AND DISTRICT HOSPITAL - RDEE2</t>
  </si>
  <si>
    <t>COLCHESTER GENERAL HOSPITAL - RDEE4</t>
  </si>
  <si>
    <t>COLCHESTER PRIMARY CARE TREATMENT CENTRE - RDEEV</t>
  </si>
  <si>
    <t>ESSEX COUNTY HOSPITAL - RDEEB</t>
  </si>
  <si>
    <t>HALSTEAD HOSPITAL - RDEEK</t>
  </si>
  <si>
    <t>ALDERSHOT NHS OUTPATIENTS - RDU04</t>
  </si>
  <si>
    <t>BERKSHIRE INDEPENDENT HOSPITAL - RDU17</t>
  </si>
  <si>
    <t>DUNEDIN HOSPITAL - RDU18</t>
  </si>
  <si>
    <t>FARNHAM HOSPITAL OUTPATIENTS DEPARTMENT - RDU02</t>
  </si>
  <si>
    <t>FLEET HOSPITAL OUTPATIENTS DEPARTMENT - RDU03</t>
  </si>
  <si>
    <t>FRIMLEY CHILDREN'S CENTRE - RDU14</t>
  </si>
  <si>
    <t>FRIMLEY PARK HOSPITAL - RDU01</t>
  </si>
  <si>
    <t>GUILDFORD NUFFIELD - RDU15</t>
  </si>
  <si>
    <t>KING EDWARD VII HOSPITAL - RDU19</t>
  </si>
  <si>
    <t>THE ROYAL HOSPITAL HASLAR - RDU13</t>
  </si>
  <si>
    <t>WOKING NUFFIELD HOSPITAL - RDU20</t>
  </si>
  <si>
    <t>CHRISTCHURCH HOSPITAL - RDZ05</t>
  </si>
  <si>
    <t>MACMILLAN UNIT - RDZ01</t>
  </si>
  <si>
    <t>ROYAL BOURNEMOUTH GENERAL HOSPITAL - RDZ20</t>
  </si>
  <si>
    <t>BOKER LANE HEALTH CENTRE - RE901</t>
  </si>
  <si>
    <t>BOLDON LANE CLINIC - RE902</t>
  </si>
  <si>
    <t>CLEVELAND VOCATIONAL TRAINING SCHEME - RE909</t>
  </si>
  <si>
    <t>GLASGOW ROAD CLINIC - RE912</t>
  </si>
  <si>
    <t>HEBBURN HEALTH CENTRE - RE903</t>
  </si>
  <si>
    <t>MARSDEN ROAD HEALTH CENTRE - RE905</t>
  </si>
  <si>
    <t>MONKTON HALL HOSPITAL - RE906</t>
  </si>
  <si>
    <t>PALMER COMMUNITY HOSPITAL - RE9GF</t>
  </si>
  <si>
    <t>POST GRADUATE INSTITUTE FOR MEDICINE AND DENTISTRY - RE910</t>
  </si>
  <si>
    <t>PRIMROSE HILL HOSPITAL - RE9GC</t>
  </si>
  <si>
    <t>SOUTH TYNESIDE DISTRICT HOSPITAL - RE9GA</t>
  </si>
  <si>
    <t>SOUTH TYNESIDE PCT HQ - RE913</t>
  </si>
  <si>
    <t>ST CLAIR'S HOSPICE - RE907</t>
  </si>
  <si>
    <t>ST NICHOLAS HOSPITAL - RE914</t>
  </si>
  <si>
    <t>STANHOPE PARADE HEALTH CENTRE - RE908</t>
  </si>
  <si>
    <t>WESTOE ROAD - RE911</t>
  </si>
  <si>
    <t>ROYAL CORNWALL HOSPITAL (TRELISKE) - REF12</t>
  </si>
  <si>
    <t>ST MICHAEL'S HOSPITAL - REF02</t>
  </si>
  <si>
    <t>STRATTON HOSPITAL - REF90</t>
  </si>
  <si>
    <t>WEST CORNWALL HOSPITAL (PENZANCE) - REF01</t>
  </si>
  <si>
    <t>ST. CATHERINE'S HOSPITAL - REM34</t>
  </si>
  <si>
    <t>UNIVERSITY HOSPITAL AINTREE - REM21</t>
  </si>
  <si>
    <t>VICTORIA CENTRAL HOSPITAL - REM35</t>
  </si>
  <si>
    <t>WALTON HOSPITAL - REM20</t>
  </si>
  <si>
    <t>CLATTERBRIDGE CANCER CENTRE LIVERPOOL - REN21</t>
  </si>
  <si>
    <t>THE CLATTERBRIDGE CANCER CENTRE - REN20</t>
  </si>
  <si>
    <t>LIVERPOOL WOMENS HOSPITAL - REP01</t>
  </si>
  <si>
    <t>THE WALTON CENTRE FOR NEUROLOGY AND NEUROSURGERY NHS TRUST - RET20</t>
  </si>
  <si>
    <t>HAROLD WOOD HOSPITAL - RF4HA</t>
  </si>
  <si>
    <t>KING GEORGE HOSPITAL - RF4DG</t>
  </si>
  <si>
    <t>OLDCHURCH HOSPITAL - RF4OC</t>
  </si>
  <si>
    <t>QUEEN'S HOSPITAL - RF4QH</t>
  </si>
  <si>
    <t>BARNSLEY HOSPITAL NHS FOUNDATION TRUST HQ - RFFAA</t>
  </si>
  <si>
    <t>BARNSLEY HOSPITALS - RFRAA</t>
  </si>
  <si>
    <t>ROTHERHAM DISTRICT GENERAL HOSPITAL - RFRPA</t>
  </si>
  <si>
    <t>BUXTON HOSPITAL - RFSAC</t>
  </si>
  <si>
    <t>CHESTERFIELD ROYAL HOSPITAL - RFSDA</t>
  </si>
  <si>
    <t>FOLJAMBE ROAD - RFSDL</t>
  </si>
  <si>
    <t>SCARSDALE HOSPITAL - RFSAD</t>
  </si>
  <si>
    <t>WHITWORTH HOSPITAL - RFSAB</t>
  </si>
  <si>
    <t>PAPWORTH HOSPITAL - RGM21</t>
  </si>
  <si>
    <t>PETERBOROUGH CITY HOSPITAL - RGN80</t>
  </si>
  <si>
    <t>STAMFORD AND RUTLAND HOSPITAL - RGN49</t>
  </si>
  <si>
    <t>BECCLES AND DISTRICT HOSPITAL - RGP73</t>
  </si>
  <si>
    <t>JAMES PAGET UNIVERSITY HOSPITAL - RGP75</t>
  </si>
  <si>
    <t>LOWESTOFT HOSPITAL - RGP72</t>
  </si>
  <si>
    <t>NORTHGATE HOSPITAL - RGP77</t>
  </si>
  <si>
    <t>PATRICK STEAD HOSPITAL - RGP82</t>
  </si>
  <si>
    <t>SOUTHWOLD HOSPITAL - RGP83</t>
  </si>
  <si>
    <t>THE IPSWICH HOSPITAL NHS TRUST - RGQ02</t>
  </si>
  <si>
    <t>GROVE LANE SURGERY - RGR62</t>
  </si>
  <si>
    <t>THINGOE HOUSE - RGR99</t>
  </si>
  <si>
    <t>WEST SUFFOLK HOSPITAL - RGR50</t>
  </si>
  <si>
    <t>ADDENBROOKE'S HOSPITAL - RGT01</t>
  </si>
  <si>
    <t>NEWMARKET HOSPITAL - RGT48</t>
  </si>
  <si>
    <t>ROSIE HOSPITAL - RGT32</t>
  </si>
  <si>
    <t>ROYSTON HOSPITAL - RGT49</t>
  </si>
  <si>
    <t>SAFFRON WALDEN COMMUNITY HOSPITAL - RGT50</t>
  </si>
  <si>
    <t>AXMINSTER HOSPITAL - RH857</t>
  </si>
  <si>
    <t>EXETER NUFFIELD HOSPITAL - RH884</t>
  </si>
  <si>
    <t>EXMOUTH HOSPITAL - RH858</t>
  </si>
  <si>
    <t>HEAVITREE HOSPITAL - RH802</t>
  </si>
  <si>
    <t>NORTH DEVON DISTRICT HOSPITAL - RH880</t>
  </si>
  <si>
    <t>ROYAL DEVON AND EXETER HOSPITAL (WONFORD) - RH801</t>
  </si>
  <si>
    <t>SCOTT HOSPITAL - RH809</t>
  </si>
  <si>
    <t>TIVERTON AND DISTRICT HOSPITAL - RH853</t>
  </si>
  <si>
    <t>TORBAY DISTRICT GENERAL HOSPITAL - RH878</t>
  </si>
  <si>
    <t>VICTORIA HOSPITAL (SIDMOUTH) - RH859</t>
  </si>
  <si>
    <t>COUNTESS MOUNTBATTEN HOUSE - RHM04</t>
  </si>
  <si>
    <t>NEW FOREST BIRTH CENTRE HEALTH AUTHORITY - RHM03</t>
  </si>
  <si>
    <t>PRINCESS ANNE HOSPITAL - RHM12</t>
  </si>
  <si>
    <t>ROYAL SOUTH HANTS HOSPITAL - RHM02</t>
  </si>
  <si>
    <t>SOUTHAMPTON GENERAL HOSPITAL - RHM01</t>
  </si>
  <si>
    <t>BARNSLEY DISTRICT GENERAL HOSPITAL - RHQBN</t>
  </si>
  <si>
    <t>BASSETLAW HOSPITAL - RHQNN</t>
  </si>
  <si>
    <t>CHARLES CLIFFORD DENTAL HOSPITAL - RHQCC</t>
  </si>
  <si>
    <t>CHESTERFIELD AND NORTH DERBYSHIRE ROYAL HOSPITAL - RHQCH</t>
  </si>
  <si>
    <t>DONCASTER ROYAL INFIRMARY - RHQDR</t>
  </si>
  <si>
    <t>NORTHERN GENERAL HOSPITAL - RHQNG</t>
  </si>
  <si>
    <t>ROTHERHAM DISTRICT GENERAL HOSPITAL - RHQRT</t>
  </si>
  <si>
    <t>ROYAL HALLAMSHIRE HOSPITAL - RHQHH</t>
  </si>
  <si>
    <t>WESTON PARK HOSPITAL - RHQWP</t>
  </si>
  <si>
    <t>GOSPORT WAR MEMORIAL HOSPITAL - RHU10</t>
  </si>
  <si>
    <t>PETERSFIELD COMMUNITY HOSPITAL - RHU04</t>
  </si>
  <si>
    <t>QUEEN ALEXANDRA HOSPITAL - RHU03</t>
  </si>
  <si>
    <t>ROYAL HOSPITAL HASLAR - RHU59</t>
  </si>
  <si>
    <t>SALISBURY DISTRICT HOSPITAL - RHU26</t>
  </si>
  <si>
    <t>ST MARY'S HOSPITAL - RHU02</t>
  </si>
  <si>
    <t>ST MARY'S HOSPITAL - RHU28</t>
  </si>
  <si>
    <t>ADDINGTON SCHOOL - RHW15</t>
  </si>
  <si>
    <t>BROOKFIELDS SCHOOL - RHW17</t>
  </si>
  <si>
    <t>BUPA DUNEDIN HOSPITAL - RHW25</t>
  </si>
  <si>
    <t>CAPIO READING HOSPITAL - RHW24</t>
  </si>
  <si>
    <t>DELLWOOD HOSPITAL - RHW26</t>
  </si>
  <si>
    <t>DUCHESS OF KENT HOUSE - RHW27</t>
  </si>
  <si>
    <t>HANOVER HOUSE - RHW19</t>
  </si>
  <si>
    <t>HEATHERWOOD HOSPITAL - RHW30</t>
  </si>
  <si>
    <t>HORTON HOSPITAL - RHW28</t>
  </si>
  <si>
    <t>JOHN RADCLIFFE HOSPITAL - RHW12</t>
  </si>
  <si>
    <t>KING EDWARD VII HOSPITAL - RHW03</t>
  </si>
  <si>
    <t>MARY HARE GRAMMER SCHOOL - RHW21</t>
  </si>
  <si>
    <t>PROSPECT PARK HOSPITAL - RHW29</t>
  </si>
  <si>
    <t>ROYAL BERKSHIRE HOSPITAL - RHW01</t>
  </si>
  <si>
    <t>SKIMPED HILL SURGERY - RHW09</t>
  </si>
  <si>
    <t>ST MARKS HOSPITAL - RHW23</t>
  </si>
  <si>
    <t>THE AVENUE SCHOOL - RHW16</t>
  </si>
  <si>
    <t>THE CASTLE SCHOOL - RHW18</t>
  </si>
  <si>
    <t>THE WHITLEY HEALTH AND SERVICES CENTRE - RHW13</t>
  </si>
  <si>
    <t>TOWNLANDS HOSPITAL - RHW04</t>
  </si>
  <si>
    <t>WALLINGFORD COMMUNITY HOSPITAL - RHW06</t>
  </si>
  <si>
    <t>WANTAGE COMMUNITY HOSPITAL - RHW07</t>
  </si>
  <si>
    <t>WEST BERKSHIRE COMMUNITY HOSPITAL - RHW05</t>
  </si>
  <si>
    <t>WEXHAM PARK HOSPITAL - RHW11</t>
  </si>
  <si>
    <t>WHITLEY PARK INFANT SCHOOL - RHW14</t>
  </si>
  <si>
    <t>WINDSOR DIALYSIS CENTRE - RHW22</t>
  </si>
  <si>
    <t>WOKINGHAM HOSPITAL - RHW10</t>
  </si>
  <si>
    <t>GUY'S AND ST THOMAS' NHS TRUST - RJ100</t>
  </si>
  <si>
    <t>GUY'S HOSPITAL - RJ121</t>
  </si>
  <si>
    <t>ST THOMAS' HOSPITAL - RJ122</t>
  </si>
  <si>
    <t>QUEEN ELIZABETH HOSPITAL - RJ231</t>
  </si>
  <si>
    <t>UNIVERSITY HOSPITAL LEWISHAM - RJ224</t>
  </si>
  <si>
    <t>PURLEY WAR MEMORIAL HOSPITAL - RJ613</t>
  </si>
  <si>
    <t>BOLINGBROKE HOSPITAL - RJ706</t>
  </si>
  <si>
    <t>DAWES HOUSE - RJ723</t>
  </si>
  <si>
    <t>QUEEN MARYS HOSPITAL (ROEHAMPTON) - RJ731</t>
  </si>
  <si>
    <t>ST GEORGE'S AT ST JOHN'S THERAPY CENTRE - RJ760</t>
  </si>
  <si>
    <t>ST GEORGE'S HOSPITAL (TOOTING) - RJ701</t>
  </si>
  <si>
    <t>ELLEN BADGER HOSPITAL - RJC04</t>
  </si>
  <si>
    <t>ROYAL LEAMINGTON SPA REHABILITATION HOSPITAL - RJC46</t>
  </si>
  <si>
    <t>STRATFORD HOSPITAL - RJC03</t>
  </si>
  <si>
    <t>WARWICK HOSPITAL - RJC02</t>
  </si>
  <si>
    <t>CANNOCK CHASE HOSPITAL - RJD13</t>
  </si>
  <si>
    <t>STAFFORD HOSPITAL - RJD01</t>
  </si>
  <si>
    <t>RJE08</t>
  </si>
  <si>
    <t>BRADWELL HOSPITAL - RJE08</t>
  </si>
  <si>
    <t>RJE51</t>
  </si>
  <si>
    <t>CHEADLE HOSPITAL - RJE51</t>
  </si>
  <si>
    <t>CITY GENERAL HOSPITAL - RJE02</t>
  </si>
  <si>
    <t>NORTH STAFFS MATERNITY HOSPITAL - RJE03</t>
  </si>
  <si>
    <t>UNIVERSITY HOSPITAL OF NORTH STAFFORDSHIRE - RJEHQ</t>
  </si>
  <si>
    <t>QUEEN'S HOSPITAL, BURTON UPON TRENT - RJF02</t>
  </si>
  <si>
    <t>DIANA, PRINCESS OF WALES HOSPITAL - RJL30</t>
  </si>
  <si>
    <t>GOOLE AND DISTRICT HOSPITAL (ACUTE) - RJL31</t>
  </si>
  <si>
    <t>GOOLE TREATMENT CENTRE - RJLT1</t>
  </si>
  <si>
    <t>SCUNTHORPE GENERAL HOSPITAL - RJL32</t>
  </si>
  <si>
    <t>CONGLETON WAR MEMORIAL HOSPITAL - RJN63</t>
  </si>
  <si>
    <t>KNUTSFORD AND DISTRICT COMMUNITY HOSPITAL - RJN68</t>
  </si>
  <si>
    <t>MACCLESFIELD DISTRICT GENERAL HOSPITAL - RJN71</t>
  </si>
  <si>
    <t>PARKSIDE HOSPITAL - RJN67</t>
  </si>
  <si>
    <t>SOSS MOSS - RJN72</t>
  </si>
  <si>
    <t>COUNTESS OF CHESTER HOSPITAL - RJR05</t>
  </si>
  <si>
    <t>ELLESMERE PORT HOSPITAL - RJR60</t>
  </si>
  <si>
    <t>KINGS COLLEGE DENTAL HOSPITAL - RJZ33</t>
  </si>
  <si>
    <t>KING'S COLLEGE HOSPITAL (DENMARK HILL) - RJZ01</t>
  </si>
  <si>
    <t>KING'S COLLEGE HOSPITAL (DULWICH) - RJZ03</t>
  </si>
  <si>
    <t>PRINCESS ROYAL UNIVERSITY HOSPITAL - RJZ30</t>
  </si>
  <si>
    <t>ASHFIELD COMMUNITY HOSPITAL - RK5FJ</t>
  </si>
  <si>
    <t>KING'S MILL HOSPITAL - RK5BC</t>
  </si>
  <si>
    <t>MANSFIELD COMMUNITY HOSPITAL - RK5BL</t>
  </si>
  <si>
    <t>NEWARK HOSPITAL - RK5HP</t>
  </si>
  <si>
    <t>DERRIFORD HOSPITAL - RK950</t>
  </si>
  <si>
    <t>MOUNT GOULD HOSPITAL - RK901</t>
  </si>
  <si>
    <t>ROYAL EYE INFIRMARY - RK953</t>
  </si>
  <si>
    <t>SCOTT HOSPITAL - RK925</t>
  </si>
  <si>
    <t>TOTNES COMMUNITY HOSPITAL - RK904</t>
  </si>
  <si>
    <t>COVENTRY AND WARWICKSHIRE HOSPITAL - RKB02</t>
  </si>
  <si>
    <t>HOSPITAL OF ST CROSS - RKB03</t>
  </si>
  <si>
    <t>UNIVERSITY HOSPITAL (COVENTRY) - RKB01</t>
  </si>
  <si>
    <t>WARWICK HOSPITAL - RKB04</t>
  </si>
  <si>
    <t>THE WHITTINGTON HOSPITAL - RKEQ4</t>
  </si>
  <si>
    <t>CLAYPONDS REHABILITATION HOSPITAL</t>
  </si>
  <si>
    <t>RKL19</t>
  </si>
  <si>
    <t>THAMES LODGE</t>
  </si>
  <si>
    <t>ROBERT JONES AND AGNES HUNT ORTHOPAEDIC HOSPITAL - RL131</t>
  </si>
  <si>
    <t>BLAKENALL VILLAGE CENTRE - RL404</t>
  </si>
  <si>
    <t>HOLLY HALL CLINIC - RL405</t>
  </si>
  <si>
    <t>NEW CROSS HOSPITAL - RL403</t>
  </si>
  <si>
    <t>THE PHOENIX HEALTH CENTRE - RL402</t>
  </si>
  <si>
    <t>THE ROYAL HOSPITAL (WOLVERHAMPTON) - RL401</t>
  </si>
  <si>
    <t>WOLVERHAMPTON AND MIDLAND EYE INFIRMARY - RL406</t>
  </si>
  <si>
    <t>RYHOPE GENERAL HOSPITAL - RLNGP</t>
  </si>
  <si>
    <t>SUNDERLAND EYE INFIRMARY - RLNGM</t>
  </si>
  <si>
    <t>SUNDERLAND ROYAL HOSPITAL - RLNGL</t>
  </si>
  <si>
    <t>HEREFORD COUNTY HOSPITAL - RLQ01</t>
  </si>
  <si>
    <t>COVENTRY AND WARWICKS HOSPITAL FACILITIES - RLT14</t>
  </si>
  <si>
    <t>GEORGE ELIOT HOSPITAL - ACUTE SERVICES - RLT01</t>
  </si>
  <si>
    <t>HINCKLEY AND DISTRICT HOSPITAL - RLT50</t>
  </si>
  <si>
    <t>BIRMINGHAM WOMEN'S HOSPITAL - RLU01</t>
  </si>
  <si>
    <t>CROMER HOSPITAL - RM131</t>
  </si>
  <si>
    <t>NORFOLK AND NORWICH UNIVERSITY HOSPITAL - RM102</t>
  </si>
  <si>
    <t>SALFORD ROYAL - RM301</t>
  </si>
  <si>
    <t>ROYAL BOLTON HOSPITAL - RMC01</t>
  </si>
  <si>
    <t>TAMESIDE GENERAL HOSPITAL - RMP01</t>
  </si>
  <si>
    <t>CHIPPENHAM COMMUNITY HOSPITAL - RN333</t>
  </si>
  <si>
    <t>FAIRFORD HOSPITAL - RN336</t>
  </si>
  <si>
    <t>SAVERNAKE HOSPITAL - RN313</t>
  </si>
  <si>
    <t>THE BRUNEL NHS TREATMENT CENTRE - RN3TC</t>
  </si>
  <si>
    <t>THE GREAT WESTERN HOSPITAL - RN325</t>
  </si>
  <si>
    <t>TROWBRIDGE COMMUNITY HOSPITAL - RN334</t>
  </si>
  <si>
    <t>ANDOVER WAR MEMORIAL HOSPITAL - RN542</t>
  </si>
  <si>
    <t>BASINGSTOKE AND NORTH HAMPSHIRE HOSPITAL - RN506</t>
  </si>
  <si>
    <t>NORTH HAMPSHIRE HOSPITAL (PARKLANDS) PAEDIATRIC OUTPATIENTS - RN501</t>
  </si>
  <si>
    <t>ROYAL HAMPSHIRE COUNTY HOSPITAL - RN541</t>
  </si>
  <si>
    <t>DARENT VALLEY HOSPITAL - RN707</t>
  </si>
  <si>
    <t>GRAVESHAM COMMUNITY HOSPITAL - RN701</t>
  </si>
  <si>
    <t>WOODLAND NHS TREATMENT CENTRE - RN708</t>
  </si>
  <si>
    <t>CORBETT HOSPITAL - RNA04</t>
  </si>
  <si>
    <t>GUEST HOSPITAL - RNA02</t>
  </si>
  <si>
    <t>RUSSELLS HALL HOSPITAL - RNA01</t>
  </si>
  <si>
    <t>BRAMPTON WAR MEMORIAL HOSPITAL - RNL01</t>
  </si>
  <si>
    <t>COCKERMOUTH COMMUNITY HOSPITAL - RNL07</t>
  </si>
  <si>
    <t>CUMBERLAND INFIRMARY - RNLAY</t>
  </si>
  <si>
    <t>HALTWHISTLE WAR MEMORIAL HOSPITAL - RNL05</t>
  </si>
  <si>
    <t>MARY HEWETSON COTTAGE HOSPITAL (KESWICK) - RNL02</t>
  </si>
  <si>
    <t>MILLOM HOSPITAL - RNL08</t>
  </si>
  <si>
    <t>PENRITH HOSPITAL - RNLBE</t>
  </si>
  <si>
    <t>RUTH LANCASTER JAMES HOSPITAL (ALSTON MATERNITY) - RNLBG</t>
  </si>
  <si>
    <t>WEST CUMBERLAND HOSPITAL - RNLBX</t>
  </si>
  <si>
    <t>WIGTON HOSPITAL - RNL03</t>
  </si>
  <si>
    <t>WORKINGTON COMMUNITY HOSPITAL - RNL06</t>
  </si>
  <si>
    <t>KETTERING GENERAL HOSPITAL - RNQ51</t>
  </si>
  <si>
    <t>NUFFIELD DIAGNOSTIC CENTRE - RNQ97</t>
  </si>
  <si>
    <t>DANETRE HOSPITAL (OUT-PATIENTS) - RNS04</t>
  </si>
  <si>
    <t>DAVENTRY HEALTH CENTRE (ACUTE) - RNS94</t>
  </si>
  <si>
    <t>NORTHAMPTON GENERAL HOSPITAL (ACUTE) - RNS01</t>
  </si>
  <si>
    <t>ST EDMUND'S HOSPITAL - RNS02</t>
  </si>
  <si>
    <t>ANDOVER WAR MEMORIAL HOSPITAL - RNZ59</t>
  </si>
  <si>
    <t>DORSET COUNTY HOSPITAL - RNZ67</t>
  </si>
  <si>
    <t>FORDINGBRIDGE HOSPITAL - RNZ04</t>
  </si>
  <si>
    <t>HILLCOTE - RNZ13</t>
  </si>
  <si>
    <t>SALISBURY DISTRICT HOSPITAL - RNZ02</t>
  </si>
  <si>
    <t>SALISBURY HEALTH CARE NHS TRUST - RNZ00</t>
  </si>
  <si>
    <t>THE RIDGEWAY HOSPITAL - RNZ63</t>
  </si>
  <si>
    <t>GREAT ORMOND STREET HOSPITAL CENTRAL LONDON SITE - RP401</t>
  </si>
  <si>
    <t>BASSETLAW HOSPITAL - RP5BA</t>
  </si>
  <si>
    <t>DONCASTER ROYAL INFIRMARY - RP5DR</t>
  </si>
  <si>
    <t>MONTAGU HOSPITAL - RP5MM</t>
  </si>
  <si>
    <t>RETFORD HOSPITAL - RP5RE</t>
  </si>
  <si>
    <t>THE VERMUYDEN CENTRE - RP5LT</t>
  </si>
  <si>
    <t>TICKHILL ROAD HOSPITAL - RP5TR</t>
  </si>
  <si>
    <t>FRANK WISE SCHOOL - RTHE2</t>
  </si>
  <si>
    <t>HORTON GENERAL HOSPITAL - RTH05</t>
  </si>
  <si>
    <t>JOHN RADCLIFFE HOSPITAL - RTH08</t>
  </si>
  <si>
    <t>JOHN WATSON SCHOOL - RTHE7</t>
  </si>
  <si>
    <t>KINGFISHER SCHOOL - RTHE6</t>
  </si>
  <si>
    <t>MABEL PRITCHARD SCHOOL - RTHE5</t>
  </si>
  <si>
    <t>MARIE STOPES CENTRE - EALING - RTHF1</t>
  </si>
  <si>
    <t>MARIE STOPES CENTRE - READING - RTHF2</t>
  </si>
  <si>
    <t>MARLBOROUGH SCHOOL - RTHE3</t>
  </si>
  <si>
    <t>NUFFIELD ORTHOPAEDIC CENTRE - RTH03</t>
  </si>
  <si>
    <t>ORCHARD HEALTH CENTRE - RTHA5</t>
  </si>
  <si>
    <t>PORTSMOUTH RENAL - RTHC7</t>
  </si>
  <si>
    <t>RENAL CLINIC - ROYAL FREE HOSPITAL - RTHF4</t>
  </si>
  <si>
    <t>SPRINGFIELD SCHOOL - RTHE4</t>
  </si>
  <si>
    <t>WALLINGFORD COMMUNITY HOSPITAL - RTH16</t>
  </si>
  <si>
    <t>WANTAGE COMMUNITY HOSPITAL - RTH21</t>
  </si>
  <si>
    <t>WEST BAR SURGERY, BANBURY - RTHD8</t>
  </si>
  <si>
    <t>ASHFORD HOSPITAL - RTK02</t>
  </si>
  <si>
    <t>ASHLEY MEDICAL PRACTICE - RTK34</t>
  </si>
  <si>
    <t>BREWERY ROAD - RTK44</t>
  </si>
  <si>
    <t>CHERTSEY LANE - RTK29</t>
  </si>
  <si>
    <t>CLAREMONT AVENUE - RTK42</t>
  </si>
  <si>
    <t>COLLEGE ROAD - RTK37</t>
  </si>
  <si>
    <t>CRANFORD HEALTH CENTRE - RTK32</t>
  </si>
  <si>
    <t>FELTHAM HILL ROAD - RTK20</t>
  </si>
  <si>
    <t>HEATHCOTE PRACTICE - RTK43</t>
  </si>
  <si>
    <t>HERSHAM SURGERY - RTK33</t>
  </si>
  <si>
    <t>HILLVIEW MEDICAL CENTRE - RTK39</t>
  </si>
  <si>
    <t>HOMEWATERS - RTK25</t>
  </si>
  <si>
    <t>MOUNT ALVERNIA HOSPITAL - RTK51</t>
  </si>
  <si>
    <t>NEW OTTERSHAW SURGERY - RTK28</t>
  </si>
  <si>
    <t>PACKERS - RTK30</t>
  </si>
  <si>
    <t>PRINCESS MARGARET HOSPITAL - RTK50</t>
  </si>
  <si>
    <t>RUNNYMEDE HOSPITAL - RTK48</t>
  </si>
  <si>
    <t>SHEERWATER HEALTH CENTRE - RTK47</t>
  </si>
  <si>
    <t>SOUTHVIEW SURGERY - RTK40</t>
  </si>
  <si>
    <t>ST DAVID'S HEALTH CENTRE - RTK24</t>
  </si>
  <si>
    <t>ST JOHNS HEALTH CENTRE - RTK38</t>
  </si>
  <si>
    <t>ST PETER'S HOSPITAL - RTK01</t>
  </si>
  <si>
    <t>STAINES HEALTH CENTRE - RTK23</t>
  </si>
  <si>
    <t>STANWELL ROAD - RTK21</t>
  </si>
  <si>
    <t>STUDHOLME MEDICAL CENTRE - RTK22</t>
  </si>
  <si>
    <t>SUNNYMEAD SURGERY - RTK35</t>
  </si>
  <si>
    <t>THE HEALTH CENTRE, BOND STREET - RTK19</t>
  </si>
  <si>
    <t>THE KNAPHILL SURGERY - RTK45</t>
  </si>
  <si>
    <t>THE MAYBURY SURGERY - RTK36</t>
  </si>
  <si>
    <t>THORPE ROAD - RTK27</t>
  </si>
  <si>
    <t>UPPER HALLIFORD ROAD - RTK26</t>
  </si>
  <si>
    <t>WALTON HEALTH CENTRE - RTK18</t>
  </si>
  <si>
    <t>WEST MIDDLESEX UNIVERSITY HOSPITAL - RTK52</t>
  </si>
  <si>
    <t>WESTFIELD SURGERY - RTK41</t>
  </si>
  <si>
    <t>WEYBRIDGE HEALTH CENTRE - RTK31</t>
  </si>
  <si>
    <t>WOKING NUFFIELD HOSPITAL - RTK49</t>
  </si>
  <si>
    <t>YORK HOUSE MEDICAL CENTRE - RTK46</t>
  </si>
  <si>
    <t>CATERHAM DENE HOSPITAL - RTP24</t>
  </si>
  <si>
    <t>CRAWLEY HOSPITAL - RTP02</t>
  </si>
  <si>
    <t>DORKING HOSPITAL - RTP25</t>
  </si>
  <si>
    <t>EAST SURREY HOSPITAL - RTP04</t>
  </si>
  <si>
    <t>HORSHAM HOSPITAL - RTP23</t>
  </si>
  <si>
    <t>OXTED AND LIMPSFIELD HOSPITAL - RTP07</t>
  </si>
  <si>
    <t>REDWOOD DIAGNOSTIC TREATMENT CENTRE - RTP21</t>
  </si>
  <si>
    <t>DUCHESS OF KENT HOSPITAL - RTR09</t>
  </si>
  <si>
    <t>FRIARAGE HOSPITAL SITE - RTR45</t>
  </si>
  <si>
    <t>THE JAMES COOK UNIVERSITY HOSPITAL - RTRAT</t>
  </si>
  <si>
    <t>FURNESS GENERAL HOSPITAL - RTXBU</t>
  </si>
  <si>
    <t>MILLOM HOSPITAL - RTXKM</t>
  </si>
  <si>
    <t>QUEEN VICTORIA HOSPITAL - RTX01</t>
  </si>
  <si>
    <t>ROYAL LANCASTER INFIRMARY - RTX02</t>
  </si>
  <si>
    <t>WESTMORLAND GENERAL HOSPITAL - RTXBW</t>
  </si>
  <si>
    <t>CENTRAL MIDDLESEX HOSPITAL - RV831</t>
  </si>
  <si>
    <t>EDGWARE COMMUNITY HOSPITAL - RV8E2</t>
  </si>
  <si>
    <t>NORTHWICK PARK HOSPITAL - RV820</t>
  </si>
  <si>
    <t>ST MARK'S HOSPITAL - RV8M2</t>
  </si>
  <si>
    <t>WILLESDEN HOSPITAL - RV837</t>
  </si>
  <si>
    <t>BATH MINERAL HOSPITAL - RVJJ7</t>
  </si>
  <si>
    <t>BRISTOL CHILDREN'S HOSPITAL - RVJK2</t>
  </si>
  <si>
    <t>BRISTOL DENTAL HOSPITAL - RVJK1</t>
  </si>
  <si>
    <t>BRISTOL ROYAL INFIRMARY - RVJJ6</t>
  </si>
  <si>
    <t>BURDEN NEUROLOGICAL HOSPITAL - RVJ24</t>
  </si>
  <si>
    <t>CLEVEDON HOSPITAL - RVJ04</t>
  </si>
  <si>
    <t>COSSHAM HOSPITAL - RVJ21</t>
  </si>
  <si>
    <t>FRENCHAY HOSPITAL - RVJ20</t>
  </si>
  <si>
    <t>GLENSIDE HOSPITAL - RVJ60</t>
  </si>
  <si>
    <t>HAM GREEN HOSPITAL - RVJ02</t>
  </si>
  <si>
    <t>LYDNEY HOSPITAL SITE - RVJ09</t>
  </si>
  <si>
    <t>MANOR PARK HOSPITAL - RVJ23</t>
  </si>
  <si>
    <t>RIVERSIDE UNIT - RVJ61</t>
  </si>
  <si>
    <t>SOUTHMEAD HOSPITAL - RVJ01</t>
  </si>
  <si>
    <t>THORNBURY HOSPITAL - RVJ05</t>
  </si>
  <si>
    <t>WESTON GENERAL HOSPITAL - RVJJ8</t>
  </si>
  <si>
    <t>ASHFORD HOSPITAL - RVRD6</t>
  </si>
  <si>
    <t>DORKING GENERAL HOSPITAL - RVR30</t>
  </si>
  <si>
    <t>EPSOM HOSPITAL - RVR50</t>
  </si>
  <si>
    <t>KINGSTON HOSPITAL - RVRD2</t>
  </si>
  <si>
    <t>LEATHERHEAD HOSPITAL - RVR90</t>
  </si>
  <si>
    <t>MAYDAY HOSPITAL - RVRD5</t>
  </si>
  <si>
    <t>NELSON HOSPITAL - RVR04</t>
  </si>
  <si>
    <t>QUEEN MARY'S HOSPITAL FOR CHILDREN - RVR07</t>
  </si>
  <si>
    <t>SOUTH WEST LONDON ELECTIVE ORTHOPAEDIC CENTRE - RVRTC</t>
  </si>
  <si>
    <t>ST HELIER HOSPITAL - RVR05</t>
  </si>
  <si>
    <t>SUTTON HOSPITAL - RVR06</t>
  </si>
  <si>
    <t>THE NEW EPSOM AND EWELL COTTAGE HOSPITAL - RVR60</t>
  </si>
  <si>
    <t>BUCKLAND HOSPITAL - RVV02</t>
  </si>
  <si>
    <t>FAVERSHAM COTTAGE HOSPITAL - RVVFC</t>
  </si>
  <si>
    <t>KENT AND CANTERBURY HOSPITAL - RVVKC</t>
  </si>
  <si>
    <t>MAIDSTONE DISTRICT GENERAL HOSPITAL - RVVMA</t>
  </si>
  <si>
    <t>MEDWAY HOSPITAL - RVVMD</t>
  </si>
  <si>
    <t>QUEEN ELIZABETH THE QUEEN MOTHER HOSPITAL - RVV09</t>
  </si>
  <si>
    <t>QUEEN VICTORIA MEMORIAL HOSPITAL (HERNE BAY) - RVV10</t>
  </si>
  <si>
    <t>ROYAL VICTORIA HOSPITAL (FOLKESTONE) - RVV03</t>
  </si>
  <si>
    <t>SITTINGBOURNE MEMORIAL HOSPITAL - RVVST</t>
  </si>
  <si>
    <t>VICTORIA HOSPITAL (DEAL) - RVV05</t>
  </si>
  <si>
    <t>WHITSTABLE AND TANKERTON HOSPITAL - RVVWT</t>
  </si>
  <si>
    <t>WILLIAM HARVEY HOSPITAL (ASHFORD) - RVV01</t>
  </si>
  <si>
    <t>PETERLEE COMMUNITY HOSPITAL - RVWSX</t>
  </si>
  <si>
    <t>UNIVERSITY HOSPITAL OF HARTLEPOOL - RVWAA</t>
  </si>
  <si>
    <t>UNIVERSITY HOSPITAL OF NORTH TEES - RVWAE</t>
  </si>
  <si>
    <t>FORMBY CLINIC - RVY04</t>
  </si>
  <si>
    <t>MORNINGTON ROAD REHABILITATION CENTRE - RVY05</t>
  </si>
  <si>
    <t>ORMSKIRK AND DISTRICT GENERAL HOSPITAL - RVY02</t>
  </si>
  <si>
    <t>SOUTHPORT AND FORMBY DISTRICT GENERAL HOSPITAL - RVY01</t>
  </si>
  <si>
    <t>SOUTHPORT GENERAL INFIRMARY - RVY03</t>
  </si>
  <si>
    <t>BIRCH HILL HOSPITAL - RW605</t>
  </si>
  <si>
    <t>BURY GENERAL HOSPITAL - RW606</t>
  </si>
  <si>
    <t>FAIRFIELD GENERAL HOSPITAL - RW601</t>
  </si>
  <si>
    <t>NORTH MANCHESTER GENERAL HOSPITAL - RW602</t>
  </si>
  <si>
    <t>ROCHDALE INFIRMARY - RW604</t>
  </si>
  <si>
    <t>ROYAL OLDHAM HOSPITAL - RW603</t>
  </si>
  <si>
    <t>BEVERLEY WESTWOOD HOSPITAL - RWA18</t>
  </si>
  <si>
    <t>CASTLE HILL HOSPITAL - RWA16</t>
  </si>
  <si>
    <t>HULL ROYAL INFIRMARY - RWA01</t>
  </si>
  <si>
    <t>NEWINGTON HEALTHCARE CENTRE - RWA34</t>
  </si>
  <si>
    <t>SLEDMORE HOUSE - RWA33</t>
  </si>
  <si>
    <t>THE ARTIFICIAL LIMB UNIT - RWA32</t>
  </si>
  <si>
    <t>COUNTY HOSPITAL LOUTH - RWDAA</t>
  </si>
  <si>
    <t>GRANTHAM AND DISTRICT HOSPITAL - RWDLP</t>
  </si>
  <si>
    <t>HOLBEACH HOSPITAL - RWDLK</t>
  </si>
  <si>
    <t>JOHN COUPLAND HOSPITAL - RWDAS</t>
  </si>
  <si>
    <t>JOHNSON HOSPITAL - RWDLD</t>
  </si>
  <si>
    <t>LINCOLN COUNTY HOSPITAL - RWDDA</t>
  </si>
  <si>
    <t>PILGRIM HOSPITAL - RWDLA</t>
  </si>
  <si>
    <t>SKEGNESS AND DISTRICT GENERAL HOSPITAL - RWDLB</t>
  </si>
  <si>
    <t>ST GEORGES HOSPITAL - RWDBM</t>
  </si>
  <si>
    <t>THE JOHNSON COMMUNITY HOSPITAL - RWDXT</t>
  </si>
  <si>
    <t>WELLAND HOSPITAL - RWDLC</t>
  </si>
  <si>
    <t>GLENFIELD HOSPITAL - RWEAE</t>
  </si>
  <si>
    <t>LEICESTER GENERAL HOSPITAL - RWEAK</t>
  </si>
  <si>
    <t>LEICESTER ROYAL INFIRMARY - RWEAA</t>
  </si>
  <si>
    <t>ST MARY'S HOSPITAL - RWE10</t>
  </si>
  <si>
    <t>BENENDEN HOSPITAL - RWF22</t>
  </si>
  <si>
    <t>BUCKLAND HOSPITAL - RWF23</t>
  </si>
  <si>
    <t>DARENT VALLEY HOSPITAL - RWF24</t>
  </si>
  <si>
    <t>EDENBRIDGE WAR MEMORIAL HOSPITAL - RWF06</t>
  </si>
  <si>
    <t>FAVERSHAM COTTAGE HOSPITAL - RWF13</t>
  </si>
  <si>
    <t>HOMOEOPATHIC HOSPITAL - RWF26</t>
  </si>
  <si>
    <t>KENT AND CANTERBURY HOSPITAL - RWF27</t>
  </si>
  <si>
    <t>KENT AND SUSSEX HOSPITAL - RWF02</t>
  </si>
  <si>
    <t>MAIDSTONE DISTRICT GENERAL HOSPITAL - RWF03</t>
  </si>
  <si>
    <t>MEDWAY MARITIME HOSPITAL - RWF30</t>
  </si>
  <si>
    <t>PRESTON HALL HOSPITAL - RWF05</t>
  </si>
  <si>
    <t>QEQM HOSPITAL - RWF33</t>
  </si>
  <si>
    <t>QUEEN VICTORIA MEMORIAL HOSPITAL - RWF14</t>
  </si>
  <si>
    <t>ROYAL VICTORIA HOSPITAL - RWF34</t>
  </si>
  <si>
    <t>SEVENOAKS HOSPITAL - RWF07</t>
  </si>
  <si>
    <t>SHEPPEY COMMUNITY HOSPITAL - RWF15</t>
  </si>
  <si>
    <t>SITTINGBOURNE MEMORIAL HOSPITAL - RWF16</t>
  </si>
  <si>
    <t>STONE HOUSE HOSPITAL - RWF35</t>
  </si>
  <si>
    <t>THE TUNBRIDGE WELLS HOSPITAL - RWFTW</t>
  </si>
  <si>
    <t>TONBRIDGE COTTAGE HOSPITAL - RWF10</t>
  </si>
  <si>
    <t>VICTORIA HOSPITAL - RWF17</t>
  </si>
  <si>
    <t>WHITSTABLE AND TANKERTON HOSPITAL - RWF18</t>
  </si>
  <si>
    <t>WILLIAM HARVEY HOSPITAL - RWF37</t>
  </si>
  <si>
    <t>HARPENDEN MEMORIAL HOSPITAL - RWG05</t>
  </si>
  <si>
    <t>HEMEL HEMPSTEAD HOSPITAL - RWG08</t>
  </si>
  <si>
    <t>MOUNT VERNON HOSPITAL - RWG01</t>
  </si>
  <si>
    <t>ST ALBANS CITY HOSPITAL - RWG03</t>
  </si>
  <si>
    <t>WATFORD GENERAL HOSPITAL - RWG02</t>
  </si>
  <si>
    <t>HERTFORD COUNTY HOSPITAL - RWH23</t>
  </si>
  <si>
    <t>LISTER HOSPITAL - RWH01</t>
  </si>
  <si>
    <t>MOUNT VERNON CANCER CENTRE - RWH04</t>
  </si>
  <si>
    <t>QUEEN ELIZABETH I I HOSPITAL - RWH20</t>
  </si>
  <si>
    <t>BUXTON COTTAGE HOSPITAL - RWJ83</t>
  </si>
  <si>
    <t>CHEADLE ROYAL HOSPITAL - RWJ89</t>
  </si>
  <si>
    <t>CHERRY TREE HOSPITAL - RWJ03</t>
  </si>
  <si>
    <t xml:space="preserve">RWJ97 </t>
  </si>
  <si>
    <t>ST THOMAS HOSPITAL - RWJ04</t>
  </si>
  <si>
    <t>STEPPING HILL HOSPITAL - RWJ09</t>
  </si>
  <si>
    <t>THE MEADOWS - RWJ88</t>
  </si>
  <si>
    <t>ALEXANDRA HOSPITAL - RWP01</t>
  </si>
  <si>
    <t>KIDDERMINSTER HOSPITAL - RWP31</t>
  </si>
  <si>
    <t>KIDDERMINSTER TREATMENT CENTRE - RWPTC</t>
  </si>
  <si>
    <t>WORCESTERSHIRE ROYAL HOSPITAL - RWP50</t>
  </si>
  <si>
    <t>HALTON HOSPITAL - RWWHG</t>
  </si>
  <si>
    <t>HIGHFIELD HOSPITAL - RWW46</t>
  </si>
  <si>
    <t>HOUGHTON HALL - RWWH0</t>
  </si>
  <si>
    <t>WARRINGTON HOSPITAL - RWWWH</t>
  </si>
  <si>
    <t>CALDERDALE ROYAL HOSPITAL - RWY02</t>
  </si>
  <si>
    <t>HUDDERSFIELD ROYAL INFIRMARY - RWY01</t>
  </si>
  <si>
    <t>KINGS MILL HOSPITAL SITE - RX1BC</t>
  </si>
  <si>
    <t>NOTTINGHAM UNIVERSITY HOSPITALS NHS TRUST - CITY CAMPUS - RX1CC</t>
  </si>
  <si>
    <t>NOTTINGHAM UNIVERSITY HOSPITALS NHS TRUST - QUEEN'S MEDICAL CENTRE CAMPUS - RX1RA</t>
  </si>
  <si>
    <t>CHERRY TREE HOUSE</t>
  </si>
  <si>
    <t>RECOVERY UNIT ACOMB</t>
  </si>
  <si>
    <t>BEXHILL HOSPITAL - RXC03</t>
  </si>
  <si>
    <t>CONQUEST HOSPITAL - RXC01</t>
  </si>
  <si>
    <t>CROWBOROUGH BIRTHING CENTRE - RXC14</t>
  </si>
  <si>
    <t>EASTBOURNE DISTRICT GENERAL HOSPITAL - RXC02</t>
  </si>
  <si>
    <t>MASTER'S HOUSE - RXCHR</t>
  </si>
  <si>
    <t>CLAYTON HOSPITAL - RXF04</t>
  </si>
  <si>
    <t>DEWSBURY AND DISTRICT HOSPITAL - RXF10</t>
  </si>
  <si>
    <t>PINDERFIELDS GENERAL HOSPITAL - RXF05</t>
  </si>
  <si>
    <t>PONTEFRACT GENERAL INFIRMARY - RXF03</t>
  </si>
  <si>
    <t>ASHDOWN NUFFIELD HOSPITAL - RXH18</t>
  </si>
  <si>
    <t>BRIGHTON GENERAL HOSPITAL - RXH05</t>
  </si>
  <si>
    <t>LEWES VICTORIA HOSPITAL - RXH21</t>
  </si>
  <si>
    <t>PRINCESS ROYAL HOSPITAL - RXH09</t>
  </si>
  <si>
    <t>ROYAL SUSSEX COUNTY HOSPITAL - RXH01</t>
  </si>
  <si>
    <t>SUSSEX EYE HOSPITAL - RXH07</t>
  </si>
  <si>
    <t>SUSSEX NUFFIELD HOSPITAL - RXH19</t>
  </si>
  <si>
    <t>THE ROYAL ALEXANDRA CHILDREN'S HOSPITAL - RXH06</t>
  </si>
  <si>
    <t>BIRMINGHAM MIDLAND EYE CENTRE (BMEC) - RXK03</t>
  </si>
  <si>
    <t>BIRMINGHAM TREATMENT CENTRE - RXKTC</t>
  </si>
  <si>
    <t>CITY HOSPITAL - RXK02</t>
  </si>
  <si>
    <t>ROWLEY REGIS HOSPITAL - RXK10</t>
  </si>
  <si>
    <t>SANDWELL GENERAL HOSPITAL - RXK01</t>
  </si>
  <si>
    <t>BISPHAM HOSPITAL REHABILITATION UNIT - RXL08</t>
  </si>
  <si>
    <t>BLACKPOOL VICTORIA HOSPITAL - RXL01</t>
  </si>
  <si>
    <t>CLIFTON HOSPITAL - RXL06</t>
  </si>
  <si>
    <t>DEVONSHIRE ROAD HOSPITAL - RXL02</t>
  </si>
  <si>
    <t>FLEETWOOD HOSPITAL - RXL04</t>
  </si>
  <si>
    <t>LYTHAM HOSPITAL - RXL03</t>
  </si>
  <si>
    <t>ROSSALL HOSPITAL REHABILITATION UNIT - RXL09</t>
  </si>
  <si>
    <t>SOUTH SHORE HOSPITAL - RXL05</t>
  </si>
  <si>
    <t>WESHAM HOSPITAL REHABILITATION UNIT - RXL07</t>
  </si>
  <si>
    <t>ACCRINGTON VICTORIA HOSPITAL - RXN06</t>
  </si>
  <si>
    <t>BLACKBURN ROYAL INFIRMARY - RXN07</t>
  </si>
  <si>
    <t>BLACKPOOL VICTORIA HOSPITAL - RXN08</t>
  </si>
  <si>
    <t>CHORLEY AND SOUTH RIBBLE HOSPITAL - RXN01</t>
  </si>
  <si>
    <t>PENDLE COMMUNITY HOSPITAL - RXN20</t>
  </si>
  <si>
    <t>ROYAL PRESTON HOSPITAL - RXN02</t>
  </si>
  <si>
    <t>BISHOP AUCKLAND HOSPITAL - RXPBA</t>
  </si>
  <si>
    <t>CHESTER LE STREET HOSPITAL - RXPCC</t>
  </si>
  <si>
    <t>DARLINGTON MEMORIAL HOSPITAL - RXPDA</t>
  </si>
  <si>
    <t>HOMELANDS HOSPITAL - RXPBB</t>
  </si>
  <si>
    <t>SHOTLEY BRIDGE HOSPITAL SITE - RXPCW</t>
  </si>
  <si>
    <t>SOUTH MOOR HOSPITAL SITE - RXPCX</t>
  </si>
  <si>
    <t>TREATMENT CENTRE - RXPTC</t>
  </si>
  <si>
    <t>UNIVERSITY HOSPITAL OF NORTH DURHAM - RXPCP</t>
  </si>
  <si>
    <t>BLACKBURN HOSPITALS - RXR01</t>
  </si>
  <si>
    <t>BURNLEY GENERAL HOSPITAL - RXR10</t>
  </si>
  <si>
    <t>BURNLEY HOSPITALS - RXR02</t>
  </si>
  <si>
    <t>PENDLE COMMUNITY HOSPITAL - RXR50</t>
  </si>
  <si>
    <t>ROSSENDALE HOSPITAL - RXR40</t>
  </si>
  <si>
    <t>ROYAL BLACKBURN HOSPITAL - RXR20</t>
  </si>
  <si>
    <t>BRIDGNORTH HOSPITAL (MATERNITY) - RXWMB</t>
  </si>
  <si>
    <t>LUDLOW HOSPITAL (MATERNITY) - RXWML</t>
  </si>
  <si>
    <t>ROYAL SHREWSBURY HOSPITAL - RXWAS</t>
  </si>
  <si>
    <t>THE PRINCESS ROYAL HOSPITAL - RXWAT</t>
  </si>
  <si>
    <t>CHARING CROSS HOSPITAL - RYJ02</t>
  </si>
  <si>
    <t>HAMMERSMITH HOSPITAL - RYJ03</t>
  </si>
  <si>
    <t>QUEEN CHARLOTTE'S HOSPITAL - RYJ04</t>
  </si>
  <si>
    <t>ST MARY'S HOSPITAL (HQ) - RYJ01</t>
  </si>
  <si>
    <t>WESTERN EYE HOSPITAL - RYJ07</t>
  </si>
  <si>
    <t>BECKENHAM BEACON - RYQ31</t>
  </si>
  <si>
    <t>ERITH AND DISTRICT HOSPITAL - RYQ11</t>
  </si>
  <si>
    <t>ORPINGTON HOSPITAL - RYQ32</t>
  </si>
  <si>
    <t>QUEEN ELIZABETH HOSPITAL WOOLWICH - RYQ50</t>
  </si>
  <si>
    <t>QUEEN MARY'S HOSPITAL SIDCUP - RYQ10</t>
  </si>
  <si>
    <t>SLH @ DARENT VALLEY HOSPITAL - RYQ22</t>
  </si>
  <si>
    <t>SLH @ SEVENOAKS HOSPITAL - RYQ40</t>
  </si>
  <si>
    <t>CHICHESTER TREATMENT CENTRE - RYR05</t>
  </si>
  <si>
    <t>SOUTHLANDS HOSPITAL - RYR14</t>
  </si>
  <si>
    <t>ST RICHARD'S HOSPITAL - RYR16</t>
  </si>
  <si>
    <t>WORTHING HOSPITAL - RYR18</t>
  </si>
  <si>
    <t>RV91W</t>
  </si>
  <si>
    <t>AXG</t>
  </si>
  <si>
    <t>Wiltshire Health &amp; Care LLP</t>
  </si>
  <si>
    <t>AXG01</t>
  </si>
  <si>
    <t>AXG03</t>
  </si>
  <si>
    <t>WILTSHIRE HEALTH &amp; CARE (CHIPPENHAM COMMUNITY HOSPITAL)</t>
  </si>
  <si>
    <t>WARMINSTER COMMUNITY HOSPITAL</t>
  </si>
  <si>
    <t>RW41P</t>
  </si>
  <si>
    <t>CROYDON UNIVERSITY HOSPITAL - RJ611</t>
  </si>
  <si>
    <t>CROYDON UNIVERSITY HOSPITAL</t>
  </si>
  <si>
    <t>RJ8A3</t>
  </si>
  <si>
    <t>LISKEARD COMMUNITY HOSPITAL</t>
  </si>
  <si>
    <t>RJ8A4</t>
  </si>
  <si>
    <t>ST BARNABAS HOSPITAL</t>
  </si>
  <si>
    <t>RJ8A5</t>
  </si>
  <si>
    <t>FOWEY HOSPITAL</t>
  </si>
  <si>
    <t>RXAG5</t>
  </si>
  <si>
    <t>ANCORA HOUSE</t>
  </si>
  <si>
    <t>NHM26</t>
  </si>
  <si>
    <t>GLASTONBURY COURT</t>
  </si>
  <si>
    <t>Birmingham Women's and Children's Hospital NHS Foundation Trust</t>
  </si>
  <si>
    <t>RQ370</t>
  </si>
  <si>
    <t>Greater Manchester Mental Health NHS Foundation Trust</t>
  </si>
  <si>
    <t>RXVJ1</t>
  </si>
  <si>
    <t>RXVJ2</t>
  </si>
  <si>
    <t>RXVL9</t>
  </si>
  <si>
    <t>ANSON ROAD UNIT</t>
  </si>
  <si>
    <t>LAUREATE HOUSE SERVICES</t>
  </si>
  <si>
    <t>PARK HOUSE SERVICES</t>
  </si>
  <si>
    <t>April_2017-18</t>
  </si>
  <si>
    <t>May_2017-18</t>
  </si>
  <si>
    <t>June_2017-18</t>
  </si>
  <si>
    <t>July_2017-18</t>
  </si>
  <si>
    <t>August_2017-18</t>
  </si>
  <si>
    <t>September_2017-18</t>
  </si>
  <si>
    <t>October_2017-18</t>
  </si>
  <si>
    <t>November_2017-18</t>
  </si>
  <si>
    <t>December_2017-18</t>
  </si>
  <si>
    <t>January_2017-18</t>
  </si>
  <si>
    <t>February_2017-18</t>
  </si>
  <si>
    <t>March_2017-18</t>
  </si>
  <si>
    <t>BERKELEY HOUSE</t>
  </si>
  <si>
    <t>North West Anglia NHS Foundation Trust</t>
  </si>
  <si>
    <t>RGN90</t>
  </si>
  <si>
    <t>RGN95</t>
  </si>
  <si>
    <t>THE HUNTINGDON NHS TREATMENT CENTRE</t>
  </si>
  <si>
    <t>North West Boroughs Healthcare NHS Foundation Trust</t>
  </si>
  <si>
    <t>RTV2M</t>
  </si>
  <si>
    <t>ATHERLEIGH PARK</t>
  </si>
  <si>
    <t>R1L</t>
  </si>
  <si>
    <t>Essex Partnership University NHS Foundation Trust</t>
  </si>
  <si>
    <t>R1L92</t>
  </si>
  <si>
    <t>R1LD1</t>
  </si>
  <si>
    <t>R1LK9</t>
  </si>
  <si>
    <t>BROCKFIELD HOUSE</t>
  </si>
  <si>
    <t>R1LAH</t>
  </si>
  <si>
    <t>R1LE2</t>
  </si>
  <si>
    <t>R1LJ3</t>
  </si>
  <si>
    <t>CLIFTON LODGE</t>
  </si>
  <si>
    <t>R1LD6</t>
  </si>
  <si>
    <t>R1LAT</t>
  </si>
  <si>
    <t>R1LE1</t>
  </si>
  <si>
    <t>R1L90</t>
  </si>
  <si>
    <t>CUMBERLEDGE CENTRE</t>
  </si>
  <si>
    <t>R1LPA</t>
  </si>
  <si>
    <t>R1LHF</t>
  </si>
  <si>
    <t>R1LA9</t>
  </si>
  <si>
    <t>R1L40</t>
  </si>
  <si>
    <t>R1L65</t>
  </si>
  <si>
    <t>R1L31</t>
  </si>
  <si>
    <t>R1L10</t>
  </si>
  <si>
    <t>R1LTH</t>
  </si>
  <si>
    <t>R1LT1</t>
  </si>
  <si>
    <t>R1L14</t>
  </si>
  <si>
    <t>R1L50</t>
  </si>
  <si>
    <t>R1LL8</t>
  </si>
  <si>
    <t>WOODLEA CLINIC (LEARNING DISABILITY SERVICE)</t>
  </si>
  <si>
    <t>RX3JE</t>
  </si>
  <si>
    <t>BANKFIELDS COURT UNIT 1</t>
  </si>
  <si>
    <t>RX3NR</t>
  </si>
  <si>
    <t>BANKFIELDS COURT UNIT 4</t>
  </si>
  <si>
    <t>R1L22</t>
  </si>
  <si>
    <t>NEW ST AUBYN CENTRE</t>
  </si>
  <si>
    <t>R1LL</t>
  </si>
  <si>
    <t>REN22</t>
  </si>
  <si>
    <t>HAEMATO-ONCOLOGY</t>
  </si>
  <si>
    <t>HAEMATO-ONCOLOGY - REN22</t>
  </si>
  <si>
    <t>Revision History</t>
  </si>
  <si>
    <t>Version</t>
  </si>
  <si>
    <t>Date</t>
  </si>
  <si>
    <t>Change</t>
  </si>
  <si>
    <t>Rebranding</t>
  </si>
  <si>
    <t>Finish question status sheet</t>
  </si>
  <si>
    <t xml:space="preserve">Insert appropriate email hyperlink into cover </t>
  </si>
  <si>
    <t>Row 12-41 in control panel contains validations specific to questions</t>
  </si>
  <si>
    <t>Average fill rate - registered nurses/ midwives  (%)</t>
  </si>
  <si>
    <t>Unsure if site summary needs to be visible to user or not i.e coloured blue or white</t>
  </si>
  <si>
    <t xml:space="preserve">Please correct all issues listed within the tables below. If the issues are not corrected then the pro forma will fail the validation stage in SDCS. </t>
  </si>
  <si>
    <t>Control Panel</t>
  </si>
  <si>
    <t>Trust - Frontsheet</t>
  </si>
  <si>
    <t>Please check that the data on this upload template is accurate before being submitted to SDCS.  You are reminded that these figures will be published, and it is the responsibility of your organisation that these submitted figures are accurate and in line with national guidance.  We will undertake basic validation checks on these figures post submission, and may come back to you with any queries we may have.</t>
  </si>
  <si>
    <t>Updates after meeting with AW</t>
  </si>
  <si>
    <t>To DO</t>
  </si>
  <si>
    <t>get correct email address for Cover sheet</t>
  </si>
  <si>
    <t>Check if Site summary is required - and if it need to be visible. - if so, is this better to be included in the frontsheet?</t>
  </si>
  <si>
    <t>Move validations to column AA</t>
  </si>
  <si>
    <t>set validations to appear in control panel</t>
  </si>
  <si>
    <t>check ref data is up to date - Org code, site code, site speciality</t>
  </si>
  <si>
    <t>check with Alun as to which validations he requires.</t>
  </si>
  <si>
    <t>New Backsheet</t>
  </si>
  <si>
    <t>Remove redudant VBA</t>
  </si>
  <si>
    <t>Requested validations</t>
  </si>
  <si>
    <t>ERRORS:</t>
  </si>
  <si>
    <r>
      <t>1)</t>
    </r>
    <r>
      <rPr>
        <sz val="7"/>
        <color rgb="FF9BBB59"/>
        <rFont val="Times New Roman"/>
        <family val="1"/>
      </rPr>
      <t xml:space="preserve">    </t>
    </r>
    <r>
      <rPr>
        <sz val="12"/>
        <color rgb="FF9BBB59"/>
        <rFont val="Arial"/>
        <family val="2"/>
      </rPr>
      <t>Organisation code must be selected;</t>
    </r>
  </si>
  <si>
    <t>WARNINGS:</t>
  </si>
  <si>
    <t>FFT IP validation code</t>
  </si>
  <si>
    <t>"=IF(Y816&gt;0,"The same 'Specialty' (Col L and Col M) can not be selected twice","")"</t>
  </si>
  <si>
    <t>Other</t>
  </si>
  <si>
    <t>no duplicate speciality codes</t>
  </si>
  <si>
    <t>all relevant cells to be filled in</t>
  </si>
  <si>
    <t>"=IF(T816&gt;0,"Data not complete for all rows",IF(W816&gt;0,"Data not complete for all rows",""))"</t>
  </si>
  <si>
    <t>"=IF($AA$816&gt;0,"Duplicate 'Ward name' (Col D), with the same specialty(s) (Col L and Col M), has been provided for at least 1 'Hospital Site'(Col C)","")"</t>
  </si>
  <si>
    <t>internal?</t>
  </si>
  <si>
    <t>?</t>
  </si>
  <si>
    <t>Fix ODS ref data</t>
  </si>
  <si>
    <t>Organisation:</t>
  </si>
  <si>
    <t>VALIDATIONS</t>
  </si>
  <si>
    <t>SELECT SITE CODE</t>
  </si>
  <si>
    <t>SITE CODE</t>
  </si>
  <si>
    <t>WARD NAME</t>
  </si>
  <si>
    <t>Select Ward Name</t>
  </si>
  <si>
    <r>
      <t>3)</t>
    </r>
    <r>
      <rPr>
        <sz val="7"/>
        <color theme="6"/>
        <rFont val="Times New Roman"/>
        <family val="1"/>
      </rPr>
      <t xml:space="preserve">    </t>
    </r>
    <r>
      <rPr>
        <sz val="12"/>
        <color theme="6"/>
        <rFont val="Arial"/>
        <family val="2"/>
      </rPr>
      <t>An ODS site code must be selected for each row;</t>
    </r>
  </si>
  <si>
    <r>
      <t>4)</t>
    </r>
    <r>
      <rPr>
        <sz val="7"/>
        <color theme="6"/>
        <rFont val="Times New Roman"/>
        <family val="1"/>
      </rPr>
      <t xml:space="preserve">    </t>
    </r>
    <r>
      <rPr>
        <sz val="12"/>
        <color theme="6"/>
        <rFont val="Arial"/>
        <family val="2"/>
      </rPr>
      <t>A ward name must be entered for each row;</t>
    </r>
  </si>
  <si>
    <t>Select speciality</t>
  </si>
  <si>
    <r>
      <t>5)</t>
    </r>
    <r>
      <rPr>
        <sz val="7"/>
        <color theme="6"/>
        <rFont val="Times New Roman"/>
        <family val="1"/>
      </rPr>
      <t xml:space="preserve">    </t>
    </r>
    <r>
      <rPr>
        <sz val="12"/>
        <color theme="6"/>
        <rFont val="Arial"/>
        <family val="2"/>
      </rPr>
      <t>At least one specialty must be selected (Specialty 1) for each row;</t>
    </r>
  </si>
  <si>
    <r>
      <t>6)</t>
    </r>
    <r>
      <rPr>
        <sz val="7"/>
        <color theme="6"/>
        <rFont val="Times New Roman"/>
        <family val="1"/>
      </rPr>
      <t xml:space="preserve">    </t>
    </r>
    <r>
      <rPr>
        <sz val="12"/>
        <color theme="6"/>
        <rFont val="Arial"/>
        <family val="2"/>
      </rPr>
      <t>Specialties (Specialty 1 and Specialty 2) must be selected from drop downs;</t>
    </r>
  </si>
  <si>
    <t>Total planned hours &gt; 0</t>
  </si>
  <si>
    <r>
      <t>7)</t>
    </r>
    <r>
      <rPr>
        <sz val="7"/>
        <color theme="6"/>
        <rFont val="Times New Roman"/>
        <family val="1"/>
      </rPr>
      <t xml:space="preserve">    </t>
    </r>
    <r>
      <rPr>
        <sz val="12"/>
        <color theme="6"/>
        <rFont val="Arial"/>
        <family val="2"/>
      </rPr>
      <t>Total planned hours for each row must be greater than zero;</t>
    </r>
  </si>
  <si>
    <r>
      <t>8)</t>
    </r>
    <r>
      <rPr>
        <sz val="7"/>
        <color theme="6"/>
        <rFont val="Times New Roman"/>
        <family val="1"/>
      </rPr>
      <t xml:space="preserve">    </t>
    </r>
    <r>
      <rPr>
        <sz val="12"/>
        <color theme="6"/>
        <rFont val="Arial"/>
        <family val="2"/>
      </rPr>
      <t>Total actual hours for each row must be greater than zero;</t>
    </r>
  </si>
  <si>
    <t>Total actual hours &gt; 0</t>
  </si>
  <si>
    <t>a</t>
  </si>
  <si>
    <t>b</t>
  </si>
  <si>
    <t>c</t>
  </si>
  <si>
    <t>does not work in the other sheets!!</t>
  </si>
  <si>
    <t>q</t>
  </si>
  <si>
    <t>w</t>
  </si>
  <si>
    <t>e</t>
  </si>
  <si>
    <t>t</t>
  </si>
  <si>
    <t>g</t>
  </si>
  <si>
    <t>h</t>
  </si>
  <si>
    <t>d</t>
  </si>
  <si>
    <t>f</t>
  </si>
  <si>
    <t>i</t>
  </si>
  <si>
    <t>j</t>
  </si>
  <si>
    <t>p</t>
  </si>
  <si>
    <t>o</t>
  </si>
  <si>
    <t>u</t>
  </si>
  <si>
    <t>y</t>
  </si>
  <si>
    <t>r</t>
  </si>
  <si>
    <t>s</t>
  </si>
  <si>
    <t>duplicate ward/hospital and spec codes</t>
  </si>
  <si>
    <t>Avoid gaps in between data rows</t>
  </si>
  <si>
    <t>shows gap in rows of data. Must be 0.</t>
  </si>
  <si>
    <r>
      <t>9)</t>
    </r>
    <r>
      <rPr>
        <sz val="7"/>
        <color theme="6"/>
        <rFont val="Times New Roman"/>
        <family val="1"/>
      </rPr>
      <t xml:space="preserve">    </t>
    </r>
    <r>
      <rPr>
        <sz val="12"/>
        <color theme="6"/>
        <rFont val="Arial"/>
        <family val="2"/>
      </rPr>
      <t>There should be no gaps between each row;</t>
    </r>
  </si>
  <si>
    <r>
      <t>10)</t>
    </r>
    <r>
      <rPr>
        <sz val="7"/>
        <color theme="6"/>
        <rFont val="Times New Roman"/>
        <family val="1"/>
      </rPr>
      <t xml:space="preserve"> </t>
    </r>
    <r>
      <rPr>
        <sz val="12"/>
        <color theme="6"/>
        <rFont val="Arial"/>
        <family val="2"/>
      </rPr>
      <t>Duplication of a ward name within a site.</t>
    </r>
  </si>
  <si>
    <t>ERRORS</t>
  </si>
  <si>
    <t>WARNINGS</t>
  </si>
  <si>
    <t>Day nurse fill rate. Must be 0</t>
  </si>
  <si>
    <t>Day staff fill rate. Must be 0</t>
  </si>
  <si>
    <t>Night nurse fill rate. Must be 0</t>
  </si>
  <si>
    <t>Night staff fill rate. Must be 0</t>
  </si>
  <si>
    <r>
      <t>1)</t>
    </r>
    <r>
      <rPr>
        <sz val="7"/>
        <color theme="6"/>
        <rFont val="Times New Roman"/>
        <family val="1"/>
      </rPr>
      <t xml:space="preserve">    </t>
    </r>
    <r>
      <rPr>
        <sz val="12"/>
        <color theme="6"/>
        <rFont val="Arial"/>
        <family val="2"/>
      </rPr>
      <t>One or more wards has a day nurse fill rate &gt; 100%;</t>
    </r>
  </si>
  <si>
    <r>
      <t>2)</t>
    </r>
    <r>
      <rPr>
        <sz val="7"/>
        <color theme="6"/>
        <rFont val="Times New Roman"/>
        <family val="1"/>
      </rPr>
      <t xml:space="preserve">    </t>
    </r>
    <r>
      <rPr>
        <sz val="12"/>
        <color theme="6"/>
        <rFont val="Arial"/>
        <family val="2"/>
      </rPr>
      <t>One or more wards has a day care staff fill rate &gt; 100%;</t>
    </r>
  </si>
  <si>
    <r>
      <t>3)</t>
    </r>
    <r>
      <rPr>
        <sz val="7"/>
        <color theme="6"/>
        <rFont val="Times New Roman"/>
        <family val="1"/>
      </rPr>
      <t xml:space="preserve">    </t>
    </r>
    <r>
      <rPr>
        <sz val="12"/>
        <color theme="6"/>
        <rFont val="Arial"/>
        <family val="2"/>
      </rPr>
      <t>One or more wards has a night nurse fill rate &gt; 100%;</t>
    </r>
  </si>
  <si>
    <r>
      <t>4)</t>
    </r>
    <r>
      <rPr>
        <sz val="7"/>
        <color theme="6"/>
        <rFont val="Times New Roman"/>
        <family val="1"/>
      </rPr>
      <t xml:space="preserve">    </t>
    </r>
    <r>
      <rPr>
        <sz val="12"/>
        <color theme="6"/>
        <rFont val="Arial"/>
        <family val="2"/>
      </rPr>
      <t>One or more wards has a night care staff fill rate &gt; 100%;</t>
    </r>
  </si>
  <si>
    <r>
      <t>5)</t>
    </r>
    <r>
      <rPr>
        <sz val="7"/>
        <color theme="6"/>
        <rFont val="Times New Roman"/>
        <family val="1"/>
      </rPr>
      <t xml:space="preserve">    </t>
    </r>
    <r>
      <rPr>
        <sz val="12"/>
        <color theme="6"/>
        <rFont val="Arial"/>
        <family val="2"/>
      </rPr>
      <t>One or more wards has less than 1448 actual hours (approx. 2 full time staff);</t>
    </r>
  </si>
  <si>
    <t>got to equal 1</t>
  </si>
  <si>
    <t>Total hrs &gt;30000</t>
  </si>
  <si>
    <t>Total hrs &lt;1448</t>
  </si>
  <si>
    <r>
      <t>6)</t>
    </r>
    <r>
      <rPr>
        <sz val="7"/>
        <color theme="6"/>
        <rFont val="Times New Roman"/>
        <family val="1"/>
      </rPr>
      <t xml:space="preserve">    </t>
    </r>
    <r>
      <rPr>
        <sz val="12"/>
        <color theme="6"/>
        <rFont val="Arial"/>
        <family val="2"/>
      </rPr>
      <t>One or more wards has more than 30 000 actual hours (approx. 40 full time staff);</t>
    </r>
  </si>
  <si>
    <r>
      <t>7)</t>
    </r>
    <r>
      <rPr>
        <sz val="7"/>
        <color theme="6"/>
        <rFont val="Times New Roman"/>
        <family val="1"/>
      </rPr>
      <t xml:space="preserve">    </t>
    </r>
    <r>
      <rPr>
        <sz val="12"/>
        <color theme="6"/>
        <rFont val="Arial"/>
        <family val="2"/>
      </rPr>
      <t>One or more wards has submitted actual hours but zero CHPPD patients.</t>
    </r>
  </si>
  <si>
    <t>shows duplicate specialitiy codes. Must be 0</t>
  </si>
  <si>
    <t>duplicate speciality codes</t>
  </si>
  <si>
    <t>$Ax</t>
  </si>
  <si>
    <t>:$Ax</t>
  </si>
  <si>
    <t>Safe Staffing (Rota Fill Rates and CHPPD) Collection</t>
  </si>
  <si>
    <t>R0A</t>
  </si>
  <si>
    <t>Manchester University NHS Foundation Trust</t>
  </si>
  <si>
    <t>AXG02</t>
  </si>
  <si>
    <t>SAVERNAKE COMMUNITY HOSPITAL</t>
  </si>
  <si>
    <t>R0A04</t>
  </si>
  <si>
    <t>R0A02</t>
  </si>
  <si>
    <t>R0A03</t>
  </si>
  <si>
    <t>R0A05</t>
  </si>
  <si>
    <t>R0A09</t>
  </si>
  <si>
    <t>R0A06</t>
  </si>
  <si>
    <t>R0A07</t>
  </si>
  <si>
    <t>MAYFIELD CENTRE</t>
  </si>
  <si>
    <t>RGQ03</t>
  </si>
  <si>
    <t>ALDEBURGH HOSPITAL</t>
  </si>
  <si>
    <t>RGQ78</t>
  </si>
  <si>
    <t>BLUEBIRD LODGE</t>
  </si>
  <si>
    <t>RGQ05</t>
  </si>
  <si>
    <t>FELIXSTOWE HOSPITAL</t>
  </si>
  <si>
    <t>RP723</t>
  </si>
  <si>
    <t>CARHOLME COURT</t>
  </si>
  <si>
    <t>RV929</t>
  </si>
  <si>
    <t>GRANVILLE COURT NURSING HOME</t>
  </si>
  <si>
    <t>Site Code:K</t>
  </si>
  <si>
    <t>Site Name</t>
  </si>
  <si>
    <t>Ward</t>
  </si>
  <si>
    <t>Day Nurse Plan:N</t>
  </si>
  <si>
    <t>Day Nurse Actual:N</t>
  </si>
  <si>
    <t>Day Care Plan:N</t>
  </si>
  <si>
    <t>Night Nurse Plan:N</t>
  </si>
  <si>
    <t>Night Nurse Actual:N</t>
  </si>
  <si>
    <t>Night Care Plan:N</t>
  </si>
  <si>
    <t>Night Care Actual:N</t>
  </si>
  <si>
    <t>Day Nurse Fill Rate:N</t>
  </si>
  <si>
    <t>Day Care Fill Rate:N</t>
  </si>
  <si>
    <t>Night Nurse Fill Rate:N</t>
  </si>
  <si>
    <t>Night Care Fill Rate:N</t>
  </si>
  <si>
    <t>Total Patients (CHPPD):N</t>
  </si>
  <si>
    <t>Nurse CHPPD:N</t>
  </si>
  <si>
    <t>Care CHPPD:N</t>
  </si>
  <si>
    <t>Overall CHPPD:N</t>
  </si>
  <si>
    <t>Url Staffing Url</t>
  </si>
  <si>
    <t xml:space="preserve">Created backsheet, works with automation tool </t>
  </si>
  <si>
    <t>Day Care Actual:N</t>
  </si>
  <si>
    <t>updated formulas in backsheet to accommodate for "0" defaults in site code</t>
  </si>
  <si>
    <t>NStf-Fil</t>
  </si>
  <si>
    <t>final lockdown and version number updates</t>
  </si>
  <si>
    <t>repaired broken image</t>
  </si>
  <si>
    <t>validation repairs</t>
  </si>
  <si>
    <t>RY552</t>
  </si>
  <si>
    <t>RY553</t>
  </si>
  <si>
    <t>RV5FK</t>
  </si>
  <si>
    <t>N&amp;S CAMHS ASH ADOLESCENT UNIT</t>
  </si>
  <si>
    <t>RV5FR</t>
  </si>
  <si>
    <t>N&amp;S CAMHS OAK ADOLESCENT UNIT</t>
  </si>
  <si>
    <t>made locked cells selectable for ease of use</t>
  </si>
  <si>
    <t>ref data and validation updates</t>
  </si>
  <si>
    <t>RL407</t>
  </si>
  <si>
    <t>RL4CD</t>
  </si>
  <si>
    <t>WEST PARK HOSPITAL - RL4CD</t>
  </si>
  <si>
    <t>Site code issue</t>
  </si>
  <si>
    <t>Do not enter negative numbers</t>
  </si>
  <si>
    <t>319 - RESPITE CARE</t>
  </si>
  <si>
    <t>927 - PHYSICAL HEALTH REHABILITATION</t>
  </si>
  <si>
    <t>928 - MENTAL HEALTH REHABILITATION</t>
  </si>
  <si>
    <t>929 - NEURO-REHABILITATION</t>
  </si>
  <si>
    <t>PADGATE HOUSE RESIDENTIAL CARE</t>
  </si>
  <si>
    <t>RY2T5</t>
  </si>
  <si>
    <t>Fix backsheet issues with hyphens &amp; mixed data type for wards</t>
  </si>
  <si>
    <t>removed a validation at AW request</t>
  </si>
  <si>
    <t>added a validation at AW request</t>
  </si>
  <si>
    <t>103 - BREAST SURGERY</t>
  </si>
  <si>
    <t>307 - DIABETIC MEDICINE</t>
  </si>
  <si>
    <t>318 - INTERMEDIATE CARE</t>
  </si>
  <si>
    <t>323 - SPINAL INJURIES</t>
  </si>
  <si>
    <t>328 - STROKE MEDICINE</t>
  </si>
  <si>
    <t>399 - PSYCHIATRY SERVICES</t>
  </si>
  <si>
    <t>422 - NEONATOLOGY</t>
  </si>
  <si>
    <t>424 - WELL BABIES</t>
  </si>
  <si>
    <t>560 - MIDWIFE LED CARE</t>
  </si>
  <si>
    <t>700 - LEARNING DISABILITY</t>
  </si>
  <si>
    <t>713 - PSYCHOTHERAPY</t>
  </si>
  <si>
    <t>879 - COMMUNITY NURSING</t>
  </si>
  <si>
    <t>903 - PUBLIC HEALTH MEDICINE</t>
  </si>
  <si>
    <t>Speciality code vlookup</t>
  </si>
  <si>
    <t>speciality codes not in list</t>
  </si>
  <si>
    <t>MALTON HOSPITAL</t>
  </si>
  <si>
    <t>RV91T</t>
  </si>
  <si>
    <t>Midlands Partnership NHS Foundation Trust</t>
  </si>
  <si>
    <t>RGD0A</t>
  </si>
  <si>
    <t>AAU Blue Level 1</t>
  </si>
  <si>
    <t>AAU Green Level 1</t>
  </si>
  <si>
    <t>AAU Yellow Level 1</t>
  </si>
  <si>
    <t>AAU Triage Level 1</t>
  </si>
  <si>
    <t>AAU Blue &amp; Yellow Level 3</t>
  </si>
  <si>
    <t>AAU Red Suite</t>
  </si>
  <si>
    <t>Acute Stroke Unit</t>
  </si>
  <si>
    <t>328-STROKE MEDICINE</t>
  </si>
  <si>
    <t>Aldenham</t>
  </si>
  <si>
    <t>Bluebell</t>
  </si>
  <si>
    <t>Cardiac Care</t>
  </si>
  <si>
    <t>Cassio</t>
  </si>
  <si>
    <t>Croxley</t>
  </si>
  <si>
    <t>Heronsgate &amp; Gade</t>
  </si>
  <si>
    <t>Oxhey</t>
  </si>
  <si>
    <t>Sarratt</t>
  </si>
  <si>
    <t>Tudor</t>
  </si>
  <si>
    <t>Winyard</t>
  </si>
  <si>
    <t>Combined ITU</t>
  </si>
  <si>
    <t>Cleves</t>
  </si>
  <si>
    <t>De La Mare/Beckett</t>
  </si>
  <si>
    <t>Elizabeth</t>
  </si>
  <si>
    <t>Flaunden</t>
  </si>
  <si>
    <t>Langley</t>
  </si>
  <si>
    <t>Letchmore</t>
  </si>
  <si>
    <t>Ridge</t>
  </si>
  <si>
    <t>ABC</t>
  </si>
  <si>
    <t>Delivery Suite</t>
  </si>
  <si>
    <t>Katherine</t>
  </si>
  <si>
    <t>Victoria</t>
  </si>
  <si>
    <t>SCBU</t>
  </si>
  <si>
    <t>Starfish</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</si>
</sst>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79" x14ac:knownFonts="1">
    <font>
      <sz val="10"/>
      <name val="Arial"/>
    </font>
    <font>
      <sz val="10"/>
      <name val="Arial"/>
      <family val="2"/>
    </font>
    <font>
      <u/>
      <sz val="10"/>
      <color indexed="12"/>
      <name val="Arial"/>
      <family val="2"/>
    </font>
    <font>
      <sz val="10"/>
      <color indexed="8"/>
      <name val="Arial"/>
      <family val="2"/>
    </font>
    <font>
      <b/>
      <sz val="14"/>
      <color indexed="60"/>
      <name val="Arial"/>
      <family val="2"/>
    </font>
    <font>
      <b/>
      <sz val="12"/>
      <color indexed="60"/>
      <name val="Arial"/>
      <family val="2"/>
    </font>
    <font>
      <b/>
      <sz val="10"/>
      <name val="Arial"/>
      <family val="2"/>
    </font>
    <font>
      <b/>
      <sz val="10"/>
      <color indexed="8"/>
      <name val="Arial"/>
      <family val="2"/>
    </font>
    <font>
      <sz val="10"/>
      <color indexed="10"/>
      <name val="Arial"/>
      <family val="2"/>
    </font>
    <font>
      <sz val="10"/>
      <color indexed="10"/>
      <name val="Arial"/>
      <family val="2"/>
    </font>
    <font>
      <sz val="8"/>
      <name val="Arial"/>
      <family val="2"/>
    </font>
    <font>
      <sz val="10"/>
      <color indexed="48"/>
      <name val="Arial"/>
      <family val="2"/>
    </font>
    <font>
      <sz val="10"/>
      <name val="Arial"/>
      <family val="2"/>
    </font>
    <font>
      <sz val="10"/>
      <name val="MS Sans Serif"/>
      <family val="2"/>
    </font>
    <font>
      <sz val="10"/>
      <name val="Arial"/>
      <family val="2"/>
    </font>
    <font>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color theme="1"/>
      <name val="Calibri"/>
      <family val="2"/>
      <scheme val="minor"/>
    </font>
    <font>
      <sz val="10"/>
      <color rgb="FFFF0000"/>
      <name val="Arial"/>
      <family val="2"/>
    </font>
    <font>
      <sz val="10"/>
      <name val="Calibri"/>
      <family val="2"/>
      <scheme val="minor"/>
    </font>
    <font>
      <sz val="11"/>
      <name val="Calibri"/>
      <family val="2"/>
      <scheme val="minor"/>
    </font>
    <font>
      <sz val="12"/>
      <name val="Calibri"/>
      <family val="2"/>
      <scheme val="minor"/>
    </font>
    <font>
      <b/>
      <sz val="12"/>
      <name val="Calibri"/>
      <family val="2"/>
      <scheme val="minor"/>
    </font>
    <font>
      <sz val="12"/>
      <color rgb="FFFF0000"/>
      <name val="Calibri"/>
      <family val="2"/>
      <scheme val="minor"/>
    </font>
    <font>
      <b/>
      <sz val="12"/>
      <color rgb="FFFF0000"/>
      <name val="Calibri"/>
      <family val="2"/>
      <scheme val="minor"/>
    </font>
    <font>
      <b/>
      <sz val="26"/>
      <color indexed="30"/>
      <name val="Calibri"/>
      <family val="2"/>
      <scheme val="minor"/>
    </font>
    <font>
      <b/>
      <sz val="12"/>
      <color indexed="30"/>
      <name val="Calibri"/>
      <family val="2"/>
      <scheme val="minor"/>
    </font>
    <font>
      <b/>
      <sz val="12"/>
      <color indexed="8"/>
      <name val="Calibri"/>
      <family val="2"/>
      <scheme val="minor"/>
    </font>
    <font>
      <b/>
      <sz val="14"/>
      <name val="Calibri"/>
      <family val="2"/>
      <scheme val="minor"/>
    </font>
    <font>
      <b/>
      <sz val="26"/>
      <color theme="0"/>
      <name val="Calibri"/>
      <family val="2"/>
      <scheme val="minor"/>
    </font>
    <font>
      <b/>
      <sz val="14"/>
      <color indexed="30"/>
      <name val="Calibri"/>
      <family val="2"/>
      <scheme val="minor"/>
    </font>
    <font>
      <b/>
      <sz val="16"/>
      <name val="Calibri"/>
      <family val="2"/>
      <scheme val="minor"/>
    </font>
    <font>
      <b/>
      <sz val="12"/>
      <color theme="0"/>
      <name val="Calibri"/>
      <family val="2"/>
      <scheme val="minor"/>
    </font>
    <font>
      <b/>
      <sz val="14"/>
      <color theme="0"/>
      <name val="Calibri"/>
      <family val="2"/>
      <scheme val="minor"/>
    </font>
    <font>
      <sz val="14"/>
      <color theme="0"/>
      <name val="Calibri"/>
      <family val="2"/>
      <scheme val="minor"/>
    </font>
    <font>
      <sz val="10"/>
      <color indexed="8"/>
      <name val="Calibri"/>
      <family val="2"/>
      <scheme val="minor"/>
    </font>
    <font>
      <b/>
      <sz val="10"/>
      <color indexed="8"/>
      <name val="Calibri"/>
      <family val="2"/>
      <scheme val="minor"/>
    </font>
    <font>
      <b/>
      <sz val="22"/>
      <color rgb="FF0070C0"/>
      <name val="Calibri"/>
      <family val="2"/>
      <scheme val="minor"/>
    </font>
    <font>
      <b/>
      <sz val="10"/>
      <color indexed="41"/>
      <name val="Calibri"/>
      <family val="2"/>
      <scheme val="minor"/>
    </font>
    <font>
      <sz val="10"/>
      <color theme="8" tint="0.79998168889431442"/>
      <name val="Calibri"/>
      <family val="2"/>
      <scheme val="minor"/>
    </font>
    <font>
      <b/>
      <sz val="10"/>
      <name val="Calibri"/>
      <family val="2"/>
      <scheme val="minor"/>
    </font>
    <font>
      <b/>
      <sz val="14"/>
      <color rgb="FFFF0000"/>
      <name val="Calibri"/>
      <family val="2"/>
      <scheme val="minor"/>
    </font>
    <font>
      <b/>
      <sz val="11"/>
      <name val="Calibri"/>
      <family val="2"/>
      <scheme val="minor"/>
    </font>
    <font>
      <b/>
      <sz val="11"/>
      <color indexed="8"/>
      <name val="Calibri"/>
      <family val="2"/>
      <scheme val="minor"/>
    </font>
    <font>
      <sz val="14"/>
      <name val="Calibri"/>
      <family val="2"/>
      <scheme val="minor"/>
    </font>
    <font>
      <sz val="11"/>
      <color indexed="8"/>
      <name val="Calibri"/>
      <family val="2"/>
      <scheme val="minor"/>
    </font>
    <font>
      <sz val="10"/>
      <color rgb="FF000000"/>
      <name val="Arial"/>
      <family val="2"/>
    </font>
    <font>
      <b/>
      <sz val="12"/>
      <name val="Arial"/>
      <family val="2"/>
    </font>
    <font>
      <sz val="12"/>
      <color rgb="FF9BBB59"/>
      <name val="Arial"/>
      <family val="2"/>
    </font>
    <font>
      <sz val="7"/>
      <color rgb="FF9BBB59"/>
      <name val="Times New Roman"/>
      <family val="1"/>
    </font>
    <font>
      <b/>
      <sz val="10"/>
      <color indexed="30"/>
      <name val="Calibri"/>
      <family val="2"/>
      <scheme val="minor"/>
    </font>
    <font>
      <sz val="10"/>
      <color theme="6"/>
      <name val="Arial"/>
      <family val="2"/>
    </font>
    <font>
      <sz val="10"/>
      <color theme="5"/>
      <name val="Calibri"/>
      <family val="2"/>
      <scheme val="minor"/>
    </font>
    <font>
      <sz val="12"/>
      <color theme="6"/>
      <name val="Arial"/>
      <family val="2"/>
    </font>
    <font>
      <sz val="7"/>
      <color theme="6"/>
      <name val="Times New Roman"/>
      <family val="1"/>
    </font>
    <font>
      <sz val="10"/>
      <color theme="9"/>
      <name val="Calibri"/>
      <family val="2"/>
      <scheme val="minor"/>
    </font>
    <font>
      <sz val="10"/>
      <color rgb="FFC00000"/>
      <name val="Calibri"/>
      <family val="2"/>
      <scheme val="minor"/>
    </font>
    <font>
      <sz val="10"/>
      <color rgb="FFFF0000"/>
      <name val="Calibri"/>
      <family val="2"/>
      <scheme val="minor"/>
    </font>
    <font>
      <b/>
      <sz val="48"/>
      <color theme="0"/>
      <name val="Calibri"/>
      <family val="2"/>
      <scheme val="minor"/>
    </font>
    <font>
      <sz val="10"/>
      <color theme="1"/>
      <name val="Arial"/>
      <family val="2"/>
    </font>
    <font>
      <sz val="11"/>
      <name val="Calibri"/>
      <family val="2"/>
    </font>
    <font>
      <sz val="11"/>
      <color rgb="FF76933C"/>
      <name val="Calibri"/>
      <family val="2"/>
    </font>
    <font>
      <sz val="11"/>
      <color rgb="FF1F497D"/>
      <name val="Calibri"/>
      <family val="2"/>
    </font>
  </fonts>
  <fills count="42">
    <fill>
      <patternFill patternType="none"/>
    </fill>
    <fill>
      <patternFill patternType="gray125"/>
    </fill>
    <fill>
      <patternFill patternType="solid">
        <fgColor indexed="43"/>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rgb="FF0070C0"/>
        <bgColor indexed="64"/>
      </patternFill>
    </fill>
    <fill>
      <patternFill patternType="solid">
        <fgColor theme="0" tint="-4.9989318521683403E-2"/>
        <bgColor indexed="64"/>
      </patternFill>
    </fill>
    <fill>
      <patternFill patternType="solid">
        <fgColor rgb="FF0061B8"/>
        <bgColor indexed="64"/>
      </patternFill>
    </fill>
    <fill>
      <patternFill patternType="solid">
        <fgColor rgb="FFFFFF99"/>
        <bgColor indexed="64"/>
      </patternFill>
    </fill>
    <fill>
      <patternFill patternType="solid">
        <fgColor indexed="9"/>
        <bgColor indexed="64"/>
      </patternFill>
    </fill>
    <fill>
      <patternFill patternType="solid">
        <fgColor rgb="FFFFFF00"/>
        <bgColor indexed="64"/>
      </patternFill>
    </fill>
    <fill>
      <patternFill patternType="solid">
        <fgColor theme="6" tint="0.79998168889431442"/>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Dashed">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style="thin">
        <color indexed="64"/>
      </top>
      <bottom/>
      <diagonal/>
    </border>
    <border>
      <left style="thin">
        <color indexed="64"/>
      </left>
      <right/>
      <top/>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56">
    <xf numFmtId="0" fontId="0" fillId="0" borderId="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7" fillId="22" borderId="0" applyNumberFormat="0" applyBorder="0" applyAlignment="0" applyProtection="0"/>
    <xf numFmtId="0" fontId="17"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7" fillId="26" borderId="0" applyNumberFormat="0" applyBorder="0" applyAlignment="0" applyProtection="0"/>
    <xf numFmtId="0" fontId="18" fillId="27" borderId="0" applyNumberFormat="0" applyBorder="0" applyAlignment="0" applyProtection="0"/>
    <xf numFmtId="0" fontId="19" fillId="28" borderId="15" applyNumberFormat="0" applyAlignment="0" applyProtection="0"/>
    <xf numFmtId="0" fontId="20" fillId="29" borderId="16" applyNumberFormat="0" applyAlignment="0" applyProtection="0"/>
    <xf numFmtId="0" fontId="21" fillId="0" borderId="0" applyNumberFormat="0" applyFill="0" applyBorder="0" applyAlignment="0" applyProtection="0"/>
    <xf numFmtId="0" fontId="22" fillId="30" borderId="0" applyNumberFormat="0" applyBorder="0" applyAlignment="0" applyProtection="0"/>
    <xf numFmtId="0" fontId="4" fillId="0" borderId="0">
      <alignment horizontal="left"/>
    </xf>
    <xf numFmtId="0" fontId="5" fillId="0" borderId="0">
      <alignment horizontal="left" indent="1"/>
    </xf>
    <xf numFmtId="0" fontId="23" fillId="0" borderId="17" applyNumberFormat="0" applyFill="0" applyAlignment="0" applyProtection="0"/>
    <xf numFmtId="0" fontId="24" fillId="0" borderId="18" applyNumberFormat="0" applyFill="0" applyAlignment="0" applyProtection="0"/>
    <xf numFmtId="0" fontId="25" fillId="0" borderId="19" applyNumberFormat="0" applyFill="0" applyAlignment="0" applyProtection="0"/>
    <xf numFmtId="0" fontId="25" fillId="0" borderId="0" applyNumberFormat="0" applyFill="0" applyBorder="0" applyAlignment="0" applyProtection="0"/>
    <xf numFmtId="0" fontId="2" fillId="0" borderId="0" applyNumberFormat="0" applyFill="0" applyBorder="0" applyAlignment="0" applyProtection="0">
      <alignment vertical="top"/>
      <protection locked="0"/>
    </xf>
    <xf numFmtId="0" fontId="1" fillId="0" borderId="0">
      <alignment horizontal="left" vertical="top" wrapText="1" indent="2"/>
    </xf>
    <xf numFmtId="0" fontId="14" fillId="0" borderId="0">
      <alignment horizontal="left" vertical="top" wrapText="1" indent="2"/>
    </xf>
    <xf numFmtId="0" fontId="26" fillId="31" borderId="15" applyNumberFormat="0" applyAlignment="0" applyProtection="0"/>
    <xf numFmtId="0" fontId="27" fillId="0" borderId="20" applyNumberFormat="0" applyFill="0" applyAlignment="0" applyProtection="0"/>
    <xf numFmtId="0" fontId="28" fillId="32" borderId="0" applyNumberFormat="0" applyBorder="0" applyAlignment="0" applyProtection="0"/>
    <xf numFmtId="0" fontId="12" fillId="0" borderId="0"/>
    <xf numFmtId="0" fontId="16" fillId="0" borderId="0"/>
    <xf numFmtId="0" fontId="3" fillId="0" borderId="0"/>
    <xf numFmtId="0" fontId="13" fillId="0" borderId="0"/>
    <xf numFmtId="0" fontId="16" fillId="33" borderId="21" applyNumberFormat="0" applyFont="0" applyAlignment="0" applyProtection="0"/>
    <xf numFmtId="0" fontId="29" fillId="28" borderId="22" applyNumberFormat="0" applyAlignment="0" applyProtection="0"/>
    <xf numFmtId="9" fontId="1" fillId="0" borderId="0" applyFont="0" applyFill="0" applyBorder="0" applyAlignment="0" applyProtection="0"/>
    <xf numFmtId="9" fontId="14" fillId="0" borderId="0" applyFont="0" applyFill="0" applyBorder="0" applyAlignment="0" applyProtection="0"/>
    <xf numFmtId="0" fontId="1" fillId="0" borderId="0">
      <alignment horizontal="left" wrapText="1" indent="1"/>
    </xf>
    <xf numFmtId="0" fontId="14" fillId="0" borderId="0">
      <alignment horizontal="left" wrapText="1" indent="1"/>
    </xf>
    <xf numFmtId="0" fontId="30" fillId="0" borderId="0" applyNumberFormat="0" applyFill="0" applyBorder="0" applyAlignment="0" applyProtection="0"/>
    <xf numFmtId="0" fontId="31" fillId="0" borderId="23" applyNumberFormat="0" applyFill="0" applyAlignment="0" applyProtection="0"/>
    <xf numFmtId="0" fontId="32" fillId="0" borderId="0" applyNumberFormat="0" applyFill="0" applyBorder="0" applyAlignment="0" applyProtection="0"/>
    <xf numFmtId="0" fontId="76" fillId="0" borderId="0"/>
  </cellStyleXfs>
  <cellXfs count="185">
    <xf numFmtId="0" fontId="0" fillId="0" borderId="0" xfId="0"/>
    <xf numFmtId="0" fontId="6" fillId="2" borderId="1" xfId="0" applyFont="1" applyFill="1" applyBorder="1"/>
    <xf numFmtId="0" fontId="7" fillId="2" borderId="1" xfId="44" applyFont="1" applyFill="1" applyBorder="1" applyAlignment="1">
      <alignment horizontal="center"/>
    </xf>
    <xf numFmtId="0" fontId="0" fillId="0" borderId="0" xfId="0" applyAlignment="1"/>
    <xf numFmtId="0" fontId="8" fillId="0" borderId="0" xfId="0" applyFont="1"/>
    <xf numFmtId="0" fontId="9" fillId="0" borderId="0" xfId="0" applyFont="1" applyFill="1" applyBorder="1" applyAlignment="1">
      <alignment horizontal="left"/>
    </xf>
    <xf numFmtId="0" fontId="9" fillId="0" borderId="0" xfId="0" applyFont="1" applyBorder="1" applyAlignment="1">
      <alignment horizontal="left"/>
    </xf>
    <xf numFmtId="0" fontId="9" fillId="0" borderId="0" xfId="0" applyFont="1" applyFill="1" applyBorder="1" applyAlignment="1" applyProtection="1">
      <alignment horizontal="left"/>
      <protection locked="0"/>
    </xf>
    <xf numFmtId="0" fontId="9" fillId="0" borderId="0" xfId="0" applyFont="1"/>
    <xf numFmtId="0" fontId="0" fillId="0" borderId="0" xfId="0" applyBorder="1"/>
    <xf numFmtId="0" fontId="9" fillId="0" borderId="0" xfId="0" applyFont="1" applyFill="1" applyAlignment="1">
      <alignment horizontal="left"/>
    </xf>
    <xf numFmtId="0" fontId="10" fillId="0" borderId="0" xfId="0" applyFont="1"/>
    <xf numFmtId="0" fontId="0" fillId="0" borderId="0" xfId="0" applyFill="1" applyBorder="1" applyAlignment="1">
      <alignment horizontal="left"/>
    </xf>
    <xf numFmtId="0" fontId="8" fillId="0" borderId="0" xfId="0" applyFont="1" applyFill="1" applyBorder="1" applyAlignment="1">
      <alignment horizontal="left"/>
    </xf>
    <xf numFmtId="0" fontId="11" fillId="0" borderId="0" xfId="0" applyFont="1" applyFill="1" applyBorder="1" applyAlignment="1">
      <alignment horizontal="left"/>
    </xf>
    <xf numFmtId="0" fontId="12" fillId="0" borderId="0" xfId="0" applyFont="1"/>
    <xf numFmtId="0" fontId="0" fillId="0" borderId="0" xfId="0" applyFill="1"/>
    <xf numFmtId="17" fontId="0" fillId="0" borderId="0" xfId="0" applyNumberFormat="1"/>
    <xf numFmtId="0" fontId="12" fillId="0" borderId="0" xfId="0" applyFont="1" applyFill="1"/>
    <xf numFmtId="0" fontId="12" fillId="0" borderId="0" xfId="0" applyFont="1" applyFill="1" applyBorder="1" applyAlignment="1">
      <alignment horizontal="left"/>
    </xf>
    <xf numFmtId="0" fontId="12" fillId="0" borderId="0" xfId="0" applyFont="1" applyFill="1" applyBorder="1"/>
    <xf numFmtId="0" fontId="0" fillId="0" borderId="0" xfId="0" applyFont="1" applyFill="1"/>
    <xf numFmtId="0" fontId="15" fillId="0" borderId="0" xfId="0" applyFont="1"/>
    <xf numFmtId="0" fontId="34" fillId="0" borderId="0" xfId="0" applyFont="1"/>
    <xf numFmtId="0" fontId="37" fillId="0" borderId="0" xfId="0" applyFont="1"/>
    <xf numFmtId="14" fontId="37" fillId="0" borderId="0" xfId="0" applyNumberFormat="1" applyFont="1"/>
    <xf numFmtId="0" fontId="38" fillId="0" borderId="0" xfId="0" applyFont="1"/>
    <xf numFmtId="0" fontId="39" fillId="0" borderId="0" xfId="0" applyFont="1"/>
    <xf numFmtId="0" fontId="40" fillId="0" borderId="0" xfId="0" applyFont="1"/>
    <xf numFmtId="0" fontId="35" fillId="34" borderId="0" xfId="0" applyFont="1" applyFill="1" applyProtection="1">
      <protection hidden="1"/>
    </xf>
    <xf numFmtId="0" fontId="35" fillId="34" borderId="0" xfId="0" applyFont="1" applyFill="1" applyAlignment="1" applyProtection="1">
      <alignment horizontal="right"/>
      <protection hidden="1"/>
    </xf>
    <xf numFmtId="0" fontId="37" fillId="34" borderId="0" xfId="0" applyFont="1" applyFill="1" applyProtection="1">
      <protection hidden="1"/>
    </xf>
    <xf numFmtId="0" fontId="41" fillId="34" borderId="0" xfId="0" applyFont="1" applyFill="1" applyAlignment="1" applyProtection="1">
      <protection hidden="1"/>
    </xf>
    <xf numFmtId="16" fontId="48" fillId="35" borderId="2" xfId="0" applyNumberFormat="1" applyFont="1" applyFill="1" applyBorder="1" applyAlignment="1" applyProtection="1">
      <alignment horizontal="center" vertical="center" wrapText="1"/>
    </xf>
    <xf numFmtId="16" fontId="49" fillId="35" borderId="2" xfId="0" applyNumberFormat="1" applyFont="1" applyFill="1" applyBorder="1" applyAlignment="1" applyProtection="1">
      <alignment horizontal="center" vertical="center" wrapText="1"/>
    </xf>
    <xf numFmtId="1" fontId="49" fillId="35" borderId="1" xfId="0" applyNumberFormat="1" applyFont="1" applyFill="1" applyBorder="1" applyAlignment="1" applyProtection="1">
      <alignment horizontal="center" vertical="center" wrapText="1"/>
    </xf>
    <xf numFmtId="0" fontId="35" fillId="34" borderId="0" xfId="0" applyFont="1" applyFill="1" applyProtection="1"/>
    <xf numFmtId="0" fontId="51" fillId="34" borderId="0" xfId="0" applyFont="1" applyFill="1" applyProtection="1">
      <protection hidden="1"/>
    </xf>
    <xf numFmtId="0" fontId="52" fillId="34" borderId="0" xfId="0" applyFont="1" applyFill="1" applyAlignment="1" applyProtection="1">
      <alignment horizontal="left"/>
    </xf>
    <xf numFmtId="0" fontId="41" fillId="34" borderId="0" xfId="0" applyFont="1" applyFill="1" applyAlignment="1" applyProtection="1"/>
    <xf numFmtId="0" fontId="54" fillId="34" borderId="0" xfId="0" applyFont="1" applyFill="1" applyBorder="1" applyAlignment="1" applyProtection="1">
      <alignment horizontal="center" vertical="center" wrapText="1"/>
    </xf>
    <xf numFmtId="0" fontId="40" fillId="34" borderId="0" xfId="0" applyFont="1" applyFill="1" applyAlignment="1" applyProtection="1">
      <alignment horizontal="center"/>
    </xf>
    <xf numFmtId="1" fontId="54" fillId="34" borderId="0" xfId="0" applyNumberFormat="1" applyFont="1" applyFill="1" applyBorder="1" applyAlignment="1" applyProtection="1">
      <alignment horizontal="center" vertical="center"/>
    </xf>
    <xf numFmtId="0" fontId="55" fillId="34" borderId="0" xfId="0" applyFont="1" applyFill="1" applyProtection="1"/>
    <xf numFmtId="0" fontId="35" fillId="34" borderId="0" xfId="0" applyFont="1" applyFill="1" applyAlignment="1" applyProtection="1">
      <alignment horizontal="center" vertical="center" wrapText="1"/>
    </xf>
    <xf numFmtId="0" fontId="57" fillId="34" borderId="0" xfId="0" applyFont="1" applyFill="1" applyAlignment="1" applyProtection="1">
      <alignment horizontal="center" vertical="center" wrapText="1"/>
    </xf>
    <xf numFmtId="0" fontId="56" fillId="34" borderId="0" xfId="0" applyFont="1" applyFill="1" applyAlignment="1" applyProtection="1">
      <alignment horizontal="center" vertical="center" wrapText="1"/>
    </xf>
    <xf numFmtId="0" fontId="58" fillId="34" borderId="0" xfId="0" applyFont="1" applyFill="1" applyAlignment="1" applyProtection="1">
      <alignment horizontal="center" vertical="center" wrapText="1"/>
    </xf>
    <xf numFmtId="0" fontId="35" fillId="34" borderId="0" xfId="0" applyFont="1" applyFill="1" applyAlignment="1" applyProtection="1">
      <alignment horizontal="center" vertical="center"/>
    </xf>
    <xf numFmtId="0" fontId="51" fillId="34" borderId="0" xfId="0" applyFont="1" applyFill="1" applyProtection="1"/>
    <xf numFmtId="0" fontId="55" fillId="34" borderId="0" xfId="0" applyFont="1" applyFill="1" applyProtection="1">
      <protection hidden="1"/>
    </xf>
    <xf numFmtId="0" fontId="51" fillId="34" borderId="0" xfId="0" applyFont="1" applyFill="1" applyAlignment="1" applyProtection="1">
      <alignment horizontal="center" vertical="center"/>
      <protection hidden="1"/>
    </xf>
    <xf numFmtId="0" fontId="33" fillId="34" borderId="0" xfId="0" applyFont="1" applyFill="1" applyProtection="1"/>
    <xf numFmtId="0" fontId="35" fillId="34" borderId="0" xfId="0" applyFont="1" applyFill="1" applyAlignment="1" applyProtection="1">
      <alignment horizontal="right"/>
    </xf>
    <xf numFmtId="16" fontId="44" fillId="36" borderId="1" xfId="0" applyNumberFormat="1" applyFont="1" applyFill="1" applyBorder="1" applyAlignment="1" applyProtection="1">
      <alignment horizontal="center" vertical="center" wrapText="1"/>
    </xf>
    <xf numFmtId="0" fontId="42" fillId="34" borderId="0" xfId="0" applyFont="1" applyFill="1" applyAlignment="1" applyProtection="1"/>
    <xf numFmtId="0" fontId="59" fillId="34" borderId="0" xfId="0" applyFont="1" applyFill="1" applyAlignment="1" applyProtection="1">
      <alignment horizontal="left"/>
    </xf>
    <xf numFmtId="0" fontId="59" fillId="34" borderId="0" xfId="0" applyFont="1" applyFill="1" applyAlignment="1" applyProtection="1"/>
    <xf numFmtId="0" fontId="36" fillId="34" borderId="0" xfId="0" applyFont="1" applyFill="1" applyAlignment="1" applyProtection="1">
      <alignment vertical="center"/>
    </xf>
    <xf numFmtId="0" fontId="61" fillId="34" borderId="1" xfId="45" applyNumberFormat="1" applyFont="1" applyFill="1" applyBorder="1" applyAlignment="1" applyProtection="1">
      <alignment horizontal="center" vertical="center"/>
    </xf>
    <xf numFmtId="0" fontId="61" fillId="34" borderId="1" xfId="45" applyNumberFormat="1" applyFont="1" applyFill="1" applyBorder="1" applyAlignment="1" applyProtection="1">
      <alignment horizontal="center" vertical="center" wrapText="1"/>
      <protection locked="0"/>
    </xf>
    <xf numFmtId="0" fontId="36" fillId="34" borderId="1" xfId="0" applyFont="1" applyFill="1" applyBorder="1" applyAlignment="1" applyProtection="1">
      <alignment horizontal="center" vertical="center"/>
      <protection locked="0"/>
    </xf>
    <xf numFmtId="0" fontId="61" fillId="34" borderId="1" xfId="0" applyFont="1" applyFill="1" applyBorder="1" applyAlignment="1" applyProtection="1">
      <alignment horizontal="center" vertical="center"/>
      <protection locked="0"/>
    </xf>
    <xf numFmtId="0" fontId="61" fillId="34" borderId="4" xfId="0" applyFont="1" applyFill="1" applyBorder="1" applyAlignment="1" applyProtection="1">
      <alignment horizontal="center" vertical="center"/>
      <protection locked="0"/>
    </xf>
    <xf numFmtId="0" fontId="61" fillId="34" borderId="3" xfId="0" applyFont="1" applyFill="1" applyBorder="1" applyAlignment="1" applyProtection="1">
      <alignment horizontal="center" vertical="center"/>
      <protection locked="0"/>
    </xf>
    <xf numFmtId="164" fontId="36" fillId="34" borderId="1" xfId="48" applyNumberFormat="1" applyFont="1" applyFill="1" applyBorder="1" applyAlignment="1" applyProtection="1">
      <alignment horizontal="center" vertical="center"/>
      <protection hidden="1"/>
    </xf>
    <xf numFmtId="164" fontId="61" fillId="34" borderId="1" xfId="0" applyNumberFormat="1" applyFont="1" applyFill="1" applyBorder="1" applyAlignment="1" applyProtection="1">
      <alignment horizontal="center" vertical="center"/>
      <protection hidden="1"/>
    </xf>
    <xf numFmtId="0" fontId="61" fillId="34" borderId="7" xfId="0" applyFont="1" applyFill="1" applyBorder="1" applyAlignment="1" applyProtection="1">
      <alignment horizontal="center" vertical="center"/>
      <protection locked="0"/>
    </xf>
    <xf numFmtId="165" fontId="61" fillId="34" borderId="1" xfId="0" applyNumberFormat="1" applyFont="1" applyFill="1" applyBorder="1" applyAlignment="1" applyProtection="1">
      <alignment horizontal="center" vertical="center"/>
      <protection hidden="1"/>
    </xf>
    <xf numFmtId="0" fontId="61" fillId="34" borderId="0" xfId="45" applyNumberFormat="1" applyFont="1" applyFill="1" applyBorder="1" applyProtection="1"/>
    <xf numFmtId="0" fontId="59" fillId="34" borderId="1" xfId="45" applyNumberFormat="1" applyFont="1" applyFill="1" applyBorder="1" applyAlignment="1" applyProtection="1">
      <alignment horizontal="center"/>
    </xf>
    <xf numFmtId="0" fontId="36" fillId="34" borderId="1" xfId="0" applyFont="1" applyFill="1" applyBorder="1" applyAlignment="1" applyProtection="1">
      <alignment horizontal="center" vertical="center"/>
      <protection hidden="1"/>
    </xf>
    <xf numFmtId="0" fontId="36" fillId="34" borderId="1" xfId="45" quotePrefix="1" applyNumberFormat="1" applyFont="1" applyFill="1" applyBorder="1" applyAlignment="1" applyProtection="1">
      <alignment horizontal="center" vertical="center"/>
      <protection locked="0"/>
    </xf>
    <xf numFmtId="0" fontId="52" fillId="34" borderId="0" xfId="0" applyFont="1" applyFill="1" applyAlignment="1" applyProtection="1">
      <alignment horizontal="center" vertical="center"/>
    </xf>
    <xf numFmtId="0" fontId="41" fillId="34" borderId="0" xfId="0" applyFont="1" applyFill="1" applyAlignment="1" applyProtection="1">
      <alignment horizontal="center" vertical="center"/>
    </xf>
    <xf numFmtId="0" fontId="61" fillId="34" borderId="1" xfId="45" quotePrefix="1" applyNumberFormat="1" applyFont="1" applyFill="1" applyBorder="1" applyAlignment="1" applyProtection="1">
      <alignment horizontal="center" vertical="center"/>
      <protection locked="0"/>
    </xf>
    <xf numFmtId="0" fontId="61" fillId="34" borderId="0" xfId="45" quotePrefix="1" applyNumberFormat="1" applyFont="1" applyFill="1" applyBorder="1" applyAlignment="1" applyProtection="1">
      <alignment horizontal="center" vertical="center"/>
    </xf>
    <xf numFmtId="0" fontId="59" fillId="34" borderId="1" xfId="45" applyNumberFormat="1" applyFont="1" applyFill="1" applyBorder="1" applyAlignment="1" applyProtection="1">
      <alignment horizontal="center" vertical="center"/>
    </xf>
    <xf numFmtId="0" fontId="36" fillId="34" borderId="6" xfId="0" applyFont="1" applyFill="1" applyBorder="1" applyAlignment="1" applyProtection="1">
      <alignment horizontal="center" vertical="center" wrapText="1"/>
      <protection locked="0"/>
    </xf>
    <xf numFmtId="0" fontId="61" fillId="34" borderId="1" xfId="0" applyFont="1" applyFill="1" applyBorder="1" applyAlignment="1" applyProtection="1">
      <alignment horizontal="center" vertical="center"/>
    </xf>
    <xf numFmtId="0" fontId="61" fillId="34" borderId="1" xfId="0" applyFont="1" applyFill="1" applyBorder="1" applyAlignment="1" applyProtection="1">
      <alignment horizontal="center" vertical="center"/>
      <protection hidden="1"/>
    </xf>
    <xf numFmtId="16" fontId="46" fillId="34" borderId="0" xfId="0" applyNumberFormat="1" applyFont="1" applyFill="1" applyBorder="1" applyAlignment="1" applyProtection="1">
      <alignment horizontal="center" vertical="center" wrapText="1"/>
    </xf>
    <xf numFmtId="0" fontId="53" fillId="34" borderId="0" xfId="0" applyFont="1" applyFill="1" applyAlignment="1" applyProtection="1">
      <alignment horizontal="center" vertical="center"/>
    </xf>
    <xf numFmtId="0" fontId="56" fillId="34" borderId="0" xfId="0" applyFont="1" applyFill="1" applyBorder="1" applyAlignment="1" applyProtection="1">
      <alignment horizontal="center" vertical="center" wrapText="1"/>
    </xf>
    <xf numFmtId="0" fontId="36" fillId="34" borderId="0" xfId="0" applyFont="1" applyFill="1" applyAlignment="1" applyProtection="1">
      <alignment horizontal="center" vertical="center"/>
      <protection locked="0"/>
    </xf>
    <xf numFmtId="0" fontId="61" fillId="34" borderId="4" xfId="0" applyFont="1" applyFill="1" applyBorder="1" applyAlignment="1" applyProtection="1">
      <alignment horizontal="center" vertical="center" wrapText="1"/>
      <protection locked="0"/>
    </xf>
    <xf numFmtId="0" fontId="37" fillId="34" borderId="0" xfId="0" applyFont="1" applyFill="1" applyBorder="1" applyAlignment="1" applyProtection="1">
      <alignment horizontal="center" vertical="center" wrapText="1"/>
      <protection hidden="1"/>
    </xf>
    <xf numFmtId="0" fontId="1" fillId="34" borderId="0" xfId="36" applyFont="1" applyFill="1" applyBorder="1" applyAlignment="1" applyProtection="1">
      <alignment horizontal="center" vertical="center"/>
      <protection hidden="1"/>
    </xf>
    <xf numFmtId="49" fontId="37" fillId="34" borderId="0" xfId="0" applyNumberFormat="1" applyFont="1" applyFill="1" applyAlignment="1" applyProtection="1">
      <alignment vertical="center" wrapText="1"/>
      <protection hidden="1"/>
    </xf>
    <xf numFmtId="0" fontId="37" fillId="34" borderId="0" xfId="0" applyFont="1" applyFill="1" applyAlignment="1" applyProtection="1">
      <alignment vertical="center" wrapText="1"/>
      <protection hidden="1"/>
    </xf>
    <xf numFmtId="49" fontId="37" fillId="34" borderId="0" xfId="0" applyNumberFormat="1" applyFont="1" applyFill="1" applyBorder="1" applyAlignment="1" applyProtection="1">
      <alignment vertical="center" wrapText="1"/>
      <protection hidden="1"/>
    </xf>
    <xf numFmtId="0" fontId="37" fillId="34" borderId="0" xfId="0" applyFont="1" applyFill="1" applyBorder="1" applyAlignment="1" applyProtection="1">
      <alignment vertical="center"/>
      <protection hidden="1"/>
    </xf>
    <xf numFmtId="0" fontId="38" fillId="34" borderId="8" xfId="0" applyFont="1" applyFill="1" applyBorder="1" applyAlignment="1" applyProtection="1">
      <alignment horizontal="center" vertical="center" wrapText="1"/>
    </xf>
    <xf numFmtId="0" fontId="1" fillId="0" borderId="0" xfId="0" applyFont="1"/>
    <xf numFmtId="0" fontId="63" fillId="0" borderId="0" xfId="0" applyFont="1" applyAlignment="1">
      <alignment vertical="center"/>
    </xf>
    <xf numFmtId="0" fontId="64" fillId="0" borderId="0" xfId="0" applyFont="1" applyAlignment="1">
      <alignment horizontal="left" vertical="center" indent="4"/>
    </xf>
    <xf numFmtId="0" fontId="66" fillId="34" borderId="0" xfId="0" applyFont="1" applyFill="1" applyAlignment="1" applyProtection="1"/>
    <xf numFmtId="0" fontId="52" fillId="38" borderId="0" xfId="0" applyFont="1" applyFill="1" applyAlignment="1" applyProtection="1"/>
    <xf numFmtId="0" fontId="67" fillId="0" borderId="0" xfId="0" applyFont="1"/>
    <xf numFmtId="0" fontId="51" fillId="34" borderId="1" xfId="0" applyFont="1" applyFill="1" applyBorder="1" applyProtection="1"/>
    <xf numFmtId="0" fontId="69" fillId="0" borderId="0" xfId="0" applyFont="1" applyAlignment="1">
      <alignment horizontal="left" vertical="center" indent="4"/>
    </xf>
    <xf numFmtId="0" fontId="41" fillId="38" borderId="0" xfId="0" applyFont="1" applyFill="1" applyAlignment="1" applyProtection="1"/>
    <xf numFmtId="0" fontId="68" fillId="38" borderId="0" xfId="0" applyFont="1" applyFill="1" applyProtection="1"/>
    <xf numFmtId="0" fontId="72" fillId="38" borderId="0" xfId="0" applyFont="1" applyFill="1" applyProtection="1"/>
    <xf numFmtId="0" fontId="51" fillId="38" borderId="0" xfId="0" applyFont="1" applyFill="1" applyAlignment="1" applyProtection="1">
      <alignment wrapText="1"/>
    </xf>
    <xf numFmtId="0" fontId="35" fillId="38" borderId="0" xfId="0" applyFont="1" applyFill="1" applyProtection="1"/>
    <xf numFmtId="0" fontId="51" fillId="38" borderId="0" xfId="0" applyFont="1" applyFill="1" applyProtection="1"/>
    <xf numFmtId="0" fontId="51" fillId="38" borderId="0" xfId="0" applyFont="1" applyFill="1" applyProtection="1">
      <protection hidden="1"/>
    </xf>
    <xf numFmtId="0" fontId="71" fillId="34" borderId="0" xfId="0" applyFont="1" applyFill="1" applyProtection="1"/>
    <xf numFmtId="0" fontId="71" fillId="34" borderId="0" xfId="0" applyFont="1" applyFill="1" applyAlignment="1" applyProtection="1">
      <alignment horizontal="left" vertical="center"/>
    </xf>
    <xf numFmtId="0" fontId="71" fillId="34" borderId="0" xfId="0" applyFont="1" applyFill="1" applyAlignment="1" applyProtection="1">
      <alignment horizontal="left"/>
    </xf>
    <xf numFmtId="0" fontId="73" fillId="38" borderId="0" xfId="0" applyFont="1" applyFill="1" applyProtection="1"/>
    <xf numFmtId="0" fontId="1" fillId="0" borderId="0" xfId="0" applyFont="1" applyFill="1" applyBorder="1" applyAlignment="1">
      <alignment horizontal="left"/>
    </xf>
    <xf numFmtId="0" fontId="1" fillId="0" borderId="0" xfId="0" applyFont="1" applyFill="1" applyBorder="1"/>
    <xf numFmtId="0" fontId="1" fillId="0" borderId="0" xfId="0" applyFont="1" applyFill="1"/>
    <xf numFmtId="0" fontId="0" fillId="0" borderId="0" xfId="0" applyFill="1" applyProtection="1"/>
    <xf numFmtId="0" fontId="3" fillId="0" borderId="0" xfId="0" applyFont="1" applyFill="1" applyProtection="1">
      <protection hidden="1"/>
    </xf>
    <xf numFmtId="0" fontId="16" fillId="0" borderId="0" xfId="43" applyFill="1"/>
    <xf numFmtId="0" fontId="33" fillId="0" borderId="0" xfId="43" applyFont="1" applyFill="1"/>
    <xf numFmtId="0" fontId="1" fillId="0" borderId="0" xfId="43" applyFont="1" applyFill="1"/>
    <xf numFmtId="0" fontId="62" fillId="0" borderId="0" xfId="0" applyFont="1" applyFill="1"/>
    <xf numFmtId="0" fontId="35" fillId="0" borderId="0" xfId="43" applyFont="1" applyFill="1" applyAlignment="1">
      <alignment vertical="center"/>
    </xf>
    <xf numFmtId="0" fontId="35" fillId="0" borderId="0" xfId="43" applyFont="1" applyFill="1"/>
    <xf numFmtId="0" fontId="75" fillId="0" borderId="0" xfId="43" applyFont="1" applyFill="1"/>
    <xf numFmtId="0" fontId="75" fillId="0" borderId="0" xfId="43" applyFont="1" applyFill="1" applyAlignment="1">
      <alignment vertical="center"/>
    </xf>
    <xf numFmtId="0" fontId="76" fillId="0" borderId="0" xfId="0" applyFont="1" applyFill="1"/>
    <xf numFmtId="0" fontId="3" fillId="39" borderId="0" xfId="0" applyFont="1" applyFill="1" applyProtection="1">
      <protection hidden="1"/>
    </xf>
    <xf numFmtId="0" fontId="1" fillId="34" borderId="0" xfId="43" applyFont="1" applyFill="1" applyBorder="1" applyAlignment="1">
      <alignment horizontal="left" vertical="center"/>
    </xf>
    <xf numFmtId="0" fontId="3" fillId="34" borderId="0" xfId="43" applyFont="1" applyFill="1" applyBorder="1" applyAlignment="1">
      <alignment horizontal="left" vertical="center"/>
    </xf>
    <xf numFmtId="0" fontId="1" fillId="34" borderId="0" xfId="43" applyFont="1" applyFill="1" applyBorder="1"/>
    <xf numFmtId="0" fontId="75" fillId="34" borderId="0" xfId="43" applyFont="1" applyFill="1" applyBorder="1"/>
    <xf numFmtId="0" fontId="0" fillId="0" borderId="0" xfId="0" applyFill="1" applyBorder="1"/>
    <xf numFmtId="0" fontId="77" fillId="0" borderId="0" xfId="0" applyFont="1" applyAlignment="1">
      <alignment vertical="center"/>
    </xf>
    <xf numFmtId="0" fontId="75" fillId="0" borderId="0" xfId="43" applyFont="1" applyAlignment="1">
      <alignment vertical="center"/>
    </xf>
    <xf numFmtId="0" fontId="75" fillId="0" borderId="0" xfId="43" applyFont="1"/>
    <xf numFmtId="0" fontId="33" fillId="0" borderId="0" xfId="43" applyFont="1"/>
    <xf numFmtId="0" fontId="76" fillId="0" borderId="0" xfId="0" applyFont="1"/>
    <xf numFmtId="0" fontId="62" fillId="0" borderId="0" xfId="0" applyFont="1"/>
    <xf numFmtId="0" fontId="62" fillId="0" borderId="0" xfId="0" applyFont="1" applyAlignment="1">
      <alignment vertical="center"/>
    </xf>
    <xf numFmtId="0" fontId="15" fillId="0" borderId="0" xfId="0" applyNumberFormat="1" applyFont="1"/>
    <xf numFmtId="15" fontId="37" fillId="0" borderId="0" xfId="0" applyNumberFormat="1" applyFont="1"/>
    <xf numFmtId="0" fontId="78" fillId="0" borderId="0" xfId="0" applyFont="1"/>
    <xf numFmtId="0" fontId="35" fillId="40" borderId="0" xfId="0" applyFont="1" applyFill="1" applyProtection="1"/>
    <xf numFmtId="0" fontId="35" fillId="41" borderId="0" xfId="0" applyFont="1" applyFill="1" applyProtection="1"/>
    <xf numFmtId="4" fontId="76" fillId="0" borderId="1" xfId="55" applyNumberFormat="1" applyBorder="1" applyAlignment="1" applyProtection="1">
      <alignment horizontal="center" vertical="center"/>
      <protection locked="0"/>
    </xf>
    <xf numFmtId="0" fontId="36" fillId="34" borderId="1" xfId="0" applyFont="1" applyFill="1" applyBorder="1" applyAlignment="1" applyProtection="1">
      <alignment horizontal="center" vertical="center"/>
      <protection hidden="1"/>
    </xf>
    <xf numFmtId="0" fontId="36" fillId="34" borderId="4" xfId="0" applyFont="1" applyFill="1" applyBorder="1" applyAlignment="1" applyProtection="1">
      <alignment horizontal="center" vertical="center"/>
      <protection hidden="1"/>
    </xf>
    <xf numFmtId="0" fontId="36" fillId="34" borderId="5" xfId="0" applyFont="1" applyFill="1" applyBorder="1" applyAlignment="1" applyProtection="1">
      <alignment horizontal="center" vertical="center"/>
      <protection hidden="1"/>
    </xf>
    <xf numFmtId="0" fontId="36" fillId="34" borderId="6" xfId="0" applyFont="1" applyFill="1" applyBorder="1" applyAlignment="1" applyProtection="1">
      <alignment horizontal="center" vertical="center"/>
      <protection hidden="1"/>
    </xf>
    <xf numFmtId="0" fontId="45" fillId="35" borderId="0" xfId="0" applyFont="1" applyFill="1" applyAlignment="1" applyProtection="1">
      <alignment horizontal="center" vertical="center"/>
      <protection hidden="1"/>
    </xf>
    <xf numFmtId="0" fontId="47" fillId="34" borderId="0" xfId="0" applyFont="1" applyFill="1" applyAlignment="1" applyProtection="1">
      <alignment horizontal="left"/>
      <protection hidden="1"/>
    </xf>
    <xf numFmtId="0" fontId="37" fillId="34" borderId="0" xfId="0" applyFont="1" applyFill="1" applyBorder="1" applyAlignment="1">
      <alignment horizontal="center" vertical="center" wrapText="1"/>
    </xf>
    <xf numFmtId="0" fontId="48" fillId="37" borderId="4" xfId="0" applyFont="1" applyFill="1" applyBorder="1" applyAlignment="1" applyProtection="1">
      <alignment horizontal="center" vertical="center"/>
      <protection hidden="1"/>
    </xf>
    <xf numFmtId="0" fontId="48" fillId="37" borderId="5" xfId="0" applyFont="1" applyFill="1" applyBorder="1" applyAlignment="1" applyProtection="1">
      <alignment horizontal="center" vertical="center"/>
      <protection hidden="1"/>
    </xf>
    <xf numFmtId="0" fontId="48" fillId="37" borderId="6" xfId="0" applyFont="1" applyFill="1" applyBorder="1" applyAlignment="1" applyProtection="1">
      <alignment horizontal="center" vertical="center"/>
      <protection hidden="1"/>
    </xf>
    <xf numFmtId="0" fontId="37" fillId="34" borderId="10" xfId="0" applyFont="1" applyFill="1" applyBorder="1" applyAlignment="1" applyProtection="1">
      <alignment horizontal="center" vertical="center" wrapText="1"/>
      <protection hidden="1"/>
    </xf>
    <xf numFmtId="0" fontId="37" fillId="34" borderId="0" xfId="0" applyFont="1" applyFill="1" applyBorder="1" applyAlignment="1" applyProtection="1">
      <alignment horizontal="center" vertical="center" wrapText="1"/>
      <protection hidden="1"/>
    </xf>
    <xf numFmtId="0" fontId="37" fillId="34" borderId="8" xfId="0" applyFont="1" applyFill="1" applyBorder="1" applyAlignment="1" applyProtection="1">
      <alignment horizontal="center" vertical="center" wrapText="1"/>
      <protection hidden="1"/>
    </xf>
    <xf numFmtId="0" fontId="37" fillId="34" borderId="25" xfId="0" applyFont="1" applyFill="1" applyBorder="1" applyAlignment="1" applyProtection="1">
      <alignment horizontal="center" vertical="center" wrapText="1"/>
      <protection hidden="1"/>
    </xf>
    <xf numFmtId="0" fontId="37" fillId="34" borderId="11" xfId="0" applyFont="1" applyFill="1" applyBorder="1" applyAlignment="1" applyProtection="1">
      <alignment horizontal="center" vertical="center" wrapText="1"/>
      <protection hidden="1"/>
    </xf>
    <xf numFmtId="0" fontId="37" fillId="34" borderId="26" xfId="0" applyFont="1" applyFill="1" applyBorder="1" applyAlignment="1" applyProtection="1">
      <alignment horizontal="center" vertical="center" wrapText="1"/>
      <protection hidden="1"/>
    </xf>
    <xf numFmtId="0" fontId="36" fillId="34" borderId="1" xfId="26" applyFont="1" applyFill="1" applyBorder="1" applyAlignment="1" applyProtection="1">
      <alignment horizontal="center" vertical="center"/>
      <protection hidden="1"/>
    </xf>
    <xf numFmtId="0" fontId="51" fillId="34" borderId="0" xfId="0" applyFont="1" applyFill="1" applyAlignment="1" applyProtection="1">
      <alignment horizontal="center"/>
    </xf>
    <xf numFmtId="16" fontId="49" fillId="35" borderId="1" xfId="0" applyNumberFormat="1" applyFont="1" applyFill="1" applyBorder="1" applyAlignment="1" applyProtection="1">
      <alignment horizontal="center" vertical="center" wrapText="1"/>
    </xf>
    <xf numFmtId="16" fontId="49" fillId="35" borderId="4" xfId="0" applyNumberFormat="1" applyFont="1" applyFill="1" applyBorder="1" applyAlignment="1" applyProtection="1">
      <alignment horizontal="center" vertical="center" wrapText="1"/>
    </xf>
    <xf numFmtId="0" fontId="50" fillId="35" borderId="6" xfId="0" applyFont="1" applyFill="1" applyBorder="1" applyAlignment="1">
      <alignment horizontal="center" vertical="center" wrapText="1"/>
    </xf>
    <xf numFmtId="0" fontId="49" fillId="35" borderId="1" xfId="0" applyFont="1" applyFill="1" applyBorder="1" applyAlignment="1" applyProtection="1">
      <alignment horizontal="center" vertical="center" wrapText="1"/>
      <protection hidden="1"/>
    </xf>
    <xf numFmtId="16" fontId="49" fillId="35" borderId="2" xfId="0" applyNumberFormat="1" applyFont="1" applyFill="1" applyBorder="1" applyAlignment="1" applyProtection="1">
      <alignment horizontal="center" vertical="center" wrapText="1"/>
    </xf>
    <xf numFmtId="16" fontId="49" fillId="35" borderId="7" xfId="0" applyNumberFormat="1" applyFont="1" applyFill="1" applyBorder="1" applyAlignment="1" applyProtection="1">
      <alignment horizontal="center" vertical="center" wrapText="1"/>
    </xf>
    <xf numFmtId="0" fontId="38" fillId="34" borderId="0" xfId="0" applyFont="1" applyFill="1" applyAlignment="1" applyProtection="1">
      <alignment horizontal="center" vertical="center" wrapText="1"/>
    </xf>
    <xf numFmtId="0" fontId="38" fillId="34" borderId="8" xfId="0" applyFont="1" applyFill="1" applyBorder="1" applyAlignment="1" applyProtection="1">
      <alignment horizontal="center" vertical="center" wrapText="1"/>
    </xf>
    <xf numFmtId="16" fontId="49" fillId="35" borderId="6" xfId="0" applyNumberFormat="1" applyFont="1" applyFill="1" applyBorder="1" applyAlignment="1" applyProtection="1">
      <alignment horizontal="center" vertical="center" wrapText="1"/>
    </xf>
    <xf numFmtId="16" fontId="49" fillId="35" borderId="9" xfId="0" applyNumberFormat="1" applyFont="1" applyFill="1" applyBorder="1" applyAlignment="1" applyProtection="1">
      <alignment horizontal="center" vertical="center" wrapText="1"/>
    </xf>
    <xf numFmtId="16" fontId="49" fillId="35" borderId="10" xfId="0" applyNumberFormat="1" applyFont="1" applyFill="1" applyBorder="1" applyAlignment="1" applyProtection="1">
      <alignment horizontal="center" vertical="center" wrapText="1"/>
    </xf>
    <xf numFmtId="16" fontId="44" fillId="36" borderId="4" xfId="0" applyNumberFormat="1" applyFont="1" applyFill="1" applyBorder="1" applyAlignment="1" applyProtection="1">
      <alignment horizontal="center" vertical="center" wrapText="1"/>
    </xf>
    <xf numFmtId="16" fontId="44" fillId="36" borderId="6" xfId="0" applyNumberFormat="1" applyFont="1" applyFill="1" applyBorder="1" applyAlignment="1" applyProtection="1">
      <alignment horizontal="center" vertical="center" wrapText="1"/>
    </xf>
    <xf numFmtId="0" fontId="74" fillId="35" borderId="0" xfId="0" applyFont="1" applyFill="1" applyAlignment="1" applyProtection="1">
      <alignment horizontal="center" vertical="center"/>
      <protection hidden="1"/>
    </xf>
    <xf numFmtId="0" fontId="52" fillId="34" borderId="11" xfId="0" applyFont="1" applyFill="1" applyBorder="1" applyAlignment="1" applyProtection="1">
      <alignment horizontal="center" vertical="center" wrapText="1"/>
      <protection hidden="1"/>
    </xf>
    <xf numFmtId="0" fontId="56" fillId="34" borderId="0" xfId="0" applyFont="1" applyFill="1" applyAlignment="1" applyProtection="1">
      <alignment horizontal="center" vertical="center" wrapText="1"/>
    </xf>
    <xf numFmtId="0" fontId="43" fillId="34" borderId="0" xfId="0" applyFont="1" applyFill="1" applyBorder="1" applyAlignment="1" applyProtection="1">
      <alignment horizontal="center" vertical="center" wrapText="1"/>
    </xf>
    <xf numFmtId="0" fontId="2" fillId="34" borderId="12" xfId="36" applyNumberFormat="1" applyFill="1" applyBorder="1" applyAlignment="1" applyProtection="1">
      <alignment horizontal="center" vertical="center" wrapText="1"/>
      <protection locked="0" hidden="1"/>
    </xf>
    <xf numFmtId="0" fontId="60" fillId="34" borderId="13" xfId="0" applyNumberFormat="1" applyFont="1" applyFill="1" applyBorder="1" applyAlignment="1" applyProtection="1">
      <alignment horizontal="center" vertical="center" wrapText="1"/>
      <protection locked="0" hidden="1"/>
    </xf>
    <xf numFmtId="0" fontId="60" fillId="34" borderId="14" xfId="0" applyNumberFormat="1" applyFont="1" applyFill="1" applyBorder="1" applyAlignment="1" applyProtection="1">
      <alignment horizontal="center" vertical="center" wrapText="1"/>
      <protection locked="0" hidden="1"/>
    </xf>
    <xf numFmtId="0" fontId="40" fillId="34" borderId="24" xfId="0" applyFont="1" applyFill="1" applyBorder="1" applyAlignment="1" applyProtection="1">
      <alignment horizontal="center" vertical="center"/>
    </xf>
    <xf numFmtId="0" fontId="52" fillId="38" borderId="0" xfId="0" applyFont="1" applyFill="1" applyAlignment="1" applyProtection="1">
      <alignment horizontal="left"/>
    </xf>
  </cellXfs>
  <cellStyles count="56">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1" xfId="30"/>
    <cellStyle name="H2" xfId="31"/>
    <cellStyle name="Heading 1" xfId="32" builtinId="16" customBuiltin="1"/>
    <cellStyle name="Heading 2" xfId="33" builtinId="17" customBuiltin="1"/>
    <cellStyle name="Heading 3" xfId="34" builtinId="18" customBuiltin="1"/>
    <cellStyle name="Heading 4" xfId="35" builtinId="19" customBuiltin="1"/>
    <cellStyle name="Hyperlink" xfId="36" builtinId="8"/>
    <cellStyle name="IndentedPlain" xfId="37"/>
    <cellStyle name="IndentedPlain 2" xfId="38"/>
    <cellStyle name="Input" xfId="39" builtinId="20" customBuiltin="1"/>
    <cellStyle name="Linked Cell" xfId="40" builtinId="24" customBuiltin="1"/>
    <cellStyle name="Neutral" xfId="41" builtinId="28" customBuiltin="1"/>
    <cellStyle name="Normal" xfId="0" builtinId="0"/>
    <cellStyle name="Normal 2" xfId="42"/>
    <cellStyle name="Normal 3" xfId="43"/>
    <cellStyle name="Normal 4" xfId="55"/>
    <cellStyle name="Normal_Sheet1" xfId="44"/>
    <cellStyle name="Normal_TemplateDownload" xfId="45"/>
    <cellStyle name="Note 2" xfId="46"/>
    <cellStyle name="Output" xfId="47" builtinId="21" customBuiltin="1"/>
    <cellStyle name="Percent" xfId="48" builtinId="5"/>
    <cellStyle name="Percent 2" xfId="49"/>
    <cellStyle name="Plain" xfId="50"/>
    <cellStyle name="Plain 2" xfId="51"/>
    <cellStyle name="Title" xfId="52" builtinId="15" customBuiltin="1"/>
    <cellStyle name="Total" xfId="53" builtinId="25" customBuiltin="1"/>
    <cellStyle name="Warning Text" xfId="54" builtinId="11" customBuiltin="1"/>
  </cellStyles>
  <dxfs count="16">
    <dxf>
      <font>
        <b/>
        <i val="0"/>
        <color theme="0" tint="-0.24994659260841701"/>
      </font>
    </dxf>
    <dxf>
      <fill>
        <patternFill>
          <bgColor theme="0" tint="-0.24994659260841701"/>
        </patternFill>
      </fill>
    </dxf>
    <dxf>
      <font>
        <color theme="9"/>
      </font>
      <fill>
        <patternFill>
          <bgColor theme="9"/>
        </patternFill>
      </fill>
    </dxf>
    <dxf>
      <font>
        <color rgb="FFFF0000"/>
      </font>
      <fill>
        <patternFill>
          <bgColor rgb="FFFF0000"/>
        </patternFill>
      </fill>
    </dxf>
    <dxf>
      <font>
        <b/>
        <i val="0"/>
        <color auto="1"/>
      </font>
      <fill>
        <patternFill>
          <bgColor rgb="FFFF0000"/>
        </patternFill>
      </fill>
    </dxf>
    <dxf>
      <fill>
        <patternFill>
          <bgColor indexed="10"/>
        </patternFill>
      </fill>
    </dxf>
    <dxf>
      <font>
        <color theme="9"/>
      </font>
      <fill>
        <patternFill>
          <bgColor theme="9"/>
        </patternFill>
      </fill>
    </dxf>
    <dxf>
      <font>
        <color rgb="FFFF0000"/>
      </font>
      <fill>
        <patternFill>
          <bgColor rgb="FFFF0000"/>
        </patternFill>
      </fill>
    </dxf>
    <dxf>
      <fill>
        <patternFill>
          <bgColor indexed="10"/>
        </patternFill>
      </fill>
    </dxf>
    <dxf>
      <fill>
        <patternFill>
          <bgColor indexed="10"/>
        </patternFill>
      </fill>
    </dxf>
    <dxf>
      <fill>
        <patternFill>
          <bgColor indexed="10"/>
        </patternFill>
      </fill>
    </dxf>
    <dxf>
      <font>
        <color theme="0"/>
      </font>
      <fill>
        <patternFill>
          <bgColor theme="9"/>
        </patternFill>
      </fill>
    </dxf>
    <dxf>
      <font>
        <color auto="1"/>
      </font>
      <fill>
        <patternFill>
          <bgColor rgb="FFFFFF99"/>
        </patternFill>
      </fill>
    </dxf>
    <dxf>
      <font>
        <color theme="0"/>
      </font>
      <fill>
        <patternFill>
          <bgColor rgb="FFFF0000"/>
        </patternFill>
      </fill>
    </dxf>
    <dxf>
      <font>
        <color theme="0"/>
      </font>
      <fill>
        <patternFill>
          <bgColor theme="5"/>
        </patternFill>
      </fill>
    </dxf>
    <dxf>
      <font>
        <color theme="0"/>
      </font>
      <fill>
        <patternFill>
          <bgColor rgb="FFFF0000"/>
        </patternFill>
      </fill>
    </dxf>
  </dxfs>
  <tableStyles count="0" defaultTableStyle="TableStyleMedium2" defaultPivotStyle="PivotStyleLight16"/>
  <colors>
    <mruColors>
      <color rgb="FF0000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6" Type="http://schemas.microsoft.com/office/2006/relationships/vbaProject" Target="vbaProject.bin"/><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ctrlProps/ctrlProp1.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mailto:data.collections@nhs.net" TargetMode="External"/><Relationship Id="rId1" Type="http://schemas.openxmlformats.org/officeDocument/2006/relationships/hyperlink" Target="mailto:NHSI.Returns@nhs.net" TargetMode="External"/></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xdr:col>
      <xdr:colOff>19050</xdr:colOff>
      <xdr:row>8</xdr:row>
      <xdr:rowOff>14079</xdr:rowOff>
    </xdr:from>
    <xdr:to>
      <xdr:col>15</xdr:col>
      <xdr:colOff>561975</xdr:colOff>
      <xdr:row>23</xdr:row>
      <xdr:rowOff>19049</xdr:rowOff>
    </xdr:to>
    <xdr:sp macro="" textlink="">
      <xdr:nvSpPr>
        <xdr:cNvPr id="8" name="TextBox 7">
          <a:extLst>
            <a:ext uri="{FF2B5EF4-FFF2-40B4-BE49-F238E27FC236}">
              <a16:creationId xmlns:a16="http://schemas.microsoft.com/office/drawing/2014/main" xmlns="" id="{00000000-0008-0000-0100-000008000000}"/>
            </a:ext>
          </a:extLst>
        </xdr:cNvPr>
        <xdr:cNvSpPr txBox="1"/>
      </xdr:nvSpPr>
      <xdr:spPr>
        <a:xfrm>
          <a:off x="628650" y="1309479"/>
          <a:ext cx="9077325" cy="24338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4400" b="1" baseline="0">
              <a:solidFill>
                <a:srgbClr val="005EBB"/>
              </a:solidFill>
              <a:latin typeface="+mn-lt"/>
              <a:cs typeface="Arial" panose="020B0604020202020204" pitchFamily="34" charset="0"/>
            </a:rPr>
            <a:t>Safe Staffing (Rota Fill Rates and CHPPD) Collection</a:t>
          </a:r>
          <a:endParaRPr lang="en-GB" sz="1800" b="1" baseline="0">
            <a:latin typeface="+mn-lt"/>
            <a:cs typeface="Arial" panose="020B0604020202020204" pitchFamily="34" charset="0"/>
          </a:endParaRPr>
        </a:p>
      </xdr:txBody>
    </xdr:sp>
    <xdr:clientData/>
  </xdr:twoCellAnchor>
  <xdr:twoCellAnchor>
    <xdr:from>
      <xdr:col>0</xdr:col>
      <xdr:colOff>581025</xdr:colOff>
      <xdr:row>24</xdr:row>
      <xdr:rowOff>19049</xdr:rowOff>
    </xdr:from>
    <xdr:to>
      <xdr:col>13</xdr:col>
      <xdr:colOff>295275</xdr:colOff>
      <xdr:row>27</xdr:row>
      <xdr:rowOff>54233</xdr:rowOff>
    </xdr:to>
    <xdr:sp macro="" textlink="">
      <xdr:nvSpPr>
        <xdr:cNvPr id="9" name="TextBox 8">
          <a:hlinkClick xmlns:r="http://schemas.openxmlformats.org/officeDocument/2006/relationships" r:id="rId1"/>
          <a:extLst>
            <a:ext uri="{FF2B5EF4-FFF2-40B4-BE49-F238E27FC236}">
              <a16:creationId xmlns:a16="http://schemas.microsoft.com/office/drawing/2014/main" xmlns="" id="{00000000-0008-0000-0100-000009000000}"/>
            </a:ext>
          </a:extLst>
        </xdr:cNvPr>
        <xdr:cNvSpPr txBox="1"/>
      </xdr:nvSpPr>
      <xdr:spPr>
        <a:xfrm>
          <a:off x="581025" y="3905249"/>
          <a:ext cx="7639050" cy="520959"/>
        </a:xfrm>
        <a:prstGeom prst="rect">
          <a:avLst/>
        </a:prstGeom>
        <a:solidFill>
          <a:srgbClr val="F2F2F2">
            <a:alpha val="0"/>
          </a:srgb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b="1" baseline="0">
              <a:latin typeface="+mn-lt"/>
              <a:cs typeface="Arial" panose="020B0604020202020204" pitchFamily="34" charset="0"/>
            </a:rPr>
            <a:t>For any techincal queries or additional clarification relating to the collection please contact: </a:t>
          </a:r>
          <a:r>
            <a:rPr lang="en-GB" sz="1200" b="1" u="sng" baseline="0">
              <a:solidFill>
                <a:srgbClr val="0000FF"/>
              </a:solidFill>
              <a:latin typeface="+mn-lt"/>
              <a:cs typeface="Arial" panose="020B0604020202020204" pitchFamily="34" charset="0"/>
            </a:rPr>
            <a:t>NHSI.Returns@nhs.net</a:t>
          </a:r>
        </a:p>
      </xdr:txBody>
    </xdr:sp>
    <xdr:clientData/>
  </xdr:twoCellAnchor>
  <xdr:twoCellAnchor>
    <xdr:from>
      <xdr:col>0</xdr:col>
      <xdr:colOff>590783</xdr:colOff>
      <xdr:row>27</xdr:row>
      <xdr:rowOff>51713</xdr:rowOff>
    </xdr:from>
    <xdr:to>
      <xdr:col>11</xdr:col>
      <xdr:colOff>41352</xdr:colOff>
      <xdr:row>29</xdr:row>
      <xdr:rowOff>19050</xdr:rowOff>
    </xdr:to>
    <xdr:sp macro="" textlink="">
      <xdr:nvSpPr>
        <xdr:cNvPr id="10" name="TextBox 9">
          <a:extLst>
            <a:ext uri="{FF2B5EF4-FFF2-40B4-BE49-F238E27FC236}">
              <a16:creationId xmlns:a16="http://schemas.microsoft.com/office/drawing/2014/main" xmlns="" id="{00000000-0008-0000-0100-00000A000000}"/>
            </a:ext>
          </a:extLst>
        </xdr:cNvPr>
        <xdr:cNvSpPr txBox="1"/>
      </xdr:nvSpPr>
      <xdr:spPr>
        <a:xfrm>
          <a:off x="590783" y="4423688"/>
          <a:ext cx="6156169" cy="291187"/>
        </a:xfrm>
        <a:prstGeom prst="rect">
          <a:avLst/>
        </a:prstGeom>
        <a:solidFill>
          <a:srgbClr val="F2F2F2">
            <a:alpha val="0"/>
          </a:srgb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b="1" baseline="0">
              <a:latin typeface="+mn-lt"/>
              <a:cs typeface="Arial" panose="020B0604020202020204" pitchFamily="34" charset="0"/>
            </a:rPr>
            <a:t>For any  queries or additional clarification relating to submissions please contact:</a:t>
          </a:r>
        </a:p>
      </xdr:txBody>
    </xdr:sp>
    <xdr:clientData/>
  </xdr:twoCellAnchor>
  <xdr:twoCellAnchor>
    <xdr:from>
      <xdr:col>10</xdr:col>
      <xdr:colOff>433504</xdr:colOff>
      <xdr:row>27</xdr:row>
      <xdr:rowOff>18960</xdr:rowOff>
    </xdr:from>
    <xdr:to>
      <xdr:col>14</xdr:col>
      <xdr:colOff>90604</xdr:colOff>
      <xdr:row>29</xdr:row>
      <xdr:rowOff>20708</xdr:rowOff>
    </xdr:to>
    <xdr:sp macro="" textlink="">
      <xdr:nvSpPr>
        <xdr:cNvPr id="11" name="TextBox 10">
          <a:hlinkClick xmlns:r="http://schemas.openxmlformats.org/officeDocument/2006/relationships" r:id="rId2"/>
          <a:extLst>
            <a:ext uri="{FF2B5EF4-FFF2-40B4-BE49-F238E27FC236}">
              <a16:creationId xmlns:a16="http://schemas.microsoft.com/office/drawing/2014/main" xmlns="" id="{00000000-0008-0000-0100-00000B000000}"/>
            </a:ext>
          </a:extLst>
        </xdr:cNvPr>
        <xdr:cNvSpPr txBox="1"/>
      </xdr:nvSpPr>
      <xdr:spPr>
        <a:xfrm>
          <a:off x="6529504" y="4390935"/>
          <a:ext cx="2095500" cy="325598"/>
        </a:xfrm>
        <a:prstGeom prst="rect">
          <a:avLst/>
        </a:prstGeom>
        <a:solidFill>
          <a:srgbClr val="F2F2F2">
            <a:alpha val="0"/>
          </a:srgb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400" b="1" u="sng" baseline="0">
              <a:solidFill>
                <a:srgbClr val="0000FF"/>
              </a:solidFill>
              <a:uFill>
                <a:solidFill>
                  <a:srgbClr val="0000FF"/>
                </a:solidFill>
              </a:uFill>
              <a:latin typeface="+mn-lt"/>
              <a:cs typeface="Arial" panose="020B0604020202020204" pitchFamily="34" charset="0"/>
            </a:rPr>
            <a:t>data.collections@nhs.net</a:t>
          </a:r>
        </a:p>
      </xdr:txBody>
    </xdr:sp>
    <xdr:clientData/>
  </xdr:twoCellAnchor>
  <xdr:twoCellAnchor editAs="oneCell">
    <xdr:from>
      <xdr:col>11</xdr:col>
      <xdr:colOff>554806</xdr:colOff>
      <xdr:row>0</xdr:row>
      <xdr:rowOff>161924</xdr:rowOff>
    </xdr:from>
    <xdr:to>
      <xdr:col>15</xdr:col>
      <xdr:colOff>489188</xdr:colOff>
      <xdr:row>6</xdr:row>
      <xdr:rowOff>95249</xdr:rowOff>
    </xdr:to>
    <xdr:pic>
      <xdr:nvPicPr>
        <xdr:cNvPr id="7" name="Picture 6" descr="Image result for nhs improvement logo">
          <a:extLst>
            <a:ext uri="{FF2B5EF4-FFF2-40B4-BE49-F238E27FC236}">
              <a16:creationId xmlns:a16="http://schemas.microsoft.com/office/drawing/2014/main" xmlns="" id="{00000000-0008-0000-0100-000007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260406" y="161924"/>
          <a:ext cx="2372782" cy="904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xdr:col>
          <xdr:colOff>38100</xdr:colOff>
          <xdr:row>4</xdr:row>
          <xdr:rowOff>180975</xdr:rowOff>
        </xdr:from>
        <xdr:to>
          <xdr:col>3</xdr:col>
          <xdr:colOff>828675</xdr:colOff>
          <xdr:row>5</xdr:row>
          <xdr:rowOff>209550</xdr:rowOff>
        </xdr:to>
        <xdr:sp macro="" textlink="">
          <xdr:nvSpPr>
            <xdr:cNvPr id="1448968" name="Button 8" hidden="1">
              <a:extLst>
                <a:ext uri="{63B3BB69-23CF-44E3-9099-C40C66FF867C}">
                  <a14:compatExt spid="_x0000_s1448968"/>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Choose Organisation</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xdr:twoCellAnchor editAs="oneCell">
    <xdr:from>
      <xdr:col>0</xdr:col>
      <xdr:colOff>0</xdr:colOff>
      <xdr:row>14</xdr:row>
      <xdr:rowOff>0</xdr:rowOff>
    </xdr:from>
    <xdr:to>
      <xdr:col>0</xdr:col>
      <xdr:colOff>0</xdr:colOff>
      <xdr:row>14</xdr:row>
      <xdr:rowOff>0</xdr:rowOff>
    </xdr:to>
    <xdr:pic>
      <xdr:nvPicPr>
        <xdr:cNvPr id="1984506" name="Picture 1" descr="ecblank">
          <a:extLst>
            <a:ext uri="{FF2B5EF4-FFF2-40B4-BE49-F238E27FC236}">
              <a16:creationId xmlns:a16="http://schemas.microsoft.com/office/drawing/2014/main" xmlns="" id="{00000000-0008-0000-0300-0000FA47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07" name="Picture 5" descr="ecblank">
          <a:extLst>
            <a:ext uri="{FF2B5EF4-FFF2-40B4-BE49-F238E27FC236}">
              <a16:creationId xmlns:a16="http://schemas.microsoft.com/office/drawing/2014/main" xmlns="" id="{00000000-0008-0000-0300-0000FB47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08" name="Picture 9" descr="ecblank">
          <a:extLst>
            <a:ext uri="{FF2B5EF4-FFF2-40B4-BE49-F238E27FC236}">
              <a16:creationId xmlns:a16="http://schemas.microsoft.com/office/drawing/2014/main" xmlns="" id="{00000000-0008-0000-0300-0000FC47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09" name="Picture 13" descr="ecblank">
          <a:extLst>
            <a:ext uri="{FF2B5EF4-FFF2-40B4-BE49-F238E27FC236}">
              <a16:creationId xmlns:a16="http://schemas.microsoft.com/office/drawing/2014/main" xmlns="" id="{00000000-0008-0000-0300-0000FD47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10" name="Picture 17" descr="ecblank">
          <a:extLst>
            <a:ext uri="{FF2B5EF4-FFF2-40B4-BE49-F238E27FC236}">
              <a16:creationId xmlns:a16="http://schemas.microsoft.com/office/drawing/2014/main" xmlns="" id="{00000000-0008-0000-0300-0000FE47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11" name="Picture 21" descr="ecblank">
          <a:extLst>
            <a:ext uri="{FF2B5EF4-FFF2-40B4-BE49-F238E27FC236}">
              <a16:creationId xmlns:a16="http://schemas.microsoft.com/office/drawing/2014/main" xmlns="" id="{00000000-0008-0000-0300-0000FF47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12" name="Picture 25" descr="ecblank">
          <a:extLst>
            <a:ext uri="{FF2B5EF4-FFF2-40B4-BE49-F238E27FC236}">
              <a16:creationId xmlns:a16="http://schemas.microsoft.com/office/drawing/2014/main" xmlns="" id="{00000000-0008-0000-0300-000000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13" name="Picture 29" descr="ecblank">
          <a:extLst>
            <a:ext uri="{FF2B5EF4-FFF2-40B4-BE49-F238E27FC236}">
              <a16:creationId xmlns:a16="http://schemas.microsoft.com/office/drawing/2014/main" xmlns="" id="{00000000-0008-0000-0300-000001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14" name="Picture 33" descr="ecblank">
          <a:extLst>
            <a:ext uri="{FF2B5EF4-FFF2-40B4-BE49-F238E27FC236}">
              <a16:creationId xmlns:a16="http://schemas.microsoft.com/office/drawing/2014/main" xmlns="" id="{00000000-0008-0000-0300-000002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16" name="Picture 37" descr="ecblank">
          <a:extLst>
            <a:ext uri="{FF2B5EF4-FFF2-40B4-BE49-F238E27FC236}">
              <a16:creationId xmlns:a16="http://schemas.microsoft.com/office/drawing/2014/main" xmlns="" id="{00000000-0008-0000-0300-000004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27214</xdr:colOff>
      <xdr:row>8</xdr:row>
      <xdr:rowOff>489857</xdr:rowOff>
    </xdr:from>
    <xdr:to>
      <xdr:col>3</xdr:col>
      <xdr:colOff>503463</xdr:colOff>
      <xdr:row>8</xdr:row>
      <xdr:rowOff>489857</xdr:rowOff>
    </xdr:to>
    <xdr:pic>
      <xdr:nvPicPr>
        <xdr:cNvPr id="1984517" name="Picture 38" descr="ecblank">
          <a:extLst>
            <a:ext uri="{FF2B5EF4-FFF2-40B4-BE49-F238E27FC236}">
              <a16:creationId xmlns:a16="http://schemas.microsoft.com/office/drawing/2014/main" xmlns="" id="{00000000-0008-0000-0300-000005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60071" y="3306536"/>
          <a:ext cx="911678"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18" name="Picture 41" descr="ecblank">
          <a:extLst>
            <a:ext uri="{FF2B5EF4-FFF2-40B4-BE49-F238E27FC236}">
              <a16:creationId xmlns:a16="http://schemas.microsoft.com/office/drawing/2014/main" xmlns="" id="{00000000-0008-0000-0300-000006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19" name="Picture 42" descr="ecblank">
          <a:extLst>
            <a:ext uri="{FF2B5EF4-FFF2-40B4-BE49-F238E27FC236}">
              <a16:creationId xmlns:a16="http://schemas.microsoft.com/office/drawing/2014/main" xmlns="" id="{00000000-0008-0000-0300-000007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21" name="Picture 46" descr="ecblank">
          <a:extLst>
            <a:ext uri="{FF2B5EF4-FFF2-40B4-BE49-F238E27FC236}">
              <a16:creationId xmlns:a16="http://schemas.microsoft.com/office/drawing/2014/main" xmlns="" id="{00000000-0008-0000-0300-000009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23" name="Picture 50" descr="ecblank">
          <a:extLst>
            <a:ext uri="{FF2B5EF4-FFF2-40B4-BE49-F238E27FC236}">
              <a16:creationId xmlns:a16="http://schemas.microsoft.com/office/drawing/2014/main" xmlns="" id="{00000000-0008-0000-0300-00000B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25" name="Picture 54" descr="ecblank">
          <a:extLst>
            <a:ext uri="{FF2B5EF4-FFF2-40B4-BE49-F238E27FC236}">
              <a16:creationId xmlns:a16="http://schemas.microsoft.com/office/drawing/2014/main" xmlns="" id="{00000000-0008-0000-0300-00000D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27" name="Picture 58" descr="ecblank">
          <a:extLst>
            <a:ext uri="{FF2B5EF4-FFF2-40B4-BE49-F238E27FC236}">
              <a16:creationId xmlns:a16="http://schemas.microsoft.com/office/drawing/2014/main" xmlns="" id="{00000000-0008-0000-0300-00000F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29" name="Picture 61" descr="ecblank">
          <a:extLst>
            <a:ext uri="{FF2B5EF4-FFF2-40B4-BE49-F238E27FC236}">
              <a16:creationId xmlns:a16="http://schemas.microsoft.com/office/drawing/2014/main" xmlns="" id="{00000000-0008-0000-0300-000011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30" name="Picture 62" descr="ecblank">
          <a:extLst>
            <a:ext uri="{FF2B5EF4-FFF2-40B4-BE49-F238E27FC236}">
              <a16:creationId xmlns:a16="http://schemas.microsoft.com/office/drawing/2014/main" xmlns="" id="{00000000-0008-0000-0300-000012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35" name="Picture 67" descr="ecblank">
          <a:extLst>
            <a:ext uri="{FF2B5EF4-FFF2-40B4-BE49-F238E27FC236}">
              <a16:creationId xmlns:a16="http://schemas.microsoft.com/office/drawing/2014/main" xmlns="" id="{00000000-0008-0000-0300-000017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37" name="Picture 71" descr="ecblank">
          <a:extLst>
            <a:ext uri="{FF2B5EF4-FFF2-40B4-BE49-F238E27FC236}">
              <a16:creationId xmlns:a16="http://schemas.microsoft.com/office/drawing/2014/main" xmlns="" id="{00000000-0008-0000-0300-000019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39" name="Picture 74" descr="ecblank">
          <a:extLst>
            <a:ext uri="{FF2B5EF4-FFF2-40B4-BE49-F238E27FC236}">
              <a16:creationId xmlns:a16="http://schemas.microsoft.com/office/drawing/2014/main" xmlns="" id="{00000000-0008-0000-0300-00001B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40" name="Picture 75" descr="ecblank">
          <a:extLst>
            <a:ext uri="{FF2B5EF4-FFF2-40B4-BE49-F238E27FC236}">
              <a16:creationId xmlns:a16="http://schemas.microsoft.com/office/drawing/2014/main" xmlns="" id="{00000000-0008-0000-0300-00001C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41" name="Picture 76" descr="ecblank">
          <a:extLst>
            <a:ext uri="{FF2B5EF4-FFF2-40B4-BE49-F238E27FC236}">
              <a16:creationId xmlns:a16="http://schemas.microsoft.com/office/drawing/2014/main" xmlns="" id="{00000000-0008-0000-0300-00001D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42" name="Picture 77" descr="ecblank">
          <a:extLst>
            <a:ext uri="{FF2B5EF4-FFF2-40B4-BE49-F238E27FC236}">
              <a16:creationId xmlns:a16="http://schemas.microsoft.com/office/drawing/2014/main" xmlns="" id="{00000000-0008-0000-0300-00001E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43" name="Picture 78" descr="ecblank">
          <a:extLst>
            <a:ext uri="{FF2B5EF4-FFF2-40B4-BE49-F238E27FC236}">
              <a16:creationId xmlns:a16="http://schemas.microsoft.com/office/drawing/2014/main" xmlns="" id="{00000000-0008-0000-0300-00001F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44" name="Picture 79" descr="ecblank">
          <a:extLst>
            <a:ext uri="{FF2B5EF4-FFF2-40B4-BE49-F238E27FC236}">
              <a16:creationId xmlns:a16="http://schemas.microsoft.com/office/drawing/2014/main" xmlns="" id="{00000000-0008-0000-0300-000020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45" name="Picture 80" descr="ecblank">
          <a:extLst>
            <a:ext uri="{FF2B5EF4-FFF2-40B4-BE49-F238E27FC236}">
              <a16:creationId xmlns:a16="http://schemas.microsoft.com/office/drawing/2014/main" xmlns="" id="{00000000-0008-0000-0300-000021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46" name="Picture 81" descr="ecblank">
          <a:extLst>
            <a:ext uri="{FF2B5EF4-FFF2-40B4-BE49-F238E27FC236}">
              <a16:creationId xmlns:a16="http://schemas.microsoft.com/office/drawing/2014/main" xmlns="" id="{00000000-0008-0000-0300-000022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47" name="Picture 82" descr="ecblank">
          <a:extLst>
            <a:ext uri="{FF2B5EF4-FFF2-40B4-BE49-F238E27FC236}">
              <a16:creationId xmlns:a16="http://schemas.microsoft.com/office/drawing/2014/main" xmlns="" id="{00000000-0008-0000-0300-000023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48" name="Picture 83" descr="ecblank">
          <a:extLst>
            <a:ext uri="{FF2B5EF4-FFF2-40B4-BE49-F238E27FC236}">
              <a16:creationId xmlns:a16="http://schemas.microsoft.com/office/drawing/2014/main" xmlns="" id="{00000000-0008-0000-0300-000024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49" name="Picture 84" descr="ecblank">
          <a:extLst>
            <a:ext uri="{FF2B5EF4-FFF2-40B4-BE49-F238E27FC236}">
              <a16:creationId xmlns:a16="http://schemas.microsoft.com/office/drawing/2014/main" xmlns="" id="{00000000-0008-0000-0300-000025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50" name="Picture 85" descr="ecblank">
          <a:extLst>
            <a:ext uri="{FF2B5EF4-FFF2-40B4-BE49-F238E27FC236}">
              <a16:creationId xmlns:a16="http://schemas.microsoft.com/office/drawing/2014/main" xmlns="" id="{00000000-0008-0000-0300-000026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51" name="Picture 86" descr="ecblank">
          <a:extLst>
            <a:ext uri="{FF2B5EF4-FFF2-40B4-BE49-F238E27FC236}">
              <a16:creationId xmlns:a16="http://schemas.microsoft.com/office/drawing/2014/main" xmlns="" id="{00000000-0008-0000-0300-000027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52" name="Picture 87" descr="ecblank">
          <a:extLst>
            <a:ext uri="{FF2B5EF4-FFF2-40B4-BE49-F238E27FC236}">
              <a16:creationId xmlns:a16="http://schemas.microsoft.com/office/drawing/2014/main" xmlns="" id="{00000000-0008-0000-0300-000028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53" name="Picture 88" descr="ecblank">
          <a:extLst>
            <a:ext uri="{FF2B5EF4-FFF2-40B4-BE49-F238E27FC236}">
              <a16:creationId xmlns:a16="http://schemas.microsoft.com/office/drawing/2014/main" xmlns="" id="{00000000-0008-0000-0300-000029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54" name="Picture 89" descr="ecblank">
          <a:extLst>
            <a:ext uri="{FF2B5EF4-FFF2-40B4-BE49-F238E27FC236}">
              <a16:creationId xmlns:a16="http://schemas.microsoft.com/office/drawing/2014/main" xmlns="" id="{00000000-0008-0000-0300-00002A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55" name="Picture 90" descr="ecblank">
          <a:extLst>
            <a:ext uri="{FF2B5EF4-FFF2-40B4-BE49-F238E27FC236}">
              <a16:creationId xmlns:a16="http://schemas.microsoft.com/office/drawing/2014/main" xmlns="" id="{00000000-0008-0000-0300-00002B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56" name="Picture 91" descr="ecblank">
          <a:extLst>
            <a:ext uri="{FF2B5EF4-FFF2-40B4-BE49-F238E27FC236}">
              <a16:creationId xmlns:a16="http://schemas.microsoft.com/office/drawing/2014/main" xmlns="" id="{00000000-0008-0000-0300-00002C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57" name="Picture 92" descr="ecblank">
          <a:extLst>
            <a:ext uri="{FF2B5EF4-FFF2-40B4-BE49-F238E27FC236}">
              <a16:creationId xmlns:a16="http://schemas.microsoft.com/office/drawing/2014/main" xmlns="" id="{00000000-0008-0000-0300-00002D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58" name="Picture 93" descr="ecblank">
          <a:extLst>
            <a:ext uri="{FF2B5EF4-FFF2-40B4-BE49-F238E27FC236}">
              <a16:creationId xmlns:a16="http://schemas.microsoft.com/office/drawing/2014/main" xmlns="" id="{00000000-0008-0000-0300-00002E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59" name="Picture 94" descr="ecblank">
          <a:extLst>
            <a:ext uri="{FF2B5EF4-FFF2-40B4-BE49-F238E27FC236}">
              <a16:creationId xmlns:a16="http://schemas.microsoft.com/office/drawing/2014/main" xmlns="" id="{00000000-0008-0000-0300-00002F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60" name="Picture 95" descr="ecblank">
          <a:extLst>
            <a:ext uri="{FF2B5EF4-FFF2-40B4-BE49-F238E27FC236}">
              <a16:creationId xmlns:a16="http://schemas.microsoft.com/office/drawing/2014/main" xmlns="" id="{00000000-0008-0000-0300-000030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61" name="Picture 96" descr="ecblank">
          <a:extLst>
            <a:ext uri="{FF2B5EF4-FFF2-40B4-BE49-F238E27FC236}">
              <a16:creationId xmlns:a16="http://schemas.microsoft.com/office/drawing/2014/main" xmlns="" id="{00000000-0008-0000-0300-000031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63" name="Picture 98" descr="ecblank">
          <a:extLst>
            <a:ext uri="{FF2B5EF4-FFF2-40B4-BE49-F238E27FC236}">
              <a16:creationId xmlns:a16="http://schemas.microsoft.com/office/drawing/2014/main" xmlns="" id="{00000000-0008-0000-0300-000033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65" name="Picture 100" descr="ecblank">
          <a:extLst>
            <a:ext uri="{FF2B5EF4-FFF2-40B4-BE49-F238E27FC236}">
              <a16:creationId xmlns:a16="http://schemas.microsoft.com/office/drawing/2014/main" xmlns="" id="{00000000-0008-0000-0300-000035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67" name="Picture 102" descr="ecblank">
          <a:extLst>
            <a:ext uri="{FF2B5EF4-FFF2-40B4-BE49-F238E27FC236}">
              <a16:creationId xmlns:a16="http://schemas.microsoft.com/office/drawing/2014/main" xmlns="" id="{00000000-0008-0000-0300-000037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69" name="Picture 104" descr="ecblank">
          <a:extLst>
            <a:ext uri="{FF2B5EF4-FFF2-40B4-BE49-F238E27FC236}">
              <a16:creationId xmlns:a16="http://schemas.microsoft.com/office/drawing/2014/main" xmlns="" id="{00000000-0008-0000-0300-000039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71" name="Picture 106" descr="ecblank">
          <a:extLst>
            <a:ext uri="{FF2B5EF4-FFF2-40B4-BE49-F238E27FC236}">
              <a16:creationId xmlns:a16="http://schemas.microsoft.com/office/drawing/2014/main" xmlns="" id="{00000000-0008-0000-0300-00003B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72" name="Picture 107" descr="ecblank">
          <a:extLst>
            <a:ext uri="{FF2B5EF4-FFF2-40B4-BE49-F238E27FC236}">
              <a16:creationId xmlns:a16="http://schemas.microsoft.com/office/drawing/2014/main" xmlns="" id="{00000000-0008-0000-0300-00003C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73" name="Picture 108" descr="ecblank">
          <a:extLst>
            <a:ext uri="{FF2B5EF4-FFF2-40B4-BE49-F238E27FC236}">
              <a16:creationId xmlns:a16="http://schemas.microsoft.com/office/drawing/2014/main" xmlns="" id="{00000000-0008-0000-0300-00003D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74" name="Picture 109" descr="ecblank">
          <a:extLst>
            <a:ext uri="{FF2B5EF4-FFF2-40B4-BE49-F238E27FC236}">
              <a16:creationId xmlns:a16="http://schemas.microsoft.com/office/drawing/2014/main" xmlns="" id="{00000000-0008-0000-0300-00003E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75" name="Picture 110" descr="ecblank">
          <a:extLst>
            <a:ext uri="{FF2B5EF4-FFF2-40B4-BE49-F238E27FC236}">
              <a16:creationId xmlns:a16="http://schemas.microsoft.com/office/drawing/2014/main" xmlns="" id="{00000000-0008-0000-0300-00003F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76" name="Picture 111" descr="ecblank">
          <a:extLst>
            <a:ext uri="{FF2B5EF4-FFF2-40B4-BE49-F238E27FC236}">
              <a16:creationId xmlns:a16="http://schemas.microsoft.com/office/drawing/2014/main" xmlns="" id="{00000000-0008-0000-0300-000040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77" name="Picture 112" descr="ecblank">
          <a:extLst>
            <a:ext uri="{FF2B5EF4-FFF2-40B4-BE49-F238E27FC236}">
              <a16:creationId xmlns:a16="http://schemas.microsoft.com/office/drawing/2014/main" xmlns="" id="{00000000-0008-0000-0300-000041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78" name="Picture 113" descr="ecblank">
          <a:extLst>
            <a:ext uri="{FF2B5EF4-FFF2-40B4-BE49-F238E27FC236}">
              <a16:creationId xmlns:a16="http://schemas.microsoft.com/office/drawing/2014/main" xmlns="" id="{00000000-0008-0000-0300-000042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79" name="Picture 114" descr="ecblank">
          <a:extLst>
            <a:ext uri="{FF2B5EF4-FFF2-40B4-BE49-F238E27FC236}">
              <a16:creationId xmlns:a16="http://schemas.microsoft.com/office/drawing/2014/main" xmlns="" id="{00000000-0008-0000-0300-000043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80" name="Picture 115" descr="ecblank">
          <a:extLst>
            <a:ext uri="{FF2B5EF4-FFF2-40B4-BE49-F238E27FC236}">
              <a16:creationId xmlns:a16="http://schemas.microsoft.com/office/drawing/2014/main" xmlns="" id="{00000000-0008-0000-0300-000044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81" name="Picture 116" descr="ecblank">
          <a:extLst>
            <a:ext uri="{FF2B5EF4-FFF2-40B4-BE49-F238E27FC236}">
              <a16:creationId xmlns:a16="http://schemas.microsoft.com/office/drawing/2014/main" xmlns="" id="{00000000-0008-0000-0300-000045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07" name="Picture 30" descr="ecblank">
          <a:extLst>
            <a:ext uri="{FF2B5EF4-FFF2-40B4-BE49-F238E27FC236}">
              <a16:creationId xmlns:a16="http://schemas.microsoft.com/office/drawing/2014/main" xmlns="" id="{00000000-0008-0000-0300-00005F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08" name="Picture 34" descr="ecblank">
          <a:extLst>
            <a:ext uri="{FF2B5EF4-FFF2-40B4-BE49-F238E27FC236}">
              <a16:creationId xmlns:a16="http://schemas.microsoft.com/office/drawing/2014/main" xmlns="" id="{00000000-0008-0000-0300-000060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09" name="Picture 38" descr="ecblank">
          <a:extLst>
            <a:ext uri="{FF2B5EF4-FFF2-40B4-BE49-F238E27FC236}">
              <a16:creationId xmlns:a16="http://schemas.microsoft.com/office/drawing/2014/main" xmlns="" id="{00000000-0008-0000-0300-000061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10" name="Picture 43" descr="ecblank">
          <a:extLst>
            <a:ext uri="{FF2B5EF4-FFF2-40B4-BE49-F238E27FC236}">
              <a16:creationId xmlns:a16="http://schemas.microsoft.com/office/drawing/2014/main" xmlns="" id="{00000000-0008-0000-0300-000062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11" name="Picture 47" descr="ecblank">
          <a:extLst>
            <a:ext uri="{FF2B5EF4-FFF2-40B4-BE49-F238E27FC236}">
              <a16:creationId xmlns:a16="http://schemas.microsoft.com/office/drawing/2014/main" xmlns="" id="{00000000-0008-0000-0300-000063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12" name="Picture 51" descr="ecblank">
          <a:extLst>
            <a:ext uri="{FF2B5EF4-FFF2-40B4-BE49-F238E27FC236}">
              <a16:creationId xmlns:a16="http://schemas.microsoft.com/office/drawing/2014/main" xmlns="" id="{00000000-0008-0000-0300-000064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13" name="Picture 55" descr="ecblank">
          <a:extLst>
            <a:ext uri="{FF2B5EF4-FFF2-40B4-BE49-F238E27FC236}">
              <a16:creationId xmlns:a16="http://schemas.microsoft.com/office/drawing/2014/main" xmlns="" id="{00000000-0008-0000-0300-000065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14" name="Picture 59" descr="ecblank">
          <a:extLst>
            <a:ext uri="{FF2B5EF4-FFF2-40B4-BE49-F238E27FC236}">
              <a16:creationId xmlns:a16="http://schemas.microsoft.com/office/drawing/2014/main" xmlns="" id="{00000000-0008-0000-0300-000066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15" name="Picture 63" descr="ecblank">
          <a:extLst>
            <a:ext uri="{FF2B5EF4-FFF2-40B4-BE49-F238E27FC236}">
              <a16:creationId xmlns:a16="http://schemas.microsoft.com/office/drawing/2014/main" xmlns="" id="{00000000-0008-0000-0300-000067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16" name="Picture 64" descr="ecblank">
          <a:extLst>
            <a:ext uri="{FF2B5EF4-FFF2-40B4-BE49-F238E27FC236}">
              <a16:creationId xmlns:a16="http://schemas.microsoft.com/office/drawing/2014/main" xmlns="" id="{00000000-0008-0000-0300-000068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17" name="Picture 65" descr="ecblank">
          <a:extLst>
            <a:ext uri="{FF2B5EF4-FFF2-40B4-BE49-F238E27FC236}">
              <a16:creationId xmlns:a16="http://schemas.microsoft.com/office/drawing/2014/main" xmlns="" id="{00000000-0008-0000-0300-000069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18" name="Picture 66" descr="ecblank">
          <a:extLst>
            <a:ext uri="{FF2B5EF4-FFF2-40B4-BE49-F238E27FC236}">
              <a16:creationId xmlns:a16="http://schemas.microsoft.com/office/drawing/2014/main" xmlns="" id="{00000000-0008-0000-0300-00006A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19" name="Picture 68" descr="ecblank">
          <a:extLst>
            <a:ext uri="{FF2B5EF4-FFF2-40B4-BE49-F238E27FC236}">
              <a16:creationId xmlns:a16="http://schemas.microsoft.com/office/drawing/2014/main" xmlns="" id="{00000000-0008-0000-0300-00006B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20" name="Picture 72" descr="ecblank">
          <a:extLst>
            <a:ext uri="{FF2B5EF4-FFF2-40B4-BE49-F238E27FC236}">
              <a16:creationId xmlns:a16="http://schemas.microsoft.com/office/drawing/2014/main" xmlns="" id="{00000000-0008-0000-0300-00006C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21" name="Picture 97" descr="ecblank">
          <a:extLst>
            <a:ext uri="{FF2B5EF4-FFF2-40B4-BE49-F238E27FC236}">
              <a16:creationId xmlns:a16="http://schemas.microsoft.com/office/drawing/2014/main" xmlns="" id="{00000000-0008-0000-0300-00006D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22" name="Picture 99" descr="ecblank">
          <a:extLst>
            <a:ext uri="{FF2B5EF4-FFF2-40B4-BE49-F238E27FC236}">
              <a16:creationId xmlns:a16="http://schemas.microsoft.com/office/drawing/2014/main" xmlns="" id="{00000000-0008-0000-0300-00006E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23" name="Picture 101" descr="ecblank">
          <a:extLst>
            <a:ext uri="{FF2B5EF4-FFF2-40B4-BE49-F238E27FC236}">
              <a16:creationId xmlns:a16="http://schemas.microsoft.com/office/drawing/2014/main" xmlns="" id="{00000000-0008-0000-0300-00006F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24" name="Picture 103" descr="ecblank">
          <a:extLst>
            <a:ext uri="{FF2B5EF4-FFF2-40B4-BE49-F238E27FC236}">
              <a16:creationId xmlns:a16="http://schemas.microsoft.com/office/drawing/2014/main" xmlns="" id="{00000000-0008-0000-0300-000070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25" name="Picture 105" descr="ecblank">
          <a:extLst>
            <a:ext uri="{FF2B5EF4-FFF2-40B4-BE49-F238E27FC236}">
              <a16:creationId xmlns:a16="http://schemas.microsoft.com/office/drawing/2014/main" xmlns="" id="{00000000-0008-0000-0300-000071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26" name="Picture 2" descr="ecblank">
          <a:extLst>
            <a:ext uri="{FF2B5EF4-FFF2-40B4-BE49-F238E27FC236}">
              <a16:creationId xmlns:a16="http://schemas.microsoft.com/office/drawing/2014/main" xmlns="" id="{00000000-0008-0000-0300-000072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27" name="Picture 6" descr="ecblank">
          <a:extLst>
            <a:ext uri="{FF2B5EF4-FFF2-40B4-BE49-F238E27FC236}">
              <a16:creationId xmlns:a16="http://schemas.microsoft.com/office/drawing/2014/main" xmlns="" id="{00000000-0008-0000-0300-000073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28" name="Picture 10" descr="ecblank">
          <a:extLst>
            <a:ext uri="{FF2B5EF4-FFF2-40B4-BE49-F238E27FC236}">
              <a16:creationId xmlns:a16="http://schemas.microsoft.com/office/drawing/2014/main" xmlns="" id="{00000000-0008-0000-0300-000074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29" name="Picture 14" descr="ecblank">
          <a:extLst>
            <a:ext uri="{FF2B5EF4-FFF2-40B4-BE49-F238E27FC236}">
              <a16:creationId xmlns:a16="http://schemas.microsoft.com/office/drawing/2014/main" xmlns="" id="{00000000-0008-0000-0300-000075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30" name="Picture 18" descr="ecblank">
          <a:extLst>
            <a:ext uri="{FF2B5EF4-FFF2-40B4-BE49-F238E27FC236}">
              <a16:creationId xmlns:a16="http://schemas.microsoft.com/office/drawing/2014/main" xmlns="" id="{00000000-0008-0000-0300-000076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31" name="Picture 22" descr="ecblank">
          <a:extLst>
            <a:ext uri="{FF2B5EF4-FFF2-40B4-BE49-F238E27FC236}">
              <a16:creationId xmlns:a16="http://schemas.microsoft.com/office/drawing/2014/main" xmlns="" id="{00000000-0008-0000-0300-000077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32" name="Picture 26" descr="ecblank">
          <a:extLst>
            <a:ext uri="{FF2B5EF4-FFF2-40B4-BE49-F238E27FC236}">
              <a16:creationId xmlns:a16="http://schemas.microsoft.com/office/drawing/2014/main" xmlns="" id="{00000000-0008-0000-0300-000078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33" name="Picture 30" descr="ecblank">
          <a:extLst>
            <a:ext uri="{FF2B5EF4-FFF2-40B4-BE49-F238E27FC236}">
              <a16:creationId xmlns:a16="http://schemas.microsoft.com/office/drawing/2014/main" xmlns="" id="{00000000-0008-0000-0300-000079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34" name="Picture 34" descr="ecblank">
          <a:extLst>
            <a:ext uri="{FF2B5EF4-FFF2-40B4-BE49-F238E27FC236}">
              <a16:creationId xmlns:a16="http://schemas.microsoft.com/office/drawing/2014/main" xmlns="" id="{00000000-0008-0000-0300-00007A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35" name="Picture 38" descr="ecblank">
          <a:extLst>
            <a:ext uri="{FF2B5EF4-FFF2-40B4-BE49-F238E27FC236}">
              <a16:creationId xmlns:a16="http://schemas.microsoft.com/office/drawing/2014/main" xmlns="" id="{00000000-0008-0000-0300-00007B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36" name="Picture 43" descr="ecblank">
          <a:extLst>
            <a:ext uri="{FF2B5EF4-FFF2-40B4-BE49-F238E27FC236}">
              <a16:creationId xmlns:a16="http://schemas.microsoft.com/office/drawing/2014/main" xmlns="" id="{00000000-0008-0000-0300-00007C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37" name="Picture 47" descr="ecblank">
          <a:extLst>
            <a:ext uri="{FF2B5EF4-FFF2-40B4-BE49-F238E27FC236}">
              <a16:creationId xmlns:a16="http://schemas.microsoft.com/office/drawing/2014/main" xmlns="" id="{00000000-0008-0000-0300-00007D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38" name="Picture 51" descr="ecblank">
          <a:extLst>
            <a:ext uri="{FF2B5EF4-FFF2-40B4-BE49-F238E27FC236}">
              <a16:creationId xmlns:a16="http://schemas.microsoft.com/office/drawing/2014/main" xmlns="" id="{00000000-0008-0000-0300-00007E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39" name="Picture 55" descr="ecblank">
          <a:extLst>
            <a:ext uri="{FF2B5EF4-FFF2-40B4-BE49-F238E27FC236}">
              <a16:creationId xmlns:a16="http://schemas.microsoft.com/office/drawing/2014/main" xmlns="" id="{00000000-0008-0000-0300-00007F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40" name="Picture 59" descr="ecblank">
          <a:extLst>
            <a:ext uri="{FF2B5EF4-FFF2-40B4-BE49-F238E27FC236}">
              <a16:creationId xmlns:a16="http://schemas.microsoft.com/office/drawing/2014/main" xmlns="" id="{00000000-0008-0000-0300-000080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41" name="Picture 63" descr="ecblank">
          <a:extLst>
            <a:ext uri="{FF2B5EF4-FFF2-40B4-BE49-F238E27FC236}">
              <a16:creationId xmlns:a16="http://schemas.microsoft.com/office/drawing/2014/main" xmlns="" id="{00000000-0008-0000-0300-000081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42" name="Picture 64" descr="ecblank">
          <a:extLst>
            <a:ext uri="{FF2B5EF4-FFF2-40B4-BE49-F238E27FC236}">
              <a16:creationId xmlns:a16="http://schemas.microsoft.com/office/drawing/2014/main" xmlns="" id="{00000000-0008-0000-0300-000082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43" name="Picture 65" descr="ecblank">
          <a:extLst>
            <a:ext uri="{FF2B5EF4-FFF2-40B4-BE49-F238E27FC236}">
              <a16:creationId xmlns:a16="http://schemas.microsoft.com/office/drawing/2014/main" xmlns="" id="{00000000-0008-0000-0300-000083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44" name="Picture 66" descr="ecblank">
          <a:extLst>
            <a:ext uri="{FF2B5EF4-FFF2-40B4-BE49-F238E27FC236}">
              <a16:creationId xmlns:a16="http://schemas.microsoft.com/office/drawing/2014/main" xmlns="" id="{00000000-0008-0000-0300-000084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45" name="Picture 68" descr="ecblank">
          <a:extLst>
            <a:ext uri="{FF2B5EF4-FFF2-40B4-BE49-F238E27FC236}">
              <a16:creationId xmlns:a16="http://schemas.microsoft.com/office/drawing/2014/main" xmlns="" id="{00000000-0008-0000-0300-000085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46" name="Picture 72" descr="ecblank">
          <a:extLst>
            <a:ext uri="{FF2B5EF4-FFF2-40B4-BE49-F238E27FC236}">
              <a16:creationId xmlns:a16="http://schemas.microsoft.com/office/drawing/2014/main" xmlns="" id="{00000000-0008-0000-0300-000086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47" name="Picture 97" descr="ecblank">
          <a:extLst>
            <a:ext uri="{FF2B5EF4-FFF2-40B4-BE49-F238E27FC236}">
              <a16:creationId xmlns:a16="http://schemas.microsoft.com/office/drawing/2014/main" xmlns="" id="{00000000-0008-0000-0300-000087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48" name="Picture 99" descr="ecblank">
          <a:extLst>
            <a:ext uri="{FF2B5EF4-FFF2-40B4-BE49-F238E27FC236}">
              <a16:creationId xmlns:a16="http://schemas.microsoft.com/office/drawing/2014/main" xmlns="" id="{00000000-0008-0000-0300-000088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49" name="Picture 101" descr="ecblank">
          <a:extLst>
            <a:ext uri="{FF2B5EF4-FFF2-40B4-BE49-F238E27FC236}">
              <a16:creationId xmlns:a16="http://schemas.microsoft.com/office/drawing/2014/main" xmlns="" id="{00000000-0008-0000-0300-000089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50" name="Picture 103" descr="ecblank">
          <a:extLst>
            <a:ext uri="{FF2B5EF4-FFF2-40B4-BE49-F238E27FC236}">
              <a16:creationId xmlns:a16="http://schemas.microsoft.com/office/drawing/2014/main" xmlns="" id="{00000000-0008-0000-0300-00008A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51" name="Picture 26" descr="ecblank">
          <a:extLst>
            <a:ext uri="{FF2B5EF4-FFF2-40B4-BE49-F238E27FC236}">
              <a16:creationId xmlns:a16="http://schemas.microsoft.com/office/drawing/2014/main" xmlns="" id="{00000000-0008-0000-0300-00008B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52" name="Picture 30" descr="ecblank">
          <a:extLst>
            <a:ext uri="{FF2B5EF4-FFF2-40B4-BE49-F238E27FC236}">
              <a16:creationId xmlns:a16="http://schemas.microsoft.com/office/drawing/2014/main" xmlns="" id="{00000000-0008-0000-0300-00008C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53" name="Picture 34" descr="ecblank">
          <a:extLst>
            <a:ext uri="{FF2B5EF4-FFF2-40B4-BE49-F238E27FC236}">
              <a16:creationId xmlns:a16="http://schemas.microsoft.com/office/drawing/2014/main" xmlns="" id="{00000000-0008-0000-0300-00008D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54" name="Picture 38" descr="ecblank">
          <a:extLst>
            <a:ext uri="{FF2B5EF4-FFF2-40B4-BE49-F238E27FC236}">
              <a16:creationId xmlns:a16="http://schemas.microsoft.com/office/drawing/2014/main" xmlns="" id="{00000000-0008-0000-0300-00008E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55" name="Picture 43" descr="ecblank">
          <a:extLst>
            <a:ext uri="{FF2B5EF4-FFF2-40B4-BE49-F238E27FC236}">
              <a16:creationId xmlns:a16="http://schemas.microsoft.com/office/drawing/2014/main" xmlns="" id="{00000000-0008-0000-0300-00008F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56" name="Picture 47" descr="ecblank">
          <a:extLst>
            <a:ext uri="{FF2B5EF4-FFF2-40B4-BE49-F238E27FC236}">
              <a16:creationId xmlns:a16="http://schemas.microsoft.com/office/drawing/2014/main" xmlns="" id="{00000000-0008-0000-0300-000090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57" name="Picture 51" descr="ecblank">
          <a:extLst>
            <a:ext uri="{FF2B5EF4-FFF2-40B4-BE49-F238E27FC236}">
              <a16:creationId xmlns:a16="http://schemas.microsoft.com/office/drawing/2014/main" xmlns="" id="{00000000-0008-0000-0300-000091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58" name="Picture 55" descr="ecblank">
          <a:extLst>
            <a:ext uri="{FF2B5EF4-FFF2-40B4-BE49-F238E27FC236}">
              <a16:creationId xmlns:a16="http://schemas.microsoft.com/office/drawing/2014/main" xmlns="" id="{00000000-0008-0000-0300-000092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59" name="Picture 59" descr="ecblank">
          <a:extLst>
            <a:ext uri="{FF2B5EF4-FFF2-40B4-BE49-F238E27FC236}">
              <a16:creationId xmlns:a16="http://schemas.microsoft.com/office/drawing/2014/main" xmlns="" id="{00000000-0008-0000-0300-000093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60" name="Picture 63" descr="ecblank">
          <a:extLst>
            <a:ext uri="{FF2B5EF4-FFF2-40B4-BE49-F238E27FC236}">
              <a16:creationId xmlns:a16="http://schemas.microsoft.com/office/drawing/2014/main" xmlns="" id="{00000000-0008-0000-0300-000094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61" name="Picture 64" descr="ecblank">
          <a:extLst>
            <a:ext uri="{FF2B5EF4-FFF2-40B4-BE49-F238E27FC236}">
              <a16:creationId xmlns:a16="http://schemas.microsoft.com/office/drawing/2014/main" xmlns="" id="{00000000-0008-0000-0300-000095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62" name="Picture 65" descr="ecblank">
          <a:extLst>
            <a:ext uri="{FF2B5EF4-FFF2-40B4-BE49-F238E27FC236}">
              <a16:creationId xmlns:a16="http://schemas.microsoft.com/office/drawing/2014/main" xmlns="" id="{00000000-0008-0000-0300-000096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63" name="Picture 66" descr="ecblank">
          <a:extLst>
            <a:ext uri="{FF2B5EF4-FFF2-40B4-BE49-F238E27FC236}">
              <a16:creationId xmlns:a16="http://schemas.microsoft.com/office/drawing/2014/main" xmlns="" id="{00000000-0008-0000-0300-000097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64" name="Picture 68" descr="ecblank">
          <a:extLst>
            <a:ext uri="{FF2B5EF4-FFF2-40B4-BE49-F238E27FC236}">
              <a16:creationId xmlns:a16="http://schemas.microsoft.com/office/drawing/2014/main" xmlns="" id="{00000000-0008-0000-0300-000098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65" name="Picture 72" descr="ecblank">
          <a:extLst>
            <a:ext uri="{FF2B5EF4-FFF2-40B4-BE49-F238E27FC236}">
              <a16:creationId xmlns:a16="http://schemas.microsoft.com/office/drawing/2014/main" xmlns="" id="{00000000-0008-0000-0300-000099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66" name="Picture 97" descr="ecblank">
          <a:extLst>
            <a:ext uri="{FF2B5EF4-FFF2-40B4-BE49-F238E27FC236}">
              <a16:creationId xmlns:a16="http://schemas.microsoft.com/office/drawing/2014/main" xmlns="" id="{00000000-0008-0000-0300-00009A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67" name="Picture 99" descr="ecblank">
          <a:extLst>
            <a:ext uri="{FF2B5EF4-FFF2-40B4-BE49-F238E27FC236}">
              <a16:creationId xmlns:a16="http://schemas.microsoft.com/office/drawing/2014/main" xmlns="" id="{00000000-0008-0000-0300-00009B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68" name="Picture 101" descr="ecblank">
          <a:extLst>
            <a:ext uri="{FF2B5EF4-FFF2-40B4-BE49-F238E27FC236}">
              <a16:creationId xmlns:a16="http://schemas.microsoft.com/office/drawing/2014/main" xmlns="" id="{00000000-0008-0000-0300-00009C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69" name="Picture 103" descr="ecblank">
          <a:extLst>
            <a:ext uri="{FF2B5EF4-FFF2-40B4-BE49-F238E27FC236}">
              <a16:creationId xmlns:a16="http://schemas.microsoft.com/office/drawing/2014/main" xmlns="" id="{00000000-0008-0000-0300-00009D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70" name="Picture 105" descr="ecblank">
          <a:extLst>
            <a:ext uri="{FF2B5EF4-FFF2-40B4-BE49-F238E27FC236}">
              <a16:creationId xmlns:a16="http://schemas.microsoft.com/office/drawing/2014/main" xmlns="" id="{00000000-0008-0000-0300-00009E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71" name="Picture 2" descr="ecblank">
          <a:extLst>
            <a:ext uri="{FF2B5EF4-FFF2-40B4-BE49-F238E27FC236}">
              <a16:creationId xmlns:a16="http://schemas.microsoft.com/office/drawing/2014/main" xmlns="" id="{00000000-0008-0000-0300-00009F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72" name="Picture 6" descr="ecblank">
          <a:extLst>
            <a:ext uri="{FF2B5EF4-FFF2-40B4-BE49-F238E27FC236}">
              <a16:creationId xmlns:a16="http://schemas.microsoft.com/office/drawing/2014/main" xmlns="" id="{00000000-0008-0000-0300-0000A0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73" name="Picture 10" descr="ecblank">
          <a:extLst>
            <a:ext uri="{FF2B5EF4-FFF2-40B4-BE49-F238E27FC236}">
              <a16:creationId xmlns:a16="http://schemas.microsoft.com/office/drawing/2014/main" xmlns="" id="{00000000-0008-0000-0300-0000A1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74" name="Picture 14" descr="ecblank">
          <a:extLst>
            <a:ext uri="{FF2B5EF4-FFF2-40B4-BE49-F238E27FC236}">
              <a16:creationId xmlns:a16="http://schemas.microsoft.com/office/drawing/2014/main" xmlns="" id="{00000000-0008-0000-0300-0000A2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75" name="Picture 18" descr="ecblank">
          <a:extLst>
            <a:ext uri="{FF2B5EF4-FFF2-40B4-BE49-F238E27FC236}">
              <a16:creationId xmlns:a16="http://schemas.microsoft.com/office/drawing/2014/main" xmlns="" id="{00000000-0008-0000-0300-0000A3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76" name="Picture 22" descr="ecblank">
          <a:extLst>
            <a:ext uri="{FF2B5EF4-FFF2-40B4-BE49-F238E27FC236}">
              <a16:creationId xmlns:a16="http://schemas.microsoft.com/office/drawing/2014/main" xmlns="" id="{00000000-0008-0000-0300-0000A4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77" name="Picture 26" descr="ecblank">
          <a:extLst>
            <a:ext uri="{FF2B5EF4-FFF2-40B4-BE49-F238E27FC236}">
              <a16:creationId xmlns:a16="http://schemas.microsoft.com/office/drawing/2014/main" xmlns="" id="{00000000-0008-0000-0300-0000A5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78" name="Picture 30" descr="ecblank">
          <a:extLst>
            <a:ext uri="{FF2B5EF4-FFF2-40B4-BE49-F238E27FC236}">
              <a16:creationId xmlns:a16="http://schemas.microsoft.com/office/drawing/2014/main" xmlns="" id="{00000000-0008-0000-0300-0000A6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79" name="Picture 34" descr="ecblank">
          <a:extLst>
            <a:ext uri="{FF2B5EF4-FFF2-40B4-BE49-F238E27FC236}">
              <a16:creationId xmlns:a16="http://schemas.microsoft.com/office/drawing/2014/main" xmlns="" id="{00000000-0008-0000-0300-0000A7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80" name="Picture 38" descr="ecblank">
          <a:extLst>
            <a:ext uri="{FF2B5EF4-FFF2-40B4-BE49-F238E27FC236}">
              <a16:creationId xmlns:a16="http://schemas.microsoft.com/office/drawing/2014/main" xmlns="" id="{00000000-0008-0000-0300-0000A8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81" name="Picture 43" descr="ecblank">
          <a:extLst>
            <a:ext uri="{FF2B5EF4-FFF2-40B4-BE49-F238E27FC236}">
              <a16:creationId xmlns:a16="http://schemas.microsoft.com/office/drawing/2014/main" xmlns="" id="{00000000-0008-0000-0300-0000A9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82" name="Picture 47" descr="ecblank">
          <a:extLst>
            <a:ext uri="{FF2B5EF4-FFF2-40B4-BE49-F238E27FC236}">
              <a16:creationId xmlns:a16="http://schemas.microsoft.com/office/drawing/2014/main" xmlns="" id="{00000000-0008-0000-0300-0000AA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83" name="Picture 51" descr="ecblank">
          <a:extLst>
            <a:ext uri="{FF2B5EF4-FFF2-40B4-BE49-F238E27FC236}">
              <a16:creationId xmlns:a16="http://schemas.microsoft.com/office/drawing/2014/main" xmlns="" id="{00000000-0008-0000-0300-0000AB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84" name="Picture 55" descr="ecblank">
          <a:extLst>
            <a:ext uri="{FF2B5EF4-FFF2-40B4-BE49-F238E27FC236}">
              <a16:creationId xmlns:a16="http://schemas.microsoft.com/office/drawing/2014/main" xmlns="" id="{00000000-0008-0000-0300-0000AC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85" name="Picture 59" descr="ecblank">
          <a:extLst>
            <a:ext uri="{FF2B5EF4-FFF2-40B4-BE49-F238E27FC236}">
              <a16:creationId xmlns:a16="http://schemas.microsoft.com/office/drawing/2014/main" xmlns="" id="{00000000-0008-0000-0300-0000AD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86" name="Picture 63" descr="ecblank">
          <a:extLst>
            <a:ext uri="{FF2B5EF4-FFF2-40B4-BE49-F238E27FC236}">
              <a16:creationId xmlns:a16="http://schemas.microsoft.com/office/drawing/2014/main" xmlns="" id="{00000000-0008-0000-0300-0000AE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87" name="Picture 64" descr="ecblank">
          <a:extLst>
            <a:ext uri="{FF2B5EF4-FFF2-40B4-BE49-F238E27FC236}">
              <a16:creationId xmlns:a16="http://schemas.microsoft.com/office/drawing/2014/main" xmlns="" id="{00000000-0008-0000-0300-0000AF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88" name="Picture 65" descr="ecblank">
          <a:extLst>
            <a:ext uri="{FF2B5EF4-FFF2-40B4-BE49-F238E27FC236}">
              <a16:creationId xmlns:a16="http://schemas.microsoft.com/office/drawing/2014/main" xmlns="" id="{00000000-0008-0000-0300-0000B0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89" name="Picture 66" descr="ecblank">
          <a:extLst>
            <a:ext uri="{FF2B5EF4-FFF2-40B4-BE49-F238E27FC236}">
              <a16:creationId xmlns:a16="http://schemas.microsoft.com/office/drawing/2014/main" xmlns="" id="{00000000-0008-0000-0300-0000B1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90" name="Picture 68" descr="ecblank">
          <a:extLst>
            <a:ext uri="{FF2B5EF4-FFF2-40B4-BE49-F238E27FC236}">
              <a16:creationId xmlns:a16="http://schemas.microsoft.com/office/drawing/2014/main" xmlns="" id="{00000000-0008-0000-0300-0000B2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91" name="Picture 72" descr="ecblank">
          <a:extLst>
            <a:ext uri="{FF2B5EF4-FFF2-40B4-BE49-F238E27FC236}">
              <a16:creationId xmlns:a16="http://schemas.microsoft.com/office/drawing/2014/main" xmlns="" id="{00000000-0008-0000-0300-0000B3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92" name="Picture 97" descr="ecblank">
          <a:extLst>
            <a:ext uri="{FF2B5EF4-FFF2-40B4-BE49-F238E27FC236}">
              <a16:creationId xmlns:a16="http://schemas.microsoft.com/office/drawing/2014/main" xmlns="" id="{00000000-0008-0000-0300-0000B4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93" name="Picture 99" descr="ecblank">
          <a:extLst>
            <a:ext uri="{FF2B5EF4-FFF2-40B4-BE49-F238E27FC236}">
              <a16:creationId xmlns:a16="http://schemas.microsoft.com/office/drawing/2014/main" xmlns="" id="{00000000-0008-0000-0300-0000B5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94" name="Picture 101" descr="ecblank">
          <a:extLst>
            <a:ext uri="{FF2B5EF4-FFF2-40B4-BE49-F238E27FC236}">
              <a16:creationId xmlns:a16="http://schemas.microsoft.com/office/drawing/2014/main" xmlns="" id="{00000000-0008-0000-0300-0000B6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95" name="Picture 103" descr="ecblank">
          <a:extLst>
            <a:ext uri="{FF2B5EF4-FFF2-40B4-BE49-F238E27FC236}">
              <a16:creationId xmlns:a16="http://schemas.microsoft.com/office/drawing/2014/main" xmlns="" id="{00000000-0008-0000-0300-0000B7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696" name="Picture 30" descr="ecblank">
          <a:extLst>
            <a:ext uri="{FF2B5EF4-FFF2-40B4-BE49-F238E27FC236}">
              <a16:creationId xmlns:a16="http://schemas.microsoft.com/office/drawing/2014/main" xmlns="" id="{00000000-0008-0000-0300-0000B8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697" name="Picture 34" descr="ecblank">
          <a:extLst>
            <a:ext uri="{FF2B5EF4-FFF2-40B4-BE49-F238E27FC236}">
              <a16:creationId xmlns:a16="http://schemas.microsoft.com/office/drawing/2014/main" xmlns="" id="{00000000-0008-0000-0300-0000B9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698" name="Picture 38" descr="ecblank">
          <a:extLst>
            <a:ext uri="{FF2B5EF4-FFF2-40B4-BE49-F238E27FC236}">
              <a16:creationId xmlns:a16="http://schemas.microsoft.com/office/drawing/2014/main" xmlns="" id="{00000000-0008-0000-0300-0000BA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699" name="Picture 43" descr="ecblank">
          <a:extLst>
            <a:ext uri="{FF2B5EF4-FFF2-40B4-BE49-F238E27FC236}">
              <a16:creationId xmlns:a16="http://schemas.microsoft.com/office/drawing/2014/main" xmlns="" id="{00000000-0008-0000-0300-0000BB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00" name="Picture 47" descr="ecblank">
          <a:extLst>
            <a:ext uri="{FF2B5EF4-FFF2-40B4-BE49-F238E27FC236}">
              <a16:creationId xmlns:a16="http://schemas.microsoft.com/office/drawing/2014/main" xmlns="" id="{00000000-0008-0000-0300-0000BC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01" name="Picture 51" descr="ecblank">
          <a:extLst>
            <a:ext uri="{FF2B5EF4-FFF2-40B4-BE49-F238E27FC236}">
              <a16:creationId xmlns:a16="http://schemas.microsoft.com/office/drawing/2014/main" xmlns="" id="{00000000-0008-0000-0300-0000BD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02" name="Picture 55" descr="ecblank">
          <a:extLst>
            <a:ext uri="{FF2B5EF4-FFF2-40B4-BE49-F238E27FC236}">
              <a16:creationId xmlns:a16="http://schemas.microsoft.com/office/drawing/2014/main" xmlns="" id="{00000000-0008-0000-0300-0000BE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03" name="Picture 59" descr="ecblank">
          <a:extLst>
            <a:ext uri="{FF2B5EF4-FFF2-40B4-BE49-F238E27FC236}">
              <a16:creationId xmlns:a16="http://schemas.microsoft.com/office/drawing/2014/main" xmlns="" id="{00000000-0008-0000-0300-0000BF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04" name="Picture 63" descr="ecblank">
          <a:extLst>
            <a:ext uri="{FF2B5EF4-FFF2-40B4-BE49-F238E27FC236}">
              <a16:creationId xmlns:a16="http://schemas.microsoft.com/office/drawing/2014/main" xmlns="" id="{00000000-0008-0000-0300-0000C0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05" name="Picture 64" descr="ecblank">
          <a:extLst>
            <a:ext uri="{FF2B5EF4-FFF2-40B4-BE49-F238E27FC236}">
              <a16:creationId xmlns:a16="http://schemas.microsoft.com/office/drawing/2014/main" xmlns="" id="{00000000-0008-0000-0300-0000C1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06" name="Picture 65" descr="ecblank">
          <a:extLst>
            <a:ext uri="{FF2B5EF4-FFF2-40B4-BE49-F238E27FC236}">
              <a16:creationId xmlns:a16="http://schemas.microsoft.com/office/drawing/2014/main" xmlns="" id="{00000000-0008-0000-0300-0000C2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07" name="Picture 66" descr="ecblank">
          <a:extLst>
            <a:ext uri="{FF2B5EF4-FFF2-40B4-BE49-F238E27FC236}">
              <a16:creationId xmlns:a16="http://schemas.microsoft.com/office/drawing/2014/main" xmlns="" id="{00000000-0008-0000-0300-0000C3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08" name="Picture 68" descr="ecblank">
          <a:extLst>
            <a:ext uri="{FF2B5EF4-FFF2-40B4-BE49-F238E27FC236}">
              <a16:creationId xmlns:a16="http://schemas.microsoft.com/office/drawing/2014/main" xmlns="" id="{00000000-0008-0000-0300-0000C4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09" name="Picture 72" descr="ecblank">
          <a:extLst>
            <a:ext uri="{FF2B5EF4-FFF2-40B4-BE49-F238E27FC236}">
              <a16:creationId xmlns:a16="http://schemas.microsoft.com/office/drawing/2014/main" xmlns="" id="{00000000-0008-0000-0300-0000C5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10" name="Picture 97" descr="ecblank">
          <a:extLst>
            <a:ext uri="{FF2B5EF4-FFF2-40B4-BE49-F238E27FC236}">
              <a16:creationId xmlns:a16="http://schemas.microsoft.com/office/drawing/2014/main" xmlns="" id="{00000000-0008-0000-0300-0000C6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11" name="Picture 99" descr="ecblank">
          <a:extLst>
            <a:ext uri="{FF2B5EF4-FFF2-40B4-BE49-F238E27FC236}">
              <a16:creationId xmlns:a16="http://schemas.microsoft.com/office/drawing/2014/main" xmlns="" id="{00000000-0008-0000-0300-0000C7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12" name="Picture 101" descr="ecblank">
          <a:extLst>
            <a:ext uri="{FF2B5EF4-FFF2-40B4-BE49-F238E27FC236}">
              <a16:creationId xmlns:a16="http://schemas.microsoft.com/office/drawing/2014/main" xmlns="" id="{00000000-0008-0000-0300-0000C8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13" name="Picture 103" descr="ecblank">
          <a:extLst>
            <a:ext uri="{FF2B5EF4-FFF2-40B4-BE49-F238E27FC236}">
              <a16:creationId xmlns:a16="http://schemas.microsoft.com/office/drawing/2014/main" xmlns="" id="{00000000-0008-0000-0300-0000C9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14" name="Picture 105" descr="ecblank">
          <a:extLst>
            <a:ext uri="{FF2B5EF4-FFF2-40B4-BE49-F238E27FC236}">
              <a16:creationId xmlns:a16="http://schemas.microsoft.com/office/drawing/2014/main" xmlns="" id="{00000000-0008-0000-0300-0000CA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15" name="Picture 2" descr="ecblank">
          <a:extLst>
            <a:ext uri="{FF2B5EF4-FFF2-40B4-BE49-F238E27FC236}">
              <a16:creationId xmlns:a16="http://schemas.microsoft.com/office/drawing/2014/main" xmlns="" id="{00000000-0008-0000-0300-0000CB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16" name="Picture 6" descr="ecblank">
          <a:extLst>
            <a:ext uri="{FF2B5EF4-FFF2-40B4-BE49-F238E27FC236}">
              <a16:creationId xmlns:a16="http://schemas.microsoft.com/office/drawing/2014/main" xmlns="" id="{00000000-0008-0000-0300-0000CC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17" name="Picture 10" descr="ecblank">
          <a:extLst>
            <a:ext uri="{FF2B5EF4-FFF2-40B4-BE49-F238E27FC236}">
              <a16:creationId xmlns:a16="http://schemas.microsoft.com/office/drawing/2014/main" xmlns="" id="{00000000-0008-0000-0300-0000CD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18" name="Picture 14" descr="ecblank">
          <a:extLst>
            <a:ext uri="{FF2B5EF4-FFF2-40B4-BE49-F238E27FC236}">
              <a16:creationId xmlns:a16="http://schemas.microsoft.com/office/drawing/2014/main" xmlns="" id="{00000000-0008-0000-0300-0000CE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19" name="Picture 18" descr="ecblank">
          <a:extLst>
            <a:ext uri="{FF2B5EF4-FFF2-40B4-BE49-F238E27FC236}">
              <a16:creationId xmlns:a16="http://schemas.microsoft.com/office/drawing/2014/main" xmlns="" id="{00000000-0008-0000-0300-0000CF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20" name="Picture 22" descr="ecblank">
          <a:extLst>
            <a:ext uri="{FF2B5EF4-FFF2-40B4-BE49-F238E27FC236}">
              <a16:creationId xmlns:a16="http://schemas.microsoft.com/office/drawing/2014/main" xmlns="" id="{00000000-0008-0000-0300-0000D0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21" name="Picture 26" descr="ecblank">
          <a:extLst>
            <a:ext uri="{FF2B5EF4-FFF2-40B4-BE49-F238E27FC236}">
              <a16:creationId xmlns:a16="http://schemas.microsoft.com/office/drawing/2014/main" xmlns="" id="{00000000-0008-0000-0300-0000D1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22" name="Picture 30" descr="ecblank">
          <a:extLst>
            <a:ext uri="{FF2B5EF4-FFF2-40B4-BE49-F238E27FC236}">
              <a16:creationId xmlns:a16="http://schemas.microsoft.com/office/drawing/2014/main" xmlns="" id="{00000000-0008-0000-0300-0000D2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23" name="Picture 34" descr="ecblank">
          <a:extLst>
            <a:ext uri="{FF2B5EF4-FFF2-40B4-BE49-F238E27FC236}">
              <a16:creationId xmlns:a16="http://schemas.microsoft.com/office/drawing/2014/main" xmlns="" id="{00000000-0008-0000-0300-0000D3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24" name="Picture 38" descr="ecblank">
          <a:extLst>
            <a:ext uri="{FF2B5EF4-FFF2-40B4-BE49-F238E27FC236}">
              <a16:creationId xmlns:a16="http://schemas.microsoft.com/office/drawing/2014/main" xmlns="" id="{00000000-0008-0000-0300-0000D4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25" name="Picture 43" descr="ecblank">
          <a:extLst>
            <a:ext uri="{FF2B5EF4-FFF2-40B4-BE49-F238E27FC236}">
              <a16:creationId xmlns:a16="http://schemas.microsoft.com/office/drawing/2014/main" xmlns="" id="{00000000-0008-0000-0300-0000D5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26" name="Picture 47" descr="ecblank">
          <a:extLst>
            <a:ext uri="{FF2B5EF4-FFF2-40B4-BE49-F238E27FC236}">
              <a16:creationId xmlns:a16="http://schemas.microsoft.com/office/drawing/2014/main" xmlns="" id="{00000000-0008-0000-0300-0000D6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27" name="Picture 51" descr="ecblank">
          <a:extLst>
            <a:ext uri="{FF2B5EF4-FFF2-40B4-BE49-F238E27FC236}">
              <a16:creationId xmlns:a16="http://schemas.microsoft.com/office/drawing/2014/main" xmlns="" id="{00000000-0008-0000-0300-0000D7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28" name="Picture 55" descr="ecblank">
          <a:extLst>
            <a:ext uri="{FF2B5EF4-FFF2-40B4-BE49-F238E27FC236}">
              <a16:creationId xmlns:a16="http://schemas.microsoft.com/office/drawing/2014/main" xmlns="" id="{00000000-0008-0000-0300-0000D8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29" name="Picture 59" descr="ecblank">
          <a:extLst>
            <a:ext uri="{FF2B5EF4-FFF2-40B4-BE49-F238E27FC236}">
              <a16:creationId xmlns:a16="http://schemas.microsoft.com/office/drawing/2014/main" xmlns="" id="{00000000-0008-0000-0300-0000D9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30" name="Picture 63" descr="ecblank">
          <a:extLst>
            <a:ext uri="{FF2B5EF4-FFF2-40B4-BE49-F238E27FC236}">
              <a16:creationId xmlns:a16="http://schemas.microsoft.com/office/drawing/2014/main" xmlns="" id="{00000000-0008-0000-0300-0000DA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31" name="Picture 64" descr="ecblank">
          <a:extLst>
            <a:ext uri="{FF2B5EF4-FFF2-40B4-BE49-F238E27FC236}">
              <a16:creationId xmlns:a16="http://schemas.microsoft.com/office/drawing/2014/main" xmlns="" id="{00000000-0008-0000-0300-0000DB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32" name="Picture 65" descr="ecblank">
          <a:extLst>
            <a:ext uri="{FF2B5EF4-FFF2-40B4-BE49-F238E27FC236}">
              <a16:creationId xmlns:a16="http://schemas.microsoft.com/office/drawing/2014/main" xmlns="" id="{00000000-0008-0000-0300-0000DC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33" name="Picture 66" descr="ecblank">
          <a:extLst>
            <a:ext uri="{FF2B5EF4-FFF2-40B4-BE49-F238E27FC236}">
              <a16:creationId xmlns:a16="http://schemas.microsoft.com/office/drawing/2014/main" xmlns="" id="{00000000-0008-0000-0300-0000DD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34" name="Picture 68" descr="ecblank">
          <a:extLst>
            <a:ext uri="{FF2B5EF4-FFF2-40B4-BE49-F238E27FC236}">
              <a16:creationId xmlns:a16="http://schemas.microsoft.com/office/drawing/2014/main" xmlns="" id="{00000000-0008-0000-0300-0000DE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35" name="Picture 72" descr="ecblank">
          <a:extLst>
            <a:ext uri="{FF2B5EF4-FFF2-40B4-BE49-F238E27FC236}">
              <a16:creationId xmlns:a16="http://schemas.microsoft.com/office/drawing/2014/main" xmlns="" id="{00000000-0008-0000-0300-0000DF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36" name="Picture 97" descr="ecblank">
          <a:extLst>
            <a:ext uri="{FF2B5EF4-FFF2-40B4-BE49-F238E27FC236}">
              <a16:creationId xmlns:a16="http://schemas.microsoft.com/office/drawing/2014/main" xmlns="" id="{00000000-0008-0000-0300-0000E0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37" name="Picture 99" descr="ecblank">
          <a:extLst>
            <a:ext uri="{FF2B5EF4-FFF2-40B4-BE49-F238E27FC236}">
              <a16:creationId xmlns:a16="http://schemas.microsoft.com/office/drawing/2014/main" xmlns="" id="{00000000-0008-0000-0300-0000E1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38" name="Picture 101" descr="ecblank">
          <a:extLst>
            <a:ext uri="{FF2B5EF4-FFF2-40B4-BE49-F238E27FC236}">
              <a16:creationId xmlns:a16="http://schemas.microsoft.com/office/drawing/2014/main" xmlns="" id="{00000000-0008-0000-0300-0000E2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39" name="Picture 103" descr="ecblank">
          <a:extLst>
            <a:ext uri="{FF2B5EF4-FFF2-40B4-BE49-F238E27FC236}">
              <a16:creationId xmlns:a16="http://schemas.microsoft.com/office/drawing/2014/main" xmlns="" id="{00000000-0008-0000-0300-0000E3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40" name="Picture 26" descr="ecblank">
          <a:extLst>
            <a:ext uri="{FF2B5EF4-FFF2-40B4-BE49-F238E27FC236}">
              <a16:creationId xmlns:a16="http://schemas.microsoft.com/office/drawing/2014/main" xmlns="" id="{00000000-0008-0000-0300-0000E4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41" name="Picture 30" descr="ecblank">
          <a:extLst>
            <a:ext uri="{FF2B5EF4-FFF2-40B4-BE49-F238E27FC236}">
              <a16:creationId xmlns:a16="http://schemas.microsoft.com/office/drawing/2014/main" xmlns="" id="{00000000-0008-0000-0300-0000E5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42" name="Picture 34" descr="ecblank">
          <a:extLst>
            <a:ext uri="{FF2B5EF4-FFF2-40B4-BE49-F238E27FC236}">
              <a16:creationId xmlns:a16="http://schemas.microsoft.com/office/drawing/2014/main" xmlns="" id="{00000000-0008-0000-0300-0000E6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43" name="Picture 38" descr="ecblank">
          <a:extLst>
            <a:ext uri="{FF2B5EF4-FFF2-40B4-BE49-F238E27FC236}">
              <a16:creationId xmlns:a16="http://schemas.microsoft.com/office/drawing/2014/main" xmlns="" id="{00000000-0008-0000-0300-0000E7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44" name="Picture 43" descr="ecblank">
          <a:extLst>
            <a:ext uri="{FF2B5EF4-FFF2-40B4-BE49-F238E27FC236}">
              <a16:creationId xmlns:a16="http://schemas.microsoft.com/office/drawing/2014/main" xmlns="" id="{00000000-0008-0000-0300-0000E8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45" name="Picture 47" descr="ecblank">
          <a:extLst>
            <a:ext uri="{FF2B5EF4-FFF2-40B4-BE49-F238E27FC236}">
              <a16:creationId xmlns:a16="http://schemas.microsoft.com/office/drawing/2014/main" xmlns="" id="{00000000-0008-0000-0300-0000E9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46" name="Picture 51" descr="ecblank">
          <a:extLst>
            <a:ext uri="{FF2B5EF4-FFF2-40B4-BE49-F238E27FC236}">
              <a16:creationId xmlns:a16="http://schemas.microsoft.com/office/drawing/2014/main" xmlns="" id="{00000000-0008-0000-0300-0000EA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47" name="Picture 55" descr="ecblank">
          <a:extLst>
            <a:ext uri="{FF2B5EF4-FFF2-40B4-BE49-F238E27FC236}">
              <a16:creationId xmlns:a16="http://schemas.microsoft.com/office/drawing/2014/main" xmlns="" id="{00000000-0008-0000-0300-0000EB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48" name="Picture 59" descr="ecblank">
          <a:extLst>
            <a:ext uri="{FF2B5EF4-FFF2-40B4-BE49-F238E27FC236}">
              <a16:creationId xmlns:a16="http://schemas.microsoft.com/office/drawing/2014/main" xmlns="" id="{00000000-0008-0000-0300-0000EC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49" name="Picture 63" descr="ecblank">
          <a:extLst>
            <a:ext uri="{FF2B5EF4-FFF2-40B4-BE49-F238E27FC236}">
              <a16:creationId xmlns:a16="http://schemas.microsoft.com/office/drawing/2014/main" xmlns="" id="{00000000-0008-0000-0300-0000ED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50" name="Picture 64" descr="ecblank">
          <a:extLst>
            <a:ext uri="{FF2B5EF4-FFF2-40B4-BE49-F238E27FC236}">
              <a16:creationId xmlns:a16="http://schemas.microsoft.com/office/drawing/2014/main" xmlns="" id="{00000000-0008-0000-0300-0000EE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51" name="Picture 65" descr="ecblank">
          <a:extLst>
            <a:ext uri="{FF2B5EF4-FFF2-40B4-BE49-F238E27FC236}">
              <a16:creationId xmlns:a16="http://schemas.microsoft.com/office/drawing/2014/main" xmlns="" id="{00000000-0008-0000-0300-0000EF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52" name="Picture 66" descr="ecblank">
          <a:extLst>
            <a:ext uri="{FF2B5EF4-FFF2-40B4-BE49-F238E27FC236}">
              <a16:creationId xmlns:a16="http://schemas.microsoft.com/office/drawing/2014/main" xmlns="" id="{00000000-0008-0000-0300-0000F0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53" name="Picture 68" descr="ecblank">
          <a:extLst>
            <a:ext uri="{FF2B5EF4-FFF2-40B4-BE49-F238E27FC236}">
              <a16:creationId xmlns:a16="http://schemas.microsoft.com/office/drawing/2014/main" xmlns="" id="{00000000-0008-0000-0300-0000F1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54" name="Picture 72" descr="ecblank">
          <a:extLst>
            <a:ext uri="{FF2B5EF4-FFF2-40B4-BE49-F238E27FC236}">
              <a16:creationId xmlns:a16="http://schemas.microsoft.com/office/drawing/2014/main" xmlns="" id="{00000000-0008-0000-0300-0000F2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55" name="Picture 97" descr="ecblank">
          <a:extLst>
            <a:ext uri="{FF2B5EF4-FFF2-40B4-BE49-F238E27FC236}">
              <a16:creationId xmlns:a16="http://schemas.microsoft.com/office/drawing/2014/main" xmlns="" id="{00000000-0008-0000-0300-0000F3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56" name="Picture 99" descr="ecblank">
          <a:extLst>
            <a:ext uri="{FF2B5EF4-FFF2-40B4-BE49-F238E27FC236}">
              <a16:creationId xmlns:a16="http://schemas.microsoft.com/office/drawing/2014/main" xmlns="" id="{00000000-0008-0000-0300-0000F4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57" name="Picture 101" descr="ecblank">
          <a:extLst>
            <a:ext uri="{FF2B5EF4-FFF2-40B4-BE49-F238E27FC236}">
              <a16:creationId xmlns:a16="http://schemas.microsoft.com/office/drawing/2014/main" xmlns="" id="{00000000-0008-0000-0300-0000F5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58" name="Picture 103" descr="ecblank">
          <a:extLst>
            <a:ext uri="{FF2B5EF4-FFF2-40B4-BE49-F238E27FC236}">
              <a16:creationId xmlns:a16="http://schemas.microsoft.com/office/drawing/2014/main" xmlns="" id="{00000000-0008-0000-0300-0000F6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59" name="Picture 105" descr="ecblank">
          <a:extLst>
            <a:ext uri="{FF2B5EF4-FFF2-40B4-BE49-F238E27FC236}">
              <a16:creationId xmlns:a16="http://schemas.microsoft.com/office/drawing/2014/main" xmlns="" id="{00000000-0008-0000-0300-0000F7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60" name="Picture 2" descr="ecblank">
          <a:extLst>
            <a:ext uri="{FF2B5EF4-FFF2-40B4-BE49-F238E27FC236}">
              <a16:creationId xmlns:a16="http://schemas.microsoft.com/office/drawing/2014/main" xmlns="" id="{00000000-0008-0000-0300-0000F8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61" name="Picture 6" descr="ecblank">
          <a:extLst>
            <a:ext uri="{FF2B5EF4-FFF2-40B4-BE49-F238E27FC236}">
              <a16:creationId xmlns:a16="http://schemas.microsoft.com/office/drawing/2014/main" xmlns="" id="{00000000-0008-0000-0300-0000F9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62" name="Picture 10" descr="ecblank">
          <a:extLst>
            <a:ext uri="{FF2B5EF4-FFF2-40B4-BE49-F238E27FC236}">
              <a16:creationId xmlns:a16="http://schemas.microsoft.com/office/drawing/2014/main" xmlns="" id="{00000000-0008-0000-0300-0000FA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63" name="Picture 14" descr="ecblank">
          <a:extLst>
            <a:ext uri="{FF2B5EF4-FFF2-40B4-BE49-F238E27FC236}">
              <a16:creationId xmlns:a16="http://schemas.microsoft.com/office/drawing/2014/main" xmlns="" id="{00000000-0008-0000-0300-0000FB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64" name="Picture 18" descr="ecblank">
          <a:extLst>
            <a:ext uri="{FF2B5EF4-FFF2-40B4-BE49-F238E27FC236}">
              <a16:creationId xmlns:a16="http://schemas.microsoft.com/office/drawing/2014/main" xmlns="" id="{00000000-0008-0000-0300-0000FC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65" name="Picture 22" descr="ecblank">
          <a:extLst>
            <a:ext uri="{FF2B5EF4-FFF2-40B4-BE49-F238E27FC236}">
              <a16:creationId xmlns:a16="http://schemas.microsoft.com/office/drawing/2014/main" xmlns="" id="{00000000-0008-0000-0300-0000FD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66" name="Picture 26" descr="ecblank">
          <a:extLst>
            <a:ext uri="{FF2B5EF4-FFF2-40B4-BE49-F238E27FC236}">
              <a16:creationId xmlns:a16="http://schemas.microsoft.com/office/drawing/2014/main" xmlns="" id="{00000000-0008-0000-0300-0000FE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67" name="Picture 30" descr="ecblank">
          <a:extLst>
            <a:ext uri="{FF2B5EF4-FFF2-40B4-BE49-F238E27FC236}">
              <a16:creationId xmlns:a16="http://schemas.microsoft.com/office/drawing/2014/main" xmlns="" id="{00000000-0008-0000-0300-0000FF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68" name="Picture 34" descr="ecblank">
          <a:extLst>
            <a:ext uri="{FF2B5EF4-FFF2-40B4-BE49-F238E27FC236}">
              <a16:creationId xmlns:a16="http://schemas.microsoft.com/office/drawing/2014/main" xmlns="" id="{00000000-0008-0000-0300-000000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69" name="Picture 38" descr="ecblank">
          <a:extLst>
            <a:ext uri="{FF2B5EF4-FFF2-40B4-BE49-F238E27FC236}">
              <a16:creationId xmlns:a16="http://schemas.microsoft.com/office/drawing/2014/main" xmlns="" id="{00000000-0008-0000-0300-000001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70" name="Picture 43" descr="ecblank">
          <a:extLst>
            <a:ext uri="{FF2B5EF4-FFF2-40B4-BE49-F238E27FC236}">
              <a16:creationId xmlns:a16="http://schemas.microsoft.com/office/drawing/2014/main" xmlns="" id="{00000000-0008-0000-0300-000002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71" name="Picture 47" descr="ecblank">
          <a:extLst>
            <a:ext uri="{FF2B5EF4-FFF2-40B4-BE49-F238E27FC236}">
              <a16:creationId xmlns:a16="http://schemas.microsoft.com/office/drawing/2014/main" xmlns="" id="{00000000-0008-0000-0300-000003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72" name="Picture 51" descr="ecblank">
          <a:extLst>
            <a:ext uri="{FF2B5EF4-FFF2-40B4-BE49-F238E27FC236}">
              <a16:creationId xmlns:a16="http://schemas.microsoft.com/office/drawing/2014/main" xmlns="" id="{00000000-0008-0000-0300-000004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73" name="Picture 55" descr="ecblank">
          <a:extLst>
            <a:ext uri="{FF2B5EF4-FFF2-40B4-BE49-F238E27FC236}">
              <a16:creationId xmlns:a16="http://schemas.microsoft.com/office/drawing/2014/main" xmlns="" id="{00000000-0008-0000-0300-000005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74" name="Picture 59" descr="ecblank">
          <a:extLst>
            <a:ext uri="{FF2B5EF4-FFF2-40B4-BE49-F238E27FC236}">
              <a16:creationId xmlns:a16="http://schemas.microsoft.com/office/drawing/2014/main" xmlns="" id="{00000000-0008-0000-0300-000006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75" name="Picture 63" descr="ecblank">
          <a:extLst>
            <a:ext uri="{FF2B5EF4-FFF2-40B4-BE49-F238E27FC236}">
              <a16:creationId xmlns:a16="http://schemas.microsoft.com/office/drawing/2014/main" xmlns="" id="{00000000-0008-0000-0300-000007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76" name="Picture 64" descr="ecblank">
          <a:extLst>
            <a:ext uri="{FF2B5EF4-FFF2-40B4-BE49-F238E27FC236}">
              <a16:creationId xmlns:a16="http://schemas.microsoft.com/office/drawing/2014/main" xmlns="" id="{00000000-0008-0000-0300-000008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77" name="Picture 65" descr="ecblank">
          <a:extLst>
            <a:ext uri="{FF2B5EF4-FFF2-40B4-BE49-F238E27FC236}">
              <a16:creationId xmlns:a16="http://schemas.microsoft.com/office/drawing/2014/main" xmlns="" id="{00000000-0008-0000-0300-000009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78" name="Picture 66" descr="ecblank">
          <a:extLst>
            <a:ext uri="{FF2B5EF4-FFF2-40B4-BE49-F238E27FC236}">
              <a16:creationId xmlns:a16="http://schemas.microsoft.com/office/drawing/2014/main" xmlns="" id="{00000000-0008-0000-0300-00000A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79" name="Picture 68" descr="ecblank">
          <a:extLst>
            <a:ext uri="{FF2B5EF4-FFF2-40B4-BE49-F238E27FC236}">
              <a16:creationId xmlns:a16="http://schemas.microsoft.com/office/drawing/2014/main" xmlns="" id="{00000000-0008-0000-0300-00000B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80" name="Picture 72" descr="ecblank">
          <a:extLst>
            <a:ext uri="{FF2B5EF4-FFF2-40B4-BE49-F238E27FC236}">
              <a16:creationId xmlns:a16="http://schemas.microsoft.com/office/drawing/2014/main" xmlns="" id="{00000000-0008-0000-0300-00000C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81" name="Picture 97" descr="ecblank">
          <a:extLst>
            <a:ext uri="{FF2B5EF4-FFF2-40B4-BE49-F238E27FC236}">
              <a16:creationId xmlns:a16="http://schemas.microsoft.com/office/drawing/2014/main" xmlns="" id="{00000000-0008-0000-0300-00000D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82" name="Picture 99" descr="ecblank">
          <a:extLst>
            <a:ext uri="{FF2B5EF4-FFF2-40B4-BE49-F238E27FC236}">
              <a16:creationId xmlns:a16="http://schemas.microsoft.com/office/drawing/2014/main" xmlns="" id="{00000000-0008-0000-0300-00000E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83" name="Picture 101" descr="ecblank">
          <a:extLst>
            <a:ext uri="{FF2B5EF4-FFF2-40B4-BE49-F238E27FC236}">
              <a16:creationId xmlns:a16="http://schemas.microsoft.com/office/drawing/2014/main" xmlns="" id="{00000000-0008-0000-0300-00000F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84" name="Picture 103" descr="ecblank">
          <a:extLst>
            <a:ext uri="{FF2B5EF4-FFF2-40B4-BE49-F238E27FC236}">
              <a16:creationId xmlns:a16="http://schemas.microsoft.com/office/drawing/2014/main" xmlns="" id="{00000000-0008-0000-0300-000010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785" name="Picture 30" descr="ecblank">
          <a:extLst>
            <a:ext uri="{FF2B5EF4-FFF2-40B4-BE49-F238E27FC236}">
              <a16:creationId xmlns:a16="http://schemas.microsoft.com/office/drawing/2014/main" xmlns="" id="{00000000-0008-0000-0300-000011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786" name="Picture 34" descr="ecblank">
          <a:extLst>
            <a:ext uri="{FF2B5EF4-FFF2-40B4-BE49-F238E27FC236}">
              <a16:creationId xmlns:a16="http://schemas.microsoft.com/office/drawing/2014/main" xmlns="" id="{00000000-0008-0000-0300-000012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787" name="Picture 38" descr="ecblank">
          <a:extLst>
            <a:ext uri="{FF2B5EF4-FFF2-40B4-BE49-F238E27FC236}">
              <a16:creationId xmlns:a16="http://schemas.microsoft.com/office/drawing/2014/main" xmlns="" id="{00000000-0008-0000-0300-000013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788" name="Picture 43" descr="ecblank">
          <a:extLst>
            <a:ext uri="{FF2B5EF4-FFF2-40B4-BE49-F238E27FC236}">
              <a16:creationId xmlns:a16="http://schemas.microsoft.com/office/drawing/2014/main" xmlns="" id="{00000000-0008-0000-0300-000014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789" name="Picture 47" descr="ecblank">
          <a:extLst>
            <a:ext uri="{FF2B5EF4-FFF2-40B4-BE49-F238E27FC236}">
              <a16:creationId xmlns:a16="http://schemas.microsoft.com/office/drawing/2014/main" xmlns="" id="{00000000-0008-0000-0300-000015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790" name="Picture 51" descr="ecblank">
          <a:extLst>
            <a:ext uri="{FF2B5EF4-FFF2-40B4-BE49-F238E27FC236}">
              <a16:creationId xmlns:a16="http://schemas.microsoft.com/office/drawing/2014/main" xmlns="" id="{00000000-0008-0000-0300-000016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791" name="Picture 55" descr="ecblank">
          <a:extLst>
            <a:ext uri="{FF2B5EF4-FFF2-40B4-BE49-F238E27FC236}">
              <a16:creationId xmlns:a16="http://schemas.microsoft.com/office/drawing/2014/main" xmlns="" id="{00000000-0008-0000-0300-000017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792" name="Picture 59" descr="ecblank">
          <a:extLst>
            <a:ext uri="{FF2B5EF4-FFF2-40B4-BE49-F238E27FC236}">
              <a16:creationId xmlns:a16="http://schemas.microsoft.com/office/drawing/2014/main" xmlns="" id="{00000000-0008-0000-0300-000018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793" name="Picture 63" descr="ecblank">
          <a:extLst>
            <a:ext uri="{FF2B5EF4-FFF2-40B4-BE49-F238E27FC236}">
              <a16:creationId xmlns:a16="http://schemas.microsoft.com/office/drawing/2014/main" xmlns="" id="{00000000-0008-0000-0300-000019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794" name="Picture 64" descr="ecblank">
          <a:extLst>
            <a:ext uri="{FF2B5EF4-FFF2-40B4-BE49-F238E27FC236}">
              <a16:creationId xmlns:a16="http://schemas.microsoft.com/office/drawing/2014/main" xmlns="" id="{00000000-0008-0000-0300-00001A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795" name="Picture 65" descr="ecblank">
          <a:extLst>
            <a:ext uri="{FF2B5EF4-FFF2-40B4-BE49-F238E27FC236}">
              <a16:creationId xmlns:a16="http://schemas.microsoft.com/office/drawing/2014/main" xmlns="" id="{00000000-0008-0000-0300-00001B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796" name="Picture 66" descr="ecblank">
          <a:extLst>
            <a:ext uri="{FF2B5EF4-FFF2-40B4-BE49-F238E27FC236}">
              <a16:creationId xmlns:a16="http://schemas.microsoft.com/office/drawing/2014/main" xmlns="" id="{00000000-0008-0000-0300-00001C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797" name="Picture 68" descr="ecblank">
          <a:extLst>
            <a:ext uri="{FF2B5EF4-FFF2-40B4-BE49-F238E27FC236}">
              <a16:creationId xmlns:a16="http://schemas.microsoft.com/office/drawing/2014/main" xmlns="" id="{00000000-0008-0000-0300-00001D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798" name="Picture 72" descr="ecblank">
          <a:extLst>
            <a:ext uri="{FF2B5EF4-FFF2-40B4-BE49-F238E27FC236}">
              <a16:creationId xmlns:a16="http://schemas.microsoft.com/office/drawing/2014/main" xmlns="" id="{00000000-0008-0000-0300-00001E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799" name="Picture 97" descr="ecblank">
          <a:extLst>
            <a:ext uri="{FF2B5EF4-FFF2-40B4-BE49-F238E27FC236}">
              <a16:creationId xmlns:a16="http://schemas.microsoft.com/office/drawing/2014/main" xmlns="" id="{00000000-0008-0000-0300-00001F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00" name="Picture 99" descr="ecblank">
          <a:extLst>
            <a:ext uri="{FF2B5EF4-FFF2-40B4-BE49-F238E27FC236}">
              <a16:creationId xmlns:a16="http://schemas.microsoft.com/office/drawing/2014/main" xmlns="" id="{00000000-0008-0000-0300-000020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01" name="Picture 101" descr="ecblank">
          <a:extLst>
            <a:ext uri="{FF2B5EF4-FFF2-40B4-BE49-F238E27FC236}">
              <a16:creationId xmlns:a16="http://schemas.microsoft.com/office/drawing/2014/main" xmlns="" id="{00000000-0008-0000-0300-000021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02" name="Picture 103" descr="ecblank">
          <a:extLst>
            <a:ext uri="{FF2B5EF4-FFF2-40B4-BE49-F238E27FC236}">
              <a16:creationId xmlns:a16="http://schemas.microsoft.com/office/drawing/2014/main" xmlns="" id="{00000000-0008-0000-0300-000022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03" name="Picture 105" descr="ecblank">
          <a:extLst>
            <a:ext uri="{FF2B5EF4-FFF2-40B4-BE49-F238E27FC236}">
              <a16:creationId xmlns:a16="http://schemas.microsoft.com/office/drawing/2014/main" xmlns="" id="{00000000-0008-0000-0300-000023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04" name="Picture 2" descr="ecblank">
          <a:extLst>
            <a:ext uri="{FF2B5EF4-FFF2-40B4-BE49-F238E27FC236}">
              <a16:creationId xmlns:a16="http://schemas.microsoft.com/office/drawing/2014/main" xmlns="" id="{00000000-0008-0000-0300-000024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05" name="Picture 6" descr="ecblank">
          <a:extLst>
            <a:ext uri="{FF2B5EF4-FFF2-40B4-BE49-F238E27FC236}">
              <a16:creationId xmlns:a16="http://schemas.microsoft.com/office/drawing/2014/main" xmlns="" id="{00000000-0008-0000-0300-000025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06" name="Picture 10" descr="ecblank">
          <a:extLst>
            <a:ext uri="{FF2B5EF4-FFF2-40B4-BE49-F238E27FC236}">
              <a16:creationId xmlns:a16="http://schemas.microsoft.com/office/drawing/2014/main" xmlns="" id="{00000000-0008-0000-0300-000026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07" name="Picture 14" descr="ecblank">
          <a:extLst>
            <a:ext uri="{FF2B5EF4-FFF2-40B4-BE49-F238E27FC236}">
              <a16:creationId xmlns:a16="http://schemas.microsoft.com/office/drawing/2014/main" xmlns="" id="{00000000-0008-0000-0300-000027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08" name="Picture 18" descr="ecblank">
          <a:extLst>
            <a:ext uri="{FF2B5EF4-FFF2-40B4-BE49-F238E27FC236}">
              <a16:creationId xmlns:a16="http://schemas.microsoft.com/office/drawing/2014/main" xmlns="" id="{00000000-0008-0000-0300-000028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09" name="Picture 22" descr="ecblank">
          <a:extLst>
            <a:ext uri="{FF2B5EF4-FFF2-40B4-BE49-F238E27FC236}">
              <a16:creationId xmlns:a16="http://schemas.microsoft.com/office/drawing/2014/main" xmlns="" id="{00000000-0008-0000-0300-000029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10" name="Picture 26" descr="ecblank">
          <a:extLst>
            <a:ext uri="{FF2B5EF4-FFF2-40B4-BE49-F238E27FC236}">
              <a16:creationId xmlns:a16="http://schemas.microsoft.com/office/drawing/2014/main" xmlns="" id="{00000000-0008-0000-0300-00002A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11" name="Picture 30" descr="ecblank">
          <a:extLst>
            <a:ext uri="{FF2B5EF4-FFF2-40B4-BE49-F238E27FC236}">
              <a16:creationId xmlns:a16="http://schemas.microsoft.com/office/drawing/2014/main" xmlns="" id="{00000000-0008-0000-0300-00002B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12" name="Picture 34" descr="ecblank">
          <a:extLst>
            <a:ext uri="{FF2B5EF4-FFF2-40B4-BE49-F238E27FC236}">
              <a16:creationId xmlns:a16="http://schemas.microsoft.com/office/drawing/2014/main" xmlns="" id="{00000000-0008-0000-0300-00002C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13" name="Picture 38" descr="ecblank">
          <a:extLst>
            <a:ext uri="{FF2B5EF4-FFF2-40B4-BE49-F238E27FC236}">
              <a16:creationId xmlns:a16="http://schemas.microsoft.com/office/drawing/2014/main" xmlns="" id="{00000000-0008-0000-0300-00002D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14" name="Picture 43" descr="ecblank">
          <a:extLst>
            <a:ext uri="{FF2B5EF4-FFF2-40B4-BE49-F238E27FC236}">
              <a16:creationId xmlns:a16="http://schemas.microsoft.com/office/drawing/2014/main" xmlns="" id="{00000000-0008-0000-0300-00002E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15" name="Picture 47" descr="ecblank">
          <a:extLst>
            <a:ext uri="{FF2B5EF4-FFF2-40B4-BE49-F238E27FC236}">
              <a16:creationId xmlns:a16="http://schemas.microsoft.com/office/drawing/2014/main" xmlns="" id="{00000000-0008-0000-0300-00002F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16" name="Picture 51" descr="ecblank">
          <a:extLst>
            <a:ext uri="{FF2B5EF4-FFF2-40B4-BE49-F238E27FC236}">
              <a16:creationId xmlns:a16="http://schemas.microsoft.com/office/drawing/2014/main" xmlns="" id="{00000000-0008-0000-0300-000030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17" name="Picture 55" descr="ecblank">
          <a:extLst>
            <a:ext uri="{FF2B5EF4-FFF2-40B4-BE49-F238E27FC236}">
              <a16:creationId xmlns:a16="http://schemas.microsoft.com/office/drawing/2014/main" xmlns="" id="{00000000-0008-0000-0300-000031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18" name="Picture 59" descr="ecblank">
          <a:extLst>
            <a:ext uri="{FF2B5EF4-FFF2-40B4-BE49-F238E27FC236}">
              <a16:creationId xmlns:a16="http://schemas.microsoft.com/office/drawing/2014/main" xmlns="" id="{00000000-0008-0000-0300-000032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19" name="Picture 63" descr="ecblank">
          <a:extLst>
            <a:ext uri="{FF2B5EF4-FFF2-40B4-BE49-F238E27FC236}">
              <a16:creationId xmlns:a16="http://schemas.microsoft.com/office/drawing/2014/main" xmlns="" id="{00000000-0008-0000-0300-000033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20" name="Picture 64" descr="ecblank">
          <a:extLst>
            <a:ext uri="{FF2B5EF4-FFF2-40B4-BE49-F238E27FC236}">
              <a16:creationId xmlns:a16="http://schemas.microsoft.com/office/drawing/2014/main" xmlns="" id="{00000000-0008-0000-0300-000034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21" name="Picture 65" descr="ecblank">
          <a:extLst>
            <a:ext uri="{FF2B5EF4-FFF2-40B4-BE49-F238E27FC236}">
              <a16:creationId xmlns:a16="http://schemas.microsoft.com/office/drawing/2014/main" xmlns="" id="{00000000-0008-0000-0300-000035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22" name="Picture 66" descr="ecblank">
          <a:extLst>
            <a:ext uri="{FF2B5EF4-FFF2-40B4-BE49-F238E27FC236}">
              <a16:creationId xmlns:a16="http://schemas.microsoft.com/office/drawing/2014/main" xmlns="" id="{00000000-0008-0000-0300-000036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23" name="Picture 68" descr="ecblank">
          <a:extLst>
            <a:ext uri="{FF2B5EF4-FFF2-40B4-BE49-F238E27FC236}">
              <a16:creationId xmlns:a16="http://schemas.microsoft.com/office/drawing/2014/main" xmlns="" id="{00000000-0008-0000-0300-000037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24" name="Picture 72" descr="ecblank">
          <a:extLst>
            <a:ext uri="{FF2B5EF4-FFF2-40B4-BE49-F238E27FC236}">
              <a16:creationId xmlns:a16="http://schemas.microsoft.com/office/drawing/2014/main" xmlns="" id="{00000000-0008-0000-0300-000038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25" name="Picture 97" descr="ecblank">
          <a:extLst>
            <a:ext uri="{FF2B5EF4-FFF2-40B4-BE49-F238E27FC236}">
              <a16:creationId xmlns:a16="http://schemas.microsoft.com/office/drawing/2014/main" xmlns="" id="{00000000-0008-0000-0300-000039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26" name="Picture 99" descr="ecblank">
          <a:extLst>
            <a:ext uri="{FF2B5EF4-FFF2-40B4-BE49-F238E27FC236}">
              <a16:creationId xmlns:a16="http://schemas.microsoft.com/office/drawing/2014/main" xmlns="" id="{00000000-0008-0000-0300-00003A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27" name="Picture 101" descr="ecblank">
          <a:extLst>
            <a:ext uri="{FF2B5EF4-FFF2-40B4-BE49-F238E27FC236}">
              <a16:creationId xmlns:a16="http://schemas.microsoft.com/office/drawing/2014/main" xmlns="" id="{00000000-0008-0000-0300-00003B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28" name="Picture 103" descr="ecblank">
          <a:extLst>
            <a:ext uri="{FF2B5EF4-FFF2-40B4-BE49-F238E27FC236}">
              <a16:creationId xmlns:a16="http://schemas.microsoft.com/office/drawing/2014/main" xmlns="" id="{00000000-0008-0000-0300-00003C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29" name="Picture 26" descr="ecblank">
          <a:extLst>
            <a:ext uri="{FF2B5EF4-FFF2-40B4-BE49-F238E27FC236}">
              <a16:creationId xmlns:a16="http://schemas.microsoft.com/office/drawing/2014/main" xmlns="" id="{00000000-0008-0000-0300-00003D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30" name="Picture 30" descr="ecblank">
          <a:extLst>
            <a:ext uri="{FF2B5EF4-FFF2-40B4-BE49-F238E27FC236}">
              <a16:creationId xmlns:a16="http://schemas.microsoft.com/office/drawing/2014/main" xmlns="" id="{00000000-0008-0000-0300-00003E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31" name="Picture 34" descr="ecblank">
          <a:extLst>
            <a:ext uri="{FF2B5EF4-FFF2-40B4-BE49-F238E27FC236}">
              <a16:creationId xmlns:a16="http://schemas.microsoft.com/office/drawing/2014/main" xmlns="" id="{00000000-0008-0000-0300-00003F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32" name="Picture 38" descr="ecblank">
          <a:extLst>
            <a:ext uri="{FF2B5EF4-FFF2-40B4-BE49-F238E27FC236}">
              <a16:creationId xmlns:a16="http://schemas.microsoft.com/office/drawing/2014/main" xmlns="" id="{00000000-0008-0000-0300-000040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33" name="Picture 43" descr="ecblank">
          <a:extLst>
            <a:ext uri="{FF2B5EF4-FFF2-40B4-BE49-F238E27FC236}">
              <a16:creationId xmlns:a16="http://schemas.microsoft.com/office/drawing/2014/main" xmlns="" id="{00000000-0008-0000-0300-000041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34" name="Picture 47" descr="ecblank">
          <a:extLst>
            <a:ext uri="{FF2B5EF4-FFF2-40B4-BE49-F238E27FC236}">
              <a16:creationId xmlns:a16="http://schemas.microsoft.com/office/drawing/2014/main" xmlns="" id="{00000000-0008-0000-0300-000042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35" name="Picture 51" descr="ecblank">
          <a:extLst>
            <a:ext uri="{FF2B5EF4-FFF2-40B4-BE49-F238E27FC236}">
              <a16:creationId xmlns:a16="http://schemas.microsoft.com/office/drawing/2014/main" xmlns="" id="{00000000-0008-0000-0300-000043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36" name="Picture 55" descr="ecblank">
          <a:extLst>
            <a:ext uri="{FF2B5EF4-FFF2-40B4-BE49-F238E27FC236}">
              <a16:creationId xmlns:a16="http://schemas.microsoft.com/office/drawing/2014/main" xmlns="" id="{00000000-0008-0000-0300-000044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37" name="Picture 59" descr="ecblank">
          <a:extLst>
            <a:ext uri="{FF2B5EF4-FFF2-40B4-BE49-F238E27FC236}">
              <a16:creationId xmlns:a16="http://schemas.microsoft.com/office/drawing/2014/main" xmlns="" id="{00000000-0008-0000-0300-000045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38" name="Picture 63" descr="ecblank">
          <a:extLst>
            <a:ext uri="{FF2B5EF4-FFF2-40B4-BE49-F238E27FC236}">
              <a16:creationId xmlns:a16="http://schemas.microsoft.com/office/drawing/2014/main" xmlns="" id="{00000000-0008-0000-0300-000046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39" name="Picture 64" descr="ecblank">
          <a:extLst>
            <a:ext uri="{FF2B5EF4-FFF2-40B4-BE49-F238E27FC236}">
              <a16:creationId xmlns:a16="http://schemas.microsoft.com/office/drawing/2014/main" xmlns="" id="{00000000-0008-0000-0300-000047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40" name="Picture 65" descr="ecblank">
          <a:extLst>
            <a:ext uri="{FF2B5EF4-FFF2-40B4-BE49-F238E27FC236}">
              <a16:creationId xmlns:a16="http://schemas.microsoft.com/office/drawing/2014/main" xmlns="" id="{00000000-0008-0000-0300-000048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41" name="Picture 66" descr="ecblank">
          <a:extLst>
            <a:ext uri="{FF2B5EF4-FFF2-40B4-BE49-F238E27FC236}">
              <a16:creationId xmlns:a16="http://schemas.microsoft.com/office/drawing/2014/main" xmlns="" id="{00000000-0008-0000-0300-000049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42" name="Picture 68" descr="ecblank">
          <a:extLst>
            <a:ext uri="{FF2B5EF4-FFF2-40B4-BE49-F238E27FC236}">
              <a16:creationId xmlns:a16="http://schemas.microsoft.com/office/drawing/2014/main" xmlns="" id="{00000000-0008-0000-0300-00004A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43" name="Picture 72" descr="ecblank">
          <a:extLst>
            <a:ext uri="{FF2B5EF4-FFF2-40B4-BE49-F238E27FC236}">
              <a16:creationId xmlns:a16="http://schemas.microsoft.com/office/drawing/2014/main" xmlns="" id="{00000000-0008-0000-0300-00004B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44" name="Picture 97" descr="ecblank">
          <a:extLst>
            <a:ext uri="{FF2B5EF4-FFF2-40B4-BE49-F238E27FC236}">
              <a16:creationId xmlns:a16="http://schemas.microsoft.com/office/drawing/2014/main" xmlns="" id="{00000000-0008-0000-0300-00004C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45" name="Picture 99" descr="ecblank">
          <a:extLst>
            <a:ext uri="{FF2B5EF4-FFF2-40B4-BE49-F238E27FC236}">
              <a16:creationId xmlns:a16="http://schemas.microsoft.com/office/drawing/2014/main" xmlns="" id="{00000000-0008-0000-0300-00004D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46" name="Picture 101" descr="ecblank">
          <a:extLst>
            <a:ext uri="{FF2B5EF4-FFF2-40B4-BE49-F238E27FC236}">
              <a16:creationId xmlns:a16="http://schemas.microsoft.com/office/drawing/2014/main" xmlns="" id="{00000000-0008-0000-0300-00004E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47" name="Picture 103" descr="ecblank">
          <a:extLst>
            <a:ext uri="{FF2B5EF4-FFF2-40B4-BE49-F238E27FC236}">
              <a16:creationId xmlns:a16="http://schemas.microsoft.com/office/drawing/2014/main" xmlns="" id="{00000000-0008-0000-0300-00004F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48" name="Picture 105" descr="ecblank">
          <a:extLst>
            <a:ext uri="{FF2B5EF4-FFF2-40B4-BE49-F238E27FC236}">
              <a16:creationId xmlns:a16="http://schemas.microsoft.com/office/drawing/2014/main" xmlns="" id="{00000000-0008-0000-0300-000050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49" name="Picture 2" descr="ecblank">
          <a:extLst>
            <a:ext uri="{FF2B5EF4-FFF2-40B4-BE49-F238E27FC236}">
              <a16:creationId xmlns:a16="http://schemas.microsoft.com/office/drawing/2014/main" xmlns="" id="{00000000-0008-0000-0300-000051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50" name="Picture 6" descr="ecblank">
          <a:extLst>
            <a:ext uri="{FF2B5EF4-FFF2-40B4-BE49-F238E27FC236}">
              <a16:creationId xmlns:a16="http://schemas.microsoft.com/office/drawing/2014/main" xmlns="" id="{00000000-0008-0000-0300-000052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51" name="Picture 10" descr="ecblank">
          <a:extLst>
            <a:ext uri="{FF2B5EF4-FFF2-40B4-BE49-F238E27FC236}">
              <a16:creationId xmlns:a16="http://schemas.microsoft.com/office/drawing/2014/main" xmlns="" id="{00000000-0008-0000-0300-000053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52" name="Picture 14" descr="ecblank">
          <a:extLst>
            <a:ext uri="{FF2B5EF4-FFF2-40B4-BE49-F238E27FC236}">
              <a16:creationId xmlns:a16="http://schemas.microsoft.com/office/drawing/2014/main" xmlns="" id="{00000000-0008-0000-0300-000054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53" name="Picture 18" descr="ecblank">
          <a:extLst>
            <a:ext uri="{FF2B5EF4-FFF2-40B4-BE49-F238E27FC236}">
              <a16:creationId xmlns:a16="http://schemas.microsoft.com/office/drawing/2014/main" xmlns="" id="{00000000-0008-0000-0300-000055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54" name="Picture 22" descr="ecblank">
          <a:extLst>
            <a:ext uri="{FF2B5EF4-FFF2-40B4-BE49-F238E27FC236}">
              <a16:creationId xmlns:a16="http://schemas.microsoft.com/office/drawing/2014/main" xmlns="" id="{00000000-0008-0000-0300-000056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55" name="Picture 26" descr="ecblank">
          <a:extLst>
            <a:ext uri="{FF2B5EF4-FFF2-40B4-BE49-F238E27FC236}">
              <a16:creationId xmlns:a16="http://schemas.microsoft.com/office/drawing/2014/main" xmlns="" id="{00000000-0008-0000-0300-000057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56" name="Picture 30" descr="ecblank">
          <a:extLst>
            <a:ext uri="{FF2B5EF4-FFF2-40B4-BE49-F238E27FC236}">
              <a16:creationId xmlns:a16="http://schemas.microsoft.com/office/drawing/2014/main" xmlns="" id="{00000000-0008-0000-0300-000058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57" name="Picture 34" descr="ecblank">
          <a:extLst>
            <a:ext uri="{FF2B5EF4-FFF2-40B4-BE49-F238E27FC236}">
              <a16:creationId xmlns:a16="http://schemas.microsoft.com/office/drawing/2014/main" xmlns="" id="{00000000-0008-0000-0300-000059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58" name="Picture 38" descr="ecblank">
          <a:extLst>
            <a:ext uri="{FF2B5EF4-FFF2-40B4-BE49-F238E27FC236}">
              <a16:creationId xmlns:a16="http://schemas.microsoft.com/office/drawing/2014/main" xmlns="" id="{00000000-0008-0000-0300-00005A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59" name="Picture 43" descr="ecblank">
          <a:extLst>
            <a:ext uri="{FF2B5EF4-FFF2-40B4-BE49-F238E27FC236}">
              <a16:creationId xmlns:a16="http://schemas.microsoft.com/office/drawing/2014/main" xmlns="" id="{00000000-0008-0000-0300-00005B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60" name="Picture 47" descr="ecblank">
          <a:extLst>
            <a:ext uri="{FF2B5EF4-FFF2-40B4-BE49-F238E27FC236}">
              <a16:creationId xmlns:a16="http://schemas.microsoft.com/office/drawing/2014/main" xmlns="" id="{00000000-0008-0000-0300-00005C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61" name="Picture 51" descr="ecblank">
          <a:extLst>
            <a:ext uri="{FF2B5EF4-FFF2-40B4-BE49-F238E27FC236}">
              <a16:creationId xmlns:a16="http://schemas.microsoft.com/office/drawing/2014/main" xmlns="" id="{00000000-0008-0000-0300-00005D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62" name="Picture 55" descr="ecblank">
          <a:extLst>
            <a:ext uri="{FF2B5EF4-FFF2-40B4-BE49-F238E27FC236}">
              <a16:creationId xmlns:a16="http://schemas.microsoft.com/office/drawing/2014/main" xmlns="" id="{00000000-0008-0000-0300-00005E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63" name="Picture 59" descr="ecblank">
          <a:extLst>
            <a:ext uri="{FF2B5EF4-FFF2-40B4-BE49-F238E27FC236}">
              <a16:creationId xmlns:a16="http://schemas.microsoft.com/office/drawing/2014/main" xmlns="" id="{00000000-0008-0000-0300-00005F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64" name="Picture 63" descr="ecblank">
          <a:extLst>
            <a:ext uri="{FF2B5EF4-FFF2-40B4-BE49-F238E27FC236}">
              <a16:creationId xmlns:a16="http://schemas.microsoft.com/office/drawing/2014/main" xmlns="" id="{00000000-0008-0000-0300-000060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65" name="Picture 64" descr="ecblank">
          <a:extLst>
            <a:ext uri="{FF2B5EF4-FFF2-40B4-BE49-F238E27FC236}">
              <a16:creationId xmlns:a16="http://schemas.microsoft.com/office/drawing/2014/main" xmlns="" id="{00000000-0008-0000-0300-000061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66" name="Picture 65" descr="ecblank">
          <a:extLst>
            <a:ext uri="{FF2B5EF4-FFF2-40B4-BE49-F238E27FC236}">
              <a16:creationId xmlns:a16="http://schemas.microsoft.com/office/drawing/2014/main" xmlns="" id="{00000000-0008-0000-0300-000062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67" name="Picture 66" descr="ecblank">
          <a:extLst>
            <a:ext uri="{FF2B5EF4-FFF2-40B4-BE49-F238E27FC236}">
              <a16:creationId xmlns:a16="http://schemas.microsoft.com/office/drawing/2014/main" xmlns="" id="{00000000-0008-0000-0300-000063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68" name="Picture 68" descr="ecblank">
          <a:extLst>
            <a:ext uri="{FF2B5EF4-FFF2-40B4-BE49-F238E27FC236}">
              <a16:creationId xmlns:a16="http://schemas.microsoft.com/office/drawing/2014/main" xmlns="" id="{00000000-0008-0000-0300-000064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69" name="Picture 72" descr="ecblank">
          <a:extLst>
            <a:ext uri="{FF2B5EF4-FFF2-40B4-BE49-F238E27FC236}">
              <a16:creationId xmlns:a16="http://schemas.microsoft.com/office/drawing/2014/main" xmlns="" id="{00000000-0008-0000-0300-000065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70" name="Picture 97" descr="ecblank">
          <a:extLst>
            <a:ext uri="{FF2B5EF4-FFF2-40B4-BE49-F238E27FC236}">
              <a16:creationId xmlns:a16="http://schemas.microsoft.com/office/drawing/2014/main" xmlns="" id="{00000000-0008-0000-0300-000066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71" name="Picture 99" descr="ecblank">
          <a:extLst>
            <a:ext uri="{FF2B5EF4-FFF2-40B4-BE49-F238E27FC236}">
              <a16:creationId xmlns:a16="http://schemas.microsoft.com/office/drawing/2014/main" xmlns="" id="{00000000-0008-0000-0300-000067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72" name="Picture 101" descr="ecblank">
          <a:extLst>
            <a:ext uri="{FF2B5EF4-FFF2-40B4-BE49-F238E27FC236}">
              <a16:creationId xmlns:a16="http://schemas.microsoft.com/office/drawing/2014/main" xmlns="" id="{00000000-0008-0000-0300-000068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73" name="Picture 103" descr="ecblank">
          <a:extLst>
            <a:ext uri="{FF2B5EF4-FFF2-40B4-BE49-F238E27FC236}">
              <a16:creationId xmlns:a16="http://schemas.microsoft.com/office/drawing/2014/main" xmlns="" id="{00000000-0008-0000-0300-000069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874" name="Picture 30" descr="ecblank">
          <a:extLst>
            <a:ext uri="{FF2B5EF4-FFF2-40B4-BE49-F238E27FC236}">
              <a16:creationId xmlns:a16="http://schemas.microsoft.com/office/drawing/2014/main" xmlns="" id="{00000000-0008-0000-0300-00006A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875" name="Picture 34" descr="ecblank">
          <a:extLst>
            <a:ext uri="{FF2B5EF4-FFF2-40B4-BE49-F238E27FC236}">
              <a16:creationId xmlns:a16="http://schemas.microsoft.com/office/drawing/2014/main" xmlns="" id="{00000000-0008-0000-0300-00006B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876" name="Picture 38" descr="ecblank">
          <a:extLst>
            <a:ext uri="{FF2B5EF4-FFF2-40B4-BE49-F238E27FC236}">
              <a16:creationId xmlns:a16="http://schemas.microsoft.com/office/drawing/2014/main" xmlns="" id="{00000000-0008-0000-0300-00006C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877" name="Picture 43" descr="ecblank">
          <a:extLst>
            <a:ext uri="{FF2B5EF4-FFF2-40B4-BE49-F238E27FC236}">
              <a16:creationId xmlns:a16="http://schemas.microsoft.com/office/drawing/2014/main" xmlns="" id="{00000000-0008-0000-0300-00006D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878" name="Picture 47" descr="ecblank">
          <a:extLst>
            <a:ext uri="{FF2B5EF4-FFF2-40B4-BE49-F238E27FC236}">
              <a16:creationId xmlns:a16="http://schemas.microsoft.com/office/drawing/2014/main" xmlns="" id="{00000000-0008-0000-0300-00006E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879" name="Picture 51" descr="ecblank">
          <a:extLst>
            <a:ext uri="{FF2B5EF4-FFF2-40B4-BE49-F238E27FC236}">
              <a16:creationId xmlns:a16="http://schemas.microsoft.com/office/drawing/2014/main" xmlns="" id="{00000000-0008-0000-0300-00006F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880" name="Picture 55" descr="ecblank">
          <a:extLst>
            <a:ext uri="{FF2B5EF4-FFF2-40B4-BE49-F238E27FC236}">
              <a16:creationId xmlns:a16="http://schemas.microsoft.com/office/drawing/2014/main" xmlns="" id="{00000000-0008-0000-0300-000070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881" name="Picture 59" descr="ecblank">
          <a:extLst>
            <a:ext uri="{FF2B5EF4-FFF2-40B4-BE49-F238E27FC236}">
              <a16:creationId xmlns:a16="http://schemas.microsoft.com/office/drawing/2014/main" xmlns="" id="{00000000-0008-0000-0300-000071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882" name="Picture 63" descr="ecblank">
          <a:extLst>
            <a:ext uri="{FF2B5EF4-FFF2-40B4-BE49-F238E27FC236}">
              <a16:creationId xmlns:a16="http://schemas.microsoft.com/office/drawing/2014/main" xmlns="" id="{00000000-0008-0000-0300-000072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883" name="Picture 64" descr="ecblank">
          <a:extLst>
            <a:ext uri="{FF2B5EF4-FFF2-40B4-BE49-F238E27FC236}">
              <a16:creationId xmlns:a16="http://schemas.microsoft.com/office/drawing/2014/main" xmlns="" id="{00000000-0008-0000-0300-000073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884" name="Picture 65" descr="ecblank">
          <a:extLst>
            <a:ext uri="{FF2B5EF4-FFF2-40B4-BE49-F238E27FC236}">
              <a16:creationId xmlns:a16="http://schemas.microsoft.com/office/drawing/2014/main" xmlns="" id="{00000000-0008-0000-0300-000074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885" name="Picture 66" descr="ecblank">
          <a:extLst>
            <a:ext uri="{FF2B5EF4-FFF2-40B4-BE49-F238E27FC236}">
              <a16:creationId xmlns:a16="http://schemas.microsoft.com/office/drawing/2014/main" xmlns="" id="{00000000-0008-0000-0300-000075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886" name="Picture 68" descr="ecblank">
          <a:extLst>
            <a:ext uri="{FF2B5EF4-FFF2-40B4-BE49-F238E27FC236}">
              <a16:creationId xmlns:a16="http://schemas.microsoft.com/office/drawing/2014/main" xmlns="" id="{00000000-0008-0000-0300-000076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887" name="Picture 72" descr="ecblank">
          <a:extLst>
            <a:ext uri="{FF2B5EF4-FFF2-40B4-BE49-F238E27FC236}">
              <a16:creationId xmlns:a16="http://schemas.microsoft.com/office/drawing/2014/main" xmlns="" id="{00000000-0008-0000-0300-000077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888" name="Picture 97" descr="ecblank">
          <a:extLst>
            <a:ext uri="{FF2B5EF4-FFF2-40B4-BE49-F238E27FC236}">
              <a16:creationId xmlns:a16="http://schemas.microsoft.com/office/drawing/2014/main" xmlns="" id="{00000000-0008-0000-0300-000078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889" name="Picture 99" descr="ecblank">
          <a:extLst>
            <a:ext uri="{FF2B5EF4-FFF2-40B4-BE49-F238E27FC236}">
              <a16:creationId xmlns:a16="http://schemas.microsoft.com/office/drawing/2014/main" xmlns="" id="{00000000-0008-0000-0300-000079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890" name="Picture 101" descr="ecblank">
          <a:extLst>
            <a:ext uri="{FF2B5EF4-FFF2-40B4-BE49-F238E27FC236}">
              <a16:creationId xmlns:a16="http://schemas.microsoft.com/office/drawing/2014/main" xmlns="" id="{00000000-0008-0000-0300-00007A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891" name="Picture 103" descr="ecblank">
          <a:extLst>
            <a:ext uri="{FF2B5EF4-FFF2-40B4-BE49-F238E27FC236}">
              <a16:creationId xmlns:a16="http://schemas.microsoft.com/office/drawing/2014/main" xmlns="" id="{00000000-0008-0000-0300-00007B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892" name="Picture 105" descr="ecblank">
          <a:extLst>
            <a:ext uri="{FF2B5EF4-FFF2-40B4-BE49-F238E27FC236}">
              <a16:creationId xmlns:a16="http://schemas.microsoft.com/office/drawing/2014/main" xmlns="" id="{00000000-0008-0000-0300-00007C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893" name="Picture 2" descr="ecblank">
          <a:extLst>
            <a:ext uri="{FF2B5EF4-FFF2-40B4-BE49-F238E27FC236}">
              <a16:creationId xmlns:a16="http://schemas.microsoft.com/office/drawing/2014/main" xmlns="" id="{00000000-0008-0000-0300-00007D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894" name="Picture 6" descr="ecblank">
          <a:extLst>
            <a:ext uri="{FF2B5EF4-FFF2-40B4-BE49-F238E27FC236}">
              <a16:creationId xmlns:a16="http://schemas.microsoft.com/office/drawing/2014/main" xmlns="" id="{00000000-0008-0000-0300-00007E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895" name="Picture 10" descr="ecblank">
          <a:extLst>
            <a:ext uri="{FF2B5EF4-FFF2-40B4-BE49-F238E27FC236}">
              <a16:creationId xmlns:a16="http://schemas.microsoft.com/office/drawing/2014/main" xmlns="" id="{00000000-0008-0000-0300-00007F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896" name="Picture 14" descr="ecblank">
          <a:extLst>
            <a:ext uri="{FF2B5EF4-FFF2-40B4-BE49-F238E27FC236}">
              <a16:creationId xmlns:a16="http://schemas.microsoft.com/office/drawing/2014/main" xmlns="" id="{00000000-0008-0000-0300-000080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897" name="Picture 18" descr="ecblank">
          <a:extLst>
            <a:ext uri="{FF2B5EF4-FFF2-40B4-BE49-F238E27FC236}">
              <a16:creationId xmlns:a16="http://schemas.microsoft.com/office/drawing/2014/main" xmlns="" id="{00000000-0008-0000-0300-000081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898" name="Picture 22" descr="ecblank">
          <a:extLst>
            <a:ext uri="{FF2B5EF4-FFF2-40B4-BE49-F238E27FC236}">
              <a16:creationId xmlns:a16="http://schemas.microsoft.com/office/drawing/2014/main" xmlns="" id="{00000000-0008-0000-0300-000082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899" name="Picture 26" descr="ecblank">
          <a:extLst>
            <a:ext uri="{FF2B5EF4-FFF2-40B4-BE49-F238E27FC236}">
              <a16:creationId xmlns:a16="http://schemas.microsoft.com/office/drawing/2014/main" xmlns="" id="{00000000-0008-0000-0300-000083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00" name="Picture 30" descr="ecblank">
          <a:extLst>
            <a:ext uri="{FF2B5EF4-FFF2-40B4-BE49-F238E27FC236}">
              <a16:creationId xmlns:a16="http://schemas.microsoft.com/office/drawing/2014/main" xmlns="" id="{00000000-0008-0000-0300-000084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01" name="Picture 34" descr="ecblank">
          <a:extLst>
            <a:ext uri="{FF2B5EF4-FFF2-40B4-BE49-F238E27FC236}">
              <a16:creationId xmlns:a16="http://schemas.microsoft.com/office/drawing/2014/main" xmlns="" id="{00000000-0008-0000-0300-000085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02" name="Picture 38" descr="ecblank">
          <a:extLst>
            <a:ext uri="{FF2B5EF4-FFF2-40B4-BE49-F238E27FC236}">
              <a16:creationId xmlns:a16="http://schemas.microsoft.com/office/drawing/2014/main" xmlns="" id="{00000000-0008-0000-0300-000086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03" name="Picture 43" descr="ecblank">
          <a:extLst>
            <a:ext uri="{FF2B5EF4-FFF2-40B4-BE49-F238E27FC236}">
              <a16:creationId xmlns:a16="http://schemas.microsoft.com/office/drawing/2014/main" xmlns="" id="{00000000-0008-0000-0300-000087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04" name="Picture 47" descr="ecblank">
          <a:extLst>
            <a:ext uri="{FF2B5EF4-FFF2-40B4-BE49-F238E27FC236}">
              <a16:creationId xmlns:a16="http://schemas.microsoft.com/office/drawing/2014/main" xmlns="" id="{00000000-0008-0000-0300-000088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05" name="Picture 51" descr="ecblank">
          <a:extLst>
            <a:ext uri="{FF2B5EF4-FFF2-40B4-BE49-F238E27FC236}">
              <a16:creationId xmlns:a16="http://schemas.microsoft.com/office/drawing/2014/main" xmlns="" id="{00000000-0008-0000-0300-000089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06" name="Picture 55" descr="ecblank">
          <a:extLst>
            <a:ext uri="{FF2B5EF4-FFF2-40B4-BE49-F238E27FC236}">
              <a16:creationId xmlns:a16="http://schemas.microsoft.com/office/drawing/2014/main" xmlns="" id="{00000000-0008-0000-0300-00008A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07" name="Picture 59" descr="ecblank">
          <a:extLst>
            <a:ext uri="{FF2B5EF4-FFF2-40B4-BE49-F238E27FC236}">
              <a16:creationId xmlns:a16="http://schemas.microsoft.com/office/drawing/2014/main" xmlns="" id="{00000000-0008-0000-0300-00008B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08" name="Picture 63" descr="ecblank">
          <a:extLst>
            <a:ext uri="{FF2B5EF4-FFF2-40B4-BE49-F238E27FC236}">
              <a16:creationId xmlns:a16="http://schemas.microsoft.com/office/drawing/2014/main" xmlns="" id="{00000000-0008-0000-0300-00008C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09" name="Picture 64" descr="ecblank">
          <a:extLst>
            <a:ext uri="{FF2B5EF4-FFF2-40B4-BE49-F238E27FC236}">
              <a16:creationId xmlns:a16="http://schemas.microsoft.com/office/drawing/2014/main" xmlns="" id="{00000000-0008-0000-0300-00008D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10" name="Picture 65" descr="ecblank">
          <a:extLst>
            <a:ext uri="{FF2B5EF4-FFF2-40B4-BE49-F238E27FC236}">
              <a16:creationId xmlns:a16="http://schemas.microsoft.com/office/drawing/2014/main" xmlns="" id="{00000000-0008-0000-0300-00008E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11" name="Picture 66" descr="ecblank">
          <a:extLst>
            <a:ext uri="{FF2B5EF4-FFF2-40B4-BE49-F238E27FC236}">
              <a16:creationId xmlns:a16="http://schemas.microsoft.com/office/drawing/2014/main" xmlns="" id="{00000000-0008-0000-0300-00008F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12" name="Picture 68" descr="ecblank">
          <a:extLst>
            <a:ext uri="{FF2B5EF4-FFF2-40B4-BE49-F238E27FC236}">
              <a16:creationId xmlns:a16="http://schemas.microsoft.com/office/drawing/2014/main" xmlns="" id="{00000000-0008-0000-0300-000090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13" name="Picture 72" descr="ecblank">
          <a:extLst>
            <a:ext uri="{FF2B5EF4-FFF2-40B4-BE49-F238E27FC236}">
              <a16:creationId xmlns:a16="http://schemas.microsoft.com/office/drawing/2014/main" xmlns="" id="{00000000-0008-0000-0300-000091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14" name="Picture 97" descr="ecblank">
          <a:extLst>
            <a:ext uri="{FF2B5EF4-FFF2-40B4-BE49-F238E27FC236}">
              <a16:creationId xmlns:a16="http://schemas.microsoft.com/office/drawing/2014/main" xmlns="" id="{00000000-0008-0000-0300-000092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15" name="Picture 99" descr="ecblank">
          <a:extLst>
            <a:ext uri="{FF2B5EF4-FFF2-40B4-BE49-F238E27FC236}">
              <a16:creationId xmlns:a16="http://schemas.microsoft.com/office/drawing/2014/main" xmlns="" id="{00000000-0008-0000-0300-000093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16" name="Picture 101" descr="ecblank">
          <a:extLst>
            <a:ext uri="{FF2B5EF4-FFF2-40B4-BE49-F238E27FC236}">
              <a16:creationId xmlns:a16="http://schemas.microsoft.com/office/drawing/2014/main" xmlns="" id="{00000000-0008-0000-0300-000094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17" name="Picture 103" descr="ecblank">
          <a:extLst>
            <a:ext uri="{FF2B5EF4-FFF2-40B4-BE49-F238E27FC236}">
              <a16:creationId xmlns:a16="http://schemas.microsoft.com/office/drawing/2014/main" xmlns="" id="{00000000-0008-0000-0300-000095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18" name="Picture 26" descr="ecblank">
          <a:extLst>
            <a:ext uri="{FF2B5EF4-FFF2-40B4-BE49-F238E27FC236}">
              <a16:creationId xmlns:a16="http://schemas.microsoft.com/office/drawing/2014/main" xmlns="" id="{00000000-0008-0000-0300-000096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19" name="Picture 30" descr="ecblank">
          <a:extLst>
            <a:ext uri="{FF2B5EF4-FFF2-40B4-BE49-F238E27FC236}">
              <a16:creationId xmlns:a16="http://schemas.microsoft.com/office/drawing/2014/main" xmlns="" id="{00000000-0008-0000-0300-000097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20" name="Picture 34" descr="ecblank">
          <a:extLst>
            <a:ext uri="{FF2B5EF4-FFF2-40B4-BE49-F238E27FC236}">
              <a16:creationId xmlns:a16="http://schemas.microsoft.com/office/drawing/2014/main" xmlns="" id="{00000000-0008-0000-0300-000098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21" name="Picture 38" descr="ecblank">
          <a:extLst>
            <a:ext uri="{FF2B5EF4-FFF2-40B4-BE49-F238E27FC236}">
              <a16:creationId xmlns:a16="http://schemas.microsoft.com/office/drawing/2014/main" xmlns="" id="{00000000-0008-0000-0300-000099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22" name="Picture 43" descr="ecblank">
          <a:extLst>
            <a:ext uri="{FF2B5EF4-FFF2-40B4-BE49-F238E27FC236}">
              <a16:creationId xmlns:a16="http://schemas.microsoft.com/office/drawing/2014/main" xmlns="" id="{00000000-0008-0000-0300-00009A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23" name="Picture 47" descr="ecblank">
          <a:extLst>
            <a:ext uri="{FF2B5EF4-FFF2-40B4-BE49-F238E27FC236}">
              <a16:creationId xmlns:a16="http://schemas.microsoft.com/office/drawing/2014/main" xmlns="" id="{00000000-0008-0000-0300-00009B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24" name="Picture 51" descr="ecblank">
          <a:extLst>
            <a:ext uri="{FF2B5EF4-FFF2-40B4-BE49-F238E27FC236}">
              <a16:creationId xmlns:a16="http://schemas.microsoft.com/office/drawing/2014/main" xmlns="" id="{00000000-0008-0000-0300-00009C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25" name="Picture 55" descr="ecblank">
          <a:extLst>
            <a:ext uri="{FF2B5EF4-FFF2-40B4-BE49-F238E27FC236}">
              <a16:creationId xmlns:a16="http://schemas.microsoft.com/office/drawing/2014/main" xmlns="" id="{00000000-0008-0000-0300-00009D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26" name="Picture 59" descr="ecblank">
          <a:extLst>
            <a:ext uri="{FF2B5EF4-FFF2-40B4-BE49-F238E27FC236}">
              <a16:creationId xmlns:a16="http://schemas.microsoft.com/office/drawing/2014/main" xmlns="" id="{00000000-0008-0000-0300-00009E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27" name="Picture 63" descr="ecblank">
          <a:extLst>
            <a:ext uri="{FF2B5EF4-FFF2-40B4-BE49-F238E27FC236}">
              <a16:creationId xmlns:a16="http://schemas.microsoft.com/office/drawing/2014/main" xmlns="" id="{00000000-0008-0000-0300-00009F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28" name="Picture 64" descr="ecblank">
          <a:extLst>
            <a:ext uri="{FF2B5EF4-FFF2-40B4-BE49-F238E27FC236}">
              <a16:creationId xmlns:a16="http://schemas.microsoft.com/office/drawing/2014/main" xmlns="" id="{00000000-0008-0000-0300-0000A0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29" name="Picture 65" descr="ecblank">
          <a:extLst>
            <a:ext uri="{FF2B5EF4-FFF2-40B4-BE49-F238E27FC236}">
              <a16:creationId xmlns:a16="http://schemas.microsoft.com/office/drawing/2014/main" xmlns="" id="{00000000-0008-0000-0300-0000A1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30" name="Picture 66" descr="ecblank">
          <a:extLst>
            <a:ext uri="{FF2B5EF4-FFF2-40B4-BE49-F238E27FC236}">
              <a16:creationId xmlns:a16="http://schemas.microsoft.com/office/drawing/2014/main" xmlns="" id="{00000000-0008-0000-0300-0000A2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31" name="Picture 68" descr="ecblank">
          <a:extLst>
            <a:ext uri="{FF2B5EF4-FFF2-40B4-BE49-F238E27FC236}">
              <a16:creationId xmlns:a16="http://schemas.microsoft.com/office/drawing/2014/main" xmlns="" id="{00000000-0008-0000-0300-0000A3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32" name="Picture 72" descr="ecblank">
          <a:extLst>
            <a:ext uri="{FF2B5EF4-FFF2-40B4-BE49-F238E27FC236}">
              <a16:creationId xmlns:a16="http://schemas.microsoft.com/office/drawing/2014/main" xmlns="" id="{00000000-0008-0000-0300-0000A4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33" name="Picture 97" descr="ecblank">
          <a:extLst>
            <a:ext uri="{FF2B5EF4-FFF2-40B4-BE49-F238E27FC236}">
              <a16:creationId xmlns:a16="http://schemas.microsoft.com/office/drawing/2014/main" xmlns="" id="{00000000-0008-0000-0300-0000A5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34" name="Picture 99" descr="ecblank">
          <a:extLst>
            <a:ext uri="{FF2B5EF4-FFF2-40B4-BE49-F238E27FC236}">
              <a16:creationId xmlns:a16="http://schemas.microsoft.com/office/drawing/2014/main" xmlns="" id="{00000000-0008-0000-0300-0000A6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35" name="Picture 101" descr="ecblank">
          <a:extLst>
            <a:ext uri="{FF2B5EF4-FFF2-40B4-BE49-F238E27FC236}">
              <a16:creationId xmlns:a16="http://schemas.microsoft.com/office/drawing/2014/main" xmlns="" id="{00000000-0008-0000-0300-0000A7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36" name="Picture 103" descr="ecblank">
          <a:extLst>
            <a:ext uri="{FF2B5EF4-FFF2-40B4-BE49-F238E27FC236}">
              <a16:creationId xmlns:a16="http://schemas.microsoft.com/office/drawing/2014/main" xmlns="" id="{00000000-0008-0000-0300-0000A8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37" name="Picture 105" descr="ecblank">
          <a:extLst>
            <a:ext uri="{FF2B5EF4-FFF2-40B4-BE49-F238E27FC236}">
              <a16:creationId xmlns:a16="http://schemas.microsoft.com/office/drawing/2014/main" xmlns="" id="{00000000-0008-0000-0300-0000A9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38" name="Picture 2" descr="ecblank">
          <a:extLst>
            <a:ext uri="{FF2B5EF4-FFF2-40B4-BE49-F238E27FC236}">
              <a16:creationId xmlns:a16="http://schemas.microsoft.com/office/drawing/2014/main" xmlns="" id="{00000000-0008-0000-0300-0000AA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39" name="Picture 6" descr="ecblank">
          <a:extLst>
            <a:ext uri="{FF2B5EF4-FFF2-40B4-BE49-F238E27FC236}">
              <a16:creationId xmlns:a16="http://schemas.microsoft.com/office/drawing/2014/main" xmlns="" id="{00000000-0008-0000-0300-0000AB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40" name="Picture 10" descr="ecblank">
          <a:extLst>
            <a:ext uri="{FF2B5EF4-FFF2-40B4-BE49-F238E27FC236}">
              <a16:creationId xmlns:a16="http://schemas.microsoft.com/office/drawing/2014/main" xmlns="" id="{00000000-0008-0000-0300-0000AC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41" name="Picture 14" descr="ecblank">
          <a:extLst>
            <a:ext uri="{FF2B5EF4-FFF2-40B4-BE49-F238E27FC236}">
              <a16:creationId xmlns:a16="http://schemas.microsoft.com/office/drawing/2014/main" xmlns="" id="{00000000-0008-0000-0300-0000AD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42" name="Picture 18" descr="ecblank">
          <a:extLst>
            <a:ext uri="{FF2B5EF4-FFF2-40B4-BE49-F238E27FC236}">
              <a16:creationId xmlns:a16="http://schemas.microsoft.com/office/drawing/2014/main" xmlns="" id="{00000000-0008-0000-0300-0000AE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43" name="Picture 22" descr="ecblank">
          <a:extLst>
            <a:ext uri="{FF2B5EF4-FFF2-40B4-BE49-F238E27FC236}">
              <a16:creationId xmlns:a16="http://schemas.microsoft.com/office/drawing/2014/main" xmlns="" id="{00000000-0008-0000-0300-0000AF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44" name="Picture 26" descr="ecblank">
          <a:extLst>
            <a:ext uri="{FF2B5EF4-FFF2-40B4-BE49-F238E27FC236}">
              <a16:creationId xmlns:a16="http://schemas.microsoft.com/office/drawing/2014/main" xmlns="" id="{00000000-0008-0000-0300-0000B0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45" name="Picture 30" descr="ecblank">
          <a:extLst>
            <a:ext uri="{FF2B5EF4-FFF2-40B4-BE49-F238E27FC236}">
              <a16:creationId xmlns:a16="http://schemas.microsoft.com/office/drawing/2014/main" xmlns="" id="{00000000-0008-0000-0300-0000B1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46" name="Picture 34" descr="ecblank">
          <a:extLst>
            <a:ext uri="{FF2B5EF4-FFF2-40B4-BE49-F238E27FC236}">
              <a16:creationId xmlns:a16="http://schemas.microsoft.com/office/drawing/2014/main" xmlns="" id="{00000000-0008-0000-0300-0000B2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47" name="Picture 38" descr="ecblank">
          <a:extLst>
            <a:ext uri="{FF2B5EF4-FFF2-40B4-BE49-F238E27FC236}">
              <a16:creationId xmlns:a16="http://schemas.microsoft.com/office/drawing/2014/main" xmlns="" id="{00000000-0008-0000-0300-0000B3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48" name="Picture 43" descr="ecblank">
          <a:extLst>
            <a:ext uri="{FF2B5EF4-FFF2-40B4-BE49-F238E27FC236}">
              <a16:creationId xmlns:a16="http://schemas.microsoft.com/office/drawing/2014/main" xmlns="" id="{00000000-0008-0000-0300-0000B4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49" name="Picture 47" descr="ecblank">
          <a:extLst>
            <a:ext uri="{FF2B5EF4-FFF2-40B4-BE49-F238E27FC236}">
              <a16:creationId xmlns:a16="http://schemas.microsoft.com/office/drawing/2014/main" xmlns="" id="{00000000-0008-0000-0300-0000B5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50" name="Picture 51" descr="ecblank">
          <a:extLst>
            <a:ext uri="{FF2B5EF4-FFF2-40B4-BE49-F238E27FC236}">
              <a16:creationId xmlns:a16="http://schemas.microsoft.com/office/drawing/2014/main" xmlns="" id="{00000000-0008-0000-0300-0000B6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51" name="Picture 55" descr="ecblank">
          <a:extLst>
            <a:ext uri="{FF2B5EF4-FFF2-40B4-BE49-F238E27FC236}">
              <a16:creationId xmlns:a16="http://schemas.microsoft.com/office/drawing/2014/main" xmlns="" id="{00000000-0008-0000-0300-0000B7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52" name="Picture 59" descr="ecblank">
          <a:extLst>
            <a:ext uri="{FF2B5EF4-FFF2-40B4-BE49-F238E27FC236}">
              <a16:creationId xmlns:a16="http://schemas.microsoft.com/office/drawing/2014/main" xmlns="" id="{00000000-0008-0000-0300-0000B8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53" name="Picture 63" descr="ecblank">
          <a:extLst>
            <a:ext uri="{FF2B5EF4-FFF2-40B4-BE49-F238E27FC236}">
              <a16:creationId xmlns:a16="http://schemas.microsoft.com/office/drawing/2014/main" xmlns="" id="{00000000-0008-0000-0300-0000B9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54" name="Picture 64" descr="ecblank">
          <a:extLst>
            <a:ext uri="{FF2B5EF4-FFF2-40B4-BE49-F238E27FC236}">
              <a16:creationId xmlns:a16="http://schemas.microsoft.com/office/drawing/2014/main" xmlns="" id="{00000000-0008-0000-0300-0000BA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55" name="Picture 65" descr="ecblank">
          <a:extLst>
            <a:ext uri="{FF2B5EF4-FFF2-40B4-BE49-F238E27FC236}">
              <a16:creationId xmlns:a16="http://schemas.microsoft.com/office/drawing/2014/main" xmlns="" id="{00000000-0008-0000-0300-0000BB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56" name="Picture 66" descr="ecblank">
          <a:extLst>
            <a:ext uri="{FF2B5EF4-FFF2-40B4-BE49-F238E27FC236}">
              <a16:creationId xmlns:a16="http://schemas.microsoft.com/office/drawing/2014/main" xmlns="" id="{00000000-0008-0000-0300-0000BC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57" name="Picture 68" descr="ecblank">
          <a:extLst>
            <a:ext uri="{FF2B5EF4-FFF2-40B4-BE49-F238E27FC236}">
              <a16:creationId xmlns:a16="http://schemas.microsoft.com/office/drawing/2014/main" xmlns="" id="{00000000-0008-0000-0300-0000BD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58" name="Picture 72" descr="ecblank">
          <a:extLst>
            <a:ext uri="{FF2B5EF4-FFF2-40B4-BE49-F238E27FC236}">
              <a16:creationId xmlns:a16="http://schemas.microsoft.com/office/drawing/2014/main" xmlns="" id="{00000000-0008-0000-0300-0000BE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59" name="Picture 97" descr="ecblank">
          <a:extLst>
            <a:ext uri="{FF2B5EF4-FFF2-40B4-BE49-F238E27FC236}">
              <a16:creationId xmlns:a16="http://schemas.microsoft.com/office/drawing/2014/main" xmlns="" id="{00000000-0008-0000-0300-0000BF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60" name="Picture 99" descr="ecblank">
          <a:extLst>
            <a:ext uri="{FF2B5EF4-FFF2-40B4-BE49-F238E27FC236}">
              <a16:creationId xmlns:a16="http://schemas.microsoft.com/office/drawing/2014/main" xmlns="" id="{00000000-0008-0000-0300-0000C0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61" name="Picture 101" descr="ecblank">
          <a:extLst>
            <a:ext uri="{FF2B5EF4-FFF2-40B4-BE49-F238E27FC236}">
              <a16:creationId xmlns:a16="http://schemas.microsoft.com/office/drawing/2014/main" xmlns="" id="{00000000-0008-0000-0300-0000C1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62" name="Picture 103" descr="ecblank">
          <a:extLst>
            <a:ext uri="{FF2B5EF4-FFF2-40B4-BE49-F238E27FC236}">
              <a16:creationId xmlns:a16="http://schemas.microsoft.com/office/drawing/2014/main" xmlns="" id="{00000000-0008-0000-0300-0000C2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963" name="Picture 30" descr="ecblank">
          <a:extLst>
            <a:ext uri="{FF2B5EF4-FFF2-40B4-BE49-F238E27FC236}">
              <a16:creationId xmlns:a16="http://schemas.microsoft.com/office/drawing/2014/main" xmlns="" id="{00000000-0008-0000-0300-0000C3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964" name="Picture 34" descr="ecblank">
          <a:extLst>
            <a:ext uri="{FF2B5EF4-FFF2-40B4-BE49-F238E27FC236}">
              <a16:creationId xmlns:a16="http://schemas.microsoft.com/office/drawing/2014/main" xmlns="" id="{00000000-0008-0000-0300-0000C4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965" name="Picture 38" descr="ecblank">
          <a:extLst>
            <a:ext uri="{FF2B5EF4-FFF2-40B4-BE49-F238E27FC236}">
              <a16:creationId xmlns:a16="http://schemas.microsoft.com/office/drawing/2014/main" xmlns="" id="{00000000-0008-0000-0300-0000C5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966" name="Picture 43" descr="ecblank">
          <a:extLst>
            <a:ext uri="{FF2B5EF4-FFF2-40B4-BE49-F238E27FC236}">
              <a16:creationId xmlns:a16="http://schemas.microsoft.com/office/drawing/2014/main" xmlns="" id="{00000000-0008-0000-0300-0000C6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967" name="Picture 47" descr="ecblank">
          <a:extLst>
            <a:ext uri="{FF2B5EF4-FFF2-40B4-BE49-F238E27FC236}">
              <a16:creationId xmlns:a16="http://schemas.microsoft.com/office/drawing/2014/main" xmlns="" id="{00000000-0008-0000-0300-0000C7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968" name="Picture 51" descr="ecblank">
          <a:extLst>
            <a:ext uri="{FF2B5EF4-FFF2-40B4-BE49-F238E27FC236}">
              <a16:creationId xmlns:a16="http://schemas.microsoft.com/office/drawing/2014/main" xmlns="" id="{00000000-0008-0000-0300-0000C8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969" name="Picture 55" descr="ecblank">
          <a:extLst>
            <a:ext uri="{FF2B5EF4-FFF2-40B4-BE49-F238E27FC236}">
              <a16:creationId xmlns:a16="http://schemas.microsoft.com/office/drawing/2014/main" xmlns="" id="{00000000-0008-0000-0300-0000C9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970" name="Picture 59" descr="ecblank">
          <a:extLst>
            <a:ext uri="{FF2B5EF4-FFF2-40B4-BE49-F238E27FC236}">
              <a16:creationId xmlns:a16="http://schemas.microsoft.com/office/drawing/2014/main" xmlns="" id="{00000000-0008-0000-0300-0000CA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971" name="Picture 63" descr="ecblank">
          <a:extLst>
            <a:ext uri="{FF2B5EF4-FFF2-40B4-BE49-F238E27FC236}">
              <a16:creationId xmlns:a16="http://schemas.microsoft.com/office/drawing/2014/main" xmlns="" id="{00000000-0008-0000-0300-0000CB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972" name="Picture 64" descr="ecblank">
          <a:extLst>
            <a:ext uri="{FF2B5EF4-FFF2-40B4-BE49-F238E27FC236}">
              <a16:creationId xmlns:a16="http://schemas.microsoft.com/office/drawing/2014/main" xmlns="" id="{00000000-0008-0000-0300-0000CC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973" name="Picture 65" descr="ecblank">
          <a:extLst>
            <a:ext uri="{FF2B5EF4-FFF2-40B4-BE49-F238E27FC236}">
              <a16:creationId xmlns:a16="http://schemas.microsoft.com/office/drawing/2014/main" xmlns="" id="{00000000-0008-0000-0300-0000CD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974" name="Picture 66" descr="ecblank">
          <a:extLst>
            <a:ext uri="{FF2B5EF4-FFF2-40B4-BE49-F238E27FC236}">
              <a16:creationId xmlns:a16="http://schemas.microsoft.com/office/drawing/2014/main" xmlns="" id="{00000000-0008-0000-0300-0000CE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975" name="Picture 68" descr="ecblank">
          <a:extLst>
            <a:ext uri="{FF2B5EF4-FFF2-40B4-BE49-F238E27FC236}">
              <a16:creationId xmlns:a16="http://schemas.microsoft.com/office/drawing/2014/main" xmlns="" id="{00000000-0008-0000-0300-0000CF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976" name="Picture 72" descr="ecblank">
          <a:extLst>
            <a:ext uri="{FF2B5EF4-FFF2-40B4-BE49-F238E27FC236}">
              <a16:creationId xmlns:a16="http://schemas.microsoft.com/office/drawing/2014/main" xmlns="" id="{00000000-0008-0000-0300-0000D0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977" name="Picture 97" descr="ecblank">
          <a:extLst>
            <a:ext uri="{FF2B5EF4-FFF2-40B4-BE49-F238E27FC236}">
              <a16:creationId xmlns:a16="http://schemas.microsoft.com/office/drawing/2014/main" xmlns="" id="{00000000-0008-0000-0300-0000D1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978" name="Picture 99" descr="ecblank">
          <a:extLst>
            <a:ext uri="{FF2B5EF4-FFF2-40B4-BE49-F238E27FC236}">
              <a16:creationId xmlns:a16="http://schemas.microsoft.com/office/drawing/2014/main" xmlns="" id="{00000000-0008-0000-0300-0000D2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979" name="Picture 101" descr="ecblank">
          <a:extLst>
            <a:ext uri="{FF2B5EF4-FFF2-40B4-BE49-F238E27FC236}">
              <a16:creationId xmlns:a16="http://schemas.microsoft.com/office/drawing/2014/main" xmlns="" id="{00000000-0008-0000-0300-0000D3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980" name="Picture 103" descr="ecblank">
          <a:extLst>
            <a:ext uri="{FF2B5EF4-FFF2-40B4-BE49-F238E27FC236}">
              <a16:creationId xmlns:a16="http://schemas.microsoft.com/office/drawing/2014/main" xmlns="" id="{00000000-0008-0000-0300-0000D4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981" name="Picture 105" descr="ecblank">
          <a:extLst>
            <a:ext uri="{FF2B5EF4-FFF2-40B4-BE49-F238E27FC236}">
              <a16:creationId xmlns:a16="http://schemas.microsoft.com/office/drawing/2014/main" xmlns="" id="{00000000-0008-0000-0300-0000D5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982" name="Picture 2" descr="ecblank">
          <a:extLst>
            <a:ext uri="{FF2B5EF4-FFF2-40B4-BE49-F238E27FC236}">
              <a16:creationId xmlns:a16="http://schemas.microsoft.com/office/drawing/2014/main" xmlns="" id="{00000000-0008-0000-0300-0000D6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983" name="Picture 6" descr="ecblank">
          <a:extLst>
            <a:ext uri="{FF2B5EF4-FFF2-40B4-BE49-F238E27FC236}">
              <a16:creationId xmlns:a16="http://schemas.microsoft.com/office/drawing/2014/main" xmlns="" id="{00000000-0008-0000-0300-0000D7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984" name="Picture 10" descr="ecblank">
          <a:extLst>
            <a:ext uri="{FF2B5EF4-FFF2-40B4-BE49-F238E27FC236}">
              <a16:creationId xmlns:a16="http://schemas.microsoft.com/office/drawing/2014/main" xmlns="" id="{00000000-0008-0000-0300-0000D8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985" name="Picture 14" descr="ecblank">
          <a:extLst>
            <a:ext uri="{FF2B5EF4-FFF2-40B4-BE49-F238E27FC236}">
              <a16:creationId xmlns:a16="http://schemas.microsoft.com/office/drawing/2014/main" xmlns="" id="{00000000-0008-0000-0300-0000D9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986" name="Picture 18" descr="ecblank">
          <a:extLst>
            <a:ext uri="{FF2B5EF4-FFF2-40B4-BE49-F238E27FC236}">
              <a16:creationId xmlns:a16="http://schemas.microsoft.com/office/drawing/2014/main" xmlns="" id="{00000000-0008-0000-0300-0000DA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987" name="Picture 22" descr="ecblank">
          <a:extLst>
            <a:ext uri="{FF2B5EF4-FFF2-40B4-BE49-F238E27FC236}">
              <a16:creationId xmlns:a16="http://schemas.microsoft.com/office/drawing/2014/main" xmlns="" id="{00000000-0008-0000-0300-0000DB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988" name="Picture 26" descr="ecblank">
          <a:extLst>
            <a:ext uri="{FF2B5EF4-FFF2-40B4-BE49-F238E27FC236}">
              <a16:creationId xmlns:a16="http://schemas.microsoft.com/office/drawing/2014/main" xmlns="" id="{00000000-0008-0000-0300-0000DC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989" name="Picture 30" descr="ecblank">
          <a:extLst>
            <a:ext uri="{FF2B5EF4-FFF2-40B4-BE49-F238E27FC236}">
              <a16:creationId xmlns:a16="http://schemas.microsoft.com/office/drawing/2014/main" xmlns="" id="{00000000-0008-0000-0300-0000DD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990" name="Picture 34" descr="ecblank">
          <a:extLst>
            <a:ext uri="{FF2B5EF4-FFF2-40B4-BE49-F238E27FC236}">
              <a16:creationId xmlns:a16="http://schemas.microsoft.com/office/drawing/2014/main" xmlns="" id="{00000000-0008-0000-0300-0000DE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991" name="Picture 38" descr="ecblank">
          <a:extLst>
            <a:ext uri="{FF2B5EF4-FFF2-40B4-BE49-F238E27FC236}">
              <a16:creationId xmlns:a16="http://schemas.microsoft.com/office/drawing/2014/main" xmlns="" id="{00000000-0008-0000-0300-0000DF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992" name="Picture 43" descr="ecblank">
          <a:extLst>
            <a:ext uri="{FF2B5EF4-FFF2-40B4-BE49-F238E27FC236}">
              <a16:creationId xmlns:a16="http://schemas.microsoft.com/office/drawing/2014/main" xmlns="" id="{00000000-0008-0000-0300-0000E0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993" name="Picture 47" descr="ecblank">
          <a:extLst>
            <a:ext uri="{FF2B5EF4-FFF2-40B4-BE49-F238E27FC236}">
              <a16:creationId xmlns:a16="http://schemas.microsoft.com/office/drawing/2014/main" xmlns="" id="{00000000-0008-0000-0300-0000E1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994" name="Picture 51" descr="ecblank">
          <a:extLst>
            <a:ext uri="{FF2B5EF4-FFF2-40B4-BE49-F238E27FC236}">
              <a16:creationId xmlns:a16="http://schemas.microsoft.com/office/drawing/2014/main" xmlns="" id="{00000000-0008-0000-0300-0000E2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995" name="Picture 55" descr="ecblank">
          <a:extLst>
            <a:ext uri="{FF2B5EF4-FFF2-40B4-BE49-F238E27FC236}">
              <a16:creationId xmlns:a16="http://schemas.microsoft.com/office/drawing/2014/main" xmlns="" id="{00000000-0008-0000-0300-0000E3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996" name="Picture 59" descr="ecblank">
          <a:extLst>
            <a:ext uri="{FF2B5EF4-FFF2-40B4-BE49-F238E27FC236}">
              <a16:creationId xmlns:a16="http://schemas.microsoft.com/office/drawing/2014/main" xmlns="" id="{00000000-0008-0000-0300-0000E4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997" name="Picture 63" descr="ecblank">
          <a:extLst>
            <a:ext uri="{FF2B5EF4-FFF2-40B4-BE49-F238E27FC236}">
              <a16:creationId xmlns:a16="http://schemas.microsoft.com/office/drawing/2014/main" xmlns="" id="{00000000-0008-0000-0300-0000E5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998" name="Picture 64" descr="ecblank">
          <a:extLst>
            <a:ext uri="{FF2B5EF4-FFF2-40B4-BE49-F238E27FC236}">
              <a16:creationId xmlns:a16="http://schemas.microsoft.com/office/drawing/2014/main" xmlns="" id="{00000000-0008-0000-0300-0000E6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999" name="Picture 65" descr="ecblank">
          <a:extLst>
            <a:ext uri="{FF2B5EF4-FFF2-40B4-BE49-F238E27FC236}">
              <a16:creationId xmlns:a16="http://schemas.microsoft.com/office/drawing/2014/main" xmlns="" id="{00000000-0008-0000-0300-0000E7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000" name="Picture 66" descr="ecblank">
          <a:extLst>
            <a:ext uri="{FF2B5EF4-FFF2-40B4-BE49-F238E27FC236}">
              <a16:creationId xmlns:a16="http://schemas.microsoft.com/office/drawing/2014/main" xmlns="" id="{00000000-0008-0000-0300-0000E8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001" name="Picture 68" descr="ecblank">
          <a:extLst>
            <a:ext uri="{FF2B5EF4-FFF2-40B4-BE49-F238E27FC236}">
              <a16:creationId xmlns:a16="http://schemas.microsoft.com/office/drawing/2014/main" xmlns="" id="{00000000-0008-0000-0300-0000E9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002" name="Picture 72" descr="ecblank">
          <a:extLst>
            <a:ext uri="{FF2B5EF4-FFF2-40B4-BE49-F238E27FC236}">
              <a16:creationId xmlns:a16="http://schemas.microsoft.com/office/drawing/2014/main" xmlns="" id="{00000000-0008-0000-0300-0000EA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003" name="Picture 97" descr="ecblank">
          <a:extLst>
            <a:ext uri="{FF2B5EF4-FFF2-40B4-BE49-F238E27FC236}">
              <a16:creationId xmlns:a16="http://schemas.microsoft.com/office/drawing/2014/main" xmlns="" id="{00000000-0008-0000-0300-0000EB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004" name="Picture 99" descr="ecblank">
          <a:extLst>
            <a:ext uri="{FF2B5EF4-FFF2-40B4-BE49-F238E27FC236}">
              <a16:creationId xmlns:a16="http://schemas.microsoft.com/office/drawing/2014/main" xmlns="" id="{00000000-0008-0000-0300-0000EC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005" name="Picture 101" descr="ecblank">
          <a:extLst>
            <a:ext uri="{FF2B5EF4-FFF2-40B4-BE49-F238E27FC236}">
              <a16:creationId xmlns:a16="http://schemas.microsoft.com/office/drawing/2014/main" xmlns="" id="{00000000-0008-0000-0300-0000ED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006" name="Picture 103" descr="ecblank">
          <a:extLst>
            <a:ext uri="{FF2B5EF4-FFF2-40B4-BE49-F238E27FC236}">
              <a16:creationId xmlns:a16="http://schemas.microsoft.com/office/drawing/2014/main" xmlns="" id="{00000000-0008-0000-0300-0000EE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007" name="Picture 26" descr="ecblank">
          <a:extLst>
            <a:ext uri="{FF2B5EF4-FFF2-40B4-BE49-F238E27FC236}">
              <a16:creationId xmlns:a16="http://schemas.microsoft.com/office/drawing/2014/main" xmlns="" id="{00000000-0008-0000-0300-0000EF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008" name="Picture 30" descr="ecblank">
          <a:extLst>
            <a:ext uri="{FF2B5EF4-FFF2-40B4-BE49-F238E27FC236}">
              <a16:creationId xmlns:a16="http://schemas.microsoft.com/office/drawing/2014/main" xmlns="" id="{00000000-0008-0000-0300-0000F0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009" name="Picture 34" descr="ecblank">
          <a:extLst>
            <a:ext uri="{FF2B5EF4-FFF2-40B4-BE49-F238E27FC236}">
              <a16:creationId xmlns:a16="http://schemas.microsoft.com/office/drawing/2014/main" xmlns="" id="{00000000-0008-0000-0300-0000F1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010" name="Picture 38" descr="ecblank">
          <a:extLst>
            <a:ext uri="{FF2B5EF4-FFF2-40B4-BE49-F238E27FC236}">
              <a16:creationId xmlns:a16="http://schemas.microsoft.com/office/drawing/2014/main" xmlns="" id="{00000000-0008-0000-0300-0000F2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011" name="Picture 43" descr="ecblank">
          <a:extLst>
            <a:ext uri="{FF2B5EF4-FFF2-40B4-BE49-F238E27FC236}">
              <a16:creationId xmlns:a16="http://schemas.microsoft.com/office/drawing/2014/main" xmlns="" id="{00000000-0008-0000-0300-0000F3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012" name="Picture 47" descr="ecblank">
          <a:extLst>
            <a:ext uri="{FF2B5EF4-FFF2-40B4-BE49-F238E27FC236}">
              <a16:creationId xmlns:a16="http://schemas.microsoft.com/office/drawing/2014/main" xmlns="" id="{00000000-0008-0000-0300-0000F4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013" name="Picture 51" descr="ecblank">
          <a:extLst>
            <a:ext uri="{FF2B5EF4-FFF2-40B4-BE49-F238E27FC236}">
              <a16:creationId xmlns:a16="http://schemas.microsoft.com/office/drawing/2014/main" xmlns="" id="{00000000-0008-0000-0300-0000F5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014" name="Picture 55" descr="ecblank">
          <a:extLst>
            <a:ext uri="{FF2B5EF4-FFF2-40B4-BE49-F238E27FC236}">
              <a16:creationId xmlns:a16="http://schemas.microsoft.com/office/drawing/2014/main" xmlns="" id="{00000000-0008-0000-0300-0000F6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015" name="Picture 59" descr="ecblank">
          <a:extLst>
            <a:ext uri="{FF2B5EF4-FFF2-40B4-BE49-F238E27FC236}">
              <a16:creationId xmlns:a16="http://schemas.microsoft.com/office/drawing/2014/main" xmlns="" id="{00000000-0008-0000-0300-0000F7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016" name="Picture 63" descr="ecblank">
          <a:extLst>
            <a:ext uri="{FF2B5EF4-FFF2-40B4-BE49-F238E27FC236}">
              <a16:creationId xmlns:a16="http://schemas.microsoft.com/office/drawing/2014/main" xmlns="" id="{00000000-0008-0000-0300-0000F8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017" name="Picture 64" descr="ecblank">
          <a:extLst>
            <a:ext uri="{FF2B5EF4-FFF2-40B4-BE49-F238E27FC236}">
              <a16:creationId xmlns:a16="http://schemas.microsoft.com/office/drawing/2014/main" xmlns="" id="{00000000-0008-0000-0300-0000F9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018" name="Picture 65" descr="ecblank">
          <a:extLst>
            <a:ext uri="{FF2B5EF4-FFF2-40B4-BE49-F238E27FC236}">
              <a16:creationId xmlns:a16="http://schemas.microsoft.com/office/drawing/2014/main" xmlns="" id="{00000000-0008-0000-0300-0000FA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019" name="Picture 66" descr="ecblank">
          <a:extLst>
            <a:ext uri="{FF2B5EF4-FFF2-40B4-BE49-F238E27FC236}">
              <a16:creationId xmlns:a16="http://schemas.microsoft.com/office/drawing/2014/main" xmlns="" id="{00000000-0008-0000-0300-0000FB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020" name="Picture 68" descr="ecblank">
          <a:extLst>
            <a:ext uri="{FF2B5EF4-FFF2-40B4-BE49-F238E27FC236}">
              <a16:creationId xmlns:a16="http://schemas.microsoft.com/office/drawing/2014/main" xmlns="" id="{00000000-0008-0000-0300-0000FC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021" name="Picture 72" descr="ecblank">
          <a:extLst>
            <a:ext uri="{FF2B5EF4-FFF2-40B4-BE49-F238E27FC236}">
              <a16:creationId xmlns:a16="http://schemas.microsoft.com/office/drawing/2014/main" xmlns="" id="{00000000-0008-0000-0300-0000FD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022" name="Picture 97" descr="ecblank">
          <a:extLst>
            <a:ext uri="{FF2B5EF4-FFF2-40B4-BE49-F238E27FC236}">
              <a16:creationId xmlns:a16="http://schemas.microsoft.com/office/drawing/2014/main" xmlns="" id="{00000000-0008-0000-0300-0000FE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023" name="Picture 99" descr="ecblank">
          <a:extLst>
            <a:ext uri="{FF2B5EF4-FFF2-40B4-BE49-F238E27FC236}">
              <a16:creationId xmlns:a16="http://schemas.microsoft.com/office/drawing/2014/main" xmlns="" id="{00000000-0008-0000-0300-0000FF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024" name="Picture 101" descr="ecblank">
          <a:extLst>
            <a:ext uri="{FF2B5EF4-FFF2-40B4-BE49-F238E27FC236}">
              <a16:creationId xmlns:a16="http://schemas.microsoft.com/office/drawing/2014/main" xmlns="" id="{00000000-0008-0000-0300-000000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025" name="Picture 103" descr="ecblank">
          <a:extLst>
            <a:ext uri="{FF2B5EF4-FFF2-40B4-BE49-F238E27FC236}">
              <a16:creationId xmlns:a16="http://schemas.microsoft.com/office/drawing/2014/main" xmlns="" id="{00000000-0008-0000-0300-000001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026" name="Picture 105" descr="ecblank">
          <a:extLst>
            <a:ext uri="{FF2B5EF4-FFF2-40B4-BE49-F238E27FC236}">
              <a16:creationId xmlns:a16="http://schemas.microsoft.com/office/drawing/2014/main" xmlns="" id="{00000000-0008-0000-0300-000002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027" name="Picture 2" descr="ecblank">
          <a:extLst>
            <a:ext uri="{FF2B5EF4-FFF2-40B4-BE49-F238E27FC236}">
              <a16:creationId xmlns:a16="http://schemas.microsoft.com/office/drawing/2014/main" xmlns="" id="{00000000-0008-0000-0300-000003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028" name="Picture 6" descr="ecblank">
          <a:extLst>
            <a:ext uri="{FF2B5EF4-FFF2-40B4-BE49-F238E27FC236}">
              <a16:creationId xmlns:a16="http://schemas.microsoft.com/office/drawing/2014/main" xmlns="" id="{00000000-0008-0000-0300-000004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029" name="Picture 10" descr="ecblank">
          <a:extLst>
            <a:ext uri="{FF2B5EF4-FFF2-40B4-BE49-F238E27FC236}">
              <a16:creationId xmlns:a16="http://schemas.microsoft.com/office/drawing/2014/main" xmlns="" id="{00000000-0008-0000-0300-000005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030" name="Picture 14" descr="ecblank">
          <a:extLst>
            <a:ext uri="{FF2B5EF4-FFF2-40B4-BE49-F238E27FC236}">
              <a16:creationId xmlns:a16="http://schemas.microsoft.com/office/drawing/2014/main" xmlns="" id="{00000000-0008-0000-0300-000006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031" name="Picture 18" descr="ecblank">
          <a:extLst>
            <a:ext uri="{FF2B5EF4-FFF2-40B4-BE49-F238E27FC236}">
              <a16:creationId xmlns:a16="http://schemas.microsoft.com/office/drawing/2014/main" xmlns="" id="{00000000-0008-0000-0300-000007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032" name="Picture 22" descr="ecblank">
          <a:extLst>
            <a:ext uri="{FF2B5EF4-FFF2-40B4-BE49-F238E27FC236}">
              <a16:creationId xmlns:a16="http://schemas.microsoft.com/office/drawing/2014/main" xmlns="" id="{00000000-0008-0000-0300-000008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033" name="Picture 26" descr="ecblank">
          <a:extLst>
            <a:ext uri="{FF2B5EF4-FFF2-40B4-BE49-F238E27FC236}">
              <a16:creationId xmlns:a16="http://schemas.microsoft.com/office/drawing/2014/main" xmlns="" id="{00000000-0008-0000-0300-000009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034" name="Picture 30" descr="ecblank">
          <a:extLst>
            <a:ext uri="{FF2B5EF4-FFF2-40B4-BE49-F238E27FC236}">
              <a16:creationId xmlns:a16="http://schemas.microsoft.com/office/drawing/2014/main" xmlns="" id="{00000000-0008-0000-0300-00000A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035" name="Picture 34" descr="ecblank">
          <a:extLst>
            <a:ext uri="{FF2B5EF4-FFF2-40B4-BE49-F238E27FC236}">
              <a16:creationId xmlns:a16="http://schemas.microsoft.com/office/drawing/2014/main" xmlns="" id="{00000000-0008-0000-0300-00000B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036" name="Picture 38" descr="ecblank">
          <a:extLst>
            <a:ext uri="{FF2B5EF4-FFF2-40B4-BE49-F238E27FC236}">
              <a16:creationId xmlns:a16="http://schemas.microsoft.com/office/drawing/2014/main" xmlns="" id="{00000000-0008-0000-0300-00000C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037" name="Picture 43" descr="ecblank">
          <a:extLst>
            <a:ext uri="{FF2B5EF4-FFF2-40B4-BE49-F238E27FC236}">
              <a16:creationId xmlns:a16="http://schemas.microsoft.com/office/drawing/2014/main" xmlns="" id="{00000000-0008-0000-0300-00000D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038" name="Picture 47" descr="ecblank">
          <a:extLst>
            <a:ext uri="{FF2B5EF4-FFF2-40B4-BE49-F238E27FC236}">
              <a16:creationId xmlns:a16="http://schemas.microsoft.com/office/drawing/2014/main" xmlns="" id="{00000000-0008-0000-0300-00000E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039" name="Picture 51" descr="ecblank">
          <a:extLst>
            <a:ext uri="{FF2B5EF4-FFF2-40B4-BE49-F238E27FC236}">
              <a16:creationId xmlns:a16="http://schemas.microsoft.com/office/drawing/2014/main" xmlns="" id="{00000000-0008-0000-0300-00000F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040" name="Picture 55" descr="ecblank">
          <a:extLst>
            <a:ext uri="{FF2B5EF4-FFF2-40B4-BE49-F238E27FC236}">
              <a16:creationId xmlns:a16="http://schemas.microsoft.com/office/drawing/2014/main" xmlns="" id="{00000000-0008-0000-0300-000010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041" name="Picture 59" descr="ecblank">
          <a:extLst>
            <a:ext uri="{FF2B5EF4-FFF2-40B4-BE49-F238E27FC236}">
              <a16:creationId xmlns:a16="http://schemas.microsoft.com/office/drawing/2014/main" xmlns="" id="{00000000-0008-0000-0300-000011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042" name="Picture 63" descr="ecblank">
          <a:extLst>
            <a:ext uri="{FF2B5EF4-FFF2-40B4-BE49-F238E27FC236}">
              <a16:creationId xmlns:a16="http://schemas.microsoft.com/office/drawing/2014/main" xmlns="" id="{00000000-0008-0000-0300-000012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043" name="Picture 64" descr="ecblank">
          <a:extLst>
            <a:ext uri="{FF2B5EF4-FFF2-40B4-BE49-F238E27FC236}">
              <a16:creationId xmlns:a16="http://schemas.microsoft.com/office/drawing/2014/main" xmlns="" id="{00000000-0008-0000-0300-000013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044" name="Picture 65" descr="ecblank">
          <a:extLst>
            <a:ext uri="{FF2B5EF4-FFF2-40B4-BE49-F238E27FC236}">
              <a16:creationId xmlns:a16="http://schemas.microsoft.com/office/drawing/2014/main" xmlns="" id="{00000000-0008-0000-0300-000014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045" name="Picture 66" descr="ecblank">
          <a:extLst>
            <a:ext uri="{FF2B5EF4-FFF2-40B4-BE49-F238E27FC236}">
              <a16:creationId xmlns:a16="http://schemas.microsoft.com/office/drawing/2014/main" xmlns="" id="{00000000-0008-0000-0300-000015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046" name="Picture 68" descr="ecblank">
          <a:extLst>
            <a:ext uri="{FF2B5EF4-FFF2-40B4-BE49-F238E27FC236}">
              <a16:creationId xmlns:a16="http://schemas.microsoft.com/office/drawing/2014/main" xmlns="" id="{00000000-0008-0000-0300-000016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047" name="Picture 72" descr="ecblank">
          <a:extLst>
            <a:ext uri="{FF2B5EF4-FFF2-40B4-BE49-F238E27FC236}">
              <a16:creationId xmlns:a16="http://schemas.microsoft.com/office/drawing/2014/main" xmlns="" id="{00000000-0008-0000-0300-000017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048" name="Picture 97" descr="ecblank">
          <a:extLst>
            <a:ext uri="{FF2B5EF4-FFF2-40B4-BE49-F238E27FC236}">
              <a16:creationId xmlns:a16="http://schemas.microsoft.com/office/drawing/2014/main" xmlns="" id="{00000000-0008-0000-0300-000018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049" name="Picture 99" descr="ecblank">
          <a:extLst>
            <a:ext uri="{FF2B5EF4-FFF2-40B4-BE49-F238E27FC236}">
              <a16:creationId xmlns:a16="http://schemas.microsoft.com/office/drawing/2014/main" xmlns="" id="{00000000-0008-0000-0300-000019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050" name="Picture 101" descr="ecblank">
          <a:extLst>
            <a:ext uri="{FF2B5EF4-FFF2-40B4-BE49-F238E27FC236}">
              <a16:creationId xmlns:a16="http://schemas.microsoft.com/office/drawing/2014/main" xmlns="" id="{00000000-0008-0000-0300-00001A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051" name="Picture 103" descr="ecblank">
          <a:extLst>
            <a:ext uri="{FF2B5EF4-FFF2-40B4-BE49-F238E27FC236}">
              <a16:creationId xmlns:a16="http://schemas.microsoft.com/office/drawing/2014/main" xmlns="" id="{00000000-0008-0000-0300-00001B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052" name="Picture 30" descr="ecblank">
          <a:extLst>
            <a:ext uri="{FF2B5EF4-FFF2-40B4-BE49-F238E27FC236}">
              <a16:creationId xmlns:a16="http://schemas.microsoft.com/office/drawing/2014/main" xmlns="" id="{00000000-0008-0000-0300-00001C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053" name="Picture 34" descr="ecblank">
          <a:extLst>
            <a:ext uri="{FF2B5EF4-FFF2-40B4-BE49-F238E27FC236}">
              <a16:creationId xmlns:a16="http://schemas.microsoft.com/office/drawing/2014/main" xmlns="" id="{00000000-0008-0000-0300-00001D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054" name="Picture 38" descr="ecblank">
          <a:extLst>
            <a:ext uri="{FF2B5EF4-FFF2-40B4-BE49-F238E27FC236}">
              <a16:creationId xmlns:a16="http://schemas.microsoft.com/office/drawing/2014/main" xmlns="" id="{00000000-0008-0000-0300-00001E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055" name="Picture 43" descr="ecblank">
          <a:extLst>
            <a:ext uri="{FF2B5EF4-FFF2-40B4-BE49-F238E27FC236}">
              <a16:creationId xmlns:a16="http://schemas.microsoft.com/office/drawing/2014/main" xmlns="" id="{00000000-0008-0000-0300-00001F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056" name="Picture 47" descr="ecblank">
          <a:extLst>
            <a:ext uri="{FF2B5EF4-FFF2-40B4-BE49-F238E27FC236}">
              <a16:creationId xmlns:a16="http://schemas.microsoft.com/office/drawing/2014/main" xmlns="" id="{00000000-0008-0000-0300-000020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057" name="Picture 51" descr="ecblank">
          <a:extLst>
            <a:ext uri="{FF2B5EF4-FFF2-40B4-BE49-F238E27FC236}">
              <a16:creationId xmlns:a16="http://schemas.microsoft.com/office/drawing/2014/main" xmlns="" id="{00000000-0008-0000-0300-000021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058" name="Picture 55" descr="ecblank">
          <a:extLst>
            <a:ext uri="{FF2B5EF4-FFF2-40B4-BE49-F238E27FC236}">
              <a16:creationId xmlns:a16="http://schemas.microsoft.com/office/drawing/2014/main" xmlns="" id="{00000000-0008-0000-0300-000022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059" name="Picture 59" descr="ecblank">
          <a:extLst>
            <a:ext uri="{FF2B5EF4-FFF2-40B4-BE49-F238E27FC236}">
              <a16:creationId xmlns:a16="http://schemas.microsoft.com/office/drawing/2014/main" xmlns="" id="{00000000-0008-0000-0300-000023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060" name="Picture 63" descr="ecblank">
          <a:extLst>
            <a:ext uri="{FF2B5EF4-FFF2-40B4-BE49-F238E27FC236}">
              <a16:creationId xmlns:a16="http://schemas.microsoft.com/office/drawing/2014/main" xmlns="" id="{00000000-0008-0000-0300-000024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061" name="Picture 64" descr="ecblank">
          <a:extLst>
            <a:ext uri="{FF2B5EF4-FFF2-40B4-BE49-F238E27FC236}">
              <a16:creationId xmlns:a16="http://schemas.microsoft.com/office/drawing/2014/main" xmlns="" id="{00000000-0008-0000-0300-000025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062" name="Picture 65" descr="ecblank">
          <a:extLst>
            <a:ext uri="{FF2B5EF4-FFF2-40B4-BE49-F238E27FC236}">
              <a16:creationId xmlns:a16="http://schemas.microsoft.com/office/drawing/2014/main" xmlns="" id="{00000000-0008-0000-0300-000026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063" name="Picture 66" descr="ecblank">
          <a:extLst>
            <a:ext uri="{FF2B5EF4-FFF2-40B4-BE49-F238E27FC236}">
              <a16:creationId xmlns:a16="http://schemas.microsoft.com/office/drawing/2014/main" xmlns="" id="{00000000-0008-0000-0300-000027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064" name="Picture 68" descr="ecblank">
          <a:extLst>
            <a:ext uri="{FF2B5EF4-FFF2-40B4-BE49-F238E27FC236}">
              <a16:creationId xmlns:a16="http://schemas.microsoft.com/office/drawing/2014/main" xmlns="" id="{00000000-0008-0000-0300-000028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065" name="Picture 72" descr="ecblank">
          <a:extLst>
            <a:ext uri="{FF2B5EF4-FFF2-40B4-BE49-F238E27FC236}">
              <a16:creationId xmlns:a16="http://schemas.microsoft.com/office/drawing/2014/main" xmlns="" id="{00000000-0008-0000-0300-000029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066" name="Picture 97" descr="ecblank">
          <a:extLst>
            <a:ext uri="{FF2B5EF4-FFF2-40B4-BE49-F238E27FC236}">
              <a16:creationId xmlns:a16="http://schemas.microsoft.com/office/drawing/2014/main" xmlns="" id="{00000000-0008-0000-0300-00002A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067" name="Picture 99" descr="ecblank">
          <a:extLst>
            <a:ext uri="{FF2B5EF4-FFF2-40B4-BE49-F238E27FC236}">
              <a16:creationId xmlns:a16="http://schemas.microsoft.com/office/drawing/2014/main" xmlns="" id="{00000000-0008-0000-0300-00002B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068" name="Picture 101" descr="ecblank">
          <a:extLst>
            <a:ext uri="{FF2B5EF4-FFF2-40B4-BE49-F238E27FC236}">
              <a16:creationId xmlns:a16="http://schemas.microsoft.com/office/drawing/2014/main" xmlns="" id="{00000000-0008-0000-0300-00002C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069" name="Picture 103" descr="ecblank">
          <a:extLst>
            <a:ext uri="{FF2B5EF4-FFF2-40B4-BE49-F238E27FC236}">
              <a16:creationId xmlns:a16="http://schemas.microsoft.com/office/drawing/2014/main" xmlns="" id="{00000000-0008-0000-0300-00002D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070" name="Picture 105" descr="ecblank">
          <a:extLst>
            <a:ext uri="{FF2B5EF4-FFF2-40B4-BE49-F238E27FC236}">
              <a16:creationId xmlns:a16="http://schemas.microsoft.com/office/drawing/2014/main" xmlns="" id="{00000000-0008-0000-0300-00002E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071" name="Picture 2" descr="ecblank">
          <a:extLst>
            <a:ext uri="{FF2B5EF4-FFF2-40B4-BE49-F238E27FC236}">
              <a16:creationId xmlns:a16="http://schemas.microsoft.com/office/drawing/2014/main" xmlns="" id="{00000000-0008-0000-0300-00002F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072" name="Picture 6" descr="ecblank">
          <a:extLst>
            <a:ext uri="{FF2B5EF4-FFF2-40B4-BE49-F238E27FC236}">
              <a16:creationId xmlns:a16="http://schemas.microsoft.com/office/drawing/2014/main" xmlns="" id="{00000000-0008-0000-0300-000030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073" name="Picture 10" descr="ecblank">
          <a:extLst>
            <a:ext uri="{FF2B5EF4-FFF2-40B4-BE49-F238E27FC236}">
              <a16:creationId xmlns:a16="http://schemas.microsoft.com/office/drawing/2014/main" xmlns="" id="{00000000-0008-0000-0300-000031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074" name="Picture 14" descr="ecblank">
          <a:extLst>
            <a:ext uri="{FF2B5EF4-FFF2-40B4-BE49-F238E27FC236}">
              <a16:creationId xmlns:a16="http://schemas.microsoft.com/office/drawing/2014/main" xmlns="" id="{00000000-0008-0000-0300-000032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075" name="Picture 18" descr="ecblank">
          <a:extLst>
            <a:ext uri="{FF2B5EF4-FFF2-40B4-BE49-F238E27FC236}">
              <a16:creationId xmlns:a16="http://schemas.microsoft.com/office/drawing/2014/main" xmlns="" id="{00000000-0008-0000-0300-000033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076" name="Picture 22" descr="ecblank">
          <a:extLst>
            <a:ext uri="{FF2B5EF4-FFF2-40B4-BE49-F238E27FC236}">
              <a16:creationId xmlns:a16="http://schemas.microsoft.com/office/drawing/2014/main" xmlns="" id="{00000000-0008-0000-0300-000034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077" name="Picture 26" descr="ecblank">
          <a:extLst>
            <a:ext uri="{FF2B5EF4-FFF2-40B4-BE49-F238E27FC236}">
              <a16:creationId xmlns:a16="http://schemas.microsoft.com/office/drawing/2014/main" xmlns="" id="{00000000-0008-0000-0300-000035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078" name="Picture 30" descr="ecblank">
          <a:extLst>
            <a:ext uri="{FF2B5EF4-FFF2-40B4-BE49-F238E27FC236}">
              <a16:creationId xmlns:a16="http://schemas.microsoft.com/office/drawing/2014/main" xmlns="" id="{00000000-0008-0000-0300-000036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079" name="Picture 34" descr="ecblank">
          <a:extLst>
            <a:ext uri="{FF2B5EF4-FFF2-40B4-BE49-F238E27FC236}">
              <a16:creationId xmlns:a16="http://schemas.microsoft.com/office/drawing/2014/main" xmlns="" id="{00000000-0008-0000-0300-000037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080" name="Picture 38" descr="ecblank">
          <a:extLst>
            <a:ext uri="{FF2B5EF4-FFF2-40B4-BE49-F238E27FC236}">
              <a16:creationId xmlns:a16="http://schemas.microsoft.com/office/drawing/2014/main" xmlns="" id="{00000000-0008-0000-0300-000038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081" name="Picture 43" descr="ecblank">
          <a:extLst>
            <a:ext uri="{FF2B5EF4-FFF2-40B4-BE49-F238E27FC236}">
              <a16:creationId xmlns:a16="http://schemas.microsoft.com/office/drawing/2014/main" xmlns="" id="{00000000-0008-0000-0300-000039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082" name="Picture 47" descr="ecblank">
          <a:extLst>
            <a:ext uri="{FF2B5EF4-FFF2-40B4-BE49-F238E27FC236}">
              <a16:creationId xmlns:a16="http://schemas.microsoft.com/office/drawing/2014/main" xmlns="" id="{00000000-0008-0000-0300-00003A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083" name="Picture 51" descr="ecblank">
          <a:extLst>
            <a:ext uri="{FF2B5EF4-FFF2-40B4-BE49-F238E27FC236}">
              <a16:creationId xmlns:a16="http://schemas.microsoft.com/office/drawing/2014/main" xmlns="" id="{00000000-0008-0000-0300-00003B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084" name="Picture 55" descr="ecblank">
          <a:extLst>
            <a:ext uri="{FF2B5EF4-FFF2-40B4-BE49-F238E27FC236}">
              <a16:creationId xmlns:a16="http://schemas.microsoft.com/office/drawing/2014/main" xmlns="" id="{00000000-0008-0000-0300-00003C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085" name="Picture 59" descr="ecblank">
          <a:extLst>
            <a:ext uri="{FF2B5EF4-FFF2-40B4-BE49-F238E27FC236}">
              <a16:creationId xmlns:a16="http://schemas.microsoft.com/office/drawing/2014/main" xmlns="" id="{00000000-0008-0000-0300-00003D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086" name="Picture 63" descr="ecblank">
          <a:extLst>
            <a:ext uri="{FF2B5EF4-FFF2-40B4-BE49-F238E27FC236}">
              <a16:creationId xmlns:a16="http://schemas.microsoft.com/office/drawing/2014/main" xmlns="" id="{00000000-0008-0000-0300-00003E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087" name="Picture 64" descr="ecblank">
          <a:extLst>
            <a:ext uri="{FF2B5EF4-FFF2-40B4-BE49-F238E27FC236}">
              <a16:creationId xmlns:a16="http://schemas.microsoft.com/office/drawing/2014/main" xmlns="" id="{00000000-0008-0000-0300-00003F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088" name="Picture 65" descr="ecblank">
          <a:extLst>
            <a:ext uri="{FF2B5EF4-FFF2-40B4-BE49-F238E27FC236}">
              <a16:creationId xmlns:a16="http://schemas.microsoft.com/office/drawing/2014/main" xmlns="" id="{00000000-0008-0000-0300-000040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089" name="Picture 66" descr="ecblank">
          <a:extLst>
            <a:ext uri="{FF2B5EF4-FFF2-40B4-BE49-F238E27FC236}">
              <a16:creationId xmlns:a16="http://schemas.microsoft.com/office/drawing/2014/main" xmlns="" id="{00000000-0008-0000-0300-000041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090" name="Picture 68" descr="ecblank">
          <a:extLst>
            <a:ext uri="{FF2B5EF4-FFF2-40B4-BE49-F238E27FC236}">
              <a16:creationId xmlns:a16="http://schemas.microsoft.com/office/drawing/2014/main" xmlns="" id="{00000000-0008-0000-0300-000042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091" name="Picture 72" descr="ecblank">
          <a:extLst>
            <a:ext uri="{FF2B5EF4-FFF2-40B4-BE49-F238E27FC236}">
              <a16:creationId xmlns:a16="http://schemas.microsoft.com/office/drawing/2014/main" xmlns="" id="{00000000-0008-0000-0300-000043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092" name="Picture 97" descr="ecblank">
          <a:extLst>
            <a:ext uri="{FF2B5EF4-FFF2-40B4-BE49-F238E27FC236}">
              <a16:creationId xmlns:a16="http://schemas.microsoft.com/office/drawing/2014/main" xmlns="" id="{00000000-0008-0000-0300-000044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093" name="Picture 99" descr="ecblank">
          <a:extLst>
            <a:ext uri="{FF2B5EF4-FFF2-40B4-BE49-F238E27FC236}">
              <a16:creationId xmlns:a16="http://schemas.microsoft.com/office/drawing/2014/main" xmlns="" id="{00000000-0008-0000-0300-000045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094" name="Picture 101" descr="ecblank">
          <a:extLst>
            <a:ext uri="{FF2B5EF4-FFF2-40B4-BE49-F238E27FC236}">
              <a16:creationId xmlns:a16="http://schemas.microsoft.com/office/drawing/2014/main" xmlns="" id="{00000000-0008-0000-0300-000046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095" name="Picture 103" descr="ecblank">
          <a:extLst>
            <a:ext uri="{FF2B5EF4-FFF2-40B4-BE49-F238E27FC236}">
              <a16:creationId xmlns:a16="http://schemas.microsoft.com/office/drawing/2014/main" xmlns="" id="{00000000-0008-0000-0300-000047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096" name="Picture 26" descr="ecblank">
          <a:extLst>
            <a:ext uri="{FF2B5EF4-FFF2-40B4-BE49-F238E27FC236}">
              <a16:creationId xmlns:a16="http://schemas.microsoft.com/office/drawing/2014/main" xmlns="" id="{00000000-0008-0000-0300-000048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097" name="Picture 30" descr="ecblank">
          <a:extLst>
            <a:ext uri="{FF2B5EF4-FFF2-40B4-BE49-F238E27FC236}">
              <a16:creationId xmlns:a16="http://schemas.microsoft.com/office/drawing/2014/main" xmlns="" id="{00000000-0008-0000-0300-000049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098" name="Picture 34" descr="ecblank">
          <a:extLst>
            <a:ext uri="{FF2B5EF4-FFF2-40B4-BE49-F238E27FC236}">
              <a16:creationId xmlns:a16="http://schemas.microsoft.com/office/drawing/2014/main" xmlns="" id="{00000000-0008-0000-0300-00004A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099" name="Picture 38" descr="ecblank">
          <a:extLst>
            <a:ext uri="{FF2B5EF4-FFF2-40B4-BE49-F238E27FC236}">
              <a16:creationId xmlns:a16="http://schemas.microsoft.com/office/drawing/2014/main" xmlns="" id="{00000000-0008-0000-0300-00004B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100" name="Picture 43" descr="ecblank">
          <a:extLst>
            <a:ext uri="{FF2B5EF4-FFF2-40B4-BE49-F238E27FC236}">
              <a16:creationId xmlns:a16="http://schemas.microsoft.com/office/drawing/2014/main" xmlns="" id="{00000000-0008-0000-0300-00004C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101" name="Picture 47" descr="ecblank">
          <a:extLst>
            <a:ext uri="{FF2B5EF4-FFF2-40B4-BE49-F238E27FC236}">
              <a16:creationId xmlns:a16="http://schemas.microsoft.com/office/drawing/2014/main" xmlns="" id="{00000000-0008-0000-0300-00004D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102" name="Picture 51" descr="ecblank">
          <a:extLst>
            <a:ext uri="{FF2B5EF4-FFF2-40B4-BE49-F238E27FC236}">
              <a16:creationId xmlns:a16="http://schemas.microsoft.com/office/drawing/2014/main" xmlns="" id="{00000000-0008-0000-0300-00004E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103" name="Picture 55" descr="ecblank">
          <a:extLst>
            <a:ext uri="{FF2B5EF4-FFF2-40B4-BE49-F238E27FC236}">
              <a16:creationId xmlns:a16="http://schemas.microsoft.com/office/drawing/2014/main" xmlns="" id="{00000000-0008-0000-0300-00004F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104" name="Picture 59" descr="ecblank">
          <a:extLst>
            <a:ext uri="{FF2B5EF4-FFF2-40B4-BE49-F238E27FC236}">
              <a16:creationId xmlns:a16="http://schemas.microsoft.com/office/drawing/2014/main" xmlns="" id="{00000000-0008-0000-0300-000050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105" name="Picture 63" descr="ecblank">
          <a:extLst>
            <a:ext uri="{FF2B5EF4-FFF2-40B4-BE49-F238E27FC236}">
              <a16:creationId xmlns:a16="http://schemas.microsoft.com/office/drawing/2014/main" xmlns="" id="{00000000-0008-0000-0300-000051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106" name="Picture 64" descr="ecblank">
          <a:extLst>
            <a:ext uri="{FF2B5EF4-FFF2-40B4-BE49-F238E27FC236}">
              <a16:creationId xmlns:a16="http://schemas.microsoft.com/office/drawing/2014/main" xmlns="" id="{00000000-0008-0000-0300-000052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107" name="Picture 65" descr="ecblank">
          <a:extLst>
            <a:ext uri="{FF2B5EF4-FFF2-40B4-BE49-F238E27FC236}">
              <a16:creationId xmlns:a16="http://schemas.microsoft.com/office/drawing/2014/main" xmlns="" id="{00000000-0008-0000-0300-000053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108" name="Picture 66" descr="ecblank">
          <a:extLst>
            <a:ext uri="{FF2B5EF4-FFF2-40B4-BE49-F238E27FC236}">
              <a16:creationId xmlns:a16="http://schemas.microsoft.com/office/drawing/2014/main" xmlns="" id="{00000000-0008-0000-0300-000054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109" name="Picture 68" descr="ecblank">
          <a:extLst>
            <a:ext uri="{FF2B5EF4-FFF2-40B4-BE49-F238E27FC236}">
              <a16:creationId xmlns:a16="http://schemas.microsoft.com/office/drawing/2014/main" xmlns="" id="{00000000-0008-0000-0300-000055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110" name="Picture 72" descr="ecblank">
          <a:extLst>
            <a:ext uri="{FF2B5EF4-FFF2-40B4-BE49-F238E27FC236}">
              <a16:creationId xmlns:a16="http://schemas.microsoft.com/office/drawing/2014/main" xmlns="" id="{00000000-0008-0000-0300-000056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111" name="Picture 97" descr="ecblank">
          <a:extLst>
            <a:ext uri="{FF2B5EF4-FFF2-40B4-BE49-F238E27FC236}">
              <a16:creationId xmlns:a16="http://schemas.microsoft.com/office/drawing/2014/main" xmlns="" id="{00000000-0008-0000-0300-000057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112" name="Picture 99" descr="ecblank">
          <a:extLst>
            <a:ext uri="{FF2B5EF4-FFF2-40B4-BE49-F238E27FC236}">
              <a16:creationId xmlns:a16="http://schemas.microsoft.com/office/drawing/2014/main" xmlns="" id="{00000000-0008-0000-0300-000058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113" name="Picture 101" descr="ecblank">
          <a:extLst>
            <a:ext uri="{FF2B5EF4-FFF2-40B4-BE49-F238E27FC236}">
              <a16:creationId xmlns:a16="http://schemas.microsoft.com/office/drawing/2014/main" xmlns="" id="{00000000-0008-0000-0300-000059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114" name="Picture 103" descr="ecblank">
          <a:extLst>
            <a:ext uri="{FF2B5EF4-FFF2-40B4-BE49-F238E27FC236}">
              <a16:creationId xmlns:a16="http://schemas.microsoft.com/office/drawing/2014/main" xmlns="" id="{00000000-0008-0000-0300-00005A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115" name="Picture 105" descr="ecblank">
          <a:extLst>
            <a:ext uri="{FF2B5EF4-FFF2-40B4-BE49-F238E27FC236}">
              <a16:creationId xmlns:a16="http://schemas.microsoft.com/office/drawing/2014/main" xmlns="" id="{00000000-0008-0000-0300-00005B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116" name="Picture 2" descr="ecblank">
          <a:extLst>
            <a:ext uri="{FF2B5EF4-FFF2-40B4-BE49-F238E27FC236}">
              <a16:creationId xmlns:a16="http://schemas.microsoft.com/office/drawing/2014/main" xmlns="" id="{00000000-0008-0000-0300-00005C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117" name="Picture 6" descr="ecblank">
          <a:extLst>
            <a:ext uri="{FF2B5EF4-FFF2-40B4-BE49-F238E27FC236}">
              <a16:creationId xmlns:a16="http://schemas.microsoft.com/office/drawing/2014/main" xmlns="" id="{00000000-0008-0000-0300-00005D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118" name="Picture 10" descr="ecblank">
          <a:extLst>
            <a:ext uri="{FF2B5EF4-FFF2-40B4-BE49-F238E27FC236}">
              <a16:creationId xmlns:a16="http://schemas.microsoft.com/office/drawing/2014/main" xmlns="" id="{00000000-0008-0000-0300-00005E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119" name="Picture 14" descr="ecblank">
          <a:extLst>
            <a:ext uri="{FF2B5EF4-FFF2-40B4-BE49-F238E27FC236}">
              <a16:creationId xmlns:a16="http://schemas.microsoft.com/office/drawing/2014/main" xmlns="" id="{00000000-0008-0000-0300-00005F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120" name="Picture 18" descr="ecblank">
          <a:extLst>
            <a:ext uri="{FF2B5EF4-FFF2-40B4-BE49-F238E27FC236}">
              <a16:creationId xmlns:a16="http://schemas.microsoft.com/office/drawing/2014/main" xmlns="" id="{00000000-0008-0000-0300-000060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121" name="Picture 22" descr="ecblank">
          <a:extLst>
            <a:ext uri="{FF2B5EF4-FFF2-40B4-BE49-F238E27FC236}">
              <a16:creationId xmlns:a16="http://schemas.microsoft.com/office/drawing/2014/main" xmlns="" id="{00000000-0008-0000-0300-000061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122" name="Picture 26" descr="ecblank">
          <a:extLst>
            <a:ext uri="{FF2B5EF4-FFF2-40B4-BE49-F238E27FC236}">
              <a16:creationId xmlns:a16="http://schemas.microsoft.com/office/drawing/2014/main" xmlns="" id="{00000000-0008-0000-0300-000062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123" name="Picture 30" descr="ecblank">
          <a:extLst>
            <a:ext uri="{FF2B5EF4-FFF2-40B4-BE49-F238E27FC236}">
              <a16:creationId xmlns:a16="http://schemas.microsoft.com/office/drawing/2014/main" xmlns="" id="{00000000-0008-0000-0300-000063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124" name="Picture 34" descr="ecblank">
          <a:extLst>
            <a:ext uri="{FF2B5EF4-FFF2-40B4-BE49-F238E27FC236}">
              <a16:creationId xmlns:a16="http://schemas.microsoft.com/office/drawing/2014/main" xmlns="" id="{00000000-0008-0000-0300-000064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125" name="Picture 38" descr="ecblank">
          <a:extLst>
            <a:ext uri="{FF2B5EF4-FFF2-40B4-BE49-F238E27FC236}">
              <a16:creationId xmlns:a16="http://schemas.microsoft.com/office/drawing/2014/main" xmlns="" id="{00000000-0008-0000-0300-000065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126" name="Picture 43" descr="ecblank">
          <a:extLst>
            <a:ext uri="{FF2B5EF4-FFF2-40B4-BE49-F238E27FC236}">
              <a16:creationId xmlns:a16="http://schemas.microsoft.com/office/drawing/2014/main" xmlns="" id="{00000000-0008-0000-0300-000066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127" name="Picture 47" descr="ecblank">
          <a:extLst>
            <a:ext uri="{FF2B5EF4-FFF2-40B4-BE49-F238E27FC236}">
              <a16:creationId xmlns:a16="http://schemas.microsoft.com/office/drawing/2014/main" xmlns="" id="{00000000-0008-0000-0300-000067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128" name="Picture 51" descr="ecblank">
          <a:extLst>
            <a:ext uri="{FF2B5EF4-FFF2-40B4-BE49-F238E27FC236}">
              <a16:creationId xmlns:a16="http://schemas.microsoft.com/office/drawing/2014/main" xmlns="" id="{00000000-0008-0000-0300-000068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129" name="Picture 55" descr="ecblank">
          <a:extLst>
            <a:ext uri="{FF2B5EF4-FFF2-40B4-BE49-F238E27FC236}">
              <a16:creationId xmlns:a16="http://schemas.microsoft.com/office/drawing/2014/main" xmlns="" id="{00000000-0008-0000-0300-000069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130" name="Picture 59" descr="ecblank">
          <a:extLst>
            <a:ext uri="{FF2B5EF4-FFF2-40B4-BE49-F238E27FC236}">
              <a16:creationId xmlns:a16="http://schemas.microsoft.com/office/drawing/2014/main" xmlns="" id="{00000000-0008-0000-0300-00006A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131" name="Picture 63" descr="ecblank">
          <a:extLst>
            <a:ext uri="{FF2B5EF4-FFF2-40B4-BE49-F238E27FC236}">
              <a16:creationId xmlns:a16="http://schemas.microsoft.com/office/drawing/2014/main" xmlns="" id="{00000000-0008-0000-0300-00006B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132" name="Picture 64" descr="ecblank">
          <a:extLst>
            <a:ext uri="{FF2B5EF4-FFF2-40B4-BE49-F238E27FC236}">
              <a16:creationId xmlns:a16="http://schemas.microsoft.com/office/drawing/2014/main" xmlns="" id="{00000000-0008-0000-0300-00006C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133" name="Picture 65" descr="ecblank">
          <a:extLst>
            <a:ext uri="{FF2B5EF4-FFF2-40B4-BE49-F238E27FC236}">
              <a16:creationId xmlns:a16="http://schemas.microsoft.com/office/drawing/2014/main" xmlns="" id="{00000000-0008-0000-0300-00006D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134" name="Picture 66" descr="ecblank">
          <a:extLst>
            <a:ext uri="{FF2B5EF4-FFF2-40B4-BE49-F238E27FC236}">
              <a16:creationId xmlns:a16="http://schemas.microsoft.com/office/drawing/2014/main" xmlns="" id="{00000000-0008-0000-0300-00006E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135" name="Picture 68" descr="ecblank">
          <a:extLst>
            <a:ext uri="{FF2B5EF4-FFF2-40B4-BE49-F238E27FC236}">
              <a16:creationId xmlns:a16="http://schemas.microsoft.com/office/drawing/2014/main" xmlns="" id="{00000000-0008-0000-0300-00006F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136" name="Picture 72" descr="ecblank">
          <a:extLst>
            <a:ext uri="{FF2B5EF4-FFF2-40B4-BE49-F238E27FC236}">
              <a16:creationId xmlns:a16="http://schemas.microsoft.com/office/drawing/2014/main" xmlns="" id="{00000000-0008-0000-0300-000070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137" name="Picture 97" descr="ecblank">
          <a:extLst>
            <a:ext uri="{FF2B5EF4-FFF2-40B4-BE49-F238E27FC236}">
              <a16:creationId xmlns:a16="http://schemas.microsoft.com/office/drawing/2014/main" xmlns="" id="{00000000-0008-0000-0300-000071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138" name="Picture 99" descr="ecblank">
          <a:extLst>
            <a:ext uri="{FF2B5EF4-FFF2-40B4-BE49-F238E27FC236}">
              <a16:creationId xmlns:a16="http://schemas.microsoft.com/office/drawing/2014/main" xmlns="" id="{00000000-0008-0000-0300-000072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139" name="Picture 101" descr="ecblank">
          <a:extLst>
            <a:ext uri="{FF2B5EF4-FFF2-40B4-BE49-F238E27FC236}">
              <a16:creationId xmlns:a16="http://schemas.microsoft.com/office/drawing/2014/main" xmlns="" id="{00000000-0008-0000-0300-000073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140" name="Picture 103" descr="ecblank">
          <a:extLst>
            <a:ext uri="{FF2B5EF4-FFF2-40B4-BE49-F238E27FC236}">
              <a16:creationId xmlns:a16="http://schemas.microsoft.com/office/drawing/2014/main" xmlns="" id="{00000000-0008-0000-0300-000074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141" name="Picture 30" descr="ecblank">
          <a:extLst>
            <a:ext uri="{FF2B5EF4-FFF2-40B4-BE49-F238E27FC236}">
              <a16:creationId xmlns:a16="http://schemas.microsoft.com/office/drawing/2014/main" xmlns="" id="{00000000-0008-0000-0300-000075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142" name="Picture 34" descr="ecblank">
          <a:extLst>
            <a:ext uri="{FF2B5EF4-FFF2-40B4-BE49-F238E27FC236}">
              <a16:creationId xmlns:a16="http://schemas.microsoft.com/office/drawing/2014/main" xmlns="" id="{00000000-0008-0000-0300-000076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143" name="Picture 38" descr="ecblank">
          <a:extLst>
            <a:ext uri="{FF2B5EF4-FFF2-40B4-BE49-F238E27FC236}">
              <a16:creationId xmlns:a16="http://schemas.microsoft.com/office/drawing/2014/main" xmlns="" id="{00000000-0008-0000-0300-000077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144" name="Picture 43" descr="ecblank">
          <a:extLst>
            <a:ext uri="{FF2B5EF4-FFF2-40B4-BE49-F238E27FC236}">
              <a16:creationId xmlns:a16="http://schemas.microsoft.com/office/drawing/2014/main" xmlns="" id="{00000000-0008-0000-0300-000078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145" name="Picture 47" descr="ecblank">
          <a:extLst>
            <a:ext uri="{FF2B5EF4-FFF2-40B4-BE49-F238E27FC236}">
              <a16:creationId xmlns:a16="http://schemas.microsoft.com/office/drawing/2014/main" xmlns="" id="{00000000-0008-0000-0300-000079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146" name="Picture 51" descr="ecblank">
          <a:extLst>
            <a:ext uri="{FF2B5EF4-FFF2-40B4-BE49-F238E27FC236}">
              <a16:creationId xmlns:a16="http://schemas.microsoft.com/office/drawing/2014/main" xmlns="" id="{00000000-0008-0000-0300-00007A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147" name="Picture 55" descr="ecblank">
          <a:extLst>
            <a:ext uri="{FF2B5EF4-FFF2-40B4-BE49-F238E27FC236}">
              <a16:creationId xmlns:a16="http://schemas.microsoft.com/office/drawing/2014/main" xmlns="" id="{00000000-0008-0000-0300-00007B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148" name="Picture 59" descr="ecblank">
          <a:extLst>
            <a:ext uri="{FF2B5EF4-FFF2-40B4-BE49-F238E27FC236}">
              <a16:creationId xmlns:a16="http://schemas.microsoft.com/office/drawing/2014/main" xmlns="" id="{00000000-0008-0000-0300-00007C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149" name="Picture 63" descr="ecblank">
          <a:extLst>
            <a:ext uri="{FF2B5EF4-FFF2-40B4-BE49-F238E27FC236}">
              <a16:creationId xmlns:a16="http://schemas.microsoft.com/office/drawing/2014/main" xmlns="" id="{00000000-0008-0000-0300-00007D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150" name="Picture 64" descr="ecblank">
          <a:extLst>
            <a:ext uri="{FF2B5EF4-FFF2-40B4-BE49-F238E27FC236}">
              <a16:creationId xmlns:a16="http://schemas.microsoft.com/office/drawing/2014/main" xmlns="" id="{00000000-0008-0000-0300-00007E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151" name="Picture 65" descr="ecblank">
          <a:extLst>
            <a:ext uri="{FF2B5EF4-FFF2-40B4-BE49-F238E27FC236}">
              <a16:creationId xmlns:a16="http://schemas.microsoft.com/office/drawing/2014/main" xmlns="" id="{00000000-0008-0000-0300-00007F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152" name="Picture 66" descr="ecblank">
          <a:extLst>
            <a:ext uri="{FF2B5EF4-FFF2-40B4-BE49-F238E27FC236}">
              <a16:creationId xmlns:a16="http://schemas.microsoft.com/office/drawing/2014/main" xmlns="" id="{00000000-0008-0000-0300-000080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153" name="Picture 68" descr="ecblank">
          <a:extLst>
            <a:ext uri="{FF2B5EF4-FFF2-40B4-BE49-F238E27FC236}">
              <a16:creationId xmlns:a16="http://schemas.microsoft.com/office/drawing/2014/main" xmlns="" id="{00000000-0008-0000-0300-000081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154" name="Picture 72" descr="ecblank">
          <a:extLst>
            <a:ext uri="{FF2B5EF4-FFF2-40B4-BE49-F238E27FC236}">
              <a16:creationId xmlns:a16="http://schemas.microsoft.com/office/drawing/2014/main" xmlns="" id="{00000000-0008-0000-0300-000082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155" name="Picture 97" descr="ecblank">
          <a:extLst>
            <a:ext uri="{FF2B5EF4-FFF2-40B4-BE49-F238E27FC236}">
              <a16:creationId xmlns:a16="http://schemas.microsoft.com/office/drawing/2014/main" xmlns="" id="{00000000-0008-0000-0300-000083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156" name="Picture 99" descr="ecblank">
          <a:extLst>
            <a:ext uri="{FF2B5EF4-FFF2-40B4-BE49-F238E27FC236}">
              <a16:creationId xmlns:a16="http://schemas.microsoft.com/office/drawing/2014/main" xmlns="" id="{00000000-0008-0000-0300-000084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157" name="Picture 101" descr="ecblank">
          <a:extLst>
            <a:ext uri="{FF2B5EF4-FFF2-40B4-BE49-F238E27FC236}">
              <a16:creationId xmlns:a16="http://schemas.microsoft.com/office/drawing/2014/main" xmlns="" id="{00000000-0008-0000-0300-000085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158" name="Picture 103" descr="ecblank">
          <a:extLst>
            <a:ext uri="{FF2B5EF4-FFF2-40B4-BE49-F238E27FC236}">
              <a16:creationId xmlns:a16="http://schemas.microsoft.com/office/drawing/2014/main" xmlns="" id="{00000000-0008-0000-0300-000086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159" name="Picture 105" descr="ecblank">
          <a:extLst>
            <a:ext uri="{FF2B5EF4-FFF2-40B4-BE49-F238E27FC236}">
              <a16:creationId xmlns:a16="http://schemas.microsoft.com/office/drawing/2014/main" xmlns="" id="{00000000-0008-0000-0300-000087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160" name="Picture 2" descr="ecblank">
          <a:extLst>
            <a:ext uri="{FF2B5EF4-FFF2-40B4-BE49-F238E27FC236}">
              <a16:creationId xmlns:a16="http://schemas.microsoft.com/office/drawing/2014/main" xmlns="" id="{00000000-0008-0000-0300-000088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161" name="Picture 6" descr="ecblank">
          <a:extLst>
            <a:ext uri="{FF2B5EF4-FFF2-40B4-BE49-F238E27FC236}">
              <a16:creationId xmlns:a16="http://schemas.microsoft.com/office/drawing/2014/main" xmlns="" id="{00000000-0008-0000-0300-000089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162" name="Picture 10" descr="ecblank">
          <a:extLst>
            <a:ext uri="{FF2B5EF4-FFF2-40B4-BE49-F238E27FC236}">
              <a16:creationId xmlns:a16="http://schemas.microsoft.com/office/drawing/2014/main" xmlns="" id="{00000000-0008-0000-0300-00008A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163" name="Picture 14" descr="ecblank">
          <a:extLst>
            <a:ext uri="{FF2B5EF4-FFF2-40B4-BE49-F238E27FC236}">
              <a16:creationId xmlns:a16="http://schemas.microsoft.com/office/drawing/2014/main" xmlns="" id="{00000000-0008-0000-0300-00008B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164" name="Picture 18" descr="ecblank">
          <a:extLst>
            <a:ext uri="{FF2B5EF4-FFF2-40B4-BE49-F238E27FC236}">
              <a16:creationId xmlns:a16="http://schemas.microsoft.com/office/drawing/2014/main" xmlns="" id="{00000000-0008-0000-0300-00008C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165" name="Picture 22" descr="ecblank">
          <a:extLst>
            <a:ext uri="{FF2B5EF4-FFF2-40B4-BE49-F238E27FC236}">
              <a16:creationId xmlns:a16="http://schemas.microsoft.com/office/drawing/2014/main" xmlns="" id="{00000000-0008-0000-0300-00008D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166" name="Picture 26" descr="ecblank">
          <a:extLst>
            <a:ext uri="{FF2B5EF4-FFF2-40B4-BE49-F238E27FC236}">
              <a16:creationId xmlns:a16="http://schemas.microsoft.com/office/drawing/2014/main" xmlns="" id="{00000000-0008-0000-0300-00008E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167" name="Picture 30" descr="ecblank">
          <a:extLst>
            <a:ext uri="{FF2B5EF4-FFF2-40B4-BE49-F238E27FC236}">
              <a16:creationId xmlns:a16="http://schemas.microsoft.com/office/drawing/2014/main" xmlns="" id="{00000000-0008-0000-0300-00008F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168" name="Picture 34" descr="ecblank">
          <a:extLst>
            <a:ext uri="{FF2B5EF4-FFF2-40B4-BE49-F238E27FC236}">
              <a16:creationId xmlns:a16="http://schemas.microsoft.com/office/drawing/2014/main" xmlns="" id="{00000000-0008-0000-0300-000090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169" name="Picture 38" descr="ecblank">
          <a:extLst>
            <a:ext uri="{FF2B5EF4-FFF2-40B4-BE49-F238E27FC236}">
              <a16:creationId xmlns:a16="http://schemas.microsoft.com/office/drawing/2014/main" xmlns="" id="{00000000-0008-0000-0300-000091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170" name="Picture 43" descr="ecblank">
          <a:extLst>
            <a:ext uri="{FF2B5EF4-FFF2-40B4-BE49-F238E27FC236}">
              <a16:creationId xmlns:a16="http://schemas.microsoft.com/office/drawing/2014/main" xmlns="" id="{00000000-0008-0000-0300-000092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171" name="Picture 47" descr="ecblank">
          <a:extLst>
            <a:ext uri="{FF2B5EF4-FFF2-40B4-BE49-F238E27FC236}">
              <a16:creationId xmlns:a16="http://schemas.microsoft.com/office/drawing/2014/main" xmlns="" id="{00000000-0008-0000-0300-000093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172" name="Picture 51" descr="ecblank">
          <a:extLst>
            <a:ext uri="{FF2B5EF4-FFF2-40B4-BE49-F238E27FC236}">
              <a16:creationId xmlns:a16="http://schemas.microsoft.com/office/drawing/2014/main" xmlns="" id="{00000000-0008-0000-0300-000094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173" name="Picture 55" descr="ecblank">
          <a:extLst>
            <a:ext uri="{FF2B5EF4-FFF2-40B4-BE49-F238E27FC236}">
              <a16:creationId xmlns:a16="http://schemas.microsoft.com/office/drawing/2014/main" xmlns="" id="{00000000-0008-0000-0300-000095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174" name="Picture 59" descr="ecblank">
          <a:extLst>
            <a:ext uri="{FF2B5EF4-FFF2-40B4-BE49-F238E27FC236}">
              <a16:creationId xmlns:a16="http://schemas.microsoft.com/office/drawing/2014/main" xmlns="" id="{00000000-0008-0000-0300-000096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175" name="Picture 63" descr="ecblank">
          <a:extLst>
            <a:ext uri="{FF2B5EF4-FFF2-40B4-BE49-F238E27FC236}">
              <a16:creationId xmlns:a16="http://schemas.microsoft.com/office/drawing/2014/main" xmlns="" id="{00000000-0008-0000-0300-000097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176" name="Picture 64" descr="ecblank">
          <a:extLst>
            <a:ext uri="{FF2B5EF4-FFF2-40B4-BE49-F238E27FC236}">
              <a16:creationId xmlns:a16="http://schemas.microsoft.com/office/drawing/2014/main" xmlns="" id="{00000000-0008-0000-0300-000098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177" name="Picture 65" descr="ecblank">
          <a:extLst>
            <a:ext uri="{FF2B5EF4-FFF2-40B4-BE49-F238E27FC236}">
              <a16:creationId xmlns:a16="http://schemas.microsoft.com/office/drawing/2014/main" xmlns="" id="{00000000-0008-0000-0300-000099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178" name="Picture 66" descr="ecblank">
          <a:extLst>
            <a:ext uri="{FF2B5EF4-FFF2-40B4-BE49-F238E27FC236}">
              <a16:creationId xmlns:a16="http://schemas.microsoft.com/office/drawing/2014/main" xmlns="" id="{00000000-0008-0000-0300-00009A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179" name="Picture 68" descr="ecblank">
          <a:extLst>
            <a:ext uri="{FF2B5EF4-FFF2-40B4-BE49-F238E27FC236}">
              <a16:creationId xmlns:a16="http://schemas.microsoft.com/office/drawing/2014/main" xmlns="" id="{00000000-0008-0000-0300-00009B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180" name="Picture 72" descr="ecblank">
          <a:extLst>
            <a:ext uri="{FF2B5EF4-FFF2-40B4-BE49-F238E27FC236}">
              <a16:creationId xmlns:a16="http://schemas.microsoft.com/office/drawing/2014/main" xmlns="" id="{00000000-0008-0000-0300-00009C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181" name="Picture 97" descr="ecblank">
          <a:extLst>
            <a:ext uri="{FF2B5EF4-FFF2-40B4-BE49-F238E27FC236}">
              <a16:creationId xmlns:a16="http://schemas.microsoft.com/office/drawing/2014/main" xmlns="" id="{00000000-0008-0000-0300-00009D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182" name="Picture 99" descr="ecblank">
          <a:extLst>
            <a:ext uri="{FF2B5EF4-FFF2-40B4-BE49-F238E27FC236}">
              <a16:creationId xmlns:a16="http://schemas.microsoft.com/office/drawing/2014/main" xmlns="" id="{00000000-0008-0000-0300-00009E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183" name="Picture 101" descr="ecblank">
          <a:extLst>
            <a:ext uri="{FF2B5EF4-FFF2-40B4-BE49-F238E27FC236}">
              <a16:creationId xmlns:a16="http://schemas.microsoft.com/office/drawing/2014/main" xmlns="" id="{00000000-0008-0000-0300-00009F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184" name="Picture 103" descr="ecblank">
          <a:extLst>
            <a:ext uri="{FF2B5EF4-FFF2-40B4-BE49-F238E27FC236}">
              <a16:creationId xmlns:a16="http://schemas.microsoft.com/office/drawing/2014/main" xmlns="" id="{00000000-0008-0000-0300-0000A0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185" name="Picture 26" descr="ecblank">
          <a:extLst>
            <a:ext uri="{FF2B5EF4-FFF2-40B4-BE49-F238E27FC236}">
              <a16:creationId xmlns:a16="http://schemas.microsoft.com/office/drawing/2014/main" xmlns="" id="{00000000-0008-0000-0300-0000A1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186" name="Picture 30" descr="ecblank">
          <a:extLst>
            <a:ext uri="{FF2B5EF4-FFF2-40B4-BE49-F238E27FC236}">
              <a16:creationId xmlns:a16="http://schemas.microsoft.com/office/drawing/2014/main" xmlns="" id="{00000000-0008-0000-0300-0000A2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187" name="Picture 34" descr="ecblank">
          <a:extLst>
            <a:ext uri="{FF2B5EF4-FFF2-40B4-BE49-F238E27FC236}">
              <a16:creationId xmlns:a16="http://schemas.microsoft.com/office/drawing/2014/main" xmlns="" id="{00000000-0008-0000-0300-0000A3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188" name="Picture 38" descr="ecblank">
          <a:extLst>
            <a:ext uri="{FF2B5EF4-FFF2-40B4-BE49-F238E27FC236}">
              <a16:creationId xmlns:a16="http://schemas.microsoft.com/office/drawing/2014/main" xmlns="" id="{00000000-0008-0000-0300-0000A4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189" name="Picture 43" descr="ecblank">
          <a:extLst>
            <a:ext uri="{FF2B5EF4-FFF2-40B4-BE49-F238E27FC236}">
              <a16:creationId xmlns:a16="http://schemas.microsoft.com/office/drawing/2014/main" xmlns="" id="{00000000-0008-0000-0300-0000A5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190" name="Picture 47" descr="ecblank">
          <a:extLst>
            <a:ext uri="{FF2B5EF4-FFF2-40B4-BE49-F238E27FC236}">
              <a16:creationId xmlns:a16="http://schemas.microsoft.com/office/drawing/2014/main" xmlns="" id="{00000000-0008-0000-0300-0000A6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191" name="Picture 51" descr="ecblank">
          <a:extLst>
            <a:ext uri="{FF2B5EF4-FFF2-40B4-BE49-F238E27FC236}">
              <a16:creationId xmlns:a16="http://schemas.microsoft.com/office/drawing/2014/main" xmlns="" id="{00000000-0008-0000-0300-0000A7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192" name="Picture 55" descr="ecblank">
          <a:extLst>
            <a:ext uri="{FF2B5EF4-FFF2-40B4-BE49-F238E27FC236}">
              <a16:creationId xmlns:a16="http://schemas.microsoft.com/office/drawing/2014/main" xmlns="" id="{00000000-0008-0000-0300-0000A8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193" name="Picture 59" descr="ecblank">
          <a:extLst>
            <a:ext uri="{FF2B5EF4-FFF2-40B4-BE49-F238E27FC236}">
              <a16:creationId xmlns:a16="http://schemas.microsoft.com/office/drawing/2014/main" xmlns="" id="{00000000-0008-0000-0300-0000A9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194" name="Picture 63" descr="ecblank">
          <a:extLst>
            <a:ext uri="{FF2B5EF4-FFF2-40B4-BE49-F238E27FC236}">
              <a16:creationId xmlns:a16="http://schemas.microsoft.com/office/drawing/2014/main" xmlns="" id="{00000000-0008-0000-0300-0000AA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195" name="Picture 64" descr="ecblank">
          <a:extLst>
            <a:ext uri="{FF2B5EF4-FFF2-40B4-BE49-F238E27FC236}">
              <a16:creationId xmlns:a16="http://schemas.microsoft.com/office/drawing/2014/main" xmlns="" id="{00000000-0008-0000-0300-0000AB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196" name="Picture 65" descr="ecblank">
          <a:extLst>
            <a:ext uri="{FF2B5EF4-FFF2-40B4-BE49-F238E27FC236}">
              <a16:creationId xmlns:a16="http://schemas.microsoft.com/office/drawing/2014/main" xmlns="" id="{00000000-0008-0000-0300-0000AC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197" name="Picture 66" descr="ecblank">
          <a:extLst>
            <a:ext uri="{FF2B5EF4-FFF2-40B4-BE49-F238E27FC236}">
              <a16:creationId xmlns:a16="http://schemas.microsoft.com/office/drawing/2014/main" xmlns="" id="{00000000-0008-0000-0300-0000AD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198" name="Picture 68" descr="ecblank">
          <a:extLst>
            <a:ext uri="{FF2B5EF4-FFF2-40B4-BE49-F238E27FC236}">
              <a16:creationId xmlns:a16="http://schemas.microsoft.com/office/drawing/2014/main" xmlns="" id="{00000000-0008-0000-0300-0000AE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199" name="Picture 72" descr="ecblank">
          <a:extLst>
            <a:ext uri="{FF2B5EF4-FFF2-40B4-BE49-F238E27FC236}">
              <a16:creationId xmlns:a16="http://schemas.microsoft.com/office/drawing/2014/main" xmlns="" id="{00000000-0008-0000-0300-0000AF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200" name="Picture 97" descr="ecblank">
          <a:extLst>
            <a:ext uri="{FF2B5EF4-FFF2-40B4-BE49-F238E27FC236}">
              <a16:creationId xmlns:a16="http://schemas.microsoft.com/office/drawing/2014/main" xmlns="" id="{00000000-0008-0000-0300-0000B0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201" name="Picture 99" descr="ecblank">
          <a:extLst>
            <a:ext uri="{FF2B5EF4-FFF2-40B4-BE49-F238E27FC236}">
              <a16:creationId xmlns:a16="http://schemas.microsoft.com/office/drawing/2014/main" xmlns="" id="{00000000-0008-0000-0300-0000B1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202" name="Picture 101" descr="ecblank">
          <a:extLst>
            <a:ext uri="{FF2B5EF4-FFF2-40B4-BE49-F238E27FC236}">
              <a16:creationId xmlns:a16="http://schemas.microsoft.com/office/drawing/2014/main" xmlns="" id="{00000000-0008-0000-0300-0000B2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203" name="Picture 103" descr="ecblank">
          <a:extLst>
            <a:ext uri="{FF2B5EF4-FFF2-40B4-BE49-F238E27FC236}">
              <a16:creationId xmlns:a16="http://schemas.microsoft.com/office/drawing/2014/main" xmlns="" id="{00000000-0008-0000-0300-0000B3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204" name="Picture 105" descr="ecblank">
          <a:extLst>
            <a:ext uri="{FF2B5EF4-FFF2-40B4-BE49-F238E27FC236}">
              <a16:creationId xmlns:a16="http://schemas.microsoft.com/office/drawing/2014/main" xmlns="" id="{00000000-0008-0000-0300-0000B4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205" name="Picture 2" descr="ecblank">
          <a:extLst>
            <a:ext uri="{FF2B5EF4-FFF2-40B4-BE49-F238E27FC236}">
              <a16:creationId xmlns:a16="http://schemas.microsoft.com/office/drawing/2014/main" xmlns="" id="{00000000-0008-0000-0300-0000B5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206" name="Picture 6" descr="ecblank">
          <a:extLst>
            <a:ext uri="{FF2B5EF4-FFF2-40B4-BE49-F238E27FC236}">
              <a16:creationId xmlns:a16="http://schemas.microsoft.com/office/drawing/2014/main" xmlns="" id="{00000000-0008-0000-0300-0000B6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207" name="Picture 10" descr="ecblank">
          <a:extLst>
            <a:ext uri="{FF2B5EF4-FFF2-40B4-BE49-F238E27FC236}">
              <a16:creationId xmlns:a16="http://schemas.microsoft.com/office/drawing/2014/main" xmlns="" id="{00000000-0008-0000-0300-0000B7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208" name="Picture 14" descr="ecblank">
          <a:extLst>
            <a:ext uri="{FF2B5EF4-FFF2-40B4-BE49-F238E27FC236}">
              <a16:creationId xmlns:a16="http://schemas.microsoft.com/office/drawing/2014/main" xmlns="" id="{00000000-0008-0000-0300-0000B8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209" name="Picture 18" descr="ecblank">
          <a:extLst>
            <a:ext uri="{FF2B5EF4-FFF2-40B4-BE49-F238E27FC236}">
              <a16:creationId xmlns:a16="http://schemas.microsoft.com/office/drawing/2014/main" xmlns="" id="{00000000-0008-0000-0300-0000B9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210" name="Picture 22" descr="ecblank">
          <a:extLst>
            <a:ext uri="{FF2B5EF4-FFF2-40B4-BE49-F238E27FC236}">
              <a16:creationId xmlns:a16="http://schemas.microsoft.com/office/drawing/2014/main" xmlns="" id="{00000000-0008-0000-0300-0000BA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211" name="Picture 26" descr="ecblank">
          <a:extLst>
            <a:ext uri="{FF2B5EF4-FFF2-40B4-BE49-F238E27FC236}">
              <a16:creationId xmlns:a16="http://schemas.microsoft.com/office/drawing/2014/main" xmlns="" id="{00000000-0008-0000-0300-0000BB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212" name="Picture 30" descr="ecblank">
          <a:extLst>
            <a:ext uri="{FF2B5EF4-FFF2-40B4-BE49-F238E27FC236}">
              <a16:creationId xmlns:a16="http://schemas.microsoft.com/office/drawing/2014/main" xmlns="" id="{00000000-0008-0000-0300-0000BC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213" name="Picture 34" descr="ecblank">
          <a:extLst>
            <a:ext uri="{FF2B5EF4-FFF2-40B4-BE49-F238E27FC236}">
              <a16:creationId xmlns:a16="http://schemas.microsoft.com/office/drawing/2014/main" xmlns="" id="{00000000-0008-0000-0300-0000BD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214" name="Picture 38" descr="ecblank">
          <a:extLst>
            <a:ext uri="{FF2B5EF4-FFF2-40B4-BE49-F238E27FC236}">
              <a16:creationId xmlns:a16="http://schemas.microsoft.com/office/drawing/2014/main" xmlns="" id="{00000000-0008-0000-0300-0000BE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215" name="Picture 43" descr="ecblank">
          <a:extLst>
            <a:ext uri="{FF2B5EF4-FFF2-40B4-BE49-F238E27FC236}">
              <a16:creationId xmlns:a16="http://schemas.microsoft.com/office/drawing/2014/main" xmlns="" id="{00000000-0008-0000-0300-0000BF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216" name="Picture 47" descr="ecblank">
          <a:extLst>
            <a:ext uri="{FF2B5EF4-FFF2-40B4-BE49-F238E27FC236}">
              <a16:creationId xmlns:a16="http://schemas.microsoft.com/office/drawing/2014/main" xmlns="" id="{00000000-0008-0000-0300-0000C0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217" name="Picture 51" descr="ecblank">
          <a:extLst>
            <a:ext uri="{FF2B5EF4-FFF2-40B4-BE49-F238E27FC236}">
              <a16:creationId xmlns:a16="http://schemas.microsoft.com/office/drawing/2014/main" xmlns="" id="{00000000-0008-0000-0300-0000C1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218" name="Picture 55" descr="ecblank">
          <a:extLst>
            <a:ext uri="{FF2B5EF4-FFF2-40B4-BE49-F238E27FC236}">
              <a16:creationId xmlns:a16="http://schemas.microsoft.com/office/drawing/2014/main" xmlns="" id="{00000000-0008-0000-0300-0000C2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219" name="Picture 59" descr="ecblank">
          <a:extLst>
            <a:ext uri="{FF2B5EF4-FFF2-40B4-BE49-F238E27FC236}">
              <a16:creationId xmlns:a16="http://schemas.microsoft.com/office/drawing/2014/main" xmlns="" id="{00000000-0008-0000-0300-0000C3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220" name="Picture 63" descr="ecblank">
          <a:extLst>
            <a:ext uri="{FF2B5EF4-FFF2-40B4-BE49-F238E27FC236}">
              <a16:creationId xmlns:a16="http://schemas.microsoft.com/office/drawing/2014/main" xmlns="" id="{00000000-0008-0000-0300-0000C4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221" name="Picture 64" descr="ecblank">
          <a:extLst>
            <a:ext uri="{FF2B5EF4-FFF2-40B4-BE49-F238E27FC236}">
              <a16:creationId xmlns:a16="http://schemas.microsoft.com/office/drawing/2014/main" xmlns="" id="{00000000-0008-0000-0300-0000C5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222" name="Picture 65" descr="ecblank">
          <a:extLst>
            <a:ext uri="{FF2B5EF4-FFF2-40B4-BE49-F238E27FC236}">
              <a16:creationId xmlns:a16="http://schemas.microsoft.com/office/drawing/2014/main" xmlns="" id="{00000000-0008-0000-0300-0000C6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223" name="Picture 66" descr="ecblank">
          <a:extLst>
            <a:ext uri="{FF2B5EF4-FFF2-40B4-BE49-F238E27FC236}">
              <a16:creationId xmlns:a16="http://schemas.microsoft.com/office/drawing/2014/main" xmlns="" id="{00000000-0008-0000-0300-0000C7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224" name="Picture 68" descr="ecblank">
          <a:extLst>
            <a:ext uri="{FF2B5EF4-FFF2-40B4-BE49-F238E27FC236}">
              <a16:creationId xmlns:a16="http://schemas.microsoft.com/office/drawing/2014/main" xmlns="" id="{00000000-0008-0000-0300-0000C8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225" name="Picture 72" descr="ecblank">
          <a:extLst>
            <a:ext uri="{FF2B5EF4-FFF2-40B4-BE49-F238E27FC236}">
              <a16:creationId xmlns:a16="http://schemas.microsoft.com/office/drawing/2014/main" xmlns="" id="{00000000-0008-0000-0300-0000C9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226" name="Picture 97" descr="ecblank">
          <a:extLst>
            <a:ext uri="{FF2B5EF4-FFF2-40B4-BE49-F238E27FC236}">
              <a16:creationId xmlns:a16="http://schemas.microsoft.com/office/drawing/2014/main" xmlns="" id="{00000000-0008-0000-0300-0000CA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227" name="Picture 99" descr="ecblank">
          <a:extLst>
            <a:ext uri="{FF2B5EF4-FFF2-40B4-BE49-F238E27FC236}">
              <a16:creationId xmlns:a16="http://schemas.microsoft.com/office/drawing/2014/main" xmlns="" id="{00000000-0008-0000-0300-0000CB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228" name="Picture 101" descr="ecblank">
          <a:extLst>
            <a:ext uri="{FF2B5EF4-FFF2-40B4-BE49-F238E27FC236}">
              <a16:creationId xmlns:a16="http://schemas.microsoft.com/office/drawing/2014/main" xmlns="" id="{00000000-0008-0000-0300-0000CC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229" name="Picture 103" descr="ecblank">
          <a:extLst>
            <a:ext uri="{FF2B5EF4-FFF2-40B4-BE49-F238E27FC236}">
              <a16:creationId xmlns:a16="http://schemas.microsoft.com/office/drawing/2014/main" xmlns="" id="{00000000-0008-0000-0300-0000CD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30" name="Picture 30" descr="ecblank">
          <a:extLst>
            <a:ext uri="{FF2B5EF4-FFF2-40B4-BE49-F238E27FC236}">
              <a16:creationId xmlns:a16="http://schemas.microsoft.com/office/drawing/2014/main" xmlns="" id="{00000000-0008-0000-0300-0000CE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31" name="Picture 34" descr="ecblank">
          <a:extLst>
            <a:ext uri="{FF2B5EF4-FFF2-40B4-BE49-F238E27FC236}">
              <a16:creationId xmlns:a16="http://schemas.microsoft.com/office/drawing/2014/main" xmlns="" id="{00000000-0008-0000-0300-0000CF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32" name="Picture 38" descr="ecblank">
          <a:extLst>
            <a:ext uri="{FF2B5EF4-FFF2-40B4-BE49-F238E27FC236}">
              <a16:creationId xmlns:a16="http://schemas.microsoft.com/office/drawing/2014/main" xmlns="" id="{00000000-0008-0000-0300-0000D0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33" name="Picture 43" descr="ecblank">
          <a:extLst>
            <a:ext uri="{FF2B5EF4-FFF2-40B4-BE49-F238E27FC236}">
              <a16:creationId xmlns:a16="http://schemas.microsoft.com/office/drawing/2014/main" xmlns="" id="{00000000-0008-0000-0300-0000D1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34" name="Picture 47" descr="ecblank">
          <a:extLst>
            <a:ext uri="{FF2B5EF4-FFF2-40B4-BE49-F238E27FC236}">
              <a16:creationId xmlns:a16="http://schemas.microsoft.com/office/drawing/2014/main" xmlns="" id="{00000000-0008-0000-0300-0000D2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35" name="Picture 51" descr="ecblank">
          <a:extLst>
            <a:ext uri="{FF2B5EF4-FFF2-40B4-BE49-F238E27FC236}">
              <a16:creationId xmlns:a16="http://schemas.microsoft.com/office/drawing/2014/main" xmlns="" id="{00000000-0008-0000-0300-0000D3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36" name="Picture 55" descr="ecblank">
          <a:extLst>
            <a:ext uri="{FF2B5EF4-FFF2-40B4-BE49-F238E27FC236}">
              <a16:creationId xmlns:a16="http://schemas.microsoft.com/office/drawing/2014/main" xmlns="" id="{00000000-0008-0000-0300-0000D4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37" name="Picture 59" descr="ecblank">
          <a:extLst>
            <a:ext uri="{FF2B5EF4-FFF2-40B4-BE49-F238E27FC236}">
              <a16:creationId xmlns:a16="http://schemas.microsoft.com/office/drawing/2014/main" xmlns="" id="{00000000-0008-0000-0300-0000D5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38" name="Picture 63" descr="ecblank">
          <a:extLst>
            <a:ext uri="{FF2B5EF4-FFF2-40B4-BE49-F238E27FC236}">
              <a16:creationId xmlns:a16="http://schemas.microsoft.com/office/drawing/2014/main" xmlns="" id="{00000000-0008-0000-0300-0000D6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39" name="Picture 64" descr="ecblank">
          <a:extLst>
            <a:ext uri="{FF2B5EF4-FFF2-40B4-BE49-F238E27FC236}">
              <a16:creationId xmlns:a16="http://schemas.microsoft.com/office/drawing/2014/main" xmlns="" id="{00000000-0008-0000-0300-0000D7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40" name="Picture 65" descr="ecblank">
          <a:extLst>
            <a:ext uri="{FF2B5EF4-FFF2-40B4-BE49-F238E27FC236}">
              <a16:creationId xmlns:a16="http://schemas.microsoft.com/office/drawing/2014/main" xmlns="" id="{00000000-0008-0000-0300-0000D8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41" name="Picture 66" descr="ecblank">
          <a:extLst>
            <a:ext uri="{FF2B5EF4-FFF2-40B4-BE49-F238E27FC236}">
              <a16:creationId xmlns:a16="http://schemas.microsoft.com/office/drawing/2014/main" xmlns="" id="{00000000-0008-0000-0300-0000D9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42" name="Picture 68" descr="ecblank">
          <a:extLst>
            <a:ext uri="{FF2B5EF4-FFF2-40B4-BE49-F238E27FC236}">
              <a16:creationId xmlns:a16="http://schemas.microsoft.com/office/drawing/2014/main" xmlns="" id="{00000000-0008-0000-0300-0000DA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43" name="Picture 72" descr="ecblank">
          <a:extLst>
            <a:ext uri="{FF2B5EF4-FFF2-40B4-BE49-F238E27FC236}">
              <a16:creationId xmlns:a16="http://schemas.microsoft.com/office/drawing/2014/main" xmlns="" id="{00000000-0008-0000-0300-0000DB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44" name="Picture 97" descr="ecblank">
          <a:extLst>
            <a:ext uri="{FF2B5EF4-FFF2-40B4-BE49-F238E27FC236}">
              <a16:creationId xmlns:a16="http://schemas.microsoft.com/office/drawing/2014/main" xmlns="" id="{00000000-0008-0000-0300-0000DC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45" name="Picture 99" descr="ecblank">
          <a:extLst>
            <a:ext uri="{FF2B5EF4-FFF2-40B4-BE49-F238E27FC236}">
              <a16:creationId xmlns:a16="http://schemas.microsoft.com/office/drawing/2014/main" xmlns="" id="{00000000-0008-0000-0300-0000DD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46" name="Picture 101" descr="ecblank">
          <a:extLst>
            <a:ext uri="{FF2B5EF4-FFF2-40B4-BE49-F238E27FC236}">
              <a16:creationId xmlns:a16="http://schemas.microsoft.com/office/drawing/2014/main" xmlns="" id="{00000000-0008-0000-0300-0000DE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47" name="Picture 103" descr="ecblank">
          <a:extLst>
            <a:ext uri="{FF2B5EF4-FFF2-40B4-BE49-F238E27FC236}">
              <a16:creationId xmlns:a16="http://schemas.microsoft.com/office/drawing/2014/main" xmlns="" id="{00000000-0008-0000-0300-0000DF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48" name="Picture 105" descr="ecblank">
          <a:extLst>
            <a:ext uri="{FF2B5EF4-FFF2-40B4-BE49-F238E27FC236}">
              <a16:creationId xmlns:a16="http://schemas.microsoft.com/office/drawing/2014/main" xmlns="" id="{00000000-0008-0000-0300-0000E0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49" name="Picture 2" descr="ecblank">
          <a:extLst>
            <a:ext uri="{FF2B5EF4-FFF2-40B4-BE49-F238E27FC236}">
              <a16:creationId xmlns:a16="http://schemas.microsoft.com/office/drawing/2014/main" xmlns="" id="{00000000-0008-0000-0300-0000E1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50" name="Picture 6" descr="ecblank">
          <a:extLst>
            <a:ext uri="{FF2B5EF4-FFF2-40B4-BE49-F238E27FC236}">
              <a16:creationId xmlns:a16="http://schemas.microsoft.com/office/drawing/2014/main" xmlns="" id="{00000000-0008-0000-0300-0000E2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51" name="Picture 10" descr="ecblank">
          <a:extLst>
            <a:ext uri="{FF2B5EF4-FFF2-40B4-BE49-F238E27FC236}">
              <a16:creationId xmlns:a16="http://schemas.microsoft.com/office/drawing/2014/main" xmlns="" id="{00000000-0008-0000-0300-0000E3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52" name="Picture 14" descr="ecblank">
          <a:extLst>
            <a:ext uri="{FF2B5EF4-FFF2-40B4-BE49-F238E27FC236}">
              <a16:creationId xmlns:a16="http://schemas.microsoft.com/office/drawing/2014/main" xmlns="" id="{00000000-0008-0000-0300-0000E4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53" name="Picture 18" descr="ecblank">
          <a:extLst>
            <a:ext uri="{FF2B5EF4-FFF2-40B4-BE49-F238E27FC236}">
              <a16:creationId xmlns:a16="http://schemas.microsoft.com/office/drawing/2014/main" xmlns="" id="{00000000-0008-0000-0300-0000E5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54" name="Picture 22" descr="ecblank">
          <a:extLst>
            <a:ext uri="{FF2B5EF4-FFF2-40B4-BE49-F238E27FC236}">
              <a16:creationId xmlns:a16="http://schemas.microsoft.com/office/drawing/2014/main" xmlns="" id="{00000000-0008-0000-0300-0000E6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55" name="Picture 26" descr="ecblank">
          <a:extLst>
            <a:ext uri="{FF2B5EF4-FFF2-40B4-BE49-F238E27FC236}">
              <a16:creationId xmlns:a16="http://schemas.microsoft.com/office/drawing/2014/main" xmlns="" id="{00000000-0008-0000-0300-0000E7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56" name="Picture 30" descr="ecblank">
          <a:extLst>
            <a:ext uri="{FF2B5EF4-FFF2-40B4-BE49-F238E27FC236}">
              <a16:creationId xmlns:a16="http://schemas.microsoft.com/office/drawing/2014/main" xmlns="" id="{00000000-0008-0000-0300-0000E8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57" name="Picture 34" descr="ecblank">
          <a:extLst>
            <a:ext uri="{FF2B5EF4-FFF2-40B4-BE49-F238E27FC236}">
              <a16:creationId xmlns:a16="http://schemas.microsoft.com/office/drawing/2014/main" xmlns="" id="{00000000-0008-0000-0300-0000E9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58" name="Picture 38" descr="ecblank">
          <a:extLst>
            <a:ext uri="{FF2B5EF4-FFF2-40B4-BE49-F238E27FC236}">
              <a16:creationId xmlns:a16="http://schemas.microsoft.com/office/drawing/2014/main" xmlns="" id="{00000000-0008-0000-0300-0000EA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59" name="Picture 43" descr="ecblank">
          <a:extLst>
            <a:ext uri="{FF2B5EF4-FFF2-40B4-BE49-F238E27FC236}">
              <a16:creationId xmlns:a16="http://schemas.microsoft.com/office/drawing/2014/main" xmlns="" id="{00000000-0008-0000-0300-0000EB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60" name="Picture 47" descr="ecblank">
          <a:extLst>
            <a:ext uri="{FF2B5EF4-FFF2-40B4-BE49-F238E27FC236}">
              <a16:creationId xmlns:a16="http://schemas.microsoft.com/office/drawing/2014/main" xmlns="" id="{00000000-0008-0000-0300-0000EC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61" name="Picture 51" descr="ecblank">
          <a:extLst>
            <a:ext uri="{FF2B5EF4-FFF2-40B4-BE49-F238E27FC236}">
              <a16:creationId xmlns:a16="http://schemas.microsoft.com/office/drawing/2014/main" xmlns="" id="{00000000-0008-0000-0300-0000ED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62" name="Picture 55" descr="ecblank">
          <a:extLst>
            <a:ext uri="{FF2B5EF4-FFF2-40B4-BE49-F238E27FC236}">
              <a16:creationId xmlns:a16="http://schemas.microsoft.com/office/drawing/2014/main" xmlns="" id="{00000000-0008-0000-0300-0000EE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63" name="Picture 59" descr="ecblank">
          <a:extLst>
            <a:ext uri="{FF2B5EF4-FFF2-40B4-BE49-F238E27FC236}">
              <a16:creationId xmlns:a16="http://schemas.microsoft.com/office/drawing/2014/main" xmlns="" id="{00000000-0008-0000-0300-0000EF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64" name="Picture 63" descr="ecblank">
          <a:extLst>
            <a:ext uri="{FF2B5EF4-FFF2-40B4-BE49-F238E27FC236}">
              <a16:creationId xmlns:a16="http://schemas.microsoft.com/office/drawing/2014/main" xmlns="" id="{00000000-0008-0000-0300-0000F0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65" name="Picture 64" descr="ecblank">
          <a:extLst>
            <a:ext uri="{FF2B5EF4-FFF2-40B4-BE49-F238E27FC236}">
              <a16:creationId xmlns:a16="http://schemas.microsoft.com/office/drawing/2014/main" xmlns="" id="{00000000-0008-0000-0300-0000F1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66" name="Picture 65" descr="ecblank">
          <a:extLst>
            <a:ext uri="{FF2B5EF4-FFF2-40B4-BE49-F238E27FC236}">
              <a16:creationId xmlns:a16="http://schemas.microsoft.com/office/drawing/2014/main" xmlns="" id="{00000000-0008-0000-0300-0000F2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67" name="Picture 66" descr="ecblank">
          <a:extLst>
            <a:ext uri="{FF2B5EF4-FFF2-40B4-BE49-F238E27FC236}">
              <a16:creationId xmlns:a16="http://schemas.microsoft.com/office/drawing/2014/main" xmlns="" id="{00000000-0008-0000-0300-0000F3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68" name="Picture 68" descr="ecblank">
          <a:extLst>
            <a:ext uri="{FF2B5EF4-FFF2-40B4-BE49-F238E27FC236}">
              <a16:creationId xmlns:a16="http://schemas.microsoft.com/office/drawing/2014/main" xmlns="" id="{00000000-0008-0000-0300-0000F4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69" name="Picture 72" descr="ecblank">
          <a:extLst>
            <a:ext uri="{FF2B5EF4-FFF2-40B4-BE49-F238E27FC236}">
              <a16:creationId xmlns:a16="http://schemas.microsoft.com/office/drawing/2014/main" xmlns="" id="{00000000-0008-0000-0300-0000F5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70" name="Picture 97" descr="ecblank">
          <a:extLst>
            <a:ext uri="{FF2B5EF4-FFF2-40B4-BE49-F238E27FC236}">
              <a16:creationId xmlns:a16="http://schemas.microsoft.com/office/drawing/2014/main" xmlns="" id="{00000000-0008-0000-0300-0000F6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71" name="Picture 99" descr="ecblank">
          <a:extLst>
            <a:ext uri="{FF2B5EF4-FFF2-40B4-BE49-F238E27FC236}">
              <a16:creationId xmlns:a16="http://schemas.microsoft.com/office/drawing/2014/main" xmlns="" id="{00000000-0008-0000-0300-0000F7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72" name="Picture 101" descr="ecblank">
          <a:extLst>
            <a:ext uri="{FF2B5EF4-FFF2-40B4-BE49-F238E27FC236}">
              <a16:creationId xmlns:a16="http://schemas.microsoft.com/office/drawing/2014/main" xmlns="" id="{00000000-0008-0000-0300-0000F8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73" name="Picture 103" descr="ecblank">
          <a:extLst>
            <a:ext uri="{FF2B5EF4-FFF2-40B4-BE49-F238E27FC236}">
              <a16:creationId xmlns:a16="http://schemas.microsoft.com/office/drawing/2014/main" xmlns="" id="{00000000-0008-0000-0300-0000F9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74" name="Picture 26" descr="ecblank">
          <a:extLst>
            <a:ext uri="{FF2B5EF4-FFF2-40B4-BE49-F238E27FC236}">
              <a16:creationId xmlns:a16="http://schemas.microsoft.com/office/drawing/2014/main" xmlns="" id="{00000000-0008-0000-0300-0000FA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75" name="Picture 30" descr="ecblank">
          <a:extLst>
            <a:ext uri="{FF2B5EF4-FFF2-40B4-BE49-F238E27FC236}">
              <a16:creationId xmlns:a16="http://schemas.microsoft.com/office/drawing/2014/main" xmlns="" id="{00000000-0008-0000-0300-0000FB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76" name="Picture 34" descr="ecblank">
          <a:extLst>
            <a:ext uri="{FF2B5EF4-FFF2-40B4-BE49-F238E27FC236}">
              <a16:creationId xmlns:a16="http://schemas.microsoft.com/office/drawing/2014/main" xmlns="" id="{00000000-0008-0000-0300-0000FC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77" name="Picture 38" descr="ecblank">
          <a:extLst>
            <a:ext uri="{FF2B5EF4-FFF2-40B4-BE49-F238E27FC236}">
              <a16:creationId xmlns:a16="http://schemas.microsoft.com/office/drawing/2014/main" xmlns="" id="{00000000-0008-0000-0300-0000FD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78" name="Picture 43" descr="ecblank">
          <a:extLst>
            <a:ext uri="{FF2B5EF4-FFF2-40B4-BE49-F238E27FC236}">
              <a16:creationId xmlns:a16="http://schemas.microsoft.com/office/drawing/2014/main" xmlns="" id="{00000000-0008-0000-0300-0000FE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79" name="Picture 47" descr="ecblank">
          <a:extLst>
            <a:ext uri="{FF2B5EF4-FFF2-40B4-BE49-F238E27FC236}">
              <a16:creationId xmlns:a16="http://schemas.microsoft.com/office/drawing/2014/main" xmlns="" id="{00000000-0008-0000-0300-0000FF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80" name="Picture 51" descr="ecblank">
          <a:extLst>
            <a:ext uri="{FF2B5EF4-FFF2-40B4-BE49-F238E27FC236}">
              <a16:creationId xmlns:a16="http://schemas.microsoft.com/office/drawing/2014/main" xmlns="" id="{00000000-0008-0000-0300-000000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81" name="Picture 55" descr="ecblank">
          <a:extLst>
            <a:ext uri="{FF2B5EF4-FFF2-40B4-BE49-F238E27FC236}">
              <a16:creationId xmlns:a16="http://schemas.microsoft.com/office/drawing/2014/main" xmlns="" id="{00000000-0008-0000-0300-000001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82" name="Picture 59" descr="ecblank">
          <a:extLst>
            <a:ext uri="{FF2B5EF4-FFF2-40B4-BE49-F238E27FC236}">
              <a16:creationId xmlns:a16="http://schemas.microsoft.com/office/drawing/2014/main" xmlns="" id="{00000000-0008-0000-0300-000002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83" name="Picture 63" descr="ecblank">
          <a:extLst>
            <a:ext uri="{FF2B5EF4-FFF2-40B4-BE49-F238E27FC236}">
              <a16:creationId xmlns:a16="http://schemas.microsoft.com/office/drawing/2014/main" xmlns="" id="{00000000-0008-0000-0300-000003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84" name="Picture 64" descr="ecblank">
          <a:extLst>
            <a:ext uri="{FF2B5EF4-FFF2-40B4-BE49-F238E27FC236}">
              <a16:creationId xmlns:a16="http://schemas.microsoft.com/office/drawing/2014/main" xmlns="" id="{00000000-0008-0000-0300-000004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85" name="Picture 65" descr="ecblank">
          <a:extLst>
            <a:ext uri="{FF2B5EF4-FFF2-40B4-BE49-F238E27FC236}">
              <a16:creationId xmlns:a16="http://schemas.microsoft.com/office/drawing/2014/main" xmlns="" id="{00000000-0008-0000-0300-000005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86" name="Picture 66" descr="ecblank">
          <a:extLst>
            <a:ext uri="{FF2B5EF4-FFF2-40B4-BE49-F238E27FC236}">
              <a16:creationId xmlns:a16="http://schemas.microsoft.com/office/drawing/2014/main" xmlns="" id="{00000000-0008-0000-0300-000006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87" name="Picture 68" descr="ecblank">
          <a:extLst>
            <a:ext uri="{FF2B5EF4-FFF2-40B4-BE49-F238E27FC236}">
              <a16:creationId xmlns:a16="http://schemas.microsoft.com/office/drawing/2014/main" xmlns="" id="{00000000-0008-0000-0300-000007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88" name="Picture 72" descr="ecblank">
          <a:extLst>
            <a:ext uri="{FF2B5EF4-FFF2-40B4-BE49-F238E27FC236}">
              <a16:creationId xmlns:a16="http://schemas.microsoft.com/office/drawing/2014/main" xmlns="" id="{00000000-0008-0000-0300-000008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89" name="Picture 97" descr="ecblank">
          <a:extLst>
            <a:ext uri="{FF2B5EF4-FFF2-40B4-BE49-F238E27FC236}">
              <a16:creationId xmlns:a16="http://schemas.microsoft.com/office/drawing/2014/main" xmlns="" id="{00000000-0008-0000-0300-000009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90" name="Picture 99" descr="ecblank">
          <a:extLst>
            <a:ext uri="{FF2B5EF4-FFF2-40B4-BE49-F238E27FC236}">
              <a16:creationId xmlns:a16="http://schemas.microsoft.com/office/drawing/2014/main" xmlns="" id="{00000000-0008-0000-0300-00000A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91" name="Picture 101" descr="ecblank">
          <a:extLst>
            <a:ext uri="{FF2B5EF4-FFF2-40B4-BE49-F238E27FC236}">
              <a16:creationId xmlns:a16="http://schemas.microsoft.com/office/drawing/2014/main" xmlns="" id="{00000000-0008-0000-0300-00000B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92" name="Picture 103" descr="ecblank">
          <a:extLst>
            <a:ext uri="{FF2B5EF4-FFF2-40B4-BE49-F238E27FC236}">
              <a16:creationId xmlns:a16="http://schemas.microsoft.com/office/drawing/2014/main" xmlns="" id="{00000000-0008-0000-0300-00000C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93" name="Picture 105" descr="ecblank">
          <a:extLst>
            <a:ext uri="{FF2B5EF4-FFF2-40B4-BE49-F238E27FC236}">
              <a16:creationId xmlns:a16="http://schemas.microsoft.com/office/drawing/2014/main" xmlns="" id="{00000000-0008-0000-0300-00000D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94" name="Picture 2" descr="ecblank">
          <a:extLst>
            <a:ext uri="{FF2B5EF4-FFF2-40B4-BE49-F238E27FC236}">
              <a16:creationId xmlns:a16="http://schemas.microsoft.com/office/drawing/2014/main" xmlns="" id="{00000000-0008-0000-0300-00000E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95" name="Picture 6" descr="ecblank">
          <a:extLst>
            <a:ext uri="{FF2B5EF4-FFF2-40B4-BE49-F238E27FC236}">
              <a16:creationId xmlns:a16="http://schemas.microsoft.com/office/drawing/2014/main" xmlns="" id="{00000000-0008-0000-0300-00000F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96" name="Picture 10" descr="ecblank">
          <a:extLst>
            <a:ext uri="{FF2B5EF4-FFF2-40B4-BE49-F238E27FC236}">
              <a16:creationId xmlns:a16="http://schemas.microsoft.com/office/drawing/2014/main" xmlns="" id="{00000000-0008-0000-0300-000010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97" name="Picture 14" descr="ecblank">
          <a:extLst>
            <a:ext uri="{FF2B5EF4-FFF2-40B4-BE49-F238E27FC236}">
              <a16:creationId xmlns:a16="http://schemas.microsoft.com/office/drawing/2014/main" xmlns="" id="{00000000-0008-0000-0300-000011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98" name="Picture 18" descr="ecblank">
          <a:extLst>
            <a:ext uri="{FF2B5EF4-FFF2-40B4-BE49-F238E27FC236}">
              <a16:creationId xmlns:a16="http://schemas.microsoft.com/office/drawing/2014/main" xmlns="" id="{00000000-0008-0000-0300-000012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99" name="Picture 22" descr="ecblank">
          <a:extLst>
            <a:ext uri="{FF2B5EF4-FFF2-40B4-BE49-F238E27FC236}">
              <a16:creationId xmlns:a16="http://schemas.microsoft.com/office/drawing/2014/main" xmlns="" id="{00000000-0008-0000-0300-000013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300" name="Picture 26" descr="ecblank">
          <a:extLst>
            <a:ext uri="{FF2B5EF4-FFF2-40B4-BE49-F238E27FC236}">
              <a16:creationId xmlns:a16="http://schemas.microsoft.com/office/drawing/2014/main" xmlns="" id="{00000000-0008-0000-0300-000014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301" name="Picture 30" descr="ecblank">
          <a:extLst>
            <a:ext uri="{FF2B5EF4-FFF2-40B4-BE49-F238E27FC236}">
              <a16:creationId xmlns:a16="http://schemas.microsoft.com/office/drawing/2014/main" xmlns="" id="{00000000-0008-0000-0300-000015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302" name="Picture 34" descr="ecblank">
          <a:extLst>
            <a:ext uri="{FF2B5EF4-FFF2-40B4-BE49-F238E27FC236}">
              <a16:creationId xmlns:a16="http://schemas.microsoft.com/office/drawing/2014/main" xmlns="" id="{00000000-0008-0000-0300-000016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303" name="Picture 38" descr="ecblank">
          <a:extLst>
            <a:ext uri="{FF2B5EF4-FFF2-40B4-BE49-F238E27FC236}">
              <a16:creationId xmlns:a16="http://schemas.microsoft.com/office/drawing/2014/main" xmlns="" id="{00000000-0008-0000-0300-000017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304" name="Picture 43" descr="ecblank">
          <a:extLst>
            <a:ext uri="{FF2B5EF4-FFF2-40B4-BE49-F238E27FC236}">
              <a16:creationId xmlns:a16="http://schemas.microsoft.com/office/drawing/2014/main" xmlns="" id="{00000000-0008-0000-0300-000018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305" name="Picture 47" descr="ecblank">
          <a:extLst>
            <a:ext uri="{FF2B5EF4-FFF2-40B4-BE49-F238E27FC236}">
              <a16:creationId xmlns:a16="http://schemas.microsoft.com/office/drawing/2014/main" xmlns="" id="{00000000-0008-0000-0300-000019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306" name="Picture 51" descr="ecblank">
          <a:extLst>
            <a:ext uri="{FF2B5EF4-FFF2-40B4-BE49-F238E27FC236}">
              <a16:creationId xmlns:a16="http://schemas.microsoft.com/office/drawing/2014/main" xmlns="" id="{00000000-0008-0000-0300-00001A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307" name="Picture 55" descr="ecblank">
          <a:extLst>
            <a:ext uri="{FF2B5EF4-FFF2-40B4-BE49-F238E27FC236}">
              <a16:creationId xmlns:a16="http://schemas.microsoft.com/office/drawing/2014/main" xmlns="" id="{00000000-0008-0000-0300-00001B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308" name="Picture 59" descr="ecblank">
          <a:extLst>
            <a:ext uri="{FF2B5EF4-FFF2-40B4-BE49-F238E27FC236}">
              <a16:creationId xmlns:a16="http://schemas.microsoft.com/office/drawing/2014/main" xmlns="" id="{00000000-0008-0000-0300-00001C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309" name="Picture 63" descr="ecblank">
          <a:extLst>
            <a:ext uri="{FF2B5EF4-FFF2-40B4-BE49-F238E27FC236}">
              <a16:creationId xmlns:a16="http://schemas.microsoft.com/office/drawing/2014/main" xmlns="" id="{00000000-0008-0000-0300-00001D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310" name="Picture 64" descr="ecblank">
          <a:extLst>
            <a:ext uri="{FF2B5EF4-FFF2-40B4-BE49-F238E27FC236}">
              <a16:creationId xmlns:a16="http://schemas.microsoft.com/office/drawing/2014/main" xmlns="" id="{00000000-0008-0000-0300-00001E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311" name="Picture 65" descr="ecblank">
          <a:extLst>
            <a:ext uri="{FF2B5EF4-FFF2-40B4-BE49-F238E27FC236}">
              <a16:creationId xmlns:a16="http://schemas.microsoft.com/office/drawing/2014/main" xmlns="" id="{00000000-0008-0000-0300-00001F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312" name="Picture 66" descr="ecblank">
          <a:extLst>
            <a:ext uri="{FF2B5EF4-FFF2-40B4-BE49-F238E27FC236}">
              <a16:creationId xmlns:a16="http://schemas.microsoft.com/office/drawing/2014/main" xmlns="" id="{00000000-0008-0000-0300-000020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313" name="Picture 68" descr="ecblank">
          <a:extLst>
            <a:ext uri="{FF2B5EF4-FFF2-40B4-BE49-F238E27FC236}">
              <a16:creationId xmlns:a16="http://schemas.microsoft.com/office/drawing/2014/main" xmlns="" id="{00000000-0008-0000-0300-000021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314" name="Picture 72" descr="ecblank">
          <a:extLst>
            <a:ext uri="{FF2B5EF4-FFF2-40B4-BE49-F238E27FC236}">
              <a16:creationId xmlns:a16="http://schemas.microsoft.com/office/drawing/2014/main" xmlns="" id="{00000000-0008-0000-0300-000022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315" name="Picture 97" descr="ecblank">
          <a:extLst>
            <a:ext uri="{FF2B5EF4-FFF2-40B4-BE49-F238E27FC236}">
              <a16:creationId xmlns:a16="http://schemas.microsoft.com/office/drawing/2014/main" xmlns="" id="{00000000-0008-0000-0300-000023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316" name="Picture 99" descr="ecblank">
          <a:extLst>
            <a:ext uri="{FF2B5EF4-FFF2-40B4-BE49-F238E27FC236}">
              <a16:creationId xmlns:a16="http://schemas.microsoft.com/office/drawing/2014/main" xmlns="" id="{00000000-0008-0000-0300-000024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317" name="Picture 101" descr="ecblank">
          <a:extLst>
            <a:ext uri="{FF2B5EF4-FFF2-40B4-BE49-F238E27FC236}">
              <a16:creationId xmlns:a16="http://schemas.microsoft.com/office/drawing/2014/main" xmlns="" id="{00000000-0008-0000-0300-000025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318" name="Picture 103" descr="ecblank">
          <a:extLst>
            <a:ext uri="{FF2B5EF4-FFF2-40B4-BE49-F238E27FC236}">
              <a16:creationId xmlns:a16="http://schemas.microsoft.com/office/drawing/2014/main" xmlns="" id="{00000000-0008-0000-0300-000026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19" name="Picture 30" descr="ecblank">
          <a:extLst>
            <a:ext uri="{FF2B5EF4-FFF2-40B4-BE49-F238E27FC236}">
              <a16:creationId xmlns:a16="http://schemas.microsoft.com/office/drawing/2014/main" xmlns="" id="{00000000-0008-0000-0300-000027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20" name="Picture 34" descr="ecblank">
          <a:extLst>
            <a:ext uri="{FF2B5EF4-FFF2-40B4-BE49-F238E27FC236}">
              <a16:creationId xmlns:a16="http://schemas.microsoft.com/office/drawing/2014/main" xmlns="" id="{00000000-0008-0000-0300-000028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21" name="Picture 38" descr="ecblank">
          <a:extLst>
            <a:ext uri="{FF2B5EF4-FFF2-40B4-BE49-F238E27FC236}">
              <a16:creationId xmlns:a16="http://schemas.microsoft.com/office/drawing/2014/main" xmlns="" id="{00000000-0008-0000-0300-000029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22" name="Picture 43" descr="ecblank">
          <a:extLst>
            <a:ext uri="{FF2B5EF4-FFF2-40B4-BE49-F238E27FC236}">
              <a16:creationId xmlns:a16="http://schemas.microsoft.com/office/drawing/2014/main" xmlns="" id="{00000000-0008-0000-0300-00002A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23" name="Picture 47" descr="ecblank">
          <a:extLst>
            <a:ext uri="{FF2B5EF4-FFF2-40B4-BE49-F238E27FC236}">
              <a16:creationId xmlns:a16="http://schemas.microsoft.com/office/drawing/2014/main" xmlns="" id="{00000000-0008-0000-0300-00002B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24" name="Picture 51" descr="ecblank">
          <a:extLst>
            <a:ext uri="{FF2B5EF4-FFF2-40B4-BE49-F238E27FC236}">
              <a16:creationId xmlns:a16="http://schemas.microsoft.com/office/drawing/2014/main" xmlns="" id="{00000000-0008-0000-0300-00002C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25" name="Picture 55" descr="ecblank">
          <a:extLst>
            <a:ext uri="{FF2B5EF4-FFF2-40B4-BE49-F238E27FC236}">
              <a16:creationId xmlns:a16="http://schemas.microsoft.com/office/drawing/2014/main" xmlns="" id="{00000000-0008-0000-0300-00002D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26" name="Picture 59" descr="ecblank">
          <a:extLst>
            <a:ext uri="{FF2B5EF4-FFF2-40B4-BE49-F238E27FC236}">
              <a16:creationId xmlns:a16="http://schemas.microsoft.com/office/drawing/2014/main" xmlns="" id="{00000000-0008-0000-0300-00002E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27" name="Picture 63" descr="ecblank">
          <a:extLst>
            <a:ext uri="{FF2B5EF4-FFF2-40B4-BE49-F238E27FC236}">
              <a16:creationId xmlns:a16="http://schemas.microsoft.com/office/drawing/2014/main" xmlns="" id="{00000000-0008-0000-0300-00002F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28" name="Picture 64" descr="ecblank">
          <a:extLst>
            <a:ext uri="{FF2B5EF4-FFF2-40B4-BE49-F238E27FC236}">
              <a16:creationId xmlns:a16="http://schemas.microsoft.com/office/drawing/2014/main" xmlns="" id="{00000000-0008-0000-0300-000030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29" name="Picture 65" descr="ecblank">
          <a:extLst>
            <a:ext uri="{FF2B5EF4-FFF2-40B4-BE49-F238E27FC236}">
              <a16:creationId xmlns:a16="http://schemas.microsoft.com/office/drawing/2014/main" xmlns="" id="{00000000-0008-0000-0300-000031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30" name="Picture 66" descr="ecblank">
          <a:extLst>
            <a:ext uri="{FF2B5EF4-FFF2-40B4-BE49-F238E27FC236}">
              <a16:creationId xmlns:a16="http://schemas.microsoft.com/office/drawing/2014/main" xmlns="" id="{00000000-0008-0000-0300-000032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31" name="Picture 68" descr="ecblank">
          <a:extLst>
            <a:ext uri="{FF2B5EF4-FFF2-40B4-BE49-F238E27FC236}">
              <a16:creationId xmlns:a16="http://schemas.microsoft.com/office/drawing/2014/main" xmlns="" id="{00000000-0008-0000-0300-000033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32" name="Picture 72" descr="ecblank">
          <a:extLst>
            <a:ext uri="{FF2B5EF4-FFF2-40B4-BE49-F238E27FC236}">
              <a16:creationId xmlns:a16="http://schemas.microsoft.com/office/drawing/2014/main" xmlns="" id="{00000000-0008-0000-0300-000034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33" name="Picture 97" descr="ecblank">
          <a:extLst>
            <a:ext uri="{FF2B5EF4-FFF2-40B4-BE49-F238E27FC236}">
              <a16:creationId xmlns:a16="http://schemas.microsoft.com/office/drawing/2014/main" xmlns="" id="{00000000-0008-0000-0300-000035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34" name="Picture 99" descr="ecblank">
          <a:extLst>
            <a:ext uri="{FF2B5EF4-FFF2-40B4-BE49-F238E27FC236}">
              <a16:creationId xmlns:a16="http://schemas.microsoft.com/office/drawing/2014/main" xmlns="" id="{00000000-0008-0000-0300-000036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35" name="Picture 101" descr="ecblank">
          <a:extLst>
            <a:ext uri="{FF2B5EF4-FFF2-40B4-BE49-F238E27FC236}">
              <a16:creationId xmlns:a16="http://schemas.microsoft.com/office/drawing/2014/main" xmlns="" id="{00000000-0008-0000-0300-000037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36" name="Picture 103" descr="ecblank">
          <a:extLst>
            <a:ext uri="{FF2B5EF4-FFF2-40B4-BE49-F238E27FC236}">
              <a16:creationId xmlns:a16="http://schemas.microsoft.com/office/drawing/2014/main" xmlns="" id="{00000000-0008-0000-0300-000038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37" name="Picture 105" descr="ecblank">
          <a:extLst>
            <a:ext uri="{FF2B5EF4-FFF2-40B4-BE49-F238E27FC236}">
              <a16:creationId xmlns:a16="http://schemas.microsoft.com/office/drawing/2014/main" xmlns="" id="{00000000-0008-0000-0300-000039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38" name="Picture 2" descr="ecblank">
          <a:extLst>
            <a:ext uri="{FF2B5EF4-FFF2-40B4-BE49-F238E27FC236}">
              <a16:creationId xmlns:a16="http://schemas.microsoft.com/office/drawing/2014/main" xmlns="" id="{00000000-0008-0000-0300-00003A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39" name="Picture 6" descr="ecblank">
          <a:extLst>
            <a:ext uri="{FF2B5EF4-FFF2-40B4-BE49-F238E27FC236}">
              <a16:creationId xmlns:a16="http://schemas.microsoft.com/office/drawing/2014/main" xmlns="" id="{00000000-0008-0000-0300-00003B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40" name="Picture 10" descr="ecblank">
          <a:extLst>
            <a:ext uri="{FF2B5EF4-FFF2-40B4-BE49-F238E27FC236}">
              <a16:creationId xmlns:a16="http://schemas.microsoft.com/office/drawing/2014/main" xmlns="" id="{00000000-0008-0000-0300-00003C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41" name="Picture 14" descr="ecblank">
          <a:extLst>
            <a:ext uri="{FF2B5EF4-FFF2-40B4-BE49-F238E27FC236}">
              <a16:creationId xmlns:a16="http://schemas.microsoft.com/office/drawing/2014/main" xmlns="" id="{00000000-0008-0000-0300-00003D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42" name="Picture 18" descr="ecblank">
          <a:extLst>
            <a:ext uri="{FF2B5EF4-FFF2-40B4-BE49-F238E27FC236}">
              <a16:creationId xmlns:a16="http://schemas.microsoft.com/office/drawing/2014/main" xmlns="" id="{00000000-0008-0000-0300-00003E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43" name="Picture 22" descr="ecblank">
          <a:extLst>
            <a:ext uri="{FF2B5EF4-FFF2-40B4-BE49-F238E27FC236}">
              <a16:creationId xmlns:a16="http://schemas.microsoft.com/office/drawing/2014/main" xmlns="" id="{00000000-0008-0000-0300-00003F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44" name="Picture 26" descr="ecblank">
          <a:extLst>
            <a:ext uri="{FF2B5EF4-FFF2-40B4-BE49-F238E27FC236}">
              <a16:creationId xmlns:a16="http://schemas.microsoft.com/office/drawing/2014/main" xmlns="" id="{00000000-0008-0000-0300-000040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45" name="Picture 30" descr="ecblank">
          <a:extLst>
            <a:ext uri="{FF2B5EF4-FFF2-40B4-BE49-F238E27FC236}">
              <a16:creationId xmlns:a16="http://schemas.microsoft.com/office/drawing/2014/main" xmlns="" id="{00000000-0008-0000-0300-000041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46" name="Picture 34" descr="ecblank">
          <a:extLst>
            <a:ext uri="{FF2B5EF4-FFF2-40B4-BE49-F238E27FC236}">
              <a16:creationId xmlns:a16="http://schemas.microsoft.com/office/drawing/2014/main" xmlns="" id="{00000000-0008-0000-0300-000042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47" name="Picture 38" descr="ecblank">
          <a:extLst>
            <a:ext uri="{FF2B5EF4-FFF2-40B4-BE49-F238E27FC236}">
              <a16:creationId xmlns:a16="http://schemas.microsoft.com/office/drawing/2014/main" xmlns="" id="{00000000-0008-0000-0300-000043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48" name="Picture 43" descr="ecblank">
          <a:extLst>
            <a:ext uri="{FF2B5EF4-FFF2-40B4-BE49-F238E27FC236}">
              <a16:creationId xmlns:a16="http://schemas.microsoft.com/office/drawing/2014/main" xmlns="" id="{00000000-0008-0000-0300-000044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49" name="Picture 47" descr="ecblank">
          <a:extLst>
            <a:ext uri="{FF2B5EF4-FFF2-40B4-BE49-F238E27FC236}">
              <a16:creationId xmlns:a16="http://schemas.microsoft.com/office/drawing/2014/main" xmlns="" id="{00000000-0008-0000-0300-000045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50" name="Picture 51" descr="ecblank">
          <a:extLst>
            <a:ext uri="{FF2B5EF4-FFF2-40B4-BE49-F238E27FC236}">
              <a16:creationId xmlns:a16="http://schemas.microsoft.com/office/drawing/2014/main" xmlns="" id="{00000000-0008-0000-0300-000046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51" name="Picture 55" descr="ecblank">
          <a:extLst>
            <a:ext uri="{FF2B5EF4-FFF2-40B4-BE49-F238E27FC236}">
              <a16:creationId xmlns:a16="http://schemas.microsoft.com/office/drawing/2014/main" xmlns="" id="{00000000-0008-0000-0300-000047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52" name="Picture 59" descr="ecblank">
          <a:extLst>
            <a:ext uri="{FF2B5EF4-FFF2-40B4-BE49-F238E27FC236}">
              <a16:creationId xmlns:a16="http://schemas.microsoft.com/office/drawing/2014/main" xmlns="" id="{00000000-0008-0000-0300-000048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53" name="Picture 63" descr="ecblank">
          <a:extLst>
            <a:ext uri="{FF2B5EF4-FFF2-40B4-BE49-F238E27FC236}">
              <a16:creationId xmlns:a16="http://schemas.microsoft.com/office/drawing/2014/main" xmlns="" id="{00000000-0008-0000-0300-000049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54" name="Picture 64" descr="ecblank">
          <a:extLst>
            <a:ext uri="{FF2B5EF4-FFF2-40B4-BE49-F238E27FC236}">
              <a16:creationId xmlns:a16="http://schemas.microsoft.com/office/drawing/2014/main" xmlns="" id="{00000000-0008-0000-0300-00004A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55" name="Picture 65" descr="ecblank">
          <a:extLst>
            <a:ext uri="{FF2B5EF4-FFF2-40B4-BE49-F238E27FC236}">
              <a16:creationId xmlns:a16="http://schemas.microsoft.com/office/drawing/2014/main" xmlns="" id="{00000000-0008-0000-0300-00004B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56" name="Picture 66" descr="ecblank">
          <a:extLst>
            <a:ext uri="{FF2B5EF4-FFF2-40B4-BE49-F238E27FC236}">
              <a16:creationId xmlns:a16="http://schemas.microsoft.com/office/drawing/2014/main" xmlns="" id="{00000000-0008-0000-0300-00004C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57" name="Picture 68" descr="ecblank">
          <a:extLst>
            <a:ext uri="{FF2B5EF4-FFF2-40B4-BE49-F238E27FC236}">
              <a16:creationId xmlns:a16="http://schemas.microsoft.com/office/drawing/2014/main" xmlns="" id="{00000000-0008-0000-0300-00004D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58" name="Picture 72" descr="ecblank">
          <a:extLst>
            <a:ext uri="{FF2B5EF4-FFF2-40B4-BE49-F238E27FC236}">
              <a16:creationId xmlns:a16="http://schemas.microsoft.com/office/drawing/2014/main" xmlns="" id="{00000000-0008-0000-0300-00004E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59" name="Picture 97" descr="ecblank">
          <a:extLst>
            <a:ext uri="{FF2B5EF4-FFF2-40B4-BE49-F238E27FC236}">
              <a16:creationId xmlns:a16="http://schemas.microsoft.com/office/drawing/2014/main" xmlns="" id="{00000000-0008-0000-0300-00004F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60" name="Picture 99" descr="ecblank">
          <a:extLst>
            <a:ext uri="{FF2B5EF4-FFF2-40B4-BE49-F238E27FC236}">
              <a16:creationId xmlns:a16="http://schemas.microsoft.com/office/drawing/2014/main" xmlns="" id="{00000000-0008-0000-0300-000050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61" name="Picture 101" descr="ecblank">
          <a:extLst>
            <a:ext uri="{FF2B5EF4-FFF2-40B4-BE49-F238E27FC236}">
              <a16:creationId xmlns:a16="http://schemas.microsoft.com/office/drawing/2014/main" xmlns="" id="{00000000-0008-0000-0300-000051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62" name="Picture 103" descr="ecblank">
          <a:extLst>
            <a:ext uri="{FF2B5EF4-FFF2-40B4-BE49-F238E27FC236}">
              <a16:creationId xmlns:a16="http://schemas.microsoft.com/office/drawing/2014/main" xmlns="" id="{00000000-0008-0000-0300-000052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63" name="Picture 26" descr="ecblank">
          <a:extLst>
            <a:ext uri="{FF2B5EF4-FFF2-40B4-BE49-F238E27FC236}">
              <a16:creationId xmlns:a16="http://schemas.microsoft.com/office/drawing/2014/main" xmlns="" id="{00000000-0008-0000-0300-000053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64" name="Picture 30" descr="ecblank">
          <a:extLst>
            <a:ext uri="{FF2B5EF4-FFF2-40B4-BE49-F238E27FC236}">
              <a16:creationId xmlns:a16="http://schemas.microsoft.com/office/drawing/2014/main" xmlns="" id="{00000000-0008-0000-0300-000054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65" name="Picture 34" descr="ecblank">
          <a:extLst>
            <a:ext uri="{FF2B5EF4-FFF2-40B4-BE49-F238E27FC236}">
              <a16:creationId xmlns:a16="http://schemas.microsoft.com/office/drawing/2014/main" xmlns="" id="{00000000-0008-0000-0300-000055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66" name="Picture 38" descr="ecblank">
          <a:extLst>
            <a:ext uri="{FF2B5EF4-FFF2-40B4-BE49-F238E27FC236}">
              <a16:creationId xmlns:a16="http://schemas.microsoft.com/office/drawing/2014/main" xmlns="" id="{00000000-0008-0000-0300-000056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67" name="Picture 43" descr="ecblank">
          <a:extLst>
            <a:ext uri="{FF2B5EF4-FFF2-40B4-BE49-F238E27FC236}">
              <a16:creationId xmlns:a16="http://schemas.microsoft.com/office/drawing/2014/main" xmlns="" id="{00000000-0008-0000-0300-000057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68" name="Picture 47" descr="ecblank">
          <a:extLst>
            <a:ext uri="{FF2B5EF4-FFF2-40B4-BE49-F238E27FC236}">
              <a16:creationId xmlns:a16="http://schemas.microsoft.com/office/drawing/2014/main" xmlns="" id="{00000000-0008-0000-0300-000058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69" name="Picture 51" descr="ecblank">
          <a:extLst>
            <a:ext uri="{FF2B5EF4-FFF2-40B4-BE49-F238E27FC236}">
              <a16:creationId xmlns:a16="http://schemas.microsoft.com/office/drawing/2014/main" xmlns="" id="{00000000-0008-0000-0300-000059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70" name="Picture 55" descr="ecblank">
          <a:extLst>
            <a:ext uri="{FF2B5EF4-FFF2-40B4-BE49-F238E27FC236}">
              <a16:creationId xmlns:a16="http://schemas.microsoft.com/office/drawing/2014/main" xmlns="" id="{00000000-0008-0000-0300-00005A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71" name="Picture 59" descr="ecblank">
          <a:extLst>
            <a:ext uri="{FF2B5EF4-FFF2-40B4-BE49-F238E27FC236}">
              <a16:creationId xmlns:a16="http://schemas.microsoft.com/office/drawing/2014/main" xmlns="" id="{00000000-0008-0000-0300-00005B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72" name="Picture 63" descr="ecblank">
          <a:extLst>
            <a:ext uri="{FF2B5EF4-FFF2-40B4-BE49-F238E27FC236}">
              <a16:creationId xmlns:a16="http://schemas.microsoft.com/office/drawing/2014/main" xmlns="" id="{00000000-0008-0000-0300-00005C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73" name="Picture 64" descr="ecblank">
          <a:extLst>
            <a:ext uri="{FF2B5EF4-FFF2-40B4-BE49-F238E27FC236}">
              <a16:creationId xmlns:a16="http://schemas.microsoft.com/office/drawing/2014/main" xmlns="" id="{00000000-0008-0000-0300-00005D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74" name="Picture 65" descr="ecblank">
          <a:extLst>
            <a:ext uri="{FF2B5EF4-FFF2-40B4-BE49-F238E27FC236}">
              <a16:creationId xmlns:a16="http://schemas.microsoft.com/office/drawing/2014/main" xmlns="" id="{00000000-0008-0000-0300-00005E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75" name="Picture 66" descr="ecblank">
          <a:extLst>
            <a:ext uri="{FF2B5EF4-FFF2-40B4-BE49-F238E27FC236}">
              <a16:creationId xmlns:a16="http://schemas.microsoft.com/office/drawing/2014/main" xmlns="" id="{00000000-0008-0000-0300-00005F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76" name="Picture 68" descr="ecblank">
          <a:extLst>
            <a:ext uri="{FF2B5EF4-FFF2-40B4-BE49-F238E27FC236}">
              <a16:creationId xmlns:a16="http://schemas.microsoft.com/office/drawing/2014/main" xmlns="" id="{00000000-0008-0000-0300-000060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77" name="Picture 72" descr="ecblank">
          <a:extLst>
            <a:ext uri="{FF2B5EF4-FFF2-40B4-BE49-F238E27FC236}">
              <a16:creationId xmlns:a16="http://schemas.microsoft.com/office/drawing/2014/main" xmlns="" id="{00000000-0008-0000-0300-000061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78" name="Picture 97" descr="ecblank">
          <a:extLst>
            <a:ext uri="{FF2B5EF4-FFF2-40B4-BE49-F238E27FC236}">
              <a16:creationId xmlns:a16="http://schemas.microsoft.com/office/drawing/2014/main" xmlns="" id="{00000000-0008-0000-0300-000062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79" name="Picture 99" descr="ecblank">
          <a:extLst>
            <a:ext uri="{FF2B5EF4-FFF2-40B4-BE49-F238E27FC236}">
              <a16:creationId xmlns:a16="http://schemas.microsoft.com/office/drawing/2014/main" xmlns="" id="{00000000-0008-0000-0300-000063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80" name="Picture 101" descr="ecblank">
          <a:extLst>
            <a:ext uri="{FF2B5EF4-FFF2-40B4-BE49-F238E27FC236}">
              <a16:creationId xmlns:a16="http://schemas.microsoft.com/office/drawing/2014/main" xmlns="" id="{00000000-0008-0000-0300-000064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81" name="Picture 103" descr="ecblank">
          <a:extLst>
            <a:ext uri="{FF2B5EF4-FFF2-40B4-BE49-F238E27FC236}">
              <a16:creationId xmlns:a16="http://schemas.microsoft.com/office/drawing/2014/main" xmlns="" id="{00000000-0008-0000-0300-000065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82" name="Picture 105" descr="ecblank">
          <a:extLst>
            <a:ext uri="{FF2B5EF4-FFF2-40B4-BE49-F238E27FC236}">
              <a16:creationId xmlns:a16="http://schemas.microsoft.com/office/drawing/2014/main" xmlns="" id="{00000000-0008-0000-0300-000066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83" name="Picture 2" descr="ecblank">
          <a:extLst>
            <a:ext uri="{FF2B5EF4-FFF2-40B4-BE49-F238E27FC236}">
              <a16:creationId xmlns:a16="http://schemas.microsoft.com/office/drawing/2014/main" xmlns="" id="{00000000-0008-0000-0300-000067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84" name="Picture 6" descr="ecblank">
          <a:extLst>
            <a:ext uri="{FF2B5EF4-FFF2-40B4-BE49-F238E27FC236}">
              <a16:creationId xmlns:a16="http://schemas.microsoft.com/office/drawing/2014/main" xmlns="" id="{00000000-0008-0000-0300-000068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85" name="Picture 10" descr="ecblank">
          <a:extLst>
            <a:ext uri="{FF2B5EF4-FFF2-40B4-BE49-F238E27FC236}">
              <a16:creationId xmlns:a16="http://schemas.microsoft.com/office/drawing/2014/main" xmlns="" id="{00000000-0008-0000-0300-000069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86" name="Picture 14" descr="ecblank">
          <a:extLst>
            <a:ext uri="{FF2B5EF4-FFF2-40B4-BE49-F238E27FC236}">
              <a16:creationId xmlns:a16="http://schemas.microsoft.com/office/drawing/2014/main" xmlns="" id="{00000000-0008-0000-0300-00006A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87" name="Picture 18" descr="ecblank">
          <a:extLst>
            <a:ext uri="{FF2B5EF4-FFF2-40B4-BE49-F238E27FC236}">
              <a16:creationId xmlns:a16="http://schemas.microsoft.com/office/drawing/2014/main" xmlns="" id="{00000000-0008-0000-0300-00006B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88" name="Picture 22" descr="ecblank">
          <a:extLst>
            <a:ext uri="{FF2B5EF4-FFF2-40B4-BE49-F238E27FC236}">
              <a16:creationId xmlns:a16="http://schemas.microsoft.com/office/drawing/2014/main" xmlns="" id="{00000000-0008-0000-0300-00006C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89" name="Picture 26" descr="ecblank">
          <a:extLst>
            <a:ext uri="{FF2B5EF4-FFF2-40B4-BE49-F238E27FC236}">
              <a16:creationId xmlns:a16="http://schemas.microsoft.com/office/drawing/2014/main" xmlns="" id="{00000000-0008-0000-0300-00006D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90" name="Picture 30" descr="ecblank">
          <a:extLst>
            <a:ext uri="{FF2B5EF4-FFF2-40B4-BE49-F238E27FC236}">
              <a16:creationId xmlns:a16="http://schemas.microsoft.com/office/drawing/2014/main" xmlns="" id="{00000000-0008-0000-0300-00006E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91" name="Picture 34" descr="ecblank">
          <a:extLst>
            <a:ext uri="{FF2B5EF4-FFF2-40B4-BE49-F238E27FC236}">
              <a16:creationId xmlns:a16="http://schemas.microsoft.com/office/drawing/2014/main" xmlns="" id="{00000000-0008-0000-0300-00006F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92" name="Picture 38" descr="ecblank">
          <a:extLst>
            <a:ext uri="{FF2B5EF4-FFF2-40B4-BE49-F238E27FC236}">
              <a16:creationId xmlns:a16="http://schemas.microsoft.com/office/drawing/2014/main" xmlns="" id="{00000000-0008-0000-0300-000070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93" name="Picture 43" descr="ecblank">
          <a:extLst>
            <a:ext uri="{FF2B5EF4-FFF2-40B4-BE49-F238E27FC236}">
              <a16:creationId xmlns:a16="http://schemas.microsoft.com/office/drawing/2014/main" xmlns="" id="{00000000-0008-0000-0300-000071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94" name="Picture 47" descr="ecblank">
          <a:extLst>
            <a:ext uri="{FF2B5EF4-FFF2-40B4-BE49-F238E27FC236}">
              <a16:creationId xmlns:a16="http://schemas.microsoft.com/office/drawing/2014/main" xmlns="" id="{00000000-0008-0000-0300-000072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95" name="Picture 51" descr="ecblank">
          <a:extLst>
            <a:ext uri="{FF2B5EF4-FFF2-40B4-BE49-F238E27FC236}">
              <a16:creationId xmlns:a16="http://schemas.microsoft.com/office/drawing/2014/main" xmlns="" id="{00000000-0008-0000-0300-000073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96" name="Picture 55" descr="ecblank">
          <a:extLst>
            <a:ext uri="{FF2B5EF4-FFF2-40B4-BE49-F238E27FC236}">
              <a16:creationId xmlns:a16="http://schemas.microsoft.com/office/drawing/2014/main" xmlns="" id="{00000000-0008-0000-0300-000074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97" name="Picture 59" descr="ecblank">
          <a:extLst>
            <a:ext uri="{FF2B5EF4-FFF2-40B4-BE49-F238E27FC236}">
              <a16:creationId xmlns:a16="http://schemas.microsoft.com/office/drawing/2014/main" xmlns="" id="{00000000-0008-0000-0300-000075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98" name="Picture 63" descr="ecblank">
          <a:extLst>
            <a:ext uri="{FF2B5EF4-FFF2-40B4-BE49-F238E27FC236}">
              <a16:creationId xmlns:a16="http://schemas.microsoft.com/office/drawing/2014/main" xmlns="" id="{00000000-0008-0000-0300-000076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99" name="Picture 64" descr="ecblank">
          <a:extLst>
            <a:ext uri="{FF2B5EF4-FFF2-40B4-BE49-F238E27FC236}">
              <a16:creationId xmlns:a16="http://schemas.microsoft.com/office/drawing/2014/main" xmlns="" id="{00000000-0008-0000-0300-000077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400" name="Picture 65" descr="ecblank">
          <a:extLst>
            <a:ext uri="{FF2B5EF4-FFF2-40B4-BE49-F238E27FC236}">
              <a16:creationId xmlns:a16="http://schemas.microsoft.com/office/drawing/2014/main" xmlns="" id="{00000000-0008-0000-0300-000078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401" name="Picture 66" descr="ecblank">
          <a:extLst>
            <a:ext uri="{FF2B5EF4-FFF2-40B4-BE49-F238E27FC236}">
              <a16:creationId xmlns:a16="http://schemas.microsoft.com/office/drawing/2014/main" xmlns="" id="{00000000-0008-0000-0300-000079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402" name="Picture 68" descr="ecblank">
          <a:extLst>
            <a:ext uri="{FF2B5EF4-FFF2-40B4-BE49-F238E27FC236}">
              <a16:creationId xmlns:a16="http://schemas.microsoft.com/office/drawing/2014/main" xmlns="" id="{00000000-0008-0000-0300-00007A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403" name="Picture 72" descr="ecblank">
          <a:extLst>
            <a:ext uri="{FF2B5EF4-FFF2-40B4-BE49-F238E27FC236}">
              <a16:creationId xmlns:a16="http://schemas.microsoft.com/office/drawing/2014/main" xmlns="" id="{00000000-0008-0000-0300-00007B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404" name="Picture 97" descr="ecblank">
          <a:extLst>
            <a:ext uri="{FF2B5EF4-FFF2-40B4-BE49-F238E27FC236}">
              <a16:creationId xmlns:a16="http://schemas.microsoft.com/office/drawing/2014/main" xmlns="" id="{00000000-0008-0000-0300-00007C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405" name="Picture 99" descr="ecblank">
          <a:extLst>
            <a:ext uri="{FF2B5EF4-FFF2-40B4-BE49-F238E27FC236}">
              <a16:creationId xmlns:a16="http://schemas.microsoft.com/office/drawing/2014/main" xmlns="" id="{00000000-0008-0000-0300-00007D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406" name="Picture 101" descr="ecblank">
          <a:extLst>
            <a:ext uri="{FF2B5EF4-FFF2-40B4-BE49-F238E27FC236}">
              <a16:creationId xmlns:a16="http://schemas.microsoft.com/office/drawing/2014/main" xmlns="" id="{00000000-0008-0000-0300-00007E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407" name="Picture 103" descr="ecblank">
          <a:extLst>
            <a:ext uri="{FF2B5EF4-FFF2-40B4-BE49-F238E27FC236}">
              <a16:creationId xmlns:a16="http://schemas.microsoft.com/office/drawing/2014/main" xmlns="" id="{00000000-0008-0000-0300-00007F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08" name="Picture 30" descr="ecblank">
          <a:extLst>
            <a:ext uri="{FF2B5EF4-FFF2-40B4-BE49-F238E27FC236}">
              <a16:creationId xmlns:a16="http://schemas.microsoft.com/office/drawing/2014/main" xmlns="" id="{00000000-0008-0000-0300-000080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09" name="Picture 34" descr="ecblank">
          <a:extLst>
            <a:ext uri="{FF2B5EF4-FFF2-40B4-BE49-F238E27FC236}">
              <a16:creationId xmlns:a16="http://schemas.microsoft.com/office/drawing/2014/main" xmlns="" id="{00000000-0008-0000-0300-000081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10" name="Picture 38" descr="ecblank">
          <a:extLst>
            <a:ext uri="{FF2B5EF4-FFF2-40B4-BE49-F238E27FC236}">
              <a16:creationId xmlns:a16="http://schemas.microsoft.com/office/drawing/2014/main" xmlns="" id="{00000000-0008-0000-0300-000082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11" name="Picture 43" descr="ecblank">
          <a:extLst>
            <a:ext uri="{FF2B5EF4-FFF2-40B4-BE49-F238E27FC236}">
              <a16:creationId xmlns:a16="http://schemas.microsoft.com/office/drawing/2014/main" xmlns="" id="{00000000-0008-0000-0300-000083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12" name="Picture 47" descr="ecblank">
          <a:extLst>
            <a:ext uri="{FF2B5EF4-FFF2-40B4-BE49-F238E27FC236}">
              <a16:creationId xmlns:a16="http://schemas.microsoft.com/office/drawing/2014/main" xmlns="" id="{00000000-0008-0000-0300-000084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13" name="Picture 51" descr="ecblank">
          <a:extLst>
            <a:ext uri="{FF2B5EF4-FFF2-40B4-BE49-F238E27FC236}">
              <a16:creationId xmlns:a16="http://schemas.microsoft.com/office/drawing/2014/main" xmlns="" id="{00000000-0008-0000-0300-000085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14" name="Picture 55" descr="ecblank">
          <a:extLst>
            <a:ext uri="{FF2B5EF4-FFF2-40B4-BE49-F238E27FC236}">
              <a16:creationId xmlns:a16="http://schemas.microsoft.com/office/drawing/2014/main" xmlns="" id="{00000000-0008-0000-0300-000086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15" name="Picture 59" descr="ecblank">
          <a:extLst>
            <a:ext uri="{FF2B5EF4-FFF2-40B4-BE49-F238E27FC236}">
              <a16:creationId xmlns:a16="http://schemas.microsoft.com/office/drawing/2014/main" xmlns="" id="{00000000-0008-0000-0300-000087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16" name="Picture 63" descr="ecblank">
          <a:extLst>
            <a:ext uri="{FF2B5EF4-FFF2-40B4-BE49-F238E27FC236}">
              <a16:creationId xmlns:a16="http://schemas.microsoft.com/office/drawing/2014/main" xmlns="" id="{00000000-0008-0000-0300-000088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17" name="Picture 64" descr="ecblank">
          <a:extLst>
            <a:ext uri="{FF2B5EF4-FFF2-40B4-BE49-F238E27FC236}">
              <a16:creationId xmlns:a16="http://schemas.microsoft.com/office/drawing/2014/main" xmlns="" id="{00000000-0008-0000-0300-000089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18" name="Picture 65" descr="ecblank">
          <a:extLst>
            <a:ext uri="{FF2B5EF4-FFF2-40B4-BE49-F238E27FC236}">
              <a16:creationId xmlns:a16="http://schemas.microsoft.com/office/drawing/2014/main" xmlns="" id="{00000000-0008-0000-0300-00008A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19" name="Picture 66" descr="ecblank">
          <a:extLst>
            <a:ext uri="{FF2B5EF4-FFF2-40B4-BE49-F238E27FC236}">
              <a16:creationId xmlns:a16="http://schemas.microsoft.com/office/drawing/2014/main" xmlns="" id="{00000000-0008-0000-0300-00008B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20" name="Picture 68" descr="ecblank">
          <a:extLst>
            <a:ext uri="{FF2B5EF4-FFF2-40B4-BE49-F238E27FC236}">
              <a16:creationId xmlns:a16="http://schemas.microsoft.com/office/drawing/2014/main" xmlns="" id="{00000000-0008-0000-0300-00008C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21" name="Picture 72" descr="ecblank">
          <a:extLst>
            <a:ext uri="{FF2B5EF4-FFF2-40B4-BE49-F238E27FC236}">
              <a16:creationId xmlns:a16="http://schemas.microsoft.com/office/drawing/2014/main" xmlns="" id="{00000000-0008-0000-0300-00008D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22" name="Picture 97" descr="ecblank">
          <a:extLst>
            <a:ext uri="{FF2B5EF4-FFF2-40B4-BE49-F238E27FC236}">
              <a16:creationId xmlns:a16="http://schemas.microsoft.com/office/drawing/2014/main" xmlns="" id="{00000000-0008-0000-0300-00008E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23" name="Picture 99" descr="ecblank">
          <a:extLst>
            <a:ext uri="{FF2B5EF4-FFF2-40B4-BE49-F238E27FC236}">
              <a16:creationId xmlns:a16="http://schemas.microsoft.com/office/drawing/2014/main" xmlns="" id="{00000000-0008-0000-0300-00008F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24" name="Picture 101" descr="ecblank">
          <a:extLst>
            <a:ext uri="{FF2B5EF4-FFF2-40B4-BE49-F238E27FC236}">
              <a16:creationId xmlns:a16="http://schemas.microsoft.com/office/drawing/2014/main" xmlns="" id="{00000000-0008-0000-0300-000090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25" name="Picture 103" descr="ecblank">
          <a:extLst>
            <a:ext uri="{FF2B5EF4-FFF2-40B4-BE49-F238E27FC236}">
              <a16:creationId xmlns:a16="http://schemas.microsoft.com/office/drawing/2014/main" xmlns="" id="{00000000-0008-0000-0300-000091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26" name="Picture 105" descr="ecblank">
          <a:extLst>
            <a:ext uri="{FF2B5EF4-FFF2-40B4-BE49-F238E27FC236}">
              <a16:creationId xmlns:a16="http://schemas.microsoft.com/office/drawing/2014/main" xmlns="" id="{00000000-0008-0000-0300-000092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27" name="Picture 2" descr="ecblank">
          <a:extLst>
            <a:ext uri="{FF2B5EF4-FFF2-40B4-BE49-F238E27FC236}">
              <a16:creationId xmlns:a16="http://schemas.microsoft.com/office/drawing/2014/main" xmlns="" id="{00000000-0008-0000-0300-000093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28" name="Picture 6" descr="ecblank">
          <a:extLst>
            <a:ext uri="{FF2B5EF4-FFF2-40B4-BE49-F238E27FC236}">
              <a16:creationId xmlns:a16="http://schemas.microsoft.com/office/drawing/2014/main" xmlns="" id="{00000000-0008-0000-0300-000094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29" name="Picture 10" descr="ecblank">
          <a:extLst>
            <a:ext uri="{FF2B5EF4-FFF2-40B4-BE49-F238E27FC236}">
              <a16:creationId xmlns:a16="http://schemas.microsoft.com/office/drawing/2014/main" xmlns="" id="{00000000-0008-0000-0300-000095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30" name="Picture 14" descr="ecblank">
          <a:extLst>
            <a:ext uri="{FF2B5EF4-FFF2-40B4-BE49-F238E27FC236}">
              <a16:creationId xmlns:a16="http://schemas.microsoft.com/office/drawing/2014/main" xmlns="" id="{00000000-0008-0000-0300-000096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31" name="Picture 18" descr="ecblank">
          <a:extLst>
            <a:ext uri="{FF2B5EF4-FFF2-40B4-BE49-F238E27FC236}">
              <a16:creationId xmlns:a16="http://schemas.microsoft.com/office/drawing/2014/main" xmlns="" id="{00000000-0008-0000-0300-000097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32" name="Picture 22" descr="ecblank">
          <a:extLst>
            <a:ext uri="{FF2B5EF4-FFF2-40B4-BE49-F238E27FC236}">
              <a16:creationId xmlns:a16="http://schemas.microsoft.com/office/drawing/2014/main" xmlns="" id="{00000000-0008-0000-0300-000098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33" name="Picture 26" descr="ecblank">
          <a:extLst>
            <a:ext uri="{FF2B5EF4-FFF2-40B4-BE49-F238E27FC236}">
              <a16:creationId xmlns:a16="http://schemas.microsoft.com/office/drawing/2014/main" xmlns="" id="{00000000-0008-0000-0300-000099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34" name="Picture 30" descr="ecblank">
          <a:extLst>
            <a:ext uri="{FF2B5EF4-FFF2-40B4-BE49-F238E27FC236}">
              <a16:creationId xmlns:a16="http://schemas.microsoft.com/office/drawing/2014/main" xmlns="" id="{00000000-0008-0000-0300-00009A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35" name="Picture 34" descr="ecblank">
          <a:extLst>
            <a:ext uri="{FF2B5EF4-FFF2-40B4-BE49-F238E27FC236}">
              <a16:creationId xmlns:a16="http://schemas.microsoft.com/office/drawing/2014/main" xmlns="" id="{00000000-0008-0000-0300-00009B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36" name="Picture 38" descr="ecblank">
          <a:extLst>
            <a:ext uri="{FF2B5EF4-FFF2-40B4-BE49-F238E27FC236}">
              <a16:creationId xmlns:a16="http://schemas.microsoft.com/office/drawing/2014/main" xmlns="" id="{00000000-0008-0000-0300-00009C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37" name="Picture 43" descr="ecblank">
          <a:extLst>
            <a:ext uri="{FF2B5EF4-FFF2-40B4-BE49-F238E27FC236}">
              <a16:creationId xmlns:a16="http://schemas.microsoft.com/office/drawing/2014/main" xmlns="" id="{00000000-0008-0000-0300-00009D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38" name="Picture 47" descr="ecblank">
          <a:extLst>
            <a:ext uri="{FF2B5EF4-FFF2-40B4-BE49-F238E27FC236}">
              <a16:creationId xmlns:a16="http://schemas.microsoft.com/office/drawing/2014/main" xmlns="" id="{00000000-0008-0000-0300-00009E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39" name="Picture 51" descr="ecblank">
          <a:extLst>
            <a:ext uri="{FF2B5EF4-FFF2-40B4-BE49-F238E27FC236}">
              <a16:creationId xmlns:a16="http://schemas.microsoft.com/office/drawing/2014/main" xmlns="" id="{00000000-0008-0000-0300-00009F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40" name="Picture 55" descr="ecblank">
          <a:extLst>
            <a:ext uri="{FF2B5EF4-FFF2-40B4-BE49-F238E27FC236}">
              <a16:creationId xmlns:a16="http://schemas.microsoft.com/office/drawing/2014/main" xmlns="" id="{00000000-0008-0000-0300-0000A0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41" name="Picture 59" descr="ecblank">
          <a:extLst>
            <a:ext uri="{FF2B5EF4-FFF2-40B4-BE49-F238E27FC236}">
              <a16:creationId xmlns:a16="http://schemas.microsoft.com/office/drawing/2014/main" xmlns="" id="{00000000-0008-0000-0300-0000A1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42" name="Picture 63" descr="ecblank">
          <a:extLst>
            <a:ext uri="{FF2B5EF4-FFF2-40B4-BE49-F238E27FC236}">
              <a16:creationId xmlns:a16="http://schemas.microsoft.com/office/drawing/2014/main" xmlns="" id="{00000000-0008-0000-0300-0000A2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43" name="Picture 64" descr="ecblank">
          <a:extLst>
            <a:ext uri="{FF2B5EF4-FFF2-40B4-BE49-F238E27FC236}">
              <a16:creationId xmlns:a16="http://schemas.microsoft.com/office/drawing/2014/main" xmlns="" id="{00000000-0008-0000-0300-0000A3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44" name="Picture 65" descr="ecblank">
          <a:extLst>
            <a:ext uri="{FF2B5EF4-FFF2-40B4-BE49-F238E27FC236}">
              <a16:creationId xmlns:a16="http://schemas.microsoft.com/office/drawing/2014/main" xmlns="" id="{00000000-0008-0000-0300-0000A4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45" name="Picture 66" descr="ecblank">
          <a:extLst>
            <a:ext uri="{FF2B5EF4-FFF2-40B4-BE49-F238E27FC236}">
              <a16:creationId xmlns:a16="http://schemas.microsoft.com/office/drawing/2014/main" xmlns="" id="{00000000-0008-0000-0300-0000A5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46" name="Picture 68" descr="ecblank">
          <a:extLst>
            <a:ext uri="{FF2B5EF4-FFF2-40B4-BE49-F238E27FC236}">
              <a16:creationId xmlns:a16="http://schemas.microsoft.com/office/drawing/2014/main" xmlns="" id="{00000000-0008-0000-0300-0000A6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47" name="Picture 72" descr="ecblank">
          <a:extLst>
            <a:ext uri="{FF2B5EF4-FFF2-40B4-BE49-F238E27FC236}">
              <a16:creationId xmlns:a16="http://schemas.microsoft.com/office/drawing/2014/main" xmlns="" id="{00000000-0008-0000-0300-0000A7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48" name="Picture 97" descr="ecblank">
          <a:extLst>
            <a:ext uri="{FF2B5EF4-FFF2-40B4-BE49-F238E27FC236}">
              <a16:creationId xmlns:a16="http://schemas.microsoft.com/office/drawing/2014/main" xmlns="" id="{00000000-0008-0000-0300-0000A8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49" name="Picture 99" descr="ecblank">
          <a:extLst>
            <a:ext uri="{FF2B5EF4-FFF2-40B4-BE49-F238E27FC236}">
              <a16:creationId xmlns:a16="http://schemas.microsoft.com/office/drawing/2014/main" xmlns="" id="{00000000-0008-0000-0300-0000A9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50" name="Picture 101" descr="ecblank">
          <a:extLst>
            <a:ext uri="{FF2B5EF4-FFF2-40B4-BE49-F238E27FC236}">
              <a16:creationId xmlns:a16="http://schemas.microsoft.com/office/drawing/2014/main" xmlns="" id="{00000000-0008-0000-0300-0000AA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51" name="Picture 103" descr="ecblank">
          <a:extLst>
            <a:ext uri="{FF2B5EF4-FFF2-40B4-BE49-F238E27FC236}">
              <a16:creationId xmlns:a16="http://schemas.microsoft.com/office/drawing/2014/main" xmlns="" id="{00000000-0008-0000-0300-0000AB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52" name="Picture 26" descr="ecblank">
          <a:extLst>
            <a:ext uri="{FF2B5EF4-FFF2-40B4-BE49-F238E27FC236}">
              <a16:creationId xmlns:a16="http://schemas.microsoft.com/office/drawing/2014/main" xmlns="" id="{00000000-0008-0000-0300-0000AC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53" name="Picture 30" descr="ecblank">
          <a:extLst>
            <a:ext uri="{FF2B5EF4-FFF2-40B4-BE49-F238E27FC236}">
              <a16:creationId xmlns:a16="http://schemas.microsoft.com/office/drawing/2014/main" xmlns="" id="{00000000-0008-0000-0300-0000AD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54" name="Picture 34" descr="ecblank">
          <a:extLst>
            <a:ext uri="{FF2B5EF4-FFF2-40B4-BE49-F238E27FC236}">
              <a16:creationId xmlns:a16="http://schemas.microsoft.com/office/drawing/2014/main" xmlns="" id="{00000000-0008-0000-0300-0000AE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55" name="Picture 38" descr="ecblank">
          <a:extLst>
            <a:ext uri="{FF2B5EF4-FFF2-40B4-BE49-F238E27FC236}">
              <a16:creationId xmlns:a16="http://schemas.microsoft.com/office/drawing/2014/main" xmlns="" id="{00000000-0008-0000-0300-0000AF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56" name="Picture 43" descr="ecblank">
          <a:extLst>
            <a:ext uri="{FF2B5EF4-FFF2-40B4-BE49-F238E27FC236}">
              <a16:creationId xmlns:a16="http://schemas.microsoft.com/office/drawing/2014/main" xmlns="" id="{00000000-0008-0000-0300-0000B0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57" name="Picture 47" descr="ecblank">
          <a:extLst>
            <a:ext uri="{FF2B5EF4-FFF2-40B4-BE49-F238E27FC236}">
              <a16:creationId xmlns:a16="http://schemas.microsoft.com/office/drawing/2014/main" xmlns="" id="{00000000-0008-0000-0300-0000B1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58" name="Picture 51" descr="ecblank">
          <a:extLst>
            <a:ext uri="{FF2B5EF4-FFF2-40B4-BE49-F238E27FC236}">
              <a16:creationId xmlns:a16="http://schemas.microsoft.com/office/drawing/2014/main" xmlns="" id="{00000000-0008-0000-0300-0000B2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59" name="Picture 55" descr="ecblank">
          <a:extLst>
            <a:ext uri="{FF2B5EF4-FFF2-40B4-BE49-F238E27FC236}">
              <a16:creationId xmlns:a16="http://schemas.microsoft.com/office/drawing/2014/main" xmlns="" id="{00000000-0008-0000-0300-0000B3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60" name="Picture 59" descr="ecblank">
          <a:extLst>
            <a:ext uri="{FF2B5EF4-FFF2-40B4-BE49-F238E27FC236}">
              <a16:creationId xmlns:a16="http://schemas.microsoft.com/office/drawing/2014/main" xmlns="" id="{00000000-0008-0000-0300-0000B4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61" name="Picture 63" descr="ecblank">
          <a:extLst>
            <a:ext uri="{FF2B5EF4-FFF2-40B4-BE49-F238E27FC236}">
              <a16:creationId xmlns:a16="http://schemas.microsoft.com/office/drawing/2014/main" xmlns="" id="{00000000-0008-0000-0300-0000B5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62" name="Picture 64" descr="ecblank">
          <a:extLst>
            <a:ext uri="{FF2B5EF4-FFF2-40B4-BE49-F238E27FC236}">
              <a16:creationId xmlns:a16="http://schemas.microsoft.com/office/drawing/2014/main" xmlns="" id="{00000000-0008-0000-0300-0000B6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63" name="Picture 65" descr="ecblank">
          <a:extLst>
            <a:ext uri="{FF2B5EF4-FFF2-40B4-BE49-F238E27FC236}">
              <a16:creationId xmlns:a16="http://schemas.microsoft.com/office/drawing/2014/main" xmlns="" id="{00000000-0008-0000-0300-0000B7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64" name="Picture 66" descr="ecblank">
          <a:extLst>
            <a:ext uri="{FF2B5EF4-FFF2-40B4-BE49-F238E27FC236}">
              <a16:creationId xmlns:a16="http://schemas.microsoft.com/office/drawing/2014/main" xmlns="" id="{00000000-0008-0000-0300-0000B8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65" name="Picture 68" descr="ecblank">
          <a:extLst>
            <a:ext uri="{FF2B5EF4-FFF2-40B4-BE49-F238E27FC236}">
              <a16:creationId xmlns:a16="http://schemas.microsoft.com/office/drawing/2014/main" xmlns="" id="{00000000-0008-0000-0300-0000B9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66" name="Picture 72" descr="ecblank">
          <a:extLst>
            <a:ext uri="{FF2B5EF4-FFF2-40B4-BE49-F238E27FC236}">
              <a16:creationId xmlns:a16="http://schemas.microsoft.com/office/drawing/2014/main" xmlns="" id="{00000000-0008-0000-0300-0000BA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67" name="Picture 97" descr="ecblank">
          <a:extLst>
            <a:ext uri="{FF2B5EF4-FFF2-40B4-BE49-F238E27FC236}">
              <a16:creationId xmlns:a16="http://schemas.microsoft.com/office/drawing/2014/main" xmlns="" id="{00000000-0008-0000-0300-0000BB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68" name="Picture 99" descr="ecblank">
          <a:extLst>
            <a:ext uri="{FF2B5EF4-FFF2-40B4-BE49-F238E27FC236}">
              <a16:creationId xmlns:a16="http://schemas.microsoft.com/office/drawing/2014/main" xmlns="" id="{00000000-0008-0000-0300-0000BC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69" name="Picture 101" descr="ecblank">
          <a:extLst>
            <a:ext uri="{FF2B5EF4-FFF2-40B4-BE49-F238E27FC236}">
              <a16:creationId xmlns:a16="http://schemas.microsoft.com/office/drawing/2014/main" xmlns="" id="{00000000-0008-0000-0300-0000BD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70" name="Picture 103" descr="ecblank">
          <a:extLst>
            <a:ext uri="{FF2B5EF4-FFF2-40B4-BE49-F238E27FC236}">
              <a16:creationId xmlns:a16="http://schemas.microsoft.com/office/drawing/2014/main" xmlns="" id="{00000000-0008-0000-0300-0000BE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71" name="Picture 105" descr="ecblank">
          <a:extLst>
            <a:ext uri="{FF2B5EF4-FFF2-40B4-BE49-F238E27FC236}">
              <a16:creationId xmlns:a16="http://schemas.microsoft.com/office/drawing/2014/main" xmlns="" id="{00000000-0008-0000-0300-0000BF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72" name="Picture 2" descr="ecblank">
          <a:extLst>
            <a:ext uri="{FF2B5EF4-FFF2-40B4-BE49-F238E27FC236}">
              <a16:creationId xmlns:a16="http://schemas.microsoft.com/office/drawing/2014/main" xmlns="" id="{00000000-0008-0000-0300-0000C0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73" name="Picture 6" descr="ecblank">
          <a:extLst>
            <a:ext uri="{FF2B5EF4-FFF2-40B4-BE49-F238E27FC236}">
              <a16:creationId xmlns:a16="http://schemas.microsoft.com/office/drawing/2014/main" xmlns="" id="{00000000-0008-0000-0300-0000C1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74" name="Picture 10" descr="ecblank">
          <a:extLst>
            <a:ext uri="{FF2B5EF4-FFF2-40B4-BE49-F238E27FC236}">
              <a16:creationId xmlns:a16="http://schemas.microsoft.com/office/drawing/2014/main" xmlns="" id="{00000000-0008-0000-0300-0000C2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75" name="Picture 14" descr="ecblank">
          <a:extLst>
            <a:ext uri="{FF2B5EF4-FFF2-40B4-BE49-F238E27FC236}">
              <a16:creationId xmlns:a16="http://schemas.microsoft.com/office/drawing/2014/main" xmlns="" id="{00000000-0008-0000-0300-0000C3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76" name="Picture 18" descr="ecblank">
          <a:extLst>
            <a:ext uri="{FF2B5EF4-FFF2-40B4-BE49-F238E27FC236}">
              <a16:creationId xmlns:a16="http://schemas.microsoft.com/office/drawing/2014/main" xmlns="" id="{00000000-0008-0000-0300-0000C4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77" name="Picture 22" descr="ecblank">
          <a:extLst>
            <a:ext uri="{FF2B5EF4-FFF2-40B4-BE49-F238E27FC236}">
              <a16:creationId xmlns:a16="http://schemas.microsoft.com/office/drawing/2014/main" xmlns="" id="{00000000-0008-0000-0300-0000C5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78" name="Picture 26" descr="ecblank">
          <a:extLst>
            <a:ext uri="{FF2B5EF4-FFF2-40B4-BE49-F238E27FC236}">
              <a16:creationId xmlns:a16="http://schemas.microsoft.com/office/drawing/2014/main" xmlns="" id="{00000000-0008-0000-0300-0000C6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79" name="Picture 30" descr="ecblank">
          <a:extLst>
            <a:ext uri="{FF2B5EF4-FFF2-40B4-BE49-F238E27FC236}">
              <a16:creationId xmlns:a16="http://schemas.microsoft.com/office/drawing/2014/main" xmlns="" id="{00000000-0008-0000-0300-0000C7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80" name="Picture 34" descr="ecblank">
          <a:extLst>
            <a:ext uri="{FF2B5EF4-FFF2-40B4-BE49-F238E27FC236}">
              <a16:creationId xmlns:a16="http://schemas.microsoft.com/office/drawing/2014/main" xmlns="" id="{00000000-0008-0000-0300-0000C8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81" name="Picture 38" descr="ecblank">
          <a:extLst>
            <a:ext uri="{FF2B5EF4-FFF2-40B4-BE49-F238E27FC236}">
              <a16:creationId xmlns:a16="http://schemas.microsoft.com/office/drawing/2014/main" xmlns="" id="{00000000-0008-0000-0300-0000C9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82" name="Picture 43" descr="ecblank">
          <a:extLst>
            <a:ext uri="{FF2B5EF4-FFF2-40B4-BE49-F238E27FC236}">
              <a16:creationId xmlns:a16="http://schemas.microsoft.com/office/drawing/2014/main" xmlns="" id="{00000000-0008-0000-0300-0000CA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83" name="Picture 47" descr="ecblank">
          <a:extLst>
            <a:ext uri="{FF2B5EF4-FFF2-40B4-BE49-F238E27FC236}">
              <a16:creationId xmlns:a16="http://schemas.microsoft.com/office/drawing/2014/main" xmlns="" id="{00000000-0008-0000-0300-0000CB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84" name="Picture 51" descr="ecblank">
          <a:extLst>
            <a:ext uri="{FF2B5EF4-FFF2-40B4-BE49-F238E27FC236}">
              <a16:creationId xmlns:a16="http://schemas.microsoft.com/office/drawing/2014/main" xmlns="" id="{00000000-0008-0000-0300-0000CC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85" name="Picture 55" descr="ecblank">
          <a:extLst>
            <a:ext uri="{FF2B5EF4-FFF2-40B4-BE49-F238E27FC236}">
              <a16:creationId xmlns:a16="http://schemas.microsoft.com/office/drawing/2014/main" xmlns="" id="{00000000-0008-0000-0300-0000CD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86" name="Picture 59" descr="ecblank">
          <a:extLst>
            <a:ext uri="{FF2B5EF4-FFF2-40B4-BE49-F238E27FC236}">
              <a16:creationId xmlns:a16="http://schemas.microsoft.com/office/drawing/2014/main" xmlns="" id="{00000000-0008-0000-0300-0000CE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87" name="Picture 63" descr="ecblank">
          <a:extLst>
            <a:ext uri="{FF2B5EF4-FFF2-40B4-BE49-F238E27FC236}">
              <a16:creationId xmlns:a16="http://schemas.microsoft.com/office/drawing/2014/main" xmlns="" id="{00000000-0008-0000-0300-0000CF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88" name="Picture 64" descr="ecblank">
          <a:extLst>
            <a:ext uri="{FF2B5EF4-FFF2-40B4-BE49-F238E27FC236}">
              <a16:creationId xmlns:a16="http://schemas.microsoft.com/office/drawing/2014/main" xmlns="" id="{00000000-0008-0000-0300-0000D0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89" name="Picture 65" descr="ecblank">
          <a:extLst>
            <a:ext uri="{FF2B5EF4-FFF2-40B4-BE49-F238E27FC236}">
              <a16:creationId xmlns:a16="http://schemas.microsoft.com/office/drawing/2014/main" xmlns="" id="{00000000-0008-0000-0300-0000D1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90" name="Picture 66" descr="ecblank">
          <a:extLst>
            <a:ext uri="{FF2B5EF4-FFF2-40B4-BE49-F238E27FC236}">
              <a16:creationId xmlns:a16="http://schemas.microsoft.com/office/drawing/2014/main" xmlns="" id="{00000000-0008-0000-0300-0000D2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91" name="Picture 68" descr="ecblank">
          <a:extLst>
            <a:ext uri="{FF2B5EF4-FFF2-40B4-BE49-F238E27FC236}">
              <a16:creationId xmlns:a16="http://schemas.microsoft.com/office/drawing/2014/main" xmlns="" id="{00000000-0008-0000-0300-0000D3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92" name="Picture 72" descr="ecblank">
          <a:extLst>
            <a:ext uri="{FF2B5EF4-FFF2-40B4-BE49-F238E27FC236}">
              <a16:creationId xmlns:a16="http://schemas.microsoft.com/office/drawing/2014/main" xmlns="" id="{00000000-0008-0000-0300-0000D4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93" name="Picture 97" descr="ecblank">
          <a:extLst>
            <a:ext uri="{FF2B5EF4-FFF2-40B4-BE49-F238E27FC236}">
              <a16:creationId xmlns:a16="http://schemas.microsoft.com/office/drawing/2014/main" xmlns="" id="{00000000-0008-0000-0300-0000D5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94" name="Picture 99" descr="ecblank">
          <a:extLst>
            <a:ext uri="{FF2B5EF4-FFF2-40B4-BE49-F238E27FC236}">
              <a16:creationId xmlns:a16="http://schemas.microsoft.com/office/drawing/2014/main" xmlns="" id="{00000000-0008-0000-0300-0000D6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95" name="Picture 101" descr="ecblank">
          <a:extLst>
            <a:ext uri="{FF2B5EF4-FFF2-40B4-BE49-F238E27FC236}">
              <a16:creationId xmlns:a16="http://schemas.microsoft.com/office/drawing/2014/main" xmlns="" id="{00000000-0008-0000-0300-0000D7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96" name="Picture 103" descr="ecblank">
          <a:extLst>
            <a:ext uri="{FF2B5EF4-FFF2-40B4-BE49-F238E27FC236}">
              <a16:creationId xmlns:a16="http://schemas.microsoft.com/office/drawing/2014/main" xmlns="" id="{00000000-0008-0000-0300-0000D8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497" name="Picture 30" descr="ecblank">
          <a:extLst>
            <a:ext uri="{FF2B5EF4-FFF2-40B4-BE49-F238E27FC236}">
              <a16:creationId xmlns:a16="http://schemas.microsoft.com/office/drawing/2014/main" xmlns="" id="{00000000-0008-0000-0300-0000D9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498" name="Picture 34" descr="ecblank">
          <a:extLst>
            <a:ext uri="{FF2B5EF4-FFF2-40B4-BE49-F238E27FC236}">
              <a16:creationId xmlns:a16="http://schemas.microsoft.com/office/drawing/2014/main" xmlns="" id="{00000000-0008-0000-0300-0000DA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499" name="Picture 38" descr="ecblank">
          <a:extLst>
            <a:ext uri="{FF2B5EF4-FFF2-40B4-BE49-F238E27FC236}">
              <a16:creationId xmlns:a16="http://schemas.microsoft.com/office/drawing/2014/main" xmlns="" id="{00000000-0008-0000-0300-0000DB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00" name="Picture 43" descr="ecblank">
          <a:extLst>
            <a:ext uri="{FF2B5EF4-FFF2-40B4-BE49-F238E27FC236}">
              <a16:creationId xmlns:a16="http://schemas.microsoft.com/office/drawing/2014/main" xmlns="" id="{00000000-0008-0000-0300-0000DC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01" name="Picture 47" descr="ecblank">
          <a:extLst>
            <a:ext uri="{FF2B5EF4-FFF2-40B4-BE49-F238E27FC236}">
              <a16:creationId xmlns:a16="http://schemas.microsoft.com/office/drawing/2014/main" xmlns="" id="{00000000-0008-0000-0300-0000DD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02" name="Picture 51" descr="ecblank">
          <a:extLst>
            <a:ext uri="{FF2B5EF4-FFF2-40B4-BE49-F238E27FC236}">
              <a16:creationId xmlns:a16="http://schemas.microsoft.com/office/drawing/2014/main" xmlns="" id="{00000000-0008-0000-0300-0000DE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03" name="Picture 55" descr="ecblank">
          <a:extLst>
            <a:ext uri="{FF2B5EF4-FFF2-40B4-BE49-F238E27FC236}">
              <a16:creationId xmlns:a16="http://schemas.microsoft.com/office/drawing/2014/main" xmlns="" id="{00000000-0008-0000-0300-0000DF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04" name="Picture 59" descr="ecblank">
          <a:extLst>
            <a:ext uri="{FF2B5EF4-FFF2-40B4-BE49-F238E27FC236}">
              <a16:creationId xmlns:a16="http://schemas.microsoft.com/office/drawing/2014/main" xmlns="" id="{00000000-0008-0000-0300-0000E0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05" name="Picture 63" descr="ecblank">
          <a:extLst>
            <a:ext uri="{FF2B5EF4-FFF2-40B4-BE49-F238E27FC236}">
              <a16:creationId xmlns:a16="http://schemas.microsoft.com/office/drawing/2014/main" xmlns="" id="{00000000-0008-0000-0300-0000E1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06" name="Picture 64" descr="ecblank">
          <a:extLst>
            <a:ext uri="{FF2B5EF4-FFF2-40B4-BE49-F238E27FC236}">
              <a16:creationId xmlns:a16="http://schemas.microsoft.com/office/drawing/2014/main" xmlns="" id="{00000000-0008-0000-0300-0000E2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07" name="Picture 65" descr="ecblank">
          <a:extLst>
            <a:ext uri="{FF2B5EF4-FFF2-40B4-BE49-F238E27FC236}">
              <a16:creationId xmlns:a16="http://schemas.microsoft.com/office/drawing/2014/main" xmlns="" id="{00000000-0008-0000-0300-0000E3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08" name="Picture 66" descr="ecblank">
          <a:extLst>
            <a:ext uri="{FF2B5EF4-FFF2-40B4-BE49-F238E27FC236}">
              <a16:creationId xmlns:a16="http://schemas.microsoft.com/office/drawing/2014/main" xmlns="" id="{00000000-0008-0000-0300-0000E4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09" name="Picture 68" descr="ecblank">
          <a:extLst>
            <a:ext uri="{FF2B5EF4-FFF2-40B4-BE49-F238E27FC236}">
              <a16:creationId xmlns:a16="http://schemas.microsoft.com/office/drawing/2014/main" xmlns="" id="{00000000-0008-0000-0300-0000E5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10" name="Picture 72" descr="ecblank">
          <a:extLst>
            <a:ext uri="{FF2B5EF4-FFF2-40B4-BE49-F238E27FC236}">
              <a16:creationId xmlns:a16="http://schemas.microsoft.com/office/drawing/2014/main" xmlns="" id="{00000000-0008-0000-0300-0000E6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11" name="Picture 97" descr="ecblank">
          <a:extLst>
            <a:ext uri="{FF2B5EF4-FFF2-40B4-BE49-F238E27FC236}">
              <a16:creationId xmlns:a16="http://schemas.microsoft.com/office/drawing/2014/main" xmlns="" id="{00000000-0008-0000-0300-0000E7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12" name="Picture 99" descr="ecblank">
          <a:extLst>
            <a:ext uri="{FF2B5EF4-FFF2-40B4-BE49-F238E27FC236}">
              <a16:creationId xmlns:a16="http://schemas.microsoft.com/office/drawing/2014/main" xmlns="" id="{00000000-0008-0000-0300-0000E8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13" name="Picture 101" descr="ecblank">
          <a:extLst>
            <a:ext uri="{FF2B5EF4-FFF2-40B4-BE49-F238E27FC236}">
              <a16:creationId xmlns:a16="http://schemas.microsoft.com/office/drawing/2014/main" xmlns="" id="{00000000-0008-0000-0300-0000E9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14" name="Picture 103" descr="ecblank">
          <a:extLst>
            <a:ext uri="{FF2B5EF4-FFF2-40B4-BE49-F238E27FC236}">
              <a16:creationId xmlns:a16="http://schemas.microsoft.com/office/drawing/2014/main" xmlns="" id="{00000000-0008-0000-0300-0000EA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15" name="Picture 105" descr="ecblank">
          <a:extLst>
            <a:ext uri="{FF2B5EF4-FFF2-40B4-BE49-F238E27FC236}">
              <a16:creationId xmlns:a16="http://schemas.microsoft.com/office/drawing/2014/main" xmlns="" id="{00000000-0008-0000-0300-0000EB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16" name="Picture 2" descr="ecblank">
          <a:extLst>
            <a:ext uri="{FF2B5EF4-FFF2-40B4-BE49-F238E27FC236}">
              <a16:creationId xmlns:a16="http://schemas.microsoft.com/office/drawing/2014/main" xmlns="" id="{00000000-0008-0000-0300-0000EC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17" name="Picture 6" descr="ecblank">
          <a:extLst>
            <a:ext uri="{FF2B5EF4-FFF2-40B4-BE49-F238E27FC236}">
              <a16:creationId xmlns:a16="http://schemas.microsoft.com/office/drawing/2014/main" xmlns="" id="{00000000-0008-0000-0300-0000ED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18" name="Picture 10" descr="ecblank">
          <a:extLst>
            <a:ext uri="{FF2B5EF4-FFF2-40B4-BE49-F238E27FC236}">
              <a16:creationId xmlns:a16="http://schemas.microsoft.com/office/drawing/2014/main" xmlns="" id="{00000000-0008-0000-0300-0000EE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19" name="Picture 14" descr="ecblank">
          <a:extLst>
            <a:ext uri="{FF2B5EF4-FFF2-40B4-BE49-F238E27FC236}">
              <a16:creationId xmlns:a16="http://schemas.microsoft.com/office/drawing/2014/main" xmlns="" id="{00000000-0008-0000-0300-0000EF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20" name="Picture 18" descr="ecblank">
          <a:extLst>
            <a:ext uri="{FF2B5EF4-FFF2-40B4-BE49-F238E27FC236}">
              <a16:creationId xmlns:a16="http://schemas.microsoft.com/office/drawing/2014/main" xmlns="" id="{00000000-0008-0000-0300-0000F0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21" name="Picture 22" descr="ecblank">
          <a:extLst>
            <a:ext uri="{FF2B5EF4-FFF2-40B4-BE49-F238E27FC236}">
              <a16:creationId xmlns:a16="http://schemas.microsoft.com/office/drawing/2014/main" xmlns="" id="{00000000-0008-0000-0300-0000F1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22" name="Picture 26" descr="ecblank">
          <a:extLst>
            <a:ext uri="{FF2B5EF4-FFF2-40B4-BE49-F238E27FC236}">
              <a16:creationId xmlns:a16="http://schemas.microsoft.com/office/drawing/2014/main" xmlns="" id="{00000000-0008-0000-0300-0000F2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23" name="Picture 30" descr="ecblank">
          <a:extLst>
            <a:ext uri="{FF2B5EF4-FFF2-40B4-BE49-F238E27FC236}">
              <a16:creationId xmlns:a16="http://schemas.microsoft.com/office/drawing/2014/main" xmlns="" id="{00000000-0008-0000-0300-0000F3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24" name="Picture 34" descr="ecblank">
          <a:extLst>
            <a:ext uri="{FF2B5EF4-FFF2-40B4-BE49-F238E27FC236}">
              <a16:creationId xmlns:a16="http://schemas.microsoft.com/office/drawing/2014/main" xmlns="" id="{00000000-0008-0000-0300-0000F4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25" name="Picture 38" descr="ecblank">
          <a:extLst>
            <a:ext uri="{FF2B5EF4-FFF2-40B4-BE49-F238E27FC236}">
              <a16:creationId xmlns:a16="http://schemas.microsoft.com/office/drawing/2014/main" xmlns="" id="{00000000-0008-0000-0300-0000F5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26" name="Picture 43" descr="ecblank">
          <a:extLst>
            <a:ext uri="{FF2B5EF4-FFF2-40B4-BE49-F238E27FC236}">
              <a16:creationId xmlns:a16="http://schemas.microsoft.com/office/drawing/2014/main" xmlns="" id="{00000000-0008-0000-0300-0000F6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27" name="Picture 47" descr="ecblank">
          <a:extLst>
            <a:ext uri="{FF2B5EF4-FFF2-40B4-BE49-F238E27FC236}">
              <a16:creationId xmlns:a16="http://schemas.microsoft.com/office/drawing/2014/main" xmlns="" id="{00000000-0008-0000-0300-0000F7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28" name="Picture 51" descr="ecblank">
          <a:extLst>
            <a:ext uri="{FF2B5EF4-FFF2-40B4-BE49-F238E27FC236}">
              <a16:creationId xmlns:a16="http://schemas.microsoft.com/office/drawing/2014/main" xmlns="" id="{00000000-0008-0000-0300-0000F8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29" name="Picture 55" descr="ecblank">
          <a:extLst>
            <a:ext uri="{FF2B5EF4-FFF2-40B4-BE49-F238E27FC236}">
              <a16:creationId xmlns:a16="http://schemas.microsoft.com/office/drawing/2014/main" xmlns="" id="{00000000-0008-0000-0300-0000F9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30" name="Picture 59" descr="ecblank">
          <a:extLst>
            <a:ext uri="{FF2B5EF4-FFF2-40B4-BE49-F238E27FC236}">
              <a16:creationId xmlns:a16="http://schemas.microsoft.com/office/drawing/2014/main" xmlns="" id="{00000000-0008-0000-0300-0000FA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31" name="Picture 63" descr="ecblank">
          <a:extLst>
            <a:ext uri="{FF2B5EF4-FFF2-40B4-BE49-F238E27FC236}">
              <a16:creationId xmlns:a16="http://schemas.microsoft.com/office/drawing/2014/main" xmlns="" id="{00000000-0008-0000-0300-0000FB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32" name="Picture 64" descr="ecblank">
          <a:extLst>
            <a:ext uri="{FF2B5EF4-FFF2-40B4-BE49-F238E27FC236}">
              <a16:creationId xmlns:a16="http://schemas.microsoft.com/office/drawing/2014/main" xmlns="" id="{00000000-0008-0000-0300-0000FC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33" name="Picture 65" descr="ecblank">
          <a:extLst>
            <a:ext uri="{FF2B5EF4-FFF2-40B4-BE49-F238E27FC236}">
              <a16:creationId xmlns:a16="http://schemas.microsoft.com/office/drawing/2014/main" xmlns="" id="{00000000-0008-0000-0300-0000FD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34" name="Picture 66" descr="ecblank">
          <a:extLst>
            <a:ext uri="{FF2B5EF4-FFF2-40B4-BE49-F238E27FC236}">
              <a16:creationId xmlns:a16="http://schemas.microsoft.com/office/drawing/2014/main" xmlns="" id="{00000000-0008-0000-0300-0000FE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35" name="Picture 68" descr="ecblank">
          <a:extLst>
            <a:ext uri="{FF2B5EF4-FFF2-40B4-BE49-F238E27FC236}">
              <a16:creationId xmlns:a16="http://schemas.microsoft.com/office/drawing/2014/main" xmlns="" id="{00000000-0008-0000-0300-0000FF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36" name="Picture 72" descr="ecblank">
          <a:extLst>
            <a:ext uri="{FF2B5EF4-FFF2-40B4-BE49-F238E27FC236}">
              <a16:creationId xmlns:a16="http://schemas.microsoft.com/office/drawing/2014/main" xmlns="" id="{00000000-0008-0000-0300-000000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37" name="Picture 97" descr="ecblank">
          <a:extLst>
            <a:ext uri="{FF2B5EF4-FFF2-40B4-BE49-F238E27FC236}">
              <a16:creationId xmlns:a16="http://schemas.microsoft.com/office/drawing/2014/main" xmlns="" id="{00000000-0008-0000-0300-000001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38" name="Picture 99" descr="ecblank">
          <a:extLst>
            <a:ext uri="{FF2B5EF4-FFF2-40B4-BE49-F238E27FC236}">
              <a16:creationId xmlns:a16="http://schemas.microsoft.com/office/drawing/2014/main" xmlns="" id="{00000000-0008-0000-0300-000002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39" name="Picture 101" descr="ecblank">
          <a:extLst>
            <a:ext uri="{FF2B5EF4-FFF2-40B4-BE49-F238E27FC236}">
              <a16:creationId xmlns:a16="http://schemas.microsoft.com/office/drawing/2014/main" xmlns="" id="{00000000-0008-0000-0300-000003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40" name="Picture 103" descr="ecblank">
          <a:extLst>
            <a:ext uri="{FF2B5EF4-FFF2-40B4-BE49-F238E27FC236}">
              <a16:creationId xmlns:a16="http://schemas.microsoft.com/office/drawing/2014/main" xmlns="" id="{00000000-0008-0000-0300-000004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41" name="Picture 26" descr="ecblank">
          <a:extLst>
            <a:ext uri="{FF2B5EF4-FFF2-40B4-BE49-F238E27FC236}">
              <a16:creationId xmlns:a16="http://schemas.microsoft.com/office/drawing/2014/main" xmlns="" id="{00000000-0008-0000-0300-000005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42" name="Picture 30" descr="ecblank">
          <a:extLst>
            <a:ext uri="{FF2B5EF4-FFF2-40B4-BE49-F238E27FC236}">
              <a16:creationId xmlns:a16="http://schemas.microsoft.com/office/drawing/2014/main" xmlns="" id="{00000000-0008-0000-0300-000006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43" name="Picture 34" descr="ecblank">
          <a:extLst>
            <a:ext uri="{FF2B5EF4-FFF2-40B4-BE49-F238E27FC236}">
              <a16:creationId xmlns:a16="http://schemas.microsoft.com/office/drawing/2014/main" xmlns="" id="{00000000-0008-0000-0300-000007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44" name="Picture 38" descr="ecblank">
          <a:extLst>
            <a:ext uri="{FF2B5EF4-FFF2-40B4-BE49-F238E27FC236}">
              <a16:creationId xmlns:a16="http://schemas.microsoft.com/office/drawing/2014/main" xmlns="" id="{00000000-0008-0000-0300-000008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45" name="Picture 43" descr="ecblank">
          <a:extLst>
            <a:ext uri="{FF2B5EF4-FFF2-40B4-BE49-F238E27FC236}">
              <a16:creationId xmlns:a16="http://schemas.microsoft.com/office/drawing/2014/main" xmlns="" id="{00000000-0008-0000-0300-000009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46" name="Picture 47" descr="ecblank">
          <a:extLst>
            <a:ext uri="{FF2B5EF4-FFF2-40B4-BE49-F238E27FC236}">
              <a16:creationId xmlns:a16="http://schemas.microsoft.com/office/drawing/2014/main" xmlns="" id="{00000000-0008-0000-0300-00000A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47" name="Picture 51" descr="ecblank">
          <a:extLst>
            <a:ext uri="{FF2B5EF4-FFF2-40B4-BE49-F238E27FC236}">
              <a16:creationId xmlns:a16="http://schemas.microsoft.com/office/drawing/2014/main" xmlns="" id="{00000000-0008-0000-0300-00000B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48" name="Picture 55" descr="ecblank">
          <a:extLst>
            <a:ext uri="{FF2B5EF4-FFF2-40B4-BE49-F238E27FC236}">
              <a16:creationId xmlns:a16="http://schemas.microsoft.com/office/drawing/2014/main" xmlns="" id="{00000000-0008-0000-0300-00000C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49" name="Picture 59" descr="ecblank">
          <a:extLst>
            <a:ext uri="{FF2B5EF4-FFF2-40B4-BE49-F238E27FC236}">
              <a16:creationId xmlns:a16="http://schemas.microsoft.com/office/drawing/2014/main" xmlns="" id="{00000000-0008-0000-0300-00000D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50" name="Picture 63" descr="ecblank">
          <a:extLst>
            <a:ext uri="{FF2B5EF4-FFF2-40B4-BE49-F238E27FC236}">
              <a16:creationId xmlns:a16="http://schemas.microsoft.com/office/drawing/2014/main" xmlns="" id="{00000000-0008-0000-0300-00000E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51" name="Picture 64" descr="ecblank">
          <a:extLst>
            <a:ext uri="{FF2B5EF4-FFF2-40B4-BE49-F238E27FC236}">
              <a16:creationId xmlns:a16="http://schemas.microsoft.com/office/drawing/2014/main" xmlns="" id="{00000000-0008-0000-0300-00000F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52" name="Picture 65" descr="ecblank">
          <a:extLst>
            <a:ext uri="{FF2B5EF4-FFF2-40B4-BE49-F238E27FC236}">
              <a16:creationId xmlns:a16="http://schemas.microsoft.com/office/drawing/2014/main" xmlns="" id="{00000000-0008-0000-0300-000010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53" name="Picture 66" descr="ecblank">
          <a:extLst>
            <a:ext uri="{FF2B5EF4-FFF2-40B4-BE49-F238E27FC236}">
              <a16:creationId xmlns:a16="http://schemas.microsoft.com/office/drawing/2014/main" xmlns="" id="{00000000-0008-0000-0300-000011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54" name="Picture 68" descr="ecblank">
          <a:extLst>
            <a:ext uri="{FF2B5EF4-FFF2-40B4-BE49-F238E27FC236}">
              <a16:creationId xmlns:a16="http://schemas.microsoft.com/office/drawing/2014/main" xmlns="" id="{00000000-0008-0000-0300-000012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55" name="Picture 72" descr="ecblank">
          <a:extLst>
            <a:ext uri="{FF2B5EF4-FFF2-40B4-BE49-F238E27FC236}">
              <a16:creationId xmlns:a16="http://schemas.microsoft.com/office/drawing/2014/main" xmlns="" id="{00000000-0008-0000-0300-000013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56" name="Picture 97" descr="ecblank">
          <a:extLst>
            <a:ext uri="{FF2B5EF4-FFF2-40B4-BE49-F238E27FC236}">
              <a16:creationId xmlns:a16="http://schemas.microsoft.com/office/drawing/2014/main" xmlns="" id="{00000000-0008-0000-0300-000014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57" name="Picture 99" descr="ecblank">
          <a:extLst>
            <a:ext uri="{FF2B5EF4-FFF2-40B4-BE49-F238E27FC236}">
              <a16:creationId xmlns:a16="http://schemas.microsoft.com/office/drawing/2014/main" xmlns="" id="{00000000-0008-0000-0300-000015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58" name="Picture 101" descr="ecblank">
          <a:extLst>
            <a:ext uri="{FF2B5EF4-FFF2-40B4-BE49-F238E27FC236}">
              <a16:creationId xmlns:a16="http://schemas.microsoft.com/office/drawing/2014/main" xmlns="" id="{00000000-0008-0000-0300-000016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59" name="Picture 103" descr="ecblank">
          <a:extLst>
            <a:ext uri="{FF2B5EF4-FFF2-40B4-BE49-F238E27FC236}">
              <a16:creationId xmlns:a16="http://schemas.microsoft.com/office/drawing/2014/main" xmlns="" id="{00000000-0008-0000-0300-000017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60" name="Picture 105" descr="ecblank">
          <a:extLst>
            <a:ext uri="{FF2B5EF4-FFF2-40B4-BE49-F238E27FC236}">
              <a16:creationId xmlns:a16="http://schemas.microsoft.com/office/drawing/2014/main" xmlns="" id="{00000000-0008-0000-0300-000018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61" name="Picture 2" descr="ecblank">
          <a:extLst>
            <a:ext uri="{FF2B5EF4-FFF2-40B4-BE49-F238E27FC236}">
              <a16:creationId xmlns:a16="http://schemas.microsoft.com/office/drawing/2014/main" xmlns="" id="{00000000-0008-0000-0300-000019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62" name="Picture 6" descr="ecblank">
          <a:extLst>
            <a:ext uri="{FF2B5EF4-FFF2-40B4-BE49-F238E27FC236}">
              <a16:creationId xmlns:a16="http://schemas.microsoft.com/office/drawing/2014/main" xmlns="" id="{00000000-0008-0000-0300-00001A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63" name="Picture 10" descr="ecblank">
          <a:extLst>
            <a:ext uri="{FF2B5EF4-FFF2-40B4-BE49-F238E27FC236}">
              <a16:creationId xmlns:a16="http://schemas.microsoft.com/office/drawing/2014/main" xmlns="" id="{00000000-0008-0000-0300-00001B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64" name="Picture 14" descr="ecblank">
          <a:extLst>
            <a:ext uri="{FF2B5EF4-FFF2-40B4-BE49-F238E27FC236}">
              <a16:creationId xmlns:a16="http://schemas.microsoft.com/office/drawing/2014/main" xmlns="" id="{00000000-0008-0000-0300-00001C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65" name="Picture 18" descr="ecblank">
          <a:extLst>
            <a:ext uri="{FF2B5EF4-FFF2-40B4-BE49-F238E27FC236}">
              <a16:creationId xmlns:a16="http://schemas.microsoft.com/office/drawing/2014/main" xmlns="" id="{00000000-0008-0000-0300-00001D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66" name="Picture 22" descr="ecblank">
          <a:extLst>
            <a:ext uri="{FF2B5EF4-FFF2-40B4-BE49-F238E27FC236}">
              <a16:creationId xmlns:a16="http://schemas.microsoft.com/office/drawing/2014/main" xmlns="" id="{00000000-0008-0000-0300-00001E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67" name="Picture 26" descr="ecblank">
          <a:extLst>
            <a:ext uri="{FF2B5EF4-FFF2-40B4-BE49-F238E27FC236}">
              <a16:creationId xmlns:a16="http://schemas.microsoft.com/office/drawing/2014/main" xmlns="" id="{00000000-0008-0000-0300-00001F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68" name="Picture 30" descr="ecblank">
          <a:extLst>
            <a:ext uri="{FF2B5EF4-FFF2-40B4-BE49-F238E27FC236}">
              <a16:creationId xmlns:a16="http://schemas.microsoft.com/office/drawing/2014/main" xmlns="" id="{00000000-0008-0000-0300-000020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69" name="Picture 34" descr="ecblank">
          <a:extLst>
            <a:ext uri="{FF2B5EF4-FFF2-40B4-BE49-F238E27FC236}">
              <a16:creationId xmlns:a16="http://schemas.microsoft.com/office/drawing/2014/main" xmlns="" id="{00000000-0008-0000-0300-000021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70" name="Picture 38" descr="ecblank">
          <a:extLst>
            <a:ext uri="{FF2B5EF4-FFF2-40B4-BE49-F238E27FC236}">
              <a16:creationId xmlns:a16="http://schemas.microsoft.com/office/drawing/2014/main" xmlns="" id="{00000000-0008-0000-0300-000022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71" name="Picture 43" descr="ecblank">
          <a:extLst>
            <a:ext uri="{FF2B5EF4-FFF2-40B4-BE49-F238E27FC236}">
              <a16:creationId xmlns:a16="http://schemas.microsoft.com/office/drawing/2014/main" xmlns="" id="{00000000-0008-0000-0300-000023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72" name="Picture 47" descr="ecblank">
          <a:extLst>
            <a:ext uri="{FF2B5EF4-FFF2-40B4-BE49-F238E27FC236}">
              <a16:creationId xmlns:a16="http://schemas.microsoft.com/office/drawing/2014/main" xmlns="" id="{00000000-0008-0000-0300-000024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73" name="Picture 51" descr="ecblank">
          <a:extLst>
            <a:ext uri="{FF2B5EF4-FFF2-40B4-BE49-F238E27FC236}">
              <a16:creationId xmlns:a16="http://schemas.microsoft.com/office/drawing/2014/main" xmlns="" id="{00000000-0008-0000-0300-000025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74" name="Picture 55" descr="ecblank">
          <a:extLst>
            <a:ext uri="{FF2B5EF4-FFF2-40B4-BE49-F238E27FC236}">
              <a16:creationId xmlns:a16="http://schemas.microsoft.com/office/drawing/2014/main" xmlns="" id="{00000000-0008-0000-0300-000026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75" name="Picture 59" descr="ecblank">
          <a:extLst>
            <a:ext uri="{FF2B5EF4-FFF2-40B4-BE49-F238E27FC236}">
              <a16:creationId xmlns:a16="http://schemas.microsoft.com/office/drawing/2014/main" xmlns="" id="{00000000-0008-0000-0300-000027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76" name="Picture 63" descr="ecblank">
          <a:extLst>
            <a:ext uri="{FF2B5EF4-FFF2-40B4-BE49-F238E27FC236}">
              <a16:creationId xmlns:a16="http://schemas.microsoft.com/office/drawing/2014/main" xmlns="" id="{00000000-0008-0000-0300-000028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77" name="Picture 64" descr="ecblank">
          <a:extLst>
            <a:ext uri="{FF2B5EF4-FFF2-40B4-BE49-F238E27FC236}">
              <a16:creationId xmlns:a16="http://schemas.microsoft.com/office/drawing/2014/main" xmlns="" id="{00000000-0008-0000-0300-000029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78" name="Picture 65" descr="ecblank">
          <a:extLst>
            <a:ext uri="{FF2B5EF4-FFF2-40B4-BE49-F238E27FC236}">
              <a16:creationId xmlns:a16="http://schemas.microsoft.com/office/drawing/2014/main" xmlns="" id="{00000000-0008-0000-0300-00002A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79" name="Picture 66" descr="ecblank">
          <a:extLst>
            <a:ext uri="{FF2B5EF4-FFF2-40B4-BE49-F238E27FC236}">
              <a16:creationId xmlns:a16="http://schemas.microsoft.com/office/drawing/2014/main" xmlns="" id="{00000000-0008-0000-0300-00002B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80" name="Picture 68" descr="ecblank">
          <a:extLst>
            <a:ext uri="{FF2B5EF4-FFF2-40B4-BE49-F238E27FC236}">
              <a16:creationId xmlns:a16="http://schemas.microsoft.com/office/drawing/2014/main" xmlns="" id="{00000000-0008-0000-0300-00002C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81" name="Picture 72" descr="ecblank">
          <a:extLst>
            <a:ext uri="{FF2B5EF4-FFF2-40B4-BE49-F238E27FC236}">
              <a16:creationId xmlns:a16="http://schemas.microsoft.com/office/drawing/2014/main" xmlns="" id="{00000000-0008-0000-0300-00002D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82" name="Picture 97" descr="ecblank">
          <a:extLst>
            <a:ext uri="{FF2B5EF4-FFF2-40B4-BE49-F238E27FC236}">
              <a16:creationId xmlns:a16="http://schemas.microsoft.com/office/drawing/2014/main" xmlns="" id="{00000000-0008-0000-0300-00002E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83" name="Picture 99" descr="ecblank">
          <a:extLst>
            <a:ext uri="{FF2B5EF4-FFF2-40B4-BE49-F238E27FC236}">
              <a16:creationId xmlns:a16="http://schemas.microsoft.com/office/drawing/2014/main" xmlns="" id="{00000000-0008-0000-0300-00002F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84" name="Picture 101" descr="ecblank">
          <a:extLst>
            <a:ext uri="{FF2B5EF4-FFF2-40B4-BE49-F238E27FC236}">
              <a16:creationId xmlns:a16="http://schemas.microsoft.com/office/drawing/2014/main" xmlns="" id="{00000000-0008-0000-0300-000030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85" name="Picture 103" descr="ecblank">
          <a:extLst>
            <a:ext uri="{FF2B5EF4-FFF2-40B4-BE49-F238E27FC236}">
              <a16:creationId xmlns:a16="http://schemas.microsoft.com/office/drawing/2014/main" xmlns="" id="{00000000-0008-0000-0300-000031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586" name="Picture 30" descr="ecblank">
          <a:extLst>
            <a:ext uri="{FF2B5EF4-FFF2-40B4-BE49-F238E27FC236}">
              <a16:creationId xmlns:a16="http://schemas.microsoft.com/office/drawing/2014/main" xmlns="" id="{00000000-0008-0000-0300-000032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587" name="Picture 34" descr="ecblank">
          <a:extLst>
            <a:ext uri="{FF2B5EF4-FFF2-40B4-BE49-F238E27FC236}">
              <a16:creationId xmlns:a16="http://schemas.microsoft.com/office/drawing/2014/main" xmlns="" id="{00000000-0008-0000-0300-000033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588" name="Picture 38" descr="ecblank">
          <a:extLst>
            <a:ext uri="{FF2B5EF4-FFF2-40B4-BE49-F238E27FC236}">
              <a16:creationId xmlns:a16="http://schemas.microsoft.com/office/drawing/2014/main" xmlns="" id="{00000000-0008-0000-0300-000034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589" name="Picture 43" descr="ecblank">
          <a:extLst>
            <a:ext uri="{FF2B5EF4-FFF2-40B4-BE49-F238E27FC236}">
              <a16:creationId xmlns:a16="http://schemas.microsoft.com/office/drawing/2014/main" xmlns="" id="{00000000-0008-0000-0300-000035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590" name="Picture 47" descr="ecblank">
          <a:extLst>
            <a:ext uri="{FF2B5EF4-FFF2-40B4-BE49-F238E27FC236}">
              <a16:creationId xmlns:a16="http://schemas.microsoft.com/office/drawing/2014/main" xmlns="" id="{00000000-0008-0000-0300-000036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591" name="Picture 51" descr="ecblank">
          <a:extLst>
            <a:ext uri="{FF2B5EF4-FFF2-40B4-BE49-F238E27FC236}">
              <a16:creationId xmlns:a16="http://schemas.microsoft.com/office/drawing/2014/main" xmlns="" id="{00000000-0008-0000-0300-000037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592" name="Picture 55" descr="ecblank">
          <a:extLst>
            <a:ext uri="{FF2B5EF4-FFF2-40B4-BE49-F238E27FC236}">
              <a16:creationId xmlns:a16="http://schemas.microsoft.com/office/drawing/2014/main" xmlns="" id="{00000000-0008-0000-0300-000038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593" name="Picture 59" descr="ecblank">
          <a:extLst>
            <a:ext uri="{FF2B5EF4-FFF2-40B4-BE49-F238E27FC236}">
              <a16:creationId xmlns:a16="http://schemas.microsoft.com/office/drawing/2014/main" xmlns="" id="{00000000-0008-0000-0300-000039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594" name="Picture 63" descr="ecblank">
          <a:extLst>
            <a:ext uri="{FF2B5EF4-FFF2-40B4-BE49-F238E27FC236}">
              <a16:creationId xmlns:a16="http://schemas.microsoft.com/office/drawing/2014/main" xmlns="" id="{00000000-0008-0000-0300-00003A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595" name="Picture 64" descr="ecblank">
          <a:extLst>
            <a:ext uri="{FF2B5EF4-FFF2-40B4-BE49-F238E27FC236}">
              <a16:creationId xmlns:a16="http://schemas.microsoft.com/office/drawing/2014/main" xmlns="" id="{00000000-0008-0000-0300-00003B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596" name="Picture 65" descr="ecblank">
          <a:extLst>
            <a:ext uri="{FF2B5EF4-FFF2-40B4-BE49-F238E27FC236}">
              <a16:creationId xmlns:a16="http://schemas.microsoft.com/office/drawing/2014/main" xmlns="" id="{00000000-0008-0000-0300-00003C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597" name="Picture 66" descr="ecblank">
          <a:extLst>
            <a:ext uri="{FF2B5EF4-FFF2-40B4-BE49-F238E27FC236}">
              <a16:creationId xmlns:a16="http://schemas.microsoft.com/office/drawing/2014/main" xmlns="" id="{00000000-0008-0000-0300-00003D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598" name="Picture 68" descr="ecblank">
          <a:extLst>
            <a:ext uri="{FF2B5EF4-FFF2-40B4-BE49-F238E27FC236}">
              <a16:creationId xmlns:a16="http://schemas.microsoft.com/office/drawing/2014/main" xmlns="" id="{00000000-0008-0000-0300-00003E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599" name="Picture 72" descr="ecblank">
          <a:extLst>
            <a:ext uri="{FF2B5EF4-FFF2-40B4-BE49-F238E27FC236}">
              <a16:creationId xmlns:a16="http://schemas.microsoft.com/office/drawing/2014/main" xmlns="" id="{00000000-0008-0000-0300-00003F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00" name="Picture 97" descr="ecblank">
          <a:extLst>
            <a:ext uri="{FF2B5EF4-FFF2-40B4-BE49-F238E27FC236}">
              <a16:creationId xmlns:a16="http://schemas.microsoft.com/office/drawing/2014/main" xmlns="" id="{00000000-0008-0000-0300-000040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01" name="Picture 99" descr="ecblank">
          <a:extLst>
            <a:ext uri="{FF2B5EF4-FFF2-40B4-BE49-F238E27FC236}">
              <a16:creationId xmlns:a16="http://schemas.microsoft.com/office/drawing/2014/main" xmlns="" id="{00000000-0008-0000-0300-000041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02" name="Picture 101" descr="ecblank">
          <a:extLst>
            <a:ext uri="{FF2B5EF4-FFF2-40B4-BE49-F238E27FC236}">
              <a16:creationId xmlns:a16="http://schemas.microsoft.com/office/drawing/2014/main" xmlns="" id="{00000000-0008-0000-0300-000042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03" name="Picture 103" descr="ecblank">
          <a:extLst>
            <a:ext uri="{FF2B5EF4-FFF2-40B4-BE49-F238E27FC236}">
              <a16:creationId xmlns:a16="http://schemas.microsoft.com/office/drawing/2014/main" xmlns="" id="{00000000-0008-0000-0300-000043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04" name="Picture 105" descr="ecblank">
          <a:extLst>
            <a:ext uri="{FF2B5EF4-FFF2-40B4-BE49-F238E27FC236}">
              <a16:creationId xmlns:a16="http://schemas.microsoft.com/office/drawing/2014/main" xmlns="" id="{00000000-0008-0000-0300-000044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05" name="Picture 2" descr="ecblank">
          <a:extLst>
            <a:ext uri="{FF2B5EF4-FFF2-40B4-BE49-F238E27FC236}">
              <a16:creationId xmlns:a16="http://schemas.microsoft.com/office/drawing/2014/main" xmlns="" id="{00000000-0008-0000-0300-000045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06" name="Picture 6" descr="ecblank">
          <a:extLst>
            <a:ext uri="{FF2B5EF4-FFF2-40B4-BE49-F238E27FC236}">
              <a16:creationId xmlns:a16="http://schemas.microsoft.com/office/drawing/2014/main" xmlns="" id="{00000000-0008-0000-0300-000046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07" name="Picture 10" descr="ecblank">
          <a:extLst>
            <a:ext uri="{FF2B5EF4-FFF2-40B4-BE49-F238E27FC236}">
              <a16:creationId xmlns:a16="http://schemas.microsoft.com/office/drawing/2014/main" xmlns="" id="{00000000-0008-0000-0300-000047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08" name="Picture 14" descr="ecblank">
          <a:extLst>
            <a:ext uri="{FF2B5EF4-FFF2-40B4-BE49-F238E27FC236}">
              <a16:creationId xmlns:a16="http://schemas.microsoft.com/office/drawing/2014/main" xmlns="" id="{00000000-0008-0000-0300-000048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09" name="Picture 18" descr="ecblank">
          <a:extLst>
            <a:ext uri="{FF2B5EF4-FFF2-40B4-BE49-F238E27FC236}">
              <a16:creationId xmlns:a16="http://schemas.microsoft.com/office/drawing/2014/main" xmlns="" id="{00000000-0008-0000-0300-000049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10" name="Picture 22" descr="ecblank">
          <a:extLst>
            <a:ext uri="{FF2B5EF4-FFF2-40B4-BE49-F238E27FC236}">
              <a16:creationId xmlns:a16="http://schemas.microsoft.com/office/drawing/2014/main" xmlns="" id="{00000000-0008-0000-0300-00004A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11" name="Picture 26" descr="ecblank">
          <a:extLst>
            <a:ext uri="{FF2B5EF4-FFF2-40B4-BE49-F238E27FC236}">
              <a16:creationId xmlns:a16="http://schemas.microsoft.com/office/drawing/2014/main" xmlns="" id="{00000000-0008-0000-0300-00004B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12" name="Picture 30" descr="ecblank">
          <a:extLst>
            <a:ext uri="{FF2B5EF4-FFF2-40B4-BE49-F238E27FC236}">
              <a16:creationId xmlns:a16="http://schemas.microsoft.com/office/drawing/2014/main" xmlns="" id="{00000000-0008-0000-0300-00004C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13" name="Picture 34" descr="ecblank">
          <a:extLst>
            <a:ext uri="{FF2B5EF4-FFF2-40B4-BE49-F238E27FC236}">
              <a16:creationId xmlns:a16="http://schemas.microsoft.com/office/drawing/2014/main" xmlns="" id="{00000000-0008-0000-0300-00004D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14" name="Picture 38" descr="ecblank">
          <a:extLst>
            <a:ext uri="{FF2B5EF4-FFF2-40B4-BE49-F238E27FC236}">
              <a16:creationId xmlns:a16="http://schemas.microsoft.com/office/drawing/2014/main" xmlns="" id="{00000000-0008-0000-0300-00004E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15" name="Picture 43" descr="ecblank">
          <a:extLst>
            <a:ext uri="{FF2B5EF4-FFF2-40B4-BE49-F238E27FC236}">
              <a16:creationId xmlns:a16="http://schemas.microsoft.com/office/drawing/2014/main" xmlns="" id="{00000000-0008-0000-0300-00004F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16" name="Picture 47" descr="ecblank">
          <a:extLst>
            <a:ext uri="{FF2B5EF4-FFF2-40B4-BE49-F238E27FC236}">
              <a16:creationId xmlns:a16="http://schemas.microsoft.com/office/drawing/2014/main" xmlns="" id="{00000000-0008-0000-0300-000050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17" name="Picture 51" descr="ecblank">
          <a:extLst>
            <a:ext uri="{FF2B5EF4-FFF2-40B4-BE49-F238E27FC236}">
              <a16:creationId xmlns:a16="http://schemas.microsoft.com/office/drawing/2014/main" xmlns="" id="{00000000-0008-0000-0300-000051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18" name="Picture 55" descr="ecblank">
          <a:extLst>
            <a:ext uri="{FF2B5EF4-FFF2-40B4-BE49-F238E27FC236}">
              <a16:creationId xmlns:a16="http://schemas.microsoft.com/office/drawing/2014/main" xmlns="" id="{00000000-0008-0000-0300-000052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19" name="Picture 59" descr="ecblank">
          <a:extLst>
            <a:ext uri="{FF2B5EF4-FFF2-40B4-BE49-F238E27FC236}">
              <a16:creationId xmlns:a16="http://schemas.microsoft.com/office/drawing/2014/main" xmlns="" id="{00000000-0008-0000-0300-000053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20" name="Picture 63" descr="ecblank">
          <a:extLst>
            <a:ext uri="{FF2B5EF4-FFF2-40B4-BE49-F238E27FC236}">
              <a16:creationId xmlns:a16="http://schemas.microsoft.com/office/drawing/2014/main" xmlns="" id="{00000000-0008-0000-0300-000054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21" name="Picture 64" descr="ecblank">
          <a:extLst>
            <a:ext uri="{FF2B5EF4-FFF2-40B4-BE49-F238E27FC236}">
              <a16:creationId xmlns:a16="http://schemas.microsoft.com/office/drawing/2014/main" xmlns="" id="{00000000-0008-0000-0300-000055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22" name="Picture 65" descr="ecblank">
          <a:extLst>
            <a:ext uri="{FF2B5EF4-FFF2-40B4-BE49-F238E27FC236}">
              <a16:creationId xmlns:a16="http://schemas.microsoft.com/office/drawing/2014/main" xmlns="" id="{00000000-0008-0000-0300-000056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23" name="Picture 66" descr="ecblank">
          <a:extLst>
            <a:ext uri="{FF2B5EF4-FFF2-40B4-BE49-F238E27FC236}">
              <a16:creationId xmlns:a16="http://schemas.microsoft.com/office/drawing/2014/main" xmlns="" id="{00000000-0008-0000-0300-000057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24" name="Picture 68" descr="ecblank">
          <a:extLst>
            <a:ext uri="{FF2B5EF4-FFF2-40B4-BE49-F238E27FC236}">
              <a16:creationId xmlns:a16="http://schemas.microsoft.com/office/drawing/2014/main" xmlns="" id="{00000000-0008-0000-0300-000058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25" name="Picture 72" descr="ecblank">
          <a:extLst>
            <a:ext uri="{FF2B5EF4-FFF2-40B4-BE49-F238E27FC236}">
              <a16:creationId xmlns:a16="http://schemas.microsoft.com/office/drawing/2014/main" xmlns="" id="{00000000-0008-0000-0300-000059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26" name="Picture 97" descr="ecblank">
          <a:extLst>
            <a:ext uri="{FF2B5EF4-FFF2-40B4-BE49-F238E27FC236}">
              <a16:creationId xmlns:a16="http://schemas.microsoft.com/office/drawing/2014/main" xmlns="" id="{00000000-0008-0000-0300-00005A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27" name="Picture 99" descr="ecblank">
          <a:extLst>
            <a:ext uri="{FF2B5EF4-FFF2-40B4-BE49-F238E27FC236}">
              <a16:creationId xmlns:a16="http://schemas.microsoft.com/office/drawing/2014/main" xmlns="" id="{00000000-0008-0000-0300-00005B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28" name="Picture 101" descr="ecblank">
          <a:extLst>
            <a:ext uri="{FF2B5EF4-FFF2-40B4-BE49-F238E27FC236}">
              <a16:creationId xmlns:a16="http://schemas.microsoft.com/office/drawing/2014/main" xmlns="" id="{00000000-0008-0000-0300-00005C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29" name="Picture 103" descr="ecblank">
          <a:extLst>
            <a:ext uri="{FF2B5EF4-FFF2-40B4-BE49-F238E27FC236}">
              <a16:creationId xmlns:a16="http://schemas.microsoft.com/office/drawing/2014/main" xmlns="" id="{00000000-0008-0000-0300-00005D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30" name="Picture 26" descr="ecblank">
          <a:extLst>
            <a:ext uri="{FF2B5EF4-FFF2-40B4-BE49-F238E27FC236}">
              <a16:creationId xmlns:a16="http://schemas.microsoft.com/office/drawing/2014/main" xmlns="" id="{00000000-0008-0000-0300-00005E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31" name="Picture 30" descr="ecblank">
          <a:extLst>
            <a:ext uri="{FF2B5EF4-FFF2-40B4-BE49-F238E27FC236}">
              <a16:creationId xmlns:a16="http://schemas.microsoft.com/office/drawing/2014/main" xmlns="" id="{00000000-0008-0000-0300-00005F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32" name="Picture 34" descr="ecblank">
          <a:extLst>
            <a:ext uri="{FF2B5EF4-FFF2-40B4-BE49-F238E27FC236}">
              <a16:creationId xmlns:a16="http://schemas.microsoft.com/office/drawing/2014/main" xmlns="" id="{00000000-0008-0000-0300-000060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33" name="Picture 38" descr="ecblank">
          <a:extLst>
            <a:ext uri="{FF2B5EF4-FFF2-40B4-BE49-F238E27FC236}">
              <a16:creationId xmlns:a16="http://schemas.microsoft.com/office/drawing/2014/main" xmlns="" id="{00000000-0008-0000-0300-000061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34" name="Picture 43" descr="ecblank">
          <a:extLst>
            <a:ext uri="{FF2B5EF4-FFF2-40B4-BE49-F238E27FC236}">
              <a16:creationId xmlns:a16="http://schemas.microsoft.com/office/drawing/2014/main" xmlns="" id="{00000000-0008-0000-0300-000062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35" name="Picture 47" descr="ecblank">
          <a:extLst>
            <a:ext uri="{FF2B5EF4-FFF2-40B4-BE49-F238E27FC236}">
              <a16:creationId xmlns:a16="http://schemas.microsoft.com/office/drawing/2014/main" xmlns="" id="{00000000-0008-0000-0300-000063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36" name="Picture 51" descr="ecblank">
          <a:extLst>
            <a:ext uri="{FF2B5EF4-FFF2-40B4-BE49-F238E27FC236}">
              <a16:creationId xmlns:a16="http://schemas.microsoft.com/office/drawing/2014/main" xmlns="" id="{00000000-0008-0000-0300-000064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37" name="Picture 55" descr="ecblank">
          <a:extLst>
            <a:ext uri="{FF2B5EF4-FFF2-40B4-BE49-F238E27FC236}">
              <a16:creationId xmlns:a16="http://schemas.microsoft.com/office/drawing/2014/main" xmlns="" id="{00000000-0008-0000-0300-000065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38" name="Picture 59" descr="ecblank">
          <a:extLst>
            <a:ext uri="{FF2B5EF4-FFF2-40B4-BE49-F238E27FC236}">
              <a16:creationId xmlns:a16="http://schemas.microsoft.com/office/drawing/2014/main" xmlns="" id="{00000000-0008-0000-0300-000066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39" name="Picture 63" descr="ecblank">
          <a:extLst>
            <a:ext uri="{FF2B5EF4-FFF2-40B4-BE49-F238E27FC236}">
              <a16:creationId xmlns:a16="http://schemas.microsoft.com/office/drawing/2014/main" xmlns="" id="{00000000-0008-0000-0300-000067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40" name="Picture 64" descr="ecblank">
          <a:extLst>
            <a:ext uri="{FF2B5EF4-FFF2-40B4-BE49-F238E27FC236}">
              <a16:creationId xmlns:a16="http://schemas.microsoft.com/office/drawing/2014/main" xmlns="" id="{00000000-0008-0000-0300-000068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41" name="Picture 65" descr="ecblank">
          <a:extLst>
            <a:ext uri="{FF2B5EF4-FFF2-40B4-BE49-F238E27FC236}">
              <a16:creationId xmlns:a16="http://schemas.microsoft.com/office/drawing/2014/main" xmlns="" id="{00000000-0008-0000-0300-000069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42" name="Picture 66" descr="ecblank">
          <a:extLst>
            <a:ext uri="{FF2B5EF4-FFF2-40B4-BE49-F238E27FC236}">
              <a16:creationId xmlns:a16="http://schemas.microsoft.com/office/drawing/2014/main" xmlns="" id="{00000000-0008-0000-0300-00006A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43" name="Picture 68" descr="ecblank">
          <a:extLst>
            <a:ext uri="{FF2B5EF4-FFF2-40B4-BE49-F238E27FC236}">
              <a16:creationId xmlns:a16="http://schemas.microsoft.com/office/drawing/2014/main" xmlns="" id="{00000000-0008-0000-0300-00006B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44" name="Picture 72" descr="ecblank">
          <a:extLst>
            <a:ext uri="{FF2B5EF4-FFF2-40B4-BE49-F238E27FC236}">
              <a16:creationId xmlns:a16="http://schemas.microsoft.com/office/drawing/2014/main" xmlns="" id="{00000000-0008-0000-0300-00006C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45" name="Picture 97" descr="ecblank">
          <a:extLst>
            <a:ext uri="{FF2B5EF4-FFF2-40B4-BE49-F238E27FC236}">
              <a16:creationId xmlns:a16="http://schemas.microsoft.com/office/drawing/2014/main" xmlns="" id="{00000000-0008-0000-0300-00006D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46" name="Picture 99" descr="ecblank">
          <a:extLst>
            <a:ext uri="{FF2B5EF4-FFF2-40B4-BE49-F238E27FC236}">
              <a16:creationId xmlns:a16="http://schemas.microsoft.com/office/drawing/2014/main" xmlns="" id="{00000000-0008-0000-0300-00006E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47" name="Picture 101" descr="ecblank">
          <a:extLst>
            <a:ext uri="{FF2B5EF4-FFF2-40B4-BE49-F238E27FC236}">
              <a16:creationId xmlns:a16="http://schemas.microsoft.com/office/drawing/2014/main" xmlns="" id="{00000000-0008-0000-0300-00006F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48" name="Picture 103" descr="ecblank">
          <a:extLst>
            <a:ext uri="{FF2B5EF4-FFF2-40B4-BE49-F238E27FC236}">
              <a16:creationId xmlns:a16="http://schemas.microsoft.com/office/drawing/2014/main" xmlns="" id="{00000000-0008-0000-0300-000070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49" name="Picture 105" descr="ecblank">
          <a:extLst>
            <a:ext uri="{FF2B5EF4-FFF2-40B4-BE49-F238E27FC236}">
              <a16:creationId xmlns:a16="http://schemas.microsoft.com/office/drawing/2014/main" xmlns="" id="{00000000-0008-0000-0300-000071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50" name="Picture 2" descr="ecblank">
          <a:extLst>
            <a:ext uri="{FF2B5EF4-FFF2-40B4-BE49-F238E27FC236}">
              <a16:creationId xmlns:a16="http://schemas.microsoft.com/office/drawing/2014/main" xmlns="" id="{00000000-0008-0000-0300-000072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51" name="Picture 6" descr="ecblank">
          <a:extLst>
            <a:ext uri="{FF2B5EF4-FFF2-40B4-BE49-F238E27FC236}">
              <a16:creationId xmlns:a16="http://schemas.microsoft.com/office/drawing/2014/main" xmlns="" id="{00000000-0008-0000-0300-000073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52" name="Picture 10" descr="ecblank">
          <a:extLst>
            <a:ext uri="{FF2B5EF4-FFF2-40B4-BE49-F238E27FC236}">
              <a16:creationId xmlns:a16="http://schemas.microsoft.com/office/drawing/2014/main" xmlns="" id="{00000000-0008-0000-0300-000074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53" name="Picture 14" descr="ecblank">
          <a:extLst>
            <a:ext uri="{FF2B5EF4-FFF2-40B4-BE49-F238E27FC236}">
              <a16:creationId xmlns:a16="http://schemas.microsoft.com/office/drawing/2014/main" xmlns="" id="{00000000-0008-0000-0300-000075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54" name="Picture 18" descr="ecblank">
          <a:extLst>
            <a:ext uri="{FF2B5EF4-FFF2-40B4-BE49-F238E27FC236}">
              <a16:creationId xmlns:a16="http://schemas.microsoft.com/office/drawing/2014/main" xmlns="" id="{00000000-0008-0000-0300-000076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55" name="Picture 22" descr="ecblank">
          <a:extLst>
            <a:ext uri="{FF2B5EF4-FFF2-40B4-BE49-F238E27FC236}">
              <a16:creationId xmlns:a16="http://schemas.microsoft.com/office/drawing/2014/main" xmlns="" id="{00000000-0008-0000-0300-000077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56" name="Picture 26" descr="ecblank">
          <a:extLst>
            <a:ext uri="{FF2B5EF4-FFF2-40B4-BE49-F238E27FC236}">
              <a16:creationId xmlns:a16="http://schemas.microsoft.com/office/drawing/2014/main" xmlns="" id="{00000000-0008-0000-0300-000078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57" name="Picture 30" descr="ecblank">
          <a:extLst>
            <a:ext uri="{FF2B5EF4-FFF2-40B4-BE49-F238E27FC236}">
              <a16:creationId xmlns:a16="http://schemas.microsoft.com/office/drawing/2014/main" xmlns="" id="{00000000-0008-0000-0300-000079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58" name="Picture 34" descr="ecblank">
          <a:extLst>
            <a:ext uri="{FF2B5EF4-FFF2-40B4-BE49-F238E27FC236}">
              <a16:creationId xmlns:a16="http://schemas.microsoft.com/office/drawing/2014/main" xmlns="" id="{00000000-0008-0000-0300-00007A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59" name="Picture 38" descr="ecblank">
          <a:extLst>
            <a:ext uri="{FF2B5EF4-FFF2-40B4-BE49-F238E27FC236}">
              <a16:creationId xmlns:a16="http://schemas.microsoft.com/office/drawing/2014/main" xmlns="" id="{00000000-0008-0000-0300-00007B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60" name="Picture 43" descr="ecblank">
          <a:extLst>
            <a:ext uri="{FF2B5EF4-FFF2-40B4-BE49-F238E27FC236}">
              <a16:creationId xmlns:a16="http://schemas.microsoft.com/office/drawing/2014/main" xmlns="" id="{00000000-0008-0000-0300-00007C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61" name="Picture 47" descr="ecblank">
          <a:extLst>
            <a:ext uri="{FF2B5EF4-FFF2-40B4-BE49-F238E27FC236}">
              <a16:creationId xmlns:a16="http://schemas.microsoft.com/office/drawing/2014/main" xmlns="" id="{00000000-0008-0000-0300-00007D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62" name="Picture 51" descr="ecblank">
          <a:extLst>
            <a:ext uri="{FF2B5EF4-FFF2-40B4-BE49-F238E27FC236}">
              <a16:creationId xmlns:a16="http://schemas.microsoft.com/office/drawing/2014/main" xmlns="" id="{00000000-0008-0000-0300-00007E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63" name="Picture 55" descr="ecblank">
          <a:extLst>
            <a:ext uri="{FF2B5EF4-FFF2-40B4-BE49-F238E27FC236}">
              <a16:creationId xmlns:a16="http://schemas.microsoft.com/office/drawing/2014/main" xmlns="" id="{00000000-0008-0000-0300-00007F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64" name="Picture 59" descr="ecblank">
          <a:extLst>
            <a:ext uri="{FF2B5EF4-FFF2-40B4-BE49-F238E27FC236}">
              <a16:creationId xmlns:a16="http://schemas.microsoft.com/office/drawing/2014/main" xmlns="" id="{00000000-0008-0000-0300-000080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65" name="Picture 63" descr="ecblank">
          <a:extLst>
            <a:ext uri="{FF2B5EF4-FFF2-40B4-BE49-F238E27FC236}">
              <a16:creationId xmlns:a16="http://schemas.microsoft.com/office/drawing/2014/main" xmlns="" id="{00000000-0008-0000-0300-000081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66" name="Picture 64" descr="ecblank">
          <a:extLst>
            <a:ext uri="{FF2B5EF4-FFF2-40B4-BE49-F238E27FC236}">
              <a16:creationId xmlns:a16="http://schemas.microsoft.com/office/drawing/2014/main" xmlns="" id="{00000000-0008-0000-0300-000082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67" name="Picture 65" descr="ecblank">
          <a:extLst>
            <a:ext uri="{FF2B5EF4-FFF2-40B4-BE49-F238E27FC236}">
              <a16:creationId xmlns:a16="http://schemas.microsoft.com/office/drawing/2014/main" xmlns="" id="{00000000-0008-0000-0300-000083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68" name="Picture 66" descr="ecblank">
          <a:extLst>
            <a:ext uri="{FF2B5EF4-FFF2-40B4-BE49-F238E27FC236}">
              <a16:creationId xmlns:a16="http://schemas.microsoft.com/office/drawing/2014/main" xmlns="" id="{00000000-0008-0000-0300-000084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69" name="Picture 68" descr="ecblank">
          <a:extLst>
            <a:ext uri="{FF2B5EF4-FFF2-40B4-BE49-F238E27FC236}">
              <a16:creationId xmlns:a16="http://schemas.microsoft.com/office/drawing/2014/main" xmlns="" id="{00000000-0008-0000-0300-000085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70" name="Picture 72" descr="ecblank">
          <a:extLst>
            <a:ext uri="{FF2B5EF4-FFF2-40B4-BE49-F238E27FC236}">
              <a16:creationId xmlns:a16="http://schemas.microsoft.com/office/drawing/2014/main" xmlns="" id="{00000000-0008-0000-0300-000086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71" name="Picture 97" descr="ecblank">
          <a:extLst>
            <a:ext uri="{FF2B5EF4-FFF2-40B4-BE49-F238E27FC236}">
              <a16:creationId xmlns:a16="http://schemas.microsoft.com/office/drawing/2014/main" xmlns="" id="{00000000-0008-0000-0300-000087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72" name="Picture 99" descr="ecblank">
          <a:extLst>
            <a:ext uri="{FF2B5EF4-FFF2-40B4-BE49-F238E27FC236}">
              <a16:creationId xmlns:a16="http://schemas.microsoft.com/office/drawing/2014/main" xmlns="" id="{00000000-0008-0000-0300-000088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73" name="Picture 101" descr="ecblank">
          <a:extLst>
            <a:ext uri="{FF2B5EF4-FFF2-40B4-BE49-F238E27FC236}">
              <a16:creationId xmlns:a16="http://schemas.microsoft.com/office/drawing/2014/main" xmlns="" id="{00000000-0008-0000-0300-000089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74" name="Picture 103" descr="ecblank">
          <a:extLst>
            <a:ext uri="{FF2B5EF4-FFF2-40B4-BE49-F238E27FC236}">
              <a16:creationId xmlns:a16="http://schemas.microsoft.com/office/drawing/2014/main" xmlns="" id="{00000000-0008-0000-0300-00008A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675" name="Picture 30" descr="ecblank">
          <a:extLst>
            <a:ext uri="{FF2B5EF4-FFF2-40B4-BE49-F238E27FC236}">
              <a16:creationId xmlns:a16="http://schemas.microsoft.com/office/drawing/2014/main" xmlns="" id="{00000000-0008-0000-0300-00008B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676" name="Picture 34" descr="ecblank">
          <a:extLst>
            <a:ext uri="{FF2B5EF4-FFF2-40B4-BE49-F238E27FC236}">
              <a16:creationId xmlns:a16="http://schemas.microsoft.com/office/drawing/2014/main" xmlns="" id="{00000000-0008-0000-0300-00008C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677" name="Picture 38" descr="ecblank">
          <a:extLst>
            <a:ext uri="{FF2B5EF4-FFF2-40B4-BE49-F238E27FC236}">
              <a16:creationId xmlns:a16="http://schemas.microsoft.com/office/drawing/2014/main" xmlns="" id="{00000000-0008-0000-0300-00008D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678" name="Picture 43" descr="ecblank">
          <a:extLst>
            <a:ext uri="{FF2B5EF4-FFF2-40B4-BE49-F238E27FC236}">
              <a16:creationId xmlns:a16="http://schemas.microsoft.com/office/drawing/2014/main" xmlns="" id="{00000000-0008-0000-0300-00008E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679" name="Picture 47" descr="ecblank">
          <a:extLst>
            <a:ext uri="{FF2B5EF4-FFF2-40B4-BE49-F238E27FC236}">
              <a16:creationId xmlns:a16="http://schemas.microsoft.com/office/drawing/2014/main" xmlns="" id="{00000000-0008-0000-0300-00008F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680" name="Picture 51" descr="ecblank">
          <a:extLst>
            <a:ext uri="{FF2B5EF4-FFF2-40B4-BE49-F238E27FC236}">
              <a16:creationId xmlns:a16="http://schemas.microsoft.com/office/drawing/2014/main" xmlns="" id="{00000000-0008-0000-0300-000090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681" name="Picture 55" descr="ecblank">
          <a:extLst>
            <a:ext uri="{FF2B5EF4-FFF2-40B4-BE49-F238E27FC236}">
              <a16:creationId xmlns:a16="http://schemas.microsoft.com/office/drawing/2014/main" xmlns="" id="{00000000-0008-0000-0300-000091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682" name="Picture 59" descr="ecblank">
          <a:extLst>
            <a:ext uri="{FF2B5EF4-FFF2-40B4-BE49-F238E27FC236}">
              <a16:creationId xmlns:a16="http://schemas.microsoft.com/office/drawing/2014/main" xmlns="" id="{00000000-0008-0000-0300-000092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683" name="Picture 63" descr="ecblank">
          <a:extLst>
            <a:ext uri="{FF2B5EF4-FFF2-40B4-BE49-F238E27FC236}">
              <a16:creationId xmlns:a16="http://schemas.microsoft.com/office/drawing/2014/main" xmlns="" id="{00000000-0008-0000-0300-000093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684" name="Picture 64" descr="ecblank">
          <a:extLst>
            <a:ext uri="{FF2B5EF4-FFF2-40B4-BE49-F238E27FC236}">
              <a16:creationId xmlns:a16="http://schemas.microsoft.com/office/drawing/2014/main" xmlns="" id="{00000000-0008-0000-0300-000094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685" name="Picture 65" descr="ecblank">
          <a:extLst>
            <a:ext uri="{FF2B5EF4-FFF2-40B4-BE49-F238E27FC236}">
              <a16:creationId xmlns:a16="http://schemas.microsoft.com/office/drawing/2014/main" xmlns="" id="{00000000-0008-0000-0300-000095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686" name="Picture 66" descr="ecblank">
          <a:extLst>
            <a:ext uri="{FF2B5EF4-FFF2-40B4-BE49-F238E27FC236}">
              <a16:creationId xmlns:a16="http://schemas.microsoft.com/office/drawing/2014/main" xmlns="" id="{00000000-0008-0000-0300-000096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687" name="Picture 68" descr="ecblank">
          <a:extLst>
            <a:ext uri="{FF2B5EF4-FFF2-40B4-BE49-F238E27FC236}">
              <a16:creationId xmlns:a16="http://schemas.microsoft.com/office/drawing/2014/main" xmlns="" id="{00000000-0008-0000-0300-000097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688" name="Picture 72" descr="ecblank">
          <a:extLst>
            <a:ext uri="{FF2B5EF4-FFF2-40B4-BE49-F238E27FC236}">
              <a16:creationId xmlns:a16="http://schemas.microsoft.com/office/drawing/2014/main" xmlns="" id="{00000000-0008-0000-0300-000098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689" name="Picture 97" descr="ecblank">
          <a:extLst>
            <a:ext uri="{FF2B5EF4-FFF2-40B4-BE49-F238E27FC236}">
              <a16:creationId xmlns:a16="http://schemas.microsoft.com/office/drawing/2014/main" xmlns="" id="{00000000-0008-0000-0300-000099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690" name="Picture 99" descr="ecblank">
          <a:extLst>
            <a:ext uri="{FF2B5EF4-FFF2-40B4-BE49-F238E27FC236}">
              <a16:creationId xmlns:a16="http://schemas.microsoft.com/office/drawing/2014/main" xmlns="" id="{00000000-0008-0000-0300-00009A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691" name="Picture 101" descr="ecblank">
          <a:extLst>
            <a:ext uri="{FF2B5EF4-FFF2-40B4-BE49-F238E27FC236}">
              <a16:creationId xmlns:a16="http://schemas.microsoft.com/office/drawing/2014/main" xmlns="" id="{00000000-0008-0000-0300-00009B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692" name="Picture 103" descr="ecblank">
          <a:extLst>
            <a:ext uri="{FF2B5EF4-FFF2-40B4-BE49-F238E27FC236}">
              <a16:creationId xmlns:a16="http://schemas.microsoft.com/office/drawing/2014/main" xmlns="" id="{00000000-0008-0000-0300-00009C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693" name="Picture 105" descr="ecblank">
          <a:extLst>
            <a:ext uri="{FF2B5EF4-FFF2-40B4-BE49-F238E27FC236}">
              <a16:creationId xmlns:a16="http://schemas.microsoft.com/office/drawing/2014/main" xmlns="" id="{00000000-0008-0000-0300-00009D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694" name="Picture 2" descr="ecblank">
          <a:extLst>
            <a:ext uri="{FF2B5EF4-FFF2-40B4-BE49-F238E27FC236}">
              <a16:creationId xmlns:a16="http://schemas.microsoft.com/office/drawing/2014/main" xmlns="" id="{00000000-0008-0000-0300-00009E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695" name="Picture 6" descr="ecblank">
          <a:extLst>
            <a:ext uri="{FF2B5EF4-FFF2-40B4-BE49-F238E27FC236}">
              <a16:creationId xmlns:a16="http://schemas.microsoft.com/office/drawing/2014/main" xmlns="" id="{00000000-0008-0000-0300-00009F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696" name="Picture 10" descr="ecblank">
          <a:extLst>
            <a:ext uri="{FF2B5EF4-FFF2-40B4-BE49-F238E27FC236}">
              <a16:creationId xmlns:a16="http://schemas.microsoft.com/office/drawing/2014/main" xmlns="" id="{00000000-0008-0000-0300-0000A0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697" name="Picture 14" descr="ecblank">
          <a:extLst>
            <a:ext uri="{FF2B5EF4-FFF2-40B4-BE49-F238E27FC236}">
              <a16:creationId xmlns:a16="http://schemas.microsoft.com/office/drawing/2014/main" xmlns="" id="{00000000-0008-0000-0300-0000A1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698" name="Picture 18" descr="ecblank">
          <a:extLst>
            <a:ext uri="{FF2B5EF4-FFF2-40B4-BE49-F238E27FC236}">
              <a16:creationId xmlns:a16="http://schemas.microsoft.com/office/drawing/2014/main" xmlns="" id="{00000000-0008-0000-0300-0000A2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699" name="Picture 22" descr="ecblank">
          <a:extLst>
            <a:ext uri="{FF2B5EF4-FFF2-40B4-BE49-F238E27FC236}">
              <a16:creationId xmlns:a16="http://schemas.microsoft.com/office/drawing/2014/main" xmlns="" id="{00000000-0008-0000-0300-0000A3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00" name="Picture 26" descr="ecblank">
          <a:extLst>
            <a:ext uri="{FF2B5EF4-FFF2-40B4-BE49-F238E27FC236}">
              <a16:creationId xmlns:a16="http://schemas.microsoft.com/office/drawing/2014/main" xmlns="" id="{00000000-0008-0000-0300-0000A4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01" name="Picture 30" descr="ecblank">
          <a:extLst>
            <a:ext uri="{FF2B5EF4-FFF2-40B4-BE49-F238E27FC236}">
              <a16:creationId xmlns:a16="http://schemas.microsoft.com/office/drawing/2014/main" xmlns="" id="{00000000-0008-0000-0300-0000A5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02" name="Picture 34" descr="ecblank">
          <a:extLst>
            <a:ext uri="{FF2B5EF4-FFF2-40B4-BE49-F238E27FC236}">
              <a16:creationId xmlns:a16="http://schemas.microsoft.com/office/drawing/2014/main" xmlns="" id="{00000000-0008-0000-0300-0000A6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03" name="Picture 38" descr="ecblank">
          <a:extLst>
            <a:ext uri="{FF2B5EF4-FFF2-40B4-BE49-F238E27FC236}">
              <a16:creationId xmlns:a16="http://schemas.microsoft.com/office/drawing/2014/main" xmlns="" id="{00000000-0008-0000-0300-0000A7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04" name="Picture 43" descr="ecblank">
          <a:extLst>
            <a:ext uri="{FF2B5EF4-FFF2-40B4-BE49-F238E27FC236}">
              <a16:creationId xmlns:a16="http://schemas.microsoft.com/office/drawing/2014/main" xmlns="" id="{00000000-0008-0000-0300-0000A8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05" name="Picture 47" descr="ecblank">
          <a:extLst>
            <a:ext uri="{FF2B5EF4-FFF2-40B4-BE49-F238E27FC236}">
              <a16:creationId xmlns:a16="http://schemas.microsoft.com/office/drawing/2014/main" xmlns="" id="{00000000-0008-0000-0300-0000A9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06" name="Picture 51" descr="ecblank">
          <a:extLst>
            <a:ext uri="{FF2B5EF4-FFF2-40B4-BE49-F238E27FC236}">
              <a16:creationId xmlns:a16="http://schemas.microsoft.com/office/drawing/2014/main" xmlns="" id="{00000000-0008-0000-0300-0000AA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07" name="Picture 55" descr="ecblank">
          <a:extLst>
            <a:ext uri="{FF2B5EF4-FFF2-40B4-BE49-F238E27FC236}">
              <a16:creationId xmlns:a16="http://schemas.microsoft.com/office/drawing/2014/main" xmlns="" id="{00000000-0008-0000-0300-0000AB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08" name="Picture 59" descr="ecblank">
          <a:extLst>
            <a:ext uri="{FF2B5EF4-FFF2-40B4-BE49-F238E27FC236}">
              <a16:creationId xmlns:a16="http://schemas.microsoft.com/office/drawing/2014/main" xmlns="" id="{00000000-0008-0000-0300-0000AC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09" name="Picture 63" descr="ecblank">
          <a:extLst>
            <a:ext uri="{FF2B5EF4-FFF2-40B4-BE49-F238E27FC236}">
              <a16:creationId xmlns:a16="http://schemas.microsoft.com/office/drawing/2014/main" xmlns="" id="{00000000-0008-0000-0300-0000AD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10" name="Picture 64" descr="ecblank">
          <a:extLst>
            <a:ext uri="{FF2B5EF4-FFF2-40B4-BE49-F238E27FC236}">
              <a16:creationId xmlns:a16="http://schemas.microsoft.com/office/drawing/2014/main" xmlns="" id="{00000000-0008-0000-0300-0000AE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11" name="Picture 65" descr="ecblank">
          <a:extLst>
            <a:ext uri="{FF2B5EF4-FFF2-40B4-BE49-F238E27FC236}">
              <a16:creationId xmlns:a16="http://schemas.microsoft.com/office/drawing/2014/main" xmlns="" id="{00000000-0008-0000-0300-0000AF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12" name="Picture 66" descr="ecblank">
          <a:extLst>
            <a:ext uri="{FF2B5EF4-FFF2-40B4-BE49-F238E27FC236}">
              <a16:creationId xmlns:a16="http://schemas.microsoft.com/office/drawing/2014/main" xmlns="" id="{00000000-0008-0000-0300-0000B0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13" name="Picture 68" descr="ecblank">
          <a:extLst>
            <a:ext uri="{FF2B5EF4-FFF2-40B4-BE49-F238E27FC236}">
              <a16:creationId xmlns:a16="http://schemas.microsoft.com/office/drawing/2014/main" xmlns="" id="{00000000-0008-0000-0300-0000B1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14" name="Picture 72" descr="ecblank">
          <a:extLst>
            <a:ext uri="{FF2B5EF4-FFF2-40B4-BE49-F238E27FC236}">
              <a16:creationId xmlns:a16="http://schemas.microsoft.com/office/drawing/2014/main" xmlns="" id="{00000000-0008-0000-0300-0000B2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15" name="Picture 97" descr="ecblank">
          <a:extLst>
            <a:ext uri="{FF2B5EF4-FFF2-40B4-BE49-F238E27FC236}">
              <a16:creationId xmlns:a16="http://schemas.microsoft.com/office/drawing/2014/main" xmlns="" id="{00000000-0008-0000-0300-0000B3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16" name="Picture 99" descr="ecblank">
          <a:extLst>
            <a:ext uri="{FF2B5EF4-FFF2-40B4-BE49-F238E27FC236}">
              <a16:creationId xmlns:a16="http://schemas.microsoft.com/office/drawing/2014/main" xmlns="" id="{00000000-0008-0000-0300-0000B4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17" name="Picture 101" descr="ecblank">
          <a:extLst>
            <a:ext uri="{FF2B5EF4-FFF2-40B4-BE49-F238E27FC236}">
              <a16:creationId xmlns:a16="http://schemas.microsoft.com/office/drawing/2014/main" xmlns="" id="{00000000-0008-0000-0300-0000B5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18" name="Picture 103" descr="ecblank">
          <a:extLst>
            <a:ext uri="{FF2B5EF4-FFF2-40B4-BE49-F238E27FC236}">
              <a16:creationId xmlns:a16="http://schemas.microsoft.com/office/drawing/2014/main" xmlns="" id="{00000000-0008-0000-0300-0000B6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19" name="Picture 26" descr="ecblank">
          <a:extLst>
            <a:ext uri="{FF2B5EF4-FFF2-40B4-BE49-F238E27FC236}">
              <a16:creationId xmlns:a16="http://schemas.microsoft.com/office/drawing/2014/main" xmlns="" id="{00000000-0008-0000-0300-0000B7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20" name="Picture 30" descr="ecblank">
          <a:extLst>
            <a:ext uri="{FF2B5EF4-FFF2-40B4-BE49-F238E27FC236}">
              <a16:creationId xmlns:a16="http://schemas.microsoft.com/office/drawing/2014/main" xmlns="" id="{00000000-0008-0000-0300-0000B8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21" name="Picture 34" descr="ecblank">
          <a:extLst>
            <a:ext uri="{FF2B5EF4-FFF2-40B4-BE49-F238E27FC236}">
              <a16:creationId xmlns:a16="http://schemas.microsoft.com/office/drawing/2014/main" xmlns="" id="{00000000-0008-0000-0300-0000B9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22" name="Picture 38" descr="ecblank">
          <a:extLst>
            <a:ext uri="{FF2B5EF4-FFF2-40B4-BE49-F238E27FC236}">
              <a16:creationId xmlns:a16="http://schemas.microsoft.com/office/drawing/2014/main" xmlns="" id="{00000000-0008-0000-0300-0000BA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23" name="Picture 43" descr="ecblank">
          <a:extLst>
            <a:ext uri="{FF2B5EF4-FFF2-40B4-BE49-F238E27FC236}">
              <a16:creationId xmlns:a16="http://schemas.microsoft.com/office/drawing/2014/main" xmlns="" id="{00000000-0008-0000-0300-0000BB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24" name="Picture 47" descr="ecblank">
          <a:extLst>
            <a:ext uri="{FF2B5EF4-FFF2-40B4-BE49-F238E27FC236}">
              <a16:creationId xmlns:a16="http://schemas.microsoft.com/office/drawing/2014/main" xmlns="" id="{00000000-0008-0000-0300-0000BC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25" name="Picture 51" descr="ecblank">
          <a:extLst>
            <a:ext uri="{FF2B5EF4-FFF2-40B4-BE49-F238E27FC236}">
              <a16:creationId xmlns:a16="http://schemas.microsoft.com/office/drawing/2014/main" xmlns="" id="{00000000-0008-0000-0300-0000BD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26" name="Picture 55" descr="ecblank">
          <a:extLst>
            <a:ext uri="{FF2B5EF4-FFF2-40B4-BE49-F238E27FC236}">
              <a16:creationId xmlns:a16="http://schemas.microsoft.com/office/drawing/2014/main" xmlns="" id="{00000000-0008-0000-0300-0000BE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27" name="Picture 59" descr="ecblank">
          <a:extLst>
            <a:ext uri="{FF2B5EF4-FFF2-40B4-BE49-F238E27FC236}">
              <a16:creationId xmlns:a16="http://schemas.microsoft.com/office/drawing/2014/main" xmlns="" id="{00000000-0008-0000-0300-0000BF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28" name="Picture 63" descr="ecblank">
          <a:extLst>
            <a:ext uri="{FF2B5EF4-FFF2-40B4-BE49-F238E27FC236}">
              <a16:creationId xmlns:a16="http://schemas.microsoft.com/office/drawing/2014/main" xmlns="" id="{00000000-0008-0000-0300-0000C0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29" name="Picture 64" descr="ecblank">
          <a:extLst>
            <a:ext uri="{FF2B5EF4-FFF2-40B4-BE49-F238E27FC236}">
              <a16:creationId xmlns:a16="http://schemas.microsoft.com/office/drawing/2014/main" xmlns="" id="{00000000-0008-0000-0300-0000C1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30" name="Picture 65" descr="ecblank">
          <a:extLst>
            <a:ext uri="{FF2B5EF4-FFF2-40B4-BE49-F238E27FC236}">
              <a16:creationId xmlns:a16="http://schemas.microsoft.com/office/drawing/2014/main" xmlns="" id="{00000000-0008-0000-0300-0000C2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31" name="Picture 66" descr="ecblank">
          <a:extLst>
            <a:ext uri="{FF2B5EF4-FFF2-40B4-BE49-F238E27FC236}">
              <a16:creationId xmlns:a16="http://schemas.microsoft.com/office/drawing/2014/main" xmlns="" id="{00000000-0008-0000-0300-0000C3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32" name="Picture 68" descr="ecblank">
          <a:extLst>
            <a:ext uri="{FF2B5EF4-FFF2-40B4-BE49-F238E27FC236}">
              <a16:creationId xmlns:a16="http://schemas.microsoft.com/office/drawing/2014/main" xmlns="" id="{00000000-0008-0000-0300-0000C4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33" name="Picture 72" descr="ecblank">
          <a:extLst>
            <a:ext uri="{FF2B5EF4-FFF2-40B4-BE49-F238E27FC236}">
              <a16:creationId xmlns:a16="http://schemas.microsoft.com/office/drawing/2014/main" xmlns="" id="{00000000-0008-0000-0300-0000C5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34" name="Picture 97" descr="ecblank">
          <a:extLst>
            <a:ext uri="{FF2B5EF4-FFF2-40B4-BE49-F238E27FC236}">
              <a16:creationId xmlns:a16="http://schemas.microsoft.com/office/drawing/2014/main" xmlns="" id="{00000000-0008-0000-0300-0000C6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35" name="Picture 99" descr="ecblank">
          <a:extLst>
            <a:ext uri="{FF2B5EF4-FFF2-40B4-BE49-F238E27FC236}">
              <a16:creationId xmlns:a16="http://schemas.microsoft.com/office/drawing/2014/main" xmlns="" id="{00000000-0008-0000-0300-0000C7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36" name="Picture 101" descr="ecblank">
          <a:extLst>
            <a:ext uri="{FF2B5EF4-FFF2-40B4-BE49-F238E27FC236}">
              <a16:creationId xmlns:a16="http://schemas.microsoft.com/office/drawing/2014/main" xmlns="" id="{00000000-0008-0000-0300-0000C8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37" name="Picture 103" descr="ecblank">
          <a:extLst>
            <a:ext uri="{FF2B5EF4-FFF2-40B4-BE49-F238E27FC236}">
              <a16:creationId xmlns:a16="http://schemas.microsoft.com/office/drawing/2014/main" xmlns="" id="{00000000-0008-0000-0300-0000C9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38" name="Picture 105" descr="ecblank">
          <a:extLst>
            <a:ext uri="{FF2B5EF4-FFF2-40B4-BE49-F238E27FC236}">
              <a16:creationId xmlns:a16="http://schemas.microsoft.com/office/drawing/2014/main" xmlns="" id="{00000000-0008-0000-0300-0000CA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39" name="Picture 2" descr="ecblank">
          <a:extLst>
            <a:ext uri="{FF2B5EF4-FFF2-40B4-BE49-F238E27FC236}">
              <a16:creationId xmlns:a16="http://schemas.microsoft.com/office/drawing/2014/main" xmlns="" id="{00000000-0008-0000-0300-0000CB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40" name="Picture 6" descr="ecblank">
          <a:extLst>
            <a:ext uri="{FF2B5EF4-FFF2-40B4-BE49-F238E27FC236}">
              <a16:creationId xmlns:a16="http://schemas.microsoft.com/office/drawing/2014/main" xmlns="" id="{00000000-0008-0000-0300-0000CC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41" name="Picture 10" descr="ecblank">
          <a:extLst>
            <a:ext uri="{FF2B5EF4-FFF2-40B4-BE49-F238E27FC236}">
              <a16:creationId xmlns:a16="http://schemas.microsoft.com/office/drawing/2014/main" xmlns="" id="{00000000-0008-0000-0300-0000CD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42" name="Picture 14" descr="ecblank">
          <a:extLst>
            <a:ext uri="{FF2B5EF4-FFF2-40B4-BE49-F238E27FC236}">
              <a16:creationId xmlns:a16="http://schemas.microsoft.com/office/drawing/2014/main" xmlns="" id="{00000000-0008-0000-0300-0000CE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43" name="Picture 18" descr="ecblank">
          <a:extLst>
            <a:ext uri="{FF2B5EF4-FFF2-40B4-BE49-F238E27FC236}">
              <a16:creationId xmlns:a16="http://schemas.microsoft.com/office/drawing/2014/main" xmlns="" id="{00000000-0008-0000-0300-0000CF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44" name="Picture 22" descr="ecblank">
          <a:extLst>
            <a:ext uri="{FF2B5EF4-FFF2-40B4-BE49-F238E27FC236}">
              <a16:creationId xmlns:a16="http://schemas.microsoft.com/office/drawing/2014/main" xmlns="" id="{00000000-0008-0000-0300-0000D0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45" name="Picture 26" descr="ecblank">
          <a:extLst>
            <a:ext uri="{FF2B5EF4-FFF2-40B4-BE49-F238E27FC236}">
              <a16:creationId xmlns:a16="http://schemas.microsoft.com/office/drawing/2014/main" xmlns="" id="{00000000-0008-0000-0300-0000D1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46" name="Picture 30" descr="ecblank">
          <a:extLst>
            <a:ext uri="{FF2B5EF4-FFF2-40B4-BE49-F238E27FC236}">
              <a16:creationId xmlns:a16="http://schemas.microsoft.com/office/drawing/2014/main" xmlns="" id="{00000000-0008-0000-0300-0000D2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47" name="Picture 34" descr="ecblank">
          <a:extLst>
            <a:ext uri="{FF2B5EF4-FFF2-40B4-BE49-F238E27FC236}">
              <a16:creationId xmlns:a16="http://schemas.microsoft.com/office/drawing/2014/main" xmlns="" id="{00000000-0008-0000-0300-0000D3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48" name="Picture 38" descr="ecblank">
          <a:extLst>
            <a:ext uri="{FF2B5EF4-FFF2-40B4-BE49-F238E27FC236}">
              <a16:creationId xmlns:a16="http://schemas.microsoft.com/office/drawing/2014/main" xmlns="" id="{00000000-0008-0000-0300-0000D4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49" name="Picture 43" descr="ecblank">
          <a:extLst>
            <a:ext uri="{FF2B5EF4-FFF2-40B4-BE49-F238E27FC236}">
              <a16:creationId xmlns:a16="http://schemas.microsoft.com/office/drawing/2014/main" xmlns="" id="{00000000-0008-0000-0300-0000D5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50" name="Picture 47" descr="ecblank">
          <a:extLst>
            <a:ext uri="{FF2B5EF4-FFF2-40B4-BE49-F238E27FC236}">
              <a16:creationId xmlns:a16="http://schemas.microsoft.com/office/drawing/2014/main" xmlns="" id="{00000000-0008-0000-0300-0000D6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51" name="Picture 51" descr="ecblank">
          <a:extLst>
            <a:ext uri="{FF2B5EF4-FFF2-40B4-BE49-F238E27FC236}">
              <a16:creationId xmlns:a16="http://schemas.microsoft.com/office/drawing/2014/main" xmlns="" id="{00000000-0008-0000-0300-0000D7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52" name="Picture 55" descr="ecblank">
          <a:extLst>
            <a:ext uri="{FF2B5EF4-FFF2-40B4-BE49-F238E27FC236}">
              <a16:creationId xmlns:a16="http://schemas.microsoft.com/office/drawing/2014/main" xmlns="" id="{00000000-0008-0000-0300-0000D8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53" name="Picture 59" descr="ecblank">
          <a:extLst>
            <a:ext uri="{FF2B5EF4-FFF2-40B4-BE49-F238E27FC236}">
              <a16:creationId xmlns:a16="http://schemas.microsoft.com/office/drawing/2014/main" xmlns="" id="{00000000-0008-0000-0300-0000D9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54" name="Picture 63" descr="ecblank">
          <a:extLst>
            <a:ext uri="{FF2B5EF4-FFF2-40B4-BE49-F238E27FC236}">
              <a16:creationId xmlns:a16="http://schemas.microsoft.com/office/drawing/2014/main" xmlns="" id="{00000000-0008-0000-0300-0000DA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55" name="Picture 64" descr="ecblank">
          <a:extLst>
            <a:ext uri="{FF2B5EF4-FFF2-40B4-BE49-F238E27FC236}">
              <a16:creationId xmlns:a16="http://schemas.microsoft.com/office/drawing/2014/main" xmlns="" id="{00000000-0008-0000-0300-0000DB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56" name="Picture 65" descr="ecblank">
          <a:extLst>
            <a:ext uri="{FF2B5EF4-FFF2-40B4-BE49-F238E27FC236}">
              <a16:creationId xmlns:a16="http://schemas.microsoft.com/office/drawing/2014/main" xmlns="" id="{00000000-0008-0000-0300-0000DC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57" name="Picture 66" descr="ecblank">
          <a:extLst>
            <a:ext uri="{FF2B5EF4-FFF2-40B4-BE49-F238E27FC236}">
              <a16:creationId xmlns:a16="http://schemas.microsoft.com/office/drawing/2014/main" xmlns="" id="{00000000-0008-0000-0300-0000DD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58" name="Picture 68" descr="ecblank">
          <a:extLst>
            <a:ext uri="{FF2B5EF4-FFF2-40B4-BE49-F238E27FC236}">
              <a16:creationId xmlns:a16="http://schemas.microsoft.com/office/drawing/2014/main" xmlns="" id="{00000000-0008-0000-0300-0000DE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59" name="Picture 72" descr="ecblank">
          <a:extLst>
            <a:ext uri="{FF2B5EF4-FFF2-40B4-BE49-F238E27FC236}">
              <a16:creationId xmlns:a16="http://schemas.microsoft.com/office/drawing/2014/main" xmlns="" id="{00000000-0008-0000-0300-0000DF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60" name="Picture 97" descr="ecblank">
          <a:extLst>
            <a:ext uri="{FF2B5EF4-FFF2-40B4-BE49-F238E27FC236}">
              <a16:creationId xmlns:a16="http://schemas.microsoft.com/office/drawing/2014/main" xmlns="" id="{00000000-0008-0000-0300-0000E0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61" name="Picture 99" descr="ecblank">
          <a:extLst>
            <a:ext uri="{FF2B5EF4-FFF2-40B4-BE49-F238E27FC236}">
              <a16:creationId xmlns:a16="http://schemas.microsoft.com/office/drawing/2014/main" xmlns="" id="{00000000-0008-0000-0300-0000E1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62" name="Picture 101" descr="ecblank">
          <a:extLst>
            <a:ext uri="{FF2B5EF4-FFF2-40B4-BE49-F238E27FC236}">
              <a16:creationId xmlns:a16="http://schemas.microsoft.com/office/drawing/2014/main" xmlns="" id="{00000000-0008-0000-0300-0000E2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63" name="Picture 103" descr="ecblank">
          <a:extLst>
            <a:ext uri="{FF2B5EF4-FFF2-40B4-BE49-F238E27FC236}">
              <a16:creationId xmlns:a16="http://schemas.microsoft.com/office/drawing/2014/main" xmlns="" id="{00000000-0008-0000-0300-0000E3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764" name="Picture 30" descr="ecblank">
          <a:extLst>
            <a:ext uri="{FF2B5EF4-FFF2-40B4-BE49-F238E27FC236}">
              <a16:creationId xmlns:a16="http://schemas.microsoft.com/office/drawing/2014/main" xmlns="" id="{00000000-0008-0000-0300-0000E4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765" name="Picture 34" descr="ecblank">
          <a:extLst>
            <a:ext uri="{FF2B5EF4-FFF2-40B4-BE49-F238E27FC236}">
              <a16:creationId xmlns:a16="http://schemas.microsoft.com/office/drawing/2014/main" xmlns="" id="{00000000-0008-0000-0300-0000E5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766" name="Picture 38" descr="ecblank">
          <a:extLst>
            <a:ext uri="{FF2B5EF4-FFF2-40B4-BE49-F238E27FC236}">
              <a16:creationId xmlns:a16="http://schemas.microsoft.com/office/drawing/2014/main" xmlns="" id="{00000000-0008-0000-0300-0000E6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767" name="Picture 43" descr="ecblank">
          <a:extLst>
            <a:ext uri="{FF2B5EF4-FFF2-40B4-BE49-F238E27FC236}">
              <a16:creationId xmlns:a16="http://schemas.microsoft.com/office/drawing/2014/main" xmlns="" id="{00000000-0008-0000-0300-0000E7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768" name="Picture 47" descr="ecblank">
          <a:extLst>
            <a:ext uri="{FF2B5EF4-FFF2-40B4-BE49-F238E27FC236}">
              <a16:creationId xmlns:a16="http://schemas.microsoft.com/office/drawing/2014/main" xmlns="" id="{00000000-0008-0000-0300-0000E8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769" name="Picture 51" descr="ecblank">
          <a:extLst>
            <a:ext uri="{FF2B5EF4-FFF2-40B4-BE49-F238E27FC236}">
              <a16:creationId xmlns:a16="http://schemas.microsoft.com/office/drawing/2014/main" xmlns="" id="{00000000-0008-0000-0300-0000E9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770" name="Picture 55" descr="ecblank">
          <a:extLst>
            <a:ext uri="{FF2B5EF4-FFF2-40B4-BE49-F238E27FC236}">
              <a16:creationId xmlns:a16="http://schemas.microsoft.com/office/drawing/2014/main" xmlns="" id="{00000000-0008-0000-0300-0000EA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771" name="Picture 59" descr="ecblank">
          <a:extLst>
            <a:ext uri="{FF2B5EF4-FFF2-40B4-BE49-F238E27FC236}">
              <a16:creationId xmlns:a16="http://schemas.microsoft.com/office/drawing/2014/main" xmlns="" id="{00000000-0008-0000-0300-0000EB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772" name="Picture 63" descr="ecblank">
          <a:extLst>
            <a:ext uri="{FF2B5EF4-FFF2-40B4-BE49-F238E27FC236}">
              <a16:creationId xmlns:a16="http://schemas.microsoft.com/office/drawing/2014/main" xmlns="" id="{00000000-0008-0000-0300-0000EC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773" name="Picture 64" descr="ecblank">
          <a:extLst>
            <a:ext uri="{FF2B5EF4-FFF2-40B4-BE49-F238E27FC236}">
              <a16:creationId xmlns:a16="http://schemas.microsoft.com/office/drawing/2014/main" xmlns="" id="{00000000-0008-0000-0300-0000ED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774" name="Picture 65" descr="ecblank">
          <a:extLst>
            <a:ext uri="{FF2B5EF4-FFF2-40B4-BE49-F238E27FC236}">
              <a16:creationId xmlns:a16="http://schemas.microsoft.com/office/drawing/2014/main" xmlns="" id="{00000000-0008-0000-0300-0000EE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775" name="Picture 66" descr="ecblank">
          <a:extLst>
            <a:ext uri="{FF2B5EF4-FFF2-40B4-BE49-F238E27FC236}">
              <a16:creationId xmlns:a16="http://schemas.microsoft.com/office/drawing/2014/main" xmlns="" id="{00000000-0008-0000-0300-0000EF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776" name="Picture 68" descr="ecblank">
          <a:extLst>
            <a:ext uri="{FF2B5EF4-FFF2-40B4-BE49-F238E27FC236}">
              <a16:creationId xmlns:a16="http://schemas.microsoft.com/office/drawing/2014/main" xmlns="" id="{00000000-0008-0000-0300-0000F0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777" name="Picture 72" descr="ecblank">
          <a:extLst>
            <a:ext uri="{FF2B5EF4-FFF2-40B4-BE49-F238E27FC236}">
              <a16:creationId xmlns:a16="http://schemas.microsoft.com/office/drawing/2014/main" xmlns="" id="{00000000-0008-0000-0300-0000F1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778" name="Picture 97" descr="ecblank">
          <a:extLst>
            <a:ext uri="{FF2B5EF4-FFF2-40B4-BE49-F238E27FC236}">
              <a16:creationId xmlns:a16="http://schemas.microsoft.com/office/drawing/2014/main" xmlns="" id="{00000000-0008-0000-0300-0000F2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779" name="Picture 99" descr="ecblank">
          <a:extLst>
            <a:ext uri="{FF2B5EF4-FFF2-40B4-BE49-F238E27FC236}">
              <a16:creationId xmlns:a16="http://schemas.microsoft.com/office/drawing/2014/main" xmlns="" id="{00000000-0008-0000-0300-0000F3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780" name="Picture 101" descr="ecblank">
          <a:extLst>
            <a:ext uri="{FF2B5EF4-FFF2-40B4-BE49-F238E27FC236}">
              <a16:creationId xmlns:a16="http://schemas.microsoft.com/office/drawing/2014/main" xmlns="" id="{00000000-0008-0000-0300-0000F4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781" name="Picture 103" descr="ecblank">
          <a:extLst>
            <a:ext uri="{FF2B5EF4-FFF2-40B4-BE49-F238E27FC236}">
              <a16:creationId xmlns:a16="http://schemas.microsoft.com/office/drawing/2014/main" xmlns="" id="{00000000-0008-0000-0300-0000F5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782" name="Picture 105" descr="ecblank">
          <a:extLst>
            <a:ext uri="{FF2B5EF4-FFF2-40B4-BE49-F238E27FC236}">
              <a16:creationId xmlns:a16="http://schemas.microsoft.com/office/drawing/2014/main" xmlns="" id="{00000000-0008-0000-0300-0000F6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783" name="Picture 2" descr="ecblank">
          <a:extLst>
            <a:ext uri="{FF2B5EF4-FFF2-40B4-BE49-F238E27FC236}">
              <a16:creationId xmlns:a16="http://schemas.microsoft.com/office/drawing/2014/main" xmlns="" id="{00000000-0008-0000-0300-0000F7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784" name="Picture 6" descr="ecblank">
          <a:extLst>
            <a:ext uri="{FF2B5EF4-FFF2-40B4-BE49-F238E27FC236}">
              <a16:creationId xmlns:a16="http://schemas.microsoft.com/office/drawing/2014/main" xmlns="" id="{00000000-0008-0000-0300-0000F8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785" name="Picture 10" descr="ecblank">
          <a:extLst>
            <a:ext uri="{FF2B5EF4-FFF2-40B4-BE49-F238E27FC236}">
              <a16:creationId xmlns:a16="http://schemas.microsoft.com/office/drawing/2014/main" xmlns="" id="{00000000-0008-0000-0300-0000F9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786" name="Picture 14" descr="ecblank">
          <a:extLst>
            <a:ext uri="{FF2B5EF4-FFF2-40B4-BE49-F238E27FC236}">
              <a16:creationId xmlns:a16="http://schemas.microsoft.com/office/drawing/2014/main" xmlns="" id="{00000000-0008-0000-0300-0000FA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787" name="Picture 18" descr="ecblank">
          <a:extLst>
            <a:ext uri="{FF2B5EF4-FFF2-40B4-BE49-F238E27FC236}">
              <a16:creationId xmlns:a16="http://schemas.microsoft.com/office/drawing/2014/main" xmlns="" id="{00000000-0008-0000-0300-0000FB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788" name="Picture 22" descr="ecblank">
          <a:extLst>
            <a:ext uri="{FF2B5EF4-FFF2-40B4-BE49-F238E27FC236}">
              <a16:creationId xmlns:a16="http://schemas.microsoft.com/office/drawing/2014/main" xmlns="" id="{00000000-0008-0000-0300-0000FC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789" name="Picture 26" descr="ecblank">
          <a:extLst>
            <a:ext uri="{FF2B5EF4-FFF2-40B4-BE49-F238E27FC236}">
              <a16:creationId xmlns:a16="http://schemas.microsoft.com/office/drawing/2014/main" xmlns="" id="{00000000-0008-0000-0300-0000FD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790" name="Picture 30" descr="ecblank">
          <a:extLst>
            <a:ext uri="{FF2B5EF4-FFF2-40B4-BE49-F238E27FC236}">
              <a16:creationId xmlns:a16="http://schemas.microsoft.com/office/drawing/2014/main" xmlns="" id="{00000000-0008-0000-0300-0000FE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791" name="Picture 34" descr="ecblank">
          <a:extLst>
            <a:ext uri="{FF2B5EF4-FFF2-40B4-BE49-F238E27FC236}">
              <a16:creationId xmlns:a16="http://schemas.microsoft.com/office/drawing/2014/main" xmlns="" id="{00000000-0008-0000-0300-0000FF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792" name="Picture 38" descr="ecblank">
          <a:extLst>
            <a:ext uri="{FF2B5EF4-FFF2-40B4-BE49-F238E27FC236}">
              <a16:creationId xmlns:a16="http://schemas.microsoft.com/office/drawing/2014/main" xmlns="" id="{00000000-0008-0000-0300-000000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793" name="Picture 43" descr="ecblank">
          <a:extLst>
            <a:ext uri="{FF2B5EF4-FFF2-40B4-BE49-F238E27FC236}">
              <a16:creationId xmlns:a16="http://schemas.microsoft.com/office/drawing/2014/main" xmlns="" id="{00000000-0008-0000-0300-000001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794" name="Picture 47" descr="ecblank">
          <a:extLst>
            <a:ext uri="{FF2B5EF4-FFF2-40B4-BE49-F238E27FC236}">
              <a16:creationId xmlns:a16="http://schemas.microsoft.com/office/drawing/2014/main" xmlns="" id="{00000000-0008-0000-0300-000002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795" name="Picture 51" descr="ecblank">
          <a:extLst>
            <a:ext uri="{FF2B5EF4-FFF2-40B4-BE49-F238E27FC236}">
              <a16:creationId xmlns:a16="http://schemas.microsoft.com/office/drawing/2014/main" xmlns="" id="{00000000-0008-0000-0300-000003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796" name="Picture 55" descr="ecblank">
          <a:extLst>
            <a:ext uri="{FF2B5EF4-FFF2-40B4-BE49-F238E27FC236}">
              <a16:creationId xmlns:a16="http://schemas.microsoft.com/office/drawing/2014/main" xmlns="" id="{00000000-0008-0000-0300-000004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797" name="Picture 59" descr="ecblank">
          <a:extLst>
            <a:ext uri="{FF2B5EF4-FFF2-40B4-BE49-F238E27FC236}">
              <a16:creationId xmlns:a16="http://schemas.microsoft.com/office/drawing/2014/main" xmlns="" id="{00000000-0008-0000-0300-000005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798" name="Picture 63" descr="ecblank">
          <a:extLst>
            <a:ext uri="{FF2B5EF4-FFF2-40B4-BE49-F238E27FC236}">
              <a16:creationId xmlns:a16="http://schemas.microsoft.com/office/drawing/2014/main" xmlns="" id="{00000000-0008-0000-0300-000006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799" name="Picture 64" descr="ecblank">
          <a:extLst>
            <a:ext uri="{FF2B5EF4-FFF2-40B4-BE49-F238E27FC236}">
              <a16:creationId xmlns:a16="http://schemas.microsoft.com/office/drawing/2014/main" xmlns="" id="{00000000-0008-0000-0300-000007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800" name="Picture 65" descr="ecblank">
          <a:extLst>
            <a:ext uri="{FF2B5EF4-FFF2-40B4-BE49-F238E27FC236}">
              <a16:creationId xmlns:a16="http://schemas.microsoft.com/office/drawing/2014/main" xmlns="" id="{00000000-0008-0000-0300-000008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801" name="Picture 66" descr="ecblank">
          <a:extLst>
            <a:ext uri="{FF2B5EF4-FFF2-40B4-BE49-F238E27FC236}">
              <a16:creationId xmlns:a16="http://schemas.microsoft.com/office/drawing/2014/main" xmlns="" id="{00000000-0008-0000-0300-000009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802" name="Picture 68" descr="ecblank">
          <a:extLst>
            <a:ext uri="{FF2B5EF4-FFF2-40B4-BE49-F238E27FC236}">
              <a16:creationId xmlns:a16="http://schemas.microsoft.com/office/drawing/2014/main" xmlns="" id="{00000000-0008-0000-0300-00000A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803" name="Picture 72" descr="ecblank">
          <a:extLst>
            <a:ext uri="{FF2B5EF4-FFF2-40B4-BE49-F238E27FC236}">
              <a16:creationId xmlns:a16="http://schemas.microsoft.com/office/drawing/2014/main" xmlns="" id="{00000000-0008-0000-0300-00000B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804" name="Picture 97" descr="ecblank">
          <a:extLst>
            <a:ext uri="{FF2B5EF4-FFF2-40B4-BE49-F238E27FC236}">
              <a16:creationId xmlns:a16="http://schemas.microsoft.com/office/drawing/2014/main" xmlns="" id="{00000000-0008-0000-0300-00000C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805" name="Picture 99" descr="ecblank">
          <a:extLst>
            <a:ext uri="{FF2B5EF4-FFF2-40B4-BE49-F238E27FC236}">
              <a16:creationId xmlns:a16="http://schemas.microsoft.com/office/drawing/2014/main" xmlns="" id="{00000000-0008-0000-0300-00000D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806" name="Picture 101" descr="ecblank">
          <a:extLst>
            <a:ext uri="{FF2B5EF4-FFF2-40B4-BE49-F238E27FC236}">
              <a16:creationId xmlns:a16="http://schemas.microsoft.com/office/drawing/2014/main" xmlns="" id="{00000000-0008-0000-0300-00000E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807" name="Picture 103" descr="ecblank">
          <a:extLst>
            <a:ext uri="{FF2B5EF4-FFF2-40B4-BE49-F238E27FC236}">
              <a16:creationId xmlns:a16="http://schemas.microsoft.com/office/drawing/2014/main" xmlns="" id="{00000000-0008-0000-0300-00000F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808" name="Picture 26" descr="ecblank">
          <a:extLst>
            <a:ext uri="{FF2B5EF4-FFF2-40B4-BE49-F238E27FC236}">
              <a16:creationId xmlns:a16="http://schemas.microsoft.com/office/drawing/2014/main" xmlns="" id="{00000000-0008-0000-0300-000010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809" name="Picture 30" descr="ecblank">
          <a:extLst>
            <a:ext uri="{FF2B5EF4-FFF2-40B4-BE49-F238E27FC236}">
              <a16:creationId xmlns:a16="http://schemas.microsoft.com/office/drawing/2014/main" xmlns="" id="{00000000-0008-0000-0300-000011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810" name="Picture 34" descr="ecblank">
          <a:extLst>
            <a:ext uri="{FF2B5EF4-FFF2-40B4-BE49-F238E27FC236}">
              <a16:creationId xmlns:a16="http://schemas.microsoft.com/office/drawing/2014/main" xmlns="" id="{00000000-0008-0000-0300-000012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811" name="Picture 38" descr="ecblank">
          <a:extLst>
            <a:ext uri="{FF2B5EF4-FFF2-40B4-BE49-F238E27FC236}">
              <a16:creationId xmlns:a16="http://schemas.microsoft.com/office/drawing/2014/main" xmlns="" id="{00000000-0008-0000-0300-000013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812" name="Picture 43" descr="ecblank">
          <a:extLst>
            <a:ext uri="{FF2B5EF4-FFF2-40B4-BE49-F238E27FC236}">
              <a16:creationId xmlns:a16="http://schemas.microsoft.com/office/drawing/2014/main" xmlns="" id="{00000000-0008-0000-0300-000014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813" name="Picture 47" descr="ecblank">
          <a:extLst>
            <a:ext uri="{FF2B5EF4-FFF2-40B4-BE49-F238E27FC236}">
              <a16:creationId xmlns:a16="http://schemas.microsoft.com/office/drawing/2014/main" xmlns="" id="{00000000-0008-0000-0300-000015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814" name="Picture 51" descr="ecblank">
          <a:extLst>
            <a:ext uri="{FF2B5EF4-FFF2-40B4-BE49-F238E27FC236}">
              <a16:creationId xmlns:a16="http://schemas.microsoft.com/office/drawing/2014/main" xmlns="" id="{00000000-0008-0000-0300-000016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815" name="Picture 55" descr="ecblank">
          <a:extLst>
            <a:ext uri="{FF2B5EF4-FFF2-40B4-BE49-F238E27FC236}">
              <a16:creationId xmlns:a16="http://schemas.microsoft.com/office/drawing/2014/main" xmlns="" id="{00000000-0008-0000-0300-000017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816" name="Picture 59" descr="ecblank">
          <a:extLst>
            <a:ext uri="{FF2B5EF4-FFF2-40B4-BE49-F238E27FC236}">
              <a16:creationId xmlns:a16="http://schemas.microsoft.com/office/drawing/2014/main" xmlns="" id="{00000000-0008-0000-0300-000018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817" name="Picture 63" descr="ecblank">
          <a:extLst>
            <a:ext uri="{FF2B5EF4-FFF2-40B4-BE49-F238E27FC236}">
              <a16:creationId xmlns:a16="http://schemas.microsoft.com/office/drawing/2014/main" xmlns="" id="{00000000-0008-0000-0300-000019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818" name="Picture 64" descr="ecblank">
          <a:extLst>
            <a:ext uri="{FF2B5EF4-FFF2-40B4-BE49-F238E27FC236}">
              <a16:creationId xmlns:a16="http://schemas.microsoft.com/office/drawing/2014/main" xmlns="" id="{00000000-0008-0000-0300-00001A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819" name="Picture 65" descr="ecblank">
          <a:extLst>
            <a:ext uri="{FF2B5EF4-FFF2-40B4-BE49-F238E27FC236}">
              <a16:creationId xmlns:a16="http://schemas.microsoft.com/office/drawing/2014/main" xmlns="" id="{00000000-0008-0000-0300-00001B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820" name="Picture 66" descr="ecblank">
          <a:extLst>
            <a:ext uri="{FF2B5EF4-FFF2-40B4-BE49-F238E27FC236}">
              <a16:creationId xmlns:a16="http://schemas.microsoft.com/office/drawing/2014/main" xmlns="" id="{00000000-0008-0000-0300-00001C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821" name="Picture 68" descr="ecblank">
          <a:extLst>
            <a:ext uri="{FF2B5EF4-FFF2-40B4-BE49-F238E27FC236}">
              <a16:creationId xmlns:a16="http://schemas.microsoft.com/office/drawing/2014/main" xmlns="" id="{00000000-0008-0000-0300-00001D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822" name="Picture 72" descr="ecblank">
          <a:extLst>
            <a:ext uri="{FF2B5EF4-FFF2-40B4-BE49-F238E27FC236}">
              <a16:creationId xmlns:a16="http://schemas.microsoft.com/office/drawing/2014/main" xmlns="" id="{00000000-0008-0000-0300-00001E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823" name="Picture 97" descr="ecblank">
          <a:extLst>
            <a:ext uri="{FF2B5EF4-FFF2-40B4-BE49-F238E27FC236}">
              <a16:creationId xmlns:a16="http://schemas.microsoft.com/office/drawing/2014/main" xmlns="" id="{00000000-0008-0000-0300-00001F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824" name="Picture 99" descr="ecblank">
          <a:extLst>
            <a:ext uri="{FF2B5EF4-FFF2-40B4-BE49-F238E27FC236}">
              <a16:creationId xmlns:a16="http://schemas.microsoft.com/office/drawing/2014/main" xmlns="" id="{00000000-0008-0000-0300-000020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825" name="Picture 101" descr="ecblank">
          <a:extLst>
            <a:ext uri="{FF2B5EF4-FFF2-40B4-BE49-F238E27FC236}">
              <a16:creationId xmlns:a16="http://schemas.microsoft.com/office/drawing/2014/main" xmlns="" id="{00000000-0008-0000-0300-000021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826" name="Picture 103" descr="ecblank">
          <a:extLst>
            <a:ext uri="{FF2B5EF4-FFF2-40B4-BE49-F238E27FC236}">
              <a16:creationId xmlns:a16="http://schemas.microsoft.com/office/drawing/2014/main" xmlns="" id="{00000000-0008-0000-0300-000022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827" name="Picture 105" descr="ecblank">
          <a:extLst>
            <a:ext uri="{FF2B5EF4-FFF2-40B4-BE49-F238E27FC236}">
              <a16:creationId xmlns:a16="http://schemas.microsoft.com/office/drawing/2014/main" xmlns="" id="{00000000-0008-0000-0300-000023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828" name="Picture 2" descr="ecblank">
          <a:extLst>
            <a:ext uri="{FF2B5EF4-FFF2-40B4-BE49-F238E27FC236}">
              <a16:creationId xmlns:a16="http://schemas.microsoft.com/office/drawing/2014/main" xmlns="" id="{00000000-0008-0000-0300-000024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829" name="Picture 6" descr="ecblank">
          <a:extLst>
            <a:ext uri="{FF2B5EF4-FFF2-40B4-BE49-F238E27FC236}">
              <a16:creationId xmlns:a16="http://schemas.microsoft.com/office/drawing/2014/main" xmlns="" id="{00000000-0008-0000-0300-000025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830" name="Picture 10" descr="ecblank">
          <a:extLst>
            <a:ext uri="{FF2B5EF4-FFF2-40B4-BE49-F238E27FC236}">
              <a16:creationId xmlns:a16="http://schemas.microsoft.com/office/drawing/2014/main" xmlns="" id="{00000000-0008-0000-0300-000026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831" name="Picture 14" descr="ecblank">
          <a:extLst>
            <a:ext uri="{FF2B5EF4-FFF2-40B4-BE49-F238E27FC236}">
              <a16:creationId xmlns:a16="http://schemas.microsoft.com/office/drawing/2014/main" xmlns="" id="{00000000-0008-0000-0300-000027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832" name="Picture 18" descr="ecblank">
          <a:extLst>
            <a:ext uri="{FF2B5EF4-FFF2-40B4-BE49-F238E27FC236}">
              <a16:creationId xmlns:a16="http://schemas.microsoft.com/office/drawing/2014/main" xmlns="" id="{00000000-0008-0000-0300-000028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833" name="Picture 22" descr="ecblank">
          <a:extLst>
            <a:ext uri="{FF2B5EF4-FFF2-40B4-BE49-F238E27FC236}">
              <a16:creationId xmlns:a16="http://schemas.microsoft.com/office/drawing/2014/main" xmlns="" id="{00000000-0008-0000-0300-000029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834" name="Picture 26" descr="ecblank">
          <a:extLst>
            <a:ext uri="{FF2B5EF4-FFF2-40B4-BE49-F238E27FC236}">
              <a16:creationId xmlns:a16="http://schemas.microsoft.com/office/drawing/2014/main" xmlns="" id="{00000000-0008-0000-0300-00002A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835" name="Picture 30" descr="ecblank">
          <a:extLst>
            <a:ext uri="{FF2B5EF4-FFF2-40B4-BE49-F238E27FC236}">
              <a16:creationId xmlns:a16="http://schemas.microsoft.com/office/drawing/2014/main" xmlns="" id="{00000000-0008-0000-0300-00002B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836" name="Picture 34" descr="ecblank">
          <a:extLst>
            <a:ext uri="{FF2B5EF4-FFF2-40B4-BE49-F238E27FC236}">
              <a16:creationId xmlns:a16="http://schemas.microsoft.com/office/drawing/2014/main" xmlns="" id="{00000000-0008-0000-0300-00002C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837" name="Picture 38" descr="ecblank">
          <a:extLst>
            <a:ext uri="{FF2B5EF4-FFF2-40B4-BE49-F238E27FC236}">
              <a16:creationId xmlns:a16="http://schemas.microsoft.com/office/drawing/2014/main" xmlns="" id="{00000000-0008-0000-0300-00002D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838" name="Picture 43" descr="ecblank">
          <a:extLst>
            <a:ext uri="{FF2B5EF4-FFF2-40B4-BE49-F238E27FC236}">
              <a16:creationId xmlns:a16="http://schemas.microsoft.com/office/drawing/2014/main" xmlns="" id="{00000000-0008-0000-0300-00002E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839" name="Picture 47" descr="ecblank">
          <a:extLst>
            <a:ext uri="{FF2B5EF4-FFF2-40B4-BE49-F238E27FC236}">
              <a16:creationId xmlns:a16="http://schemas.microsoft.com/office/drawing/2014/main" xmlns="" id="{00000000-0008-0000-0300-00002F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840" name="Picture 51" descr="ecblank">
          <a:extLst>
            <a:ext uri="{FF2B5EF4-FFF2-40B4-BE49-F238E27FC236}">
              <a16:creationId xmlns:a16="http://schemas.microsoft.com/office/drawing/2014/main" xmlns="" id="{00000000-0008-0000-0300-000030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841" name="Picture 55" descr="ecblank">
          <a:extLst>
            <a:ext uri="{FF2B5EF4-FFF2-40B4-BE49-F238E27FC236}">
              <a16:creationId xmlns:a16="http://schemas.microsoft.com/office/drawing/2014/main" xmlns="" id="{00000000-0008-0000-0300-000031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842" name="Picture 59" descr="ecblank">
          <a:extLst>
            <a:ext uri="{FF2B5EF4-FFF2-40B4-BE49-F238E27FC236}">
              <a16:creationId xmlns:a16="http://schemas.microsoft.com/office/drawing/2014/main" xmlns="" id="{00000000-0008-0000-0300-000032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843" name="Picture 63" descr="ecblank">
          <a:extLst>
            <a:ext uri="{FF2B5EF4-FFF2-40B4-BE49-F238E27FC236}">
              <a16:creationId xmlns:a16="http://schemas.microsoft.com/office/drawing/2014/main" xmlns="" id="{00000000-0008-0000-0300-000033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844" name="Picture 64" descr="ecblank">
          <a:extLst>
            <a:ext uri="{FF2B5EF4-FFF2-40B4-BE49-F238E27FC236}">
              <a16:creationId xmlns:a16="http://schemas.microsoft.com/office/drawing/2014/main" xmlns="" id="{00000000-0008-0000-0300-000034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845" name="Picture 65" descr="ecblank">
          <a:extLst>
            <a:ext uri="{FF2B5EF4-FFF2-40B4-BE49-F238E27FC236}">
              <a16:creationId xmlns:a16="http://schemas.microsoft.com/office/drawing/2014/main" xmlns="" id="{00000000-0008-0000-0300-000035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846" name="Picture 66" descr="ecblank">
          <a:extLst>
            <a:ext uri="{FF2B5EF4-FFF2-40B4-BE49-F238E27FC236}">
              <a16:creationId xmlns:a16="http://schemas.microsoft.com/office/drawing/2014/main" xmlns="" id="{00000000-0008-0000-0300-000036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847" name="Picture 68" descr="ecblank">
          <a:extLst>
            <a:ext uri="{FF2B5EF4-FFF2-40B4-BE49-F238E27FC236}">
              <a16:creationId xmlns:a16="http://schemas.microsoft.com/office/drawing/2014/main" xmlns="" id="{00000000-0008-0000-0300-000037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848" name="Picture 72" descr="ecblank">
          <a:extLst>
            <a:ext uri="{FF2B5EF4-FFF2-40B4-BE49-F238E27FC236}">
              <a16:creationId xmlns:a16="http://schemas.microsoft.com/office/drawing/2014/main" xmlns="" id="{00000000-0008-0000-0300-000038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849" name="Picture 97" descr="ecblank">
          <a:extLst>
            <a:ext uri="{FF2B5EF4-FFF2-40B4-BE49-F238E27FC236}">
              <a16:creationId xmlns:a16="http://schemas.microsoft.com/office/drawing/2014/main" xmlns="" id="{00000000-0008-0000-0300-000039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850" name="Picture 99" descr="ecblank">
          <a:extLst>
            <a:ext uri="{FF2B5EF4-FFF2-40B4-BE49-F238E27FC236}">
              <a16:creationId xmlns:a16="http://schemas.microsoft.com/office/drawing/2014/main" xmlns="" id="{00000000-0008-0000-0300-00003A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851" name="Picture 101" descr="ecblank">
          <a:extLst>
            <a:ext uri="{FF2B5EF4-FFF2-40B4-BE49-F238E27FC236}">
              <a16:creationId xmlns:a16="http://schemas.microsoft.com/office/drawing/2014/main" xmlns="" id="{00000000-0008-0000-0300-00003B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852" name="Picture 103" descr="ecblank">
          <a:extLst>
            <a:ext uri="{FF2B5EF4-FFF2-40B4-BE49-F238E27FC236}">
              <a16:creationId xmlns:a16="http://schemas.microsoft.com/office/drawing/2014/main" xmlns="" id="{00000000-0008-0000-0300-00003C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853" name="Picture 30" descr="ecblank">
          <a:extLst>
            <a:ext uri="{FF2B5EF4-FFF2-40B4-BE49-F238E27FC236}">
              <a16:creationId xmlns:a16="http://schemas.microsoft.com/office/drawing/2014/main" xmlns="" id="{00000000-0008-0000-0300-00003D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854" name="Picture 34" descr="ecblank">
          <a:extLst>
            <a:ext uri="{FF2B5EF4-FFF2-40B4-BE49-F238E27FC236}">
              <a16:creationId xmlns:a16="http://schemas.microsoft.com/office/drawing/2014/main" xmlns="" id="{00000000-0008-0000-0300-00003E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855" name="Picture 38" descr="ecblank">
          <a:extLst>
            <a:ext uri="{FF2B5EF4-FFF2-40B4-BE49-F238E27FC236}">
              <a16:creationId xmlns:a16="http://schemas.microsoft.com/office/drawing/2014/main" xmlns="" id="{00000000-0008-0000-0300-00003F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856" name="Picture 43" descr="ecblank">
          <a:extLst>
            <a:ext uri="{FF2B5EF4-FFF2-40B4-BE49-F238E27FC236}">
              <a16:creationId xmlns:a16="http://schemas.microsoft.com/office/drawing/2014/main" xmlns="" id="{00000000-0008-0000-0300-000040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857" name="Picture 47" descr="ecblank">
          <a:extLst>
            <a:ext uri="{FF2B5EF4-FFF2-40B4-BE49-F238E27FC236}">
              <a16:creationId xmlns:a16="http://schemas.microsoft.com/office/drawing/2014/main" xmlns="" id="{00000000-0008-0000-0300-000041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858" name="Picture 51" descr="ecblank">
          <a:extLst>
            <a:ext uri="{FF2B5EF4-FFF2-40B4-BE49-F238E27FC236}">
              <a16:creationId xmlns:a16="http://schemas.microsoft.com/office/drawing/2014/main" xmlns="" id="{00000000-0008-0000-0300-000042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859" name="Picture 55" descr="ecblank">
          <a:extLst>
            <a:ext uri="{FF2B5EF4-FFF2-40B4-BE49-F238E27FC236}">
              <a16:creationId xmlns:a16="http://schemas.microsoft.com/office/drawing/2014/main" xmlns="" id="{00000000-0008-0000-0300-000043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860" name="Picture 59" descr="ecblank">
          <a:extLst>
            <a:ext uri="{FF2B5EF4-FFF2-40B4-BE49-F238E27FC236}">
              <a16:creationId xmlns:a16="http://schemas.microsoft.com/office/drawing/2014/main" xmlns="" id="{00000000-0008-0000-0300-000044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861" name="Picture 63" descr="ecblank">
          <a:extLst>
            <a:ext uri="{FF2B5EF4-FFF2-40B4-BE49-F238E27FC236}">
              <a16:creationId xmlns:a16="http://schemas.microsoft.com/office/drawing/2014/main" xmlns="" id="{00000000-0008-0000-0300-000045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862" name="Picture 64" descr="ecblank">
          <a:extLst>
            <a:ext uri="{FF2B5EF4-FFF2-40B4-BE49-F238E27FC236}">
              <a16:creationId xmlns:a16="http://schemas.microsoft.com/office/drawing/2014/main" xmlns="" id="{00000000-0008-0000-0300-000046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863" name="Picture 65" descr="ecblank">
          <a:extLst>
            <a:ext uri="{FF2B5EF4-FFF2-40B4-BE49-F238E27FC236}">
              <a16:creationId xmlns:a16="http://schemas.microsoft.com/office/drawing/2014/main" xmlns="" id="{00000000-0008-0000-0300-000047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864" name="Picture 66" descr="ecblank">
          <a:extLst>
            <a:ext uri="{FF2B5EF4-FFF2-40B4-BE49-F238E27FC236}">
              <a16:creationId xmlns:a16="http://schemas.microsoft.com/office/drawing/2014/main" xmlns="" id="{00000000-0008-0000-0300-000048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865" name="Picture 68" descr="ecblank">
          <a:extLst>
            <a:ext uri="{FF2B5EF4-FFF2-40B4-BE49-F238E27FC236}">
              <a16:creationId xmlns:a16="http://schemas.microsoft.com/office/drawing/2014/main" xmlns="" id="{00000000-0008-0000-0300-000049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866" name="Picture 72" descr="ecblank">
          <a:extLst>
            <a:ext uri="{FF2B5EF4-FFF2-40B4-BE49-F238E27FC236}">
              <a16:creationId xmlns:a16="http://schemas.microsoft.com/office/drawing/2014/main" xmlns="" id="{00000000-0008-0000-0300-00004A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867" name="Picture 97" descr="ecblank">
          <a:extLst>
            <a:ext uri="{FF2B5EF4-FFF2-40B4-BE49-F238E27FC236}">
              <a16:creationId xmlns:a16="http://schemas.microsoft.com/office/drawing/2014/main" xmlns="" id="{00000000-0008-0000-0300-00004B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868" name="Picture 99" descr="ecblank">
          <a:extLst>
            <a:ext uri="{FF2B5EF4-FFF2-40B4-BE49-F238E27FC236}">
              <a16:creationId xmlns:a16="http://schemas.microsoft.com/office/drawing/2014/main" xmlns="" id="{00000000-0008-0000-0300-00004C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869" name="Picture 101" descr="ecblank">
          <a:extLst>
            <a:ext uri="{FF2B5EF4-FFF2-40B4-BE49-F238E27FC236}">
              <a16:creationId xmlns:a16="http://schemas.microsoft.com/office/drawing/2014/main" xmlns="" id="{00000000-0008-0000-0300-00004D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870" name="Picture 103" descr="ecblank">
          <a:extLst>
            <a:ext uri="{FF2B5EF4-FFF2-40B4-BE49-F238E27FC236}">
              <a16:creationId xmlns:a16="http://schemas.microsoft.com/office/drawing/2014/main" xmlns="" id="{00000000-0008-0000-0300-00004E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871" name="Picture 105" descr="ecblank">
          <a:extLst>
            <a:ext uri="{FF2B5EF4-FFF2-40B4-BE49-F238E27FC236}">
              <a16:creationId xmlns:a16="http://schemas.microsoft.com/office/drawing/2014/main" xmlns="" id="{00000000-0008-0000-0300-00004F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872" name="Picture 2" descr="ecblank">
          <a:extLst>
            <a:ext uri="{FF2B5EF4-FFF2-40B4-BE49-F238E27FC236}">
              <a16:creationId xmlns:a16="http://schemas.microsoft.com/office/drawing/2014/main" xmlns="" id="{00000000-0008-0000-0300-000050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873" name="Picture 6" descr="ecblank">
          <a:extLst>
            <a:ext uri="{FF2B5EF4-FFF2-40B4-BE49-F238E27FC236}">
              <a16:creationId xmlns:a16="http://schemas.microsoft.com/office/drawing/2014/main" xmlns="" id="{00000000-0008-0000-0300-000051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874" name="Picture 10" descr="ecblank">
          <a:extLst>
            <a:ext uri="{FF2B5EF4-FFF2-40B4-BE49-F238E27FC236}">
              <a16:creationId xmlns:a16="http://schemas.microsoft.com/office/drawing/2014/main" xmlns="" id="{00000000-0008-0000-0300-000052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875" name="Picture 14" descr="ecblank">
          <a:extLst>
            <a:ext uri="{FF2B5EF4-FFF2-40B4-BE49-F238E27FC236}">
              <a16:creationId xmlns:a16="http://schemas.microsoft.com/office/drawing/2014/main" xmlns="" id="{00000000-0008-0000-0300-000053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876" name="Picture 18" descr="ecblank">
          <a:extLst>
            <a:ext uri="{FF2B5EF4-FFF2-40B4-BE49-F238E27FC236}">
              <a16:creationId xmlns:a16="http://schemas.microsoft.com/office/drawing/2014/main" xmlns="" id="{00000000-0008-0000-0300-000054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877" name="Picture 22" descr="ecblank">
          <a:extLst>
            <a:ext uri="{FF2B5EF4-FFF2-40B4-BE49-F238E27FC236}">
              <a16:creationId xmlns:a16="http://schemas.microsoft.com/office/drawing/2014/main" xmlns="" id="{00000000-0008-0000-0300-000055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878" name="Picture 26" descr="ecblank">
          <a:extLst>
            <a:ext uri="{FF2B5EF4-FFF2-40B4-BE49-F238E27FC236}">
              <a16:creationId xmlns:a16="http://schemas.microsoft.com/office/drawing/2014/main" xmlns="" id="{00000000-0008-0000-0300-000056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879" name="Picture 30" descr="ecblank">
          <a:extLst>
            <a:ext uri="{FF2B5EF4-FFF2-40B4-BE49-F238E27FC236}">
              <a16:creationId xmlns:a16="http://schemas.microsoft.com/office/drawing/2014/main" xmlns="" id="{00000000-0008-0000-0300-000057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880" name="Picture 34" descr="ecblank">
          <a:extLst>
            <a:ext uri="{FF2B5EF4-FFF2-40B4-BE49-F238E27FC236}">
              <a16:creationId xmlns:a16="http://schemas.microsoft.com/office/drawing/2014/main" xmlns="" id="{00000000-0008-0000-0300-000058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881" name="Picture 38" descr="ecblank">
          <a:extLst>
            <a:ext uri="{FF2B5EF4-FFF2-40B4-BE49-F238E27FC236}">
              <a16:creationId xmlns:a16="http://schemas.microsoft.com/office/drawing/2014/main" xmlns="" id="{00000000-0008-0000-0300-000059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882" name="Picture 43" descr="ecblank">
          <a:extLst>
            <a:ext uri="{FF2B5EF4-FFF2-40B4-BE49-F238E27FC236}">
              <a16:creationId xmlns:a16="http://schemas.microsoft.com/office/drawing/2014/main" xmlns="" id="{00000000-0008-0000-0300-00005A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883" name="Picture 47" descr="ecblank">
          <a:extLst>
            <a:ext uri="{FF2B5EF4-FFF2-40B4-BE49-F238E27FC236}">
              <a16:creationId xmlns:a16="http://schemas.microsoft.com/office/drawing/2014/main" xmlns="" id="{00000000-0008-0000-0300-00005B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884" name="Picture 51" descr="ecblank">
          <a:extLst>
            <a:ext uri="{FF2B5EF4-FFF2-40B4-BE49-F238E27FC236}">
              <a16:creationId xmlns:a16="http://schemas.microsoft.com/office/drawing/2014/main" xmlns="" id="{00000000-0008-0000-0300-00005C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885" name="Picture 55" descr="ecblank">
          <a:extLst>
            <a:ext uri="{FF2B5EF4-FFF2-40B4-BE49-F238E27FC236}">
              <a16:creationId xmlns:a16="http://schemas.microsoft.com/office/drawing/2014/main" xmlns="" id="{00000000-0008-0000-0300-00005D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886" name="Picture 59" descr="ecblank">
          <a:extLst>
            <a:ext uri="{FF2B5EF4-FFF2-40B4-BE49-F238E27FC236}">
              <a16:creationId xmlns:a16="http://schemas.microsoft.com/office/drawing/2014/main" xmlns="" id="{00000000-0008-0000-0300-00005E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887" name="Picture 63" descr="ecblank">
          <a:extLst>
            <a:ext uri="{FF2B5EF4-FFF2-40B4-BE49-F238E27FC236}">
              <a16:creationId xmlns:a16="http://schemas.microsoft.com/office/drawing/2014/main" xmlns="" id="{00000000-0008-0000-0300-00005F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888" name="Picture 64" descr="ecblank">
          <a:extLst>
            <a:ext uri="{FF2B5EF4-FFF2-40B4-BE49-F238E27FC236}">
              <a16:creationId xmlns:a16="http://schemas.microsoft.com/office/drawing/2014/main" xmlns="" id="{00000000-0008-0000-0300-000060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889" name="Picture 65" descr="ecblank">
          <a:extLst>
            <a:ext uri="{FF2B5EF4-FFF2-40B4-BE49-F238E27FC236}">
              <a16:creationId xmlns:a16="http://schemas.microsoft.com/office/drawing/2014/main" xmlns="" id="{00000000-0008-0000-0300-000061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890" name="Picture 66" descr="ecblank">
          <a:extLst>
            <a:ext uri="{FF2B5EF4-FFF2-40B4-BE49-F238E27FC236}">
              <a16:creationId xmlns:a16="http://schemas.microsoft.com/office/drawing/2014/main" xmlns="" id="{00000000-0008-0000-0300-000062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891" name="Picture 68" descr="ecblank">
          <a:extLst>
            <a:ext uri="{FF2B5EF4-FFF2-40B4-BE49-F238E27FC236}">
              <a16:creationId xmlns:a16="http://schemas.microsoft.com/office/drawing/2014/main" xmlns="" id="{00000000-0008-0000-0300-000063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892" name="Picture 72" descr="ecblank">
          <a:extLst>
            <a:ext uri="{FF2B5EF4-FFF2-40B4-BE49-F238E27FC236}">
              <a16:creationId xmlns:a16="http://schemas.microsoft.com/office/drawing/2014/main" xmlns="" id="{00000000-0008-0000-0300-000064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893" name="Picture 97" descr="ecblank">
          <a:extLst>
            <a:ext uri="{FF2B5EF4-FFF2-40B4-BE49-F238E27FC236}">
              <a16:creationId xmlns:a16="http://schemas.microsoft.com/office/drawing/2014/main" xmlns="" id="{00000000-0008-0000-0300-000065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894" name="Picture 99" descr="ecblank">
          <a:extLst>
            <a:ext uri="{FF2B5EF4-FFF2-40B4-BE49-F238E27FC236}">
              <a16:creationId xmlns:a16="http://schemas.microsoft.com/office/drawing/2014/main" xmlns="" id="{00000000-0008-0000-0300-000066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895" name="Picture 101" descr="ecblank">
          <a:extLst>
            <a:ext uri="{FF2B5EF4-FFF2-40B4-BE49-F238E27FC236}">
              <a16:creationId xmlns:a16="http://schemas.microsoft.com/office/drawing/2014/main" xmlns="" id="{00000000-0008-0000-0300-000067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896" name="Picture 103" descr="ecblank">
          <a:extLst>
            <a:ext uri="{FF2B5EF4-FFF2-40B4-BE49-F238E27FC236}">
              <a16:creationId xmlns:a16="http://schemas.microsoft.com/office/drawing/2014/main" xmlns="" id="{00000000-0008-0000-0300-000068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897" name="Picture 26" descr="ecblank">
          <a:extLst>
            <a:ext uri="{FF2B5EF4-FFF2-40B4-BE49-F238E27FC236}">
              <a16:creationId xmlns:a16="http://schemas.microsoft.com/office/drawing/2014/main" xmlns="" id="{00000000-0008-0000-0300-000069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898" name="Picture 30" descr="ecblank">
          <a:extLst>
            <a:ext uri="{FF2B5EF4-FFF2-40B4-BE49-F238E27FC236}">
              <a16:creationId xmlns:a16="http://schemas.microsoft.com/office/drawing/2014/main" xmlns="" id="{00000000-0008-0000-0300-00006A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899" name="Picture 34" descr="ecblank">
          <a:extLst>
            <a:ext uri="{FF2B5EF4-FFF2-40B4-BE49-F238E27FC236}">
              <a16:creationId xmlns:a16="http://schemas.microsoft.com/office/drawing/2014/main" xmlns="" id="{00000000-0008-0000-0300-00006B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900" name="Picture 38" descr="ecblank">
          <a:extLst>
            <a:ext uri="{FF2B5EF4-FFF2-40B4-BE49-F238E27FC236}">
              <a16:creationId xmlns:a16="http://schemas.microsoft.com/office/drawing/2014/main" xmlns="" id="{00000000-0008-0000-0300-00006C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901" name="Picture 43" descr="ecblank">
          <a:extLst>
            <a:ext uri="{FF2B5EF4-FFF2-40B4-BE49-F238E27FC236}">
              <a16:creationId xmlns:a16="http://schemas.microsoft.com/office/drawing/2014/main" xmlns="" id="{00000000-0008-0000-0300-00006D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902" name="Picture 47" descr="ecblank">
          <a:extLst>
            <a:ext uri="{FF2B5EF4-FFF2-40B4-BE49-F238E27FC236}">
              <a16:creationId xmlns:a16="http://schemas.microsoft.com/office/drawing/2014/main" xmlns="" id="{00000000-0008-0000-0300-00006E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903" name="Picture 51" descr="ecblank">
          <a:extLst>
            <a:ext uri="{FF2B5EF4-FFF2-40B4-BE49-F238E27FC236}">
              <a16:creationId xmlns:a16="http://schemas.microsoft.com/office/drawing/2014/main" xmlns="" id="{00000000-0008-0000-0300-00006F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904" name="Picture 55" descr="ecblank">
          <a:extLst>
            <a:ext uri="{FF2B5EF4-FFF2-40B4-BE49-F238E27FC236}">
              <a16:creationId xmlns:a16="http://schemas.microsoft.com/office/drawing/2014/main" xmlns="" id="{00000000-0008-0000-0300-000070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905" name="Picture 59" descr="ecblank">
          <a:extLst>
            <a:ext uri="{FF2B5EF4-FFF2-40B4-BE49-F238E27FC236}">
              <a16:creationId xmlns:a16="http://schemas.microsoft.com/office/drawing/2014/main" xmlns="" id="{00000000-0008-0000-0300-000071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906" name="Picture 63" descr="ecblank">
          <a:extLst>
            <a:ext uri="{FF2B5EF4-FFF2-40B4-BE49-F238E27FC236}">
              <a16:creationId xmlns:a16="http://schemas.microsoft.com/office/drawing/2014/main" xmlns="" id="{00000000-0008-0000-0300-000072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907" name="Picture 64" descr="ecblank">
          <a:extLst>
            <a:ext uri="{FF2B5EF4-FFF2-40B4-BE49-F238E27FC236}">
              <a16:creationId xmlns:a16="http://schemas.microsoft.com/office/drawing/2014/main" xmlns="" id="{00000000-0008-0000-0300-000073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908" name="Picture 65" descr="ecblank">
          <a:extLst>
            <a:ext uri="{FF2B5EF4-FFF2-40B4-BE49-F238E27FC236}">
              <a16:creationId xmlns:a16="http://schemas.microsoft.com/office/drawing/2014/main" xmlns="" id="{00000000-0008-0000-0300-000074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909" name="Picture 66" descr="ecblank">
          <a:extLst>
            <a:ext uri="{FF2B5EF4-FFF2-40B4-BE49-F238E27FC236}">
              <a16:creationId xmlns:a16="http://schemas.microsoft.com/office/drawing/2014/main" xmlns="" id="{00000000-0008-0000-0300-000075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910" name="Picture 68" descr="ecblank">
          <a:extLst>
            <a:ext uri="{FF2B5EF4-FFF2-40B4-BE49-F238E27FC236}">
              <a16:creationId xmlns:a16="http://schemas.microsoft.com/office/drawing/2014/main" xmlns="" id="{00000000-0008-0000-0300-000076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911" name="Picture 72" descr="ecblank">
          <a:extLst>
            <a:ext uri="{FF2B5EF4-FFF2-40B4-BE49-F238E27FC236}">
              <a16:creationId xmlns:a16="http://schemas.microsoft.com/office/drawing/2014/main" xmlns="" id="{00000000-0008-0000-0300-000077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912" name="Picture 97" descr="ecblank">
          <a:extLst>
            <a:ext uri="{FF2B5EF4-FFF2-40B4-BE49-F238E27FC236}">
              <a16:creationId xmlns:a16="http://schemas.microsoft.com/office/drawing/2014/main" xmlns="" id="{00000000-0008-0000-0300-000078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913" name="Picture 99" descr="ecblank">
          <a:extLst>
            <a:ext uri="{FF2B5EF4-FFF2-40B4-BE49-F238E27FC236}">
              <a16:creationId xmlns:a16="http://schemas.microsoft.com/office/drawing/2014/main" xmlns="" id="{00000000-0008-0000-0300-000079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914" name="Picture 101" descr="ecblank">
          <a:extLst>
            <a:ext uri="{FF2B5EF4-FFF2-40B4-BE49-F238E27FC236}">
              <a16:creationId xmlns:a16="http://schemas.microsoft.com/office/drawing/2014/main" xmlns="" id="{00000000-0008-0000-0300-00007A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915" name="Picture 103" descr="ecblank">
          <a:extLst>
            <a:ext uri="{FF2B5EF4-FFF2-40B4-BE49-F238E27FC236}">
              <a16:creationId xmlns:a16="http://schemas.microsoft.com/office/drawing/2014/main" xmlns="" id="{00000000-0008-0000-0300-00007B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916" name="Picture 105" descr="ecblank">
          <a:extLst>
            <a:ext uri="{FF2B5EF4-FFF2-40B4-BE49-F238E27FC236}">
              <a16:creationId xmlns:a16="http://schemas.microsoft.com/office/drawing/2014/main" xmlns="" id="{00000000-0008-0000-0300-00007C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917" name="Picture 2" descr="ecblank">
          <a:extLst>
            <a:ext uri="{FF2B5EF4-FFF2-40B4-BE49-F238E27FC236}">
              <a16:creationId xmlns:a16="http://schemas.microsoft.com/office/drawing/2014/main" xmlns="" id="{00000000-0008-0000-0300-00007D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918" name="Picture 6" descr="ecblank">
          <a:extLst>
            <a:ext uri="{FF2B5EF4-FFF2-40B4-BE49-F238E27FC236}">
              <a16:creationId xmlns:a16="http://schemas.microsoft.com/office/drawing/2014/main" xmlns="" id="{00000000-0008-0000-0300-00007E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919" name="Picture 10" descr="ecblank">
          <a:extLst>
            <a:ext uri="{FF2B5EF4-FFF2-40B4-BE49-F238E27FC236}">
              <a16:creationId xmlns:a16="http://schemas.microsoft.com/office/drawing/2014/main" xmlns="" id="{00000000-0008-0000-0300-00007F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920" name="Picture 14" descr="ecblank">
          <a:extLst>
            <a:ext uri="{FF2B5EF4-FFF2-40B4-BE49-F238E27FC236}">
              <a16:creationId xmlns:a16="http://schemas.microsoft.com/office/drawing/2014/main" xmlns="" id="{00000000-0008-0000-0300-000080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921" name="Picture 18" descr="ecblank">
          <a:extLst>
            <a:ext uri="{FF2B5EF4-FFF2-40B4-BE49-F238E27FC236}">
              <a16:creationId xmlns:a16="http://schemas.microsoft.com/office/drawing/2014/main" xmlns="" id="{00000000-0008-0000-0300-000081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922" name="Picture 22" descr="ecblank">
          <a:extLst>
            <a:ext uri="{FF2B5EF4-FFF2-40B4-BE49-F238E27FC236}">
              <a16:creationId xmlns:a16="http://schemas.microsoft.com/office/drawing/2014/main" xmlns="" id="{00000000-0008-0000-0300-000082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923" name="Picture 26" descr="ecblank">
          <a:extLst>
            <a:ext uri="{FF2B5EF4-FFF2-40B4-BE49-F238E27FC236}">
              <a16:creationId xmlns:a16="http://schemas.microsoft.com/office/drawing/2014/main" xmlns="" id="{00000000-0008-0000-0300-000083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924" name="Picture 30" descr="ecblank">
          <a:extLst>
            <a:ext uri="{FF2B5EF4-FFF2-40B4-BE49-F238E27FC236}">
              <a16:creationId xmlns:a16="http://schemas.microsoft.com/office/drawing/2014/main" xmlns="" id="{00000000-0008-0000-0300-000084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925" name="Picture 34" descr="ecblank">
          <a:extLst>
            <a:ext uri="{FF2B5EF4-FFF2-40B4-BE49-F238E27FC236}">
              <a16:creationId xmlns:a16="http://schemas.microsoft.com/office/drawing/2014/main" xmlns="" id="{00000000-0008-0000-0300-000085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926" name="Picture 38" descr="ecblank">
          <a:extLst>
            <a:ext uri="{FF2B5EF4-FFF2-40B4-BE49-F238E27FC236}">
              <a16:creationId xmlns:a16="http://schemas.microsoft.com/office/drawing/2014/main" xmlns="" id="{00000000-0008-0000-0300-000086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927" name="Picture 43" descr="ecblank">
          <a:extLst>
            <a:ext uri="{FF2B5EF4-FFF2-40B4-BE49-F238E27FC236}">
              <a16:creationId xmlns:a16="http://schemas.microsoft.com/office/drawing/2014/main" xmlns="" id="{00000000-0008-0000-0300-000087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928" name="Picture 47" descr="ecblank">
          <a:extLst>
            <a:ext uri="{FF2B5EF4-FFF2-40B4-BE49-F238E27FC236}">
              <a16:creationId xmlns:a16="http://schemas.microsoft.com/office/drawing/2014/main" xmlns="" id="{00000000-0008-0000-0300-000088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929" name="Picture 51" descr="ecblank">
          <a:extLst>
            <a:ext uri="{FF2B5EF4-FFF2-40B4-BE49-F238E27FC236}">
              <a16:creationId xmlns:a16="http://schemas.microsoft.com/office/drawing/2014/main" xmlns="" id="{00000000-0008-0000-0300-000089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930" name="Picture 55" descr="ecblank">
          <a:extLst>
            <a:ext uri="{FF2B5EF4-FFF2-40B4-BE49-F238E27FC236}">
              <a16:creationId xmlns:a16="http://schemas.microsoft.com/office/drawing/2014/main" xmlns="" id="{00000000-0008-0000-0300-00008A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931" name="Picture 59" descr="ecblank">
          <a:extLst>
            <a:ext uri="{FF2B5EF4-FFF2-40B4-BE49-F238E27FC236}">
              <a16:creationId xmlns:a16="http://schemas.microsoft.com/office/drawing/2014/main" xmlns="" id="{00000000-0008-0000-0300-00008B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932" name="Picture 63" descr="ecblank">
          <a:extLst>
            <a:ext uri="{FF2B5EF4-FFF2-40B4-BE49-F238E27FC236}">
              <a16:creationId xmlns:a16="http://schemas.microsoft.com/office/drawing/2014/main" xmlns="" id="{00000000-0008-0000-0300-00008C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933" name="Picture 64" descr="ecblank">
          <a:extLst>
            <a:ext uri="{FF2B5EF4-FFF2-40B4-BE49-F238E27FC236}">
              <a16:creationId xmlns:a16="http://schemas.microsoft.com/office/drawing/2014/main" xmlns="" id="{00000000-0008-0000-0300-00008D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934" name="Picture 65" descr="ecblank">
          <a:extLst>
            <a:ext uri="{FF2B5EF4-FFF2-40B4-BE49-F238E27FC236}">
              <a16:creationId xmlns:a16="http://schemas.microsoft.com/office/drawing/2014/main" xmlns="" id="{00000000-0008-0000-0300-00008E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935" name="Picture 66" descr="ecblank">
          <a:extLst>
            <a:ext uri="{FF2B5EF4-FFF2-40B4-BE49-F238E27FC236}">
              <a16:creationId xmlns:a16="http://schemas.microsoft.com/office/drawing/2014/main" xmlns="" id="{00000000-0008-0000-0300-00008F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936" name="Picture 68" descr="ecblank">
          <a:extLst>
            <a:ext uri="{FF2B5EF4-FFF2-40B4-BE49-F238E27FC236}">
              <a16:creationId xmlns:a16="http://schemas.microsoft.com/office/drawing/2014/main" xmlns="" id="{00000000-0008-0000-0300-000090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937" name="Picture 72" descr="ecblank">
          <a:extLst>
            <a:ext uri="{FF2B5EF4-FFF2-40B4-BE49-F238E27FC236}">
              <a16:creationId xmlns:a16="http://schemas.microsoft.com/office/drawing/2014/main" xmlns="" id="{00000000-0008-0000-0300-000091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938" name="Picture 97" descr="ecblank">
          <a:extLst>
            <a:ext uri="{FF2B5EF4-FFF2-40B4-BE49-F238E27FC236}">
              <a16:creationId xmlns:a16="http://schemas.microsoft.com/office/drawing/2014/main" xmlns="" id="{00000000-0008-0000-0300-000092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939" name="Picture 99" descr="ecblank">
          <a:extLst>
            <a:ext uri="{FF2B5EF4-FFF2-40B4-BE49-F238E27FC236}">
              <a16:creationId xmlns:a16="http://schemas.microsoft.com/office/drawing/2014/main" xmlns="" id="{00000000-0008-0000-0300-000093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940" name="Picture 101" descr="ecblank">
          <a:extLst>
            <a:ext uri="{FF2B5EF4-FFF2-40B4-BE49-F238E27FC236}">
              <a16:creationId xmlns:a16="http://schemas.microsoft.com/office/drawing/2014/main" xmlns="" id="{00000000-0008-0000-0300-000094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941" name="Picture 103" descr="ecblank">
          <a:extLst>
            <a:ext uri="{FF2B5EF4-FFF2-40B4-BE49-F238E27FC236}">
              <a16:creationId xmlns:a16="http://schemas.microsoft.com/office/drawing/2014/main" xmlns="" id="{00000000-0008-0000-0300-000095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942" name="Picture 30" descr="ecblank">
          <a:extLst>
            <a:ext uri="{FF2B5EF4-FFF2-40B4-BE49-F238E27FC236}">
              <a16:creationId xmlns:a16="http://schemas.microsoft.com/office/drawing/2014/main" xmlns="" id="{00000000-0008-0000-0300-000096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943" name="Picture 34" descr="ecblank">
          <a:extLst>
            <a:ext uri="{FF2B5EF4-FFF2-40B4-BE49-F238E27FC236}">
              <a16:creationId xmlns:a16="http://schemas.microsoft.com/office/drawing/2014/main" xmlns="" id="{00000000-0008-0000-0300-000097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944" name="Picture 38" descr="ecblank">
          <a:extLst>
            <a:ext uri="{FF2B5EF4-FFF2-40B4-BE49-F238E27FC236}">
              <a16:creationId xmlns:a16="http://schemas.microsoft.com/office/drawing/2014/main" xmlns="" id="{00000000-0008-0000-0300-000098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945" name="Picture 43" descr="ecblank">
          <a:extLst>
            <a:ext uri="{FF2B5EF4-FFF2-40B4-BE49-F238E27FC236}">
              <a16:creationId xmlns:a16="http://schemas.microsoft.com/office/drawing/2014/main" xmlns="" id="{00000000-0008-0000-0300-000099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946" name="Picture 47" descr="ecblank">
          <a:extLst>
            <a:ext uri="{FF2B5EF4-FFF2-40B4-BE49-F238E27FC236}">
              <a16:creationId xmlns:a16="http://schemas.microsoft.com/office/drawing/2014/main" xmlns="" id="{00000000-0008-0000-0300-00009A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947" name="Picture 51" descr="ecblank">
          <a:extLst>
            <a:ext uri="{FF2B5EF4-FFF2-40B4-BE49-F238E27FC236}">
              <a16:creationId xmlns:a16="http://schemas.microsoft.com/office/drawing/2014/main" xmlns="" id="{00000000-0008-0000-0300-00009B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948" name="Picture 55" descr="ecblank">
          <a:extLst>
            <a:ext uri="{FF2B5EF4-FFF2-40B4-BE49-F238E27FC236}">
              <a16:creationId xmlns:a16="http://schemas.microsoft.com/office/drawing/2014/main" xmlns="" id="{00000000-0008-0000-0300-00009C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949" name="Picture 59" descr="ecblank">
          <a:extLst>
            <a:ext uri="{FF2B5EF4-FFF2-40B4-BE49-F238E27FC236}">
              <a16:creationId xmlns:a16="http://schemas.microsoft.com/office/drawing/2014/main" xmlns="" id="{00000000-0008-0000-0300-00009D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950" name="Picture 63" descr="ecblank">
          <a:extLst>
            <a:ext uri="{FF2B5EF4-FFF2-40B4-BE49-F238E27FC236}">
              <a16:creationId xmlns:a16="http://schemas.microsoft.com/office/drawing/2014/main" xmlns="" id="{00000000-0008-0000-0300-00009E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951" name="Picture 64" descr="ecblank">
          <a:extLst>
            <a:ext uri="{FF2B5EF4-FFF2-40B4-BE49-F238E27FC236}">
              <a16:creationId xmlns:a16="http://schemas.microsoft.com/office/drawing/2014/main" xmlns="" id="{00000000-0008-0000-0300-00009F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952" name="Picture 65" descr="ecblank">
          <a:extLst>
            <a:ext uri="{FF2B5EF4-FFF2-40B4-BE49-F238E27FC236}">
              <a16:creationId xmlns:a16="http://schemas.microsoft.com/office/drawing/2014/main" xmlns="" id="{00000000-0008-0000-0300-0000A0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953" name="Picture 66" descr="ecblank">
          <a:extLst>
            <a:ext uri="{FF2B5EF4-FFF2-40B4-BE49-F238E27FC236}">
              <a16:creationId xmlns:a16="http://schemas.microsoft.com/office/drawing/2014/main" xmlns="" id="{00000000-0008-0000-0300-0000A1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954" name="Picture 68" descr="ecblank">
          <a:extLst>
            <a:ext uri="{FF2B5EF4-FFF2-40B4-BE49-F238E27FC236}">
              <a16:creationId xmlns:a16="http://schemas.microsoft.com/office/drawing/2014/main" xmlns="" id="{00000000-0008-0000-0300-0000A2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955" name="Picture 72" descr="ecblank">
          <a:extLst>
            <a:ext uri="{FF2B5EF4-FFF2-40B4-BE49-F238E27FC236}">
              <a16:creationId xmlns:a16="http://schemas.microsoft.com/office/drawing/2014/main" xmlns="" id="{00000000-0008-0000-0300-0000A3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956" name="Picture 97" descr="ecblank">
          <a:extLst>
            <a:ext uri="{FF2B5EF4-FFF2-40B4-BE49-F238E27FC236}">
              <a16:creationId xmlns:a16="http://schemas.microsoft.com/office/drawing/2014/main" xmlns="" id="{00000000-0008-0000-0300-0000A4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957" name="Picture 99" descr="ecblank">
          <a:extLst>
            <a:ext uri="{FF2B5EF4-FFF2-40B4-BE49-F238E27FC236}">
              <a16:creationId xmlns:a16="http://schemas.microsoft.com/office/drawing/2014/main" xmlns="" id="{00000000-0008-0000-0300-0000A5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958" name="Picture 101" descr="ecblank">
          <a:extLst>
            <a:ext uri="{FF2B5EF4-FFF2-40B4-BE49-F238E27FC236}">
              <a16:creationId xmlns:a16="http://schemas.microsoft.com/office/drawing/2014/main" xmlns="" id="{00000000-0008-0000-0300-0000A6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959" name="Picture 103" descr="ecblank">
          <a:extLst>
            <a:ext uri="{FF2B5EF4-FFF2-40B4-BE49-F238E27FC236}">
              <a16:creationId xmlns:a16="http://schemas.microsoft.com/office/drawing/2014/main" xmlns="" id="{00000000-0008-0000-0300-0000A7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960" name="Picture 105" descr="ecblank">
          <a:extLst>
            <a:ext uri="{FF2B5EF4-FFF2-40B4-BE49-F238E27FC236}">
              <a16:creationId xmlns:a16="http://schemas.microsoft.com/office/drawing/2014/main" xmlns="" id="{00000000-0008-0000-0300-0000A8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961" name="Picture 2" descr="ecblank">
          <a:extLst>
            <a:ext uri="{FF2B5EF4-FFF2-40B4-BE49-F238E27FC236}">
              <a16:creationId xmlns:a16="http://schemas.microsoft.com/office/drawing/2014/main" xmlns="" id="{00000000-0008-0000-0300-0000A9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962" name="Picture 6" descr="ecblank">
          <a:extLst>
            <a:ext uri="{FF2B5EF4-FFF2-40B4-BE49-F238E27FC236}">
              <a16:creationId xmlns:a16="http://schemas.microsoft.com/office/drawing/2014/main" xmlns="" id="{00000000-0008-0000-0300-0000AA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963" name="Picture 10" descr="ecblank">
          <a:extLst>
            <a:ext uri="{FF2B5EF4-FFF2-40B4-BE49-F238E27FC236}">
              <a16:creationId xmlns:a16="http://schemas.microsoft.com/office/drawing/2014/main" xmlns="" id="{00000000-0008-0000-0300-0000AB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964" name="Picture 14" descr="ecblank">
          <a:extLst>
            <a:ext uri="{FF2B5EF4-FFF2-40B4-BE49-F238E27FC236}">
              <a16:creationId xmlns:a16="http://schemas.microsoft.com/office/drawing/2014/main" xmlns="" id="{00000000-0008-0000-0300-0000AC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965" name="Picture 18" descr="ecblank">
          <a:extLst>
            <a:ext uri="{FF2B5EF4-FFF2-40B4-BE49-F238E27FC236}">
              <a16:creationId xmlns:a16="http://schemas.microsoft.com/office/drawing/2014/main" xmlns="" id="{00000000-0008-0000-0300-0000AD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966" name="Picture 22" descr="ecblank">
          <a:extLst>
            <a:ext uri="{FF2B5EF4-FFF2-40B4-BE49-F238E27FC236}">
              <a16:creationId xmlns:a16="http://schemas.microsoft.com/office/drawing/2014/main" xmlns="" id="{00000000-0008-0000-0300-0000AE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967" name="Picture 26" descr="ecblank">
          <a:extLst>
            <a:ext uri="{FF2B5EF4-FFF2-40B4-BE49-F238E27FC236}">
              <a16:creationId xmlns:a16="http://schemas.microsoft.com/office/drawing/2014/main" xmlns="" id="{00000000-0008-0000-0300-0000AF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968" name="Picture 30" descr="ecblank">
          <a:extLst>
            <a:ext uri="{FF2B5EF4-FFF2-40B4-BE49-F238E27FC236}">
              <a16:creationId xmlns:a16="http://schemas.microsoft.com/office/drawing/2014/main" xmlns="" id="{00000000-0008-0000-0300-0000B0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969" name="Picture 34" descr="ecblank">
          <a:extLst>
            <a:ext uri="{FF2B5EF4-FFF2-40B4-BE49-F238E27FC236}">
              <a16:creationId xmlns:a16="http://schemas.microsoft.com/office/drawing/2014/main" xmlns="" id="{00000000-0008-0000-0300-0000B1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970" name="Picture 38" descr="ecblank">
          <a:extLst>
            <a:ext uri="{FF2B5EF4-FFF2-40B4-BE49-F238E27FC236}">
              <a16:creationId xmlns:a16="http://schemas.microsoft.com/office/drawing/2014/main" xmlns="" id="{00000000-0008-0000-0300-0000B2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971" name="Picture 43" descr="ecblank">
          <a:extLst>
            <a:ext uri="{FF2B5EF4-FFF2-40B4-BE49-F238E27FC236}">
              <a16:creationId xmlns:a16="http://schemas.microsoft.com/office/drawing/2014/main" xmlns="" id="{00000000-0008-0000-0300-0000B3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972" name="Picture 47" descr="ecblank">
          <a:extLst>
            <a:ext uri="{FF2B5EF4-FFF2-40B4-BE49-F238E27FC236}">
              <a16:creationId xmlns:a16="http://schemas.microsoft.com/office/drawing/2014/main" xmlns="" id="{00000000-0008-0000-0300-0000B4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973" name="Picture 51" descr="ecblank">
          <a:extLst>
            <a:ext uri="{FF2B5EF4-FFF2-40B4-BE49-F238E27FC236}">
              <a16:creationId xmlns:a16="http://schemas.microsoft.com/office/drawing/2014/main" xmlns="" id="{00000000-0008-0000-0300-0000B5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974" name="Picture 55" descr="ecblank">
          <a:extLst>
            <a:ext uri="{FF2B5EF4-FFF2-40B4-BE49-F238E27FC236}">
              <a16:creationId xmlns:a16="http://schemas.microsoft.com/office/drawing/2014/main" xmlns="" id="{00000000-0008-0000-0300-0000B6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975" name="Picture 59" descr="ecblank">
          <a:extLst>
            <a:ext uri="{FF2B5EF4-FFF2-40B4-BE49-F238E27FC236}">
              <a16:creationId xmlns:a16="http://schemas.microsoft.com/office/drawing/2014/main" xmlns="" id="{00000000-0008-0000-0300-0000B7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976" name="Picture 63" descr="ecblank">
          <a:extLst>
            <a:ext uri="{FF2B5EF4-FFF2-40B4-BE49-F238E27FC236}">
              <a16:creationId xmlns:a16="http://schemas.microsoft.com/office/drawing/2014/main" xmlns="" id="{00000000-0008-0000-0300-0000B8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977" name="Picture 64" descr="ecblank">
          <a:extLst>
            <a:ext uri="{FF2B5EF4-FFF2-40B4-BE49-F238E27FC236}">
              <a16:creationId xmlns:a16="http://schemas.microsoft.com/office/drawing/2014/main" xmlns="" id="{00000000-0008-0000-0300-0000B9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978" name="Picture 65" descr="ecblank">
          <a:extLst>
            <a:ext uri="{FF2B5EF4-FFF2-40B4-BE49-F238E27FC236}">
              <a16:creationId xmlns:a16="http://schemas.microsoft.com/office/drawing/2014/main" xmlns="" id="{00000000-0008-0000-0300-0000BA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979" name="Picture 66" descr="ecblank">
          <a:extLst>
            <a:ext uri="{FF2B5EF4-FFF2-40B4-BE49-F238E27FC236}">
              <a16:creationId xmlns:a16="http://schemas.microsoft.com/office/drawing/2014/main" xmlns="" id="{00000000-0008-0000-0300-0000BB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980" name="Picture 68" descr="ecblank">
          <a:extLst>
            <a:ext uri="{FF2B5EF4-FFF2-40B4-BE49-F238E27FC236}">
              <a16:creationId xmlns:a16="http://schemas.microsoft.com/office/drawing/2014/main" xmlns="" id="{00000000-0008-0000-0300-0000BC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981" name="Picture 72" descr="ecblank">
          <a:extLst>
            <a:ext uri="{FF2B5EF4-FFF2-40B4-BE49-F238E27FC236}">
              <a16:creationId xmlns:a16="http://schemas.microsoft.com/office/drawing/2014/main" xmlns="" id="{00000000-0008-0000-0300-0000BD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982" name="Picture 97" descr="ecblank">
          <a:extLst>
            <a:ext uri="{FF2B5EF4-FFF2-40B4-BE49-F238E27FC236}">
              <a16:creationId xmlns:a16="http://schemas.microsoft.com/office/drawing/2014/main" xmlns="" id="{00000000-0008-0000-0300-0000BE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983" name="Picture 99" descr="ecblank">
          <a:extLst>
            <a:ext uri="{FF2B5EF4-FFF2-40B4-BE49-F238E27FC236}">
              <a16:creationId xmlns:a16="http://schemas.microsoft.com/office/drawing/2014/main" xmlns="" id="{00000000-0008-0000-0300-0000BF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984" name="Picture 101" descr="ecblank">
          <a:extLst>
            <a:ext uri="{FF2B5EF4-FFF2-40B4-BE49-F238E27FC236}">
              <a16:creationId xmlns:a16="http://schemas.microsoft.com/office/drawing/2014/main" xmlns="" id="{00000000-0008-0000-0300-0000C0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985" name="Picture 103" descr="ecblank">
          <a:extLst>
            <a:ext uri="{FF2B5EF4-FFF2-40B4-BE49-F238E27FC236}">
              <a16:creationId xmlns:a16="http://schemas.microsoft.com/office/drawing/2014/main" xmlns="" id="{00000000-0008-0000-0300-0000C1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986" name="Picture 26" descr="ecblank">
          <a:extLst>
            <a:ext uri="{FF2B5EF4-FFF2-40B4-BE49-F238E27FC236}">
              <a16:creationId xmlns:a16="http://schemas.microsoft.com/office/drawing/2014/main" xmlns="" id="{00000000-0008-0000-0300-0000C2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987" name="Picture 30" descr="ecblank">
          <a:extLst>
            <a:ext uri="{FF2B5EF4-FFF2-40B4-BE49-F238E27FC236}">
              <a16:creationId xmlns:a16="http://schemas.microsoft.com/office/drawing/2014/main" xmlns="" id="{00000000-0008-0000-0300-0000C3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988" name="Picture 34" descr="ecblank">
          <a:extLst>
            <a:ext uri="{FF2B5EF4-FFF2-40B4-BE49-F238E27FC236}">
              <a16:creationId xmlns:a16="http://schemas.microsoft.com/office/drawing/2014/main" xmlns="" id="{00000000-0008-0000-0300-0000C4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989" name="Picture 38" descr="ecblank">
          <a:extLst>
            <a:ext uri="{FF2B5EF4-FFF2-40B4-BE49-F238E27FC236}">
              <a16:creationId xmlns:a16="http://schemas.microsoft.com/office/drawing/2014/main" xmlns="" id="{00000000-0008-0000-0300-0000C5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990" name="Picture 43" descr="ecblank">
          <a:extLst>
            <a:ext uri="{FF2B5EF4-FFF2-40B4-BE49-F238E27FC236}">
              <a16:creationId xmlns:a16="http://schemas.microsoft.com/office/drawing/2014/main" xmlns="" id="{00000000-0008-0000-0300-0000C6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991" name="Picture 47" descr="ecblank">
          <a:extLst>
            <a:ext uri="{FF2B5EF4-FFF2-40B4-BE49-F238E27FC236}">
              <a16:creationId xmlns:a16="http://schemas.microsoft.com/office/drawing/2014/main" xmlns="" id="{00000000-0008-0000-0300-0000C7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992" name="Picture 51" descr="ecblank">
          <a:extLst>
            <a:ext uri="{FF2B5EF4-FFF2-40B4-BE49-F238E27FC236}">
              <a16:creationId xmlns:a16="http://schemas.microsoft.com/office/drawing/2014/main" xmlns="" id="{00000000-0008-0000-0300-0000C8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993" name="Picture 55" descr="ecblank">
          <a:extLst>
            <a:ext uri="{FF2B5EF4-FFF2-40B4-BE49-F238E27FC236}">
              <a16:creationId xmlns:a16="http://schemas.microsoft.com/office/drawing/2014/main" xmlns="" id="{00000000-0008-0000-0300-0000C9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994" name="Picture 59" descr="ecblank">
          <a:extLst>
            <a:ext uri="{FF2B5EF4-FFF2-40B4-BE49-F238E27FC236}">
              <a16:creationId xmlns:a16="http://schemas.microsoft.com/office/drawing/2014/main" xmlns="" id="{00000000-0008-0000-0300-0000CA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995" name="Picture 63" descr="ecblank">
          <a:extLst>
            <a:ext uri="{FF2B5EF4-FFF2-40B4-BE49-F238E27FC236}">
              <a16:creationId xmlns:a16="http://schemas.microsoft.com/office/drawing/2014/main" xmlns="" id="{00000000-0008-0000-0300-0000CB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996" name="Picture 64" descr="ecblank">
          <a:extLst>
            <a:ext uri="{FF2B5EF4-FFF2-40B4-BE49-F238E27FC236}">
              <a16:creationId xmlns:a16="http://schemas.microsoft.com/office/drawing/2014/main" xmlns="" id="{00000000-0008-0000-0300-0000CC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997" name="Picture 65" descr="ecblank">
          <a:extLst>
            <a:ext uri="{FF2B5EF4-FFF2-40B4-BE49-F238E27FC236}">
              <a16:creationId xmlns:a16="http://schemas.microsoft.com/office/drawing/2014/main" xmlns="" id="{00000000-0008-0000-0300-0000CD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998" name="Picture 66" descr="ecblank">
          <a:extLst>
            <a:ext uri="{FF2B5EF4-FFF2-40B4-BE49-F238E27FC236}">
              <a16:creationId xmlns:a16="http://schemas.microsoft.com/office/drawing/2014/main" xmlns="" id="{00000000-0008-0000-0300-0000CE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999" name="Picture 68" descr="ecblank">
          <a:extLst>
            <a:ext uri="{FF2B5EF4-FFF2-40B4-BE49-F238E27FC236}">
              <a16:creationId xmlns:a16="http://schemas.microsoft.com/office/drawing/2014/main" xmlns="" id="{00000000-0008-0000-0300-0000CF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000" name="Picture 72" descr="ecblank">
          <a:extLst>
            <a:ext uri="{FF2B5EF4-FFF2-40B4-BE49-F238E27FC236}">
              <a16:creationId xmlns:a16="http://schemas.microsoft.com/office/drawing/2014/main" xmlns="" id="{00000000-0008-0000-0300-0000D0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001" name="Picture 97" descr="ecblank">
          <a:extLst>
            <a:ext uri="{FF2B5EF4-FFF2-40B4-BE49-F238E27FC236}">
              <a16:creationId xmlns:a16="http://schemas.microsoft.com/office/drawing/2014/main" xmlns="" id="{00000000-0008-0000-0300-0000D1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002" name="Picture 99" descr="ecblank">
          <a:extLst>
            <a:ext uri="{FF2B5EF4-FFF2-40B4-BE49-F238E27FC236}">
              <a16:creationId xmlns:a16="http://schemas.microsoft.com/office/drawing/2014/main" xmlns="" id="{00000000-0008-0000-0300-0000D2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003" name="Picture 101" descr="ecblank">
          <a:extLst>
            <a:ext uri="{FF2B5EF4-FFF2-40B4-BE49-F238E27FC236}">
              <a16:creationId xmlns:a16="http://schemas.microsoft.com/office/drawing/2014/main" xmlns="" id="{00000000-0008-0000-0300-0000D3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004" name="Picture 103" descr="ecblank">
          <a:extLst>
            <a:ext uri="{FF2B5EF4-FFF2-40B4-BE49-F238E27FC236}">
              <a16:creationId xmlns:a16="http://schemas.microsoft.com/office/drawing/2014/main" xmlns="" id="{00000000-0008-0000-0300-0000D4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005" name="Picture 105" descr="ecblank">
          <a:extLst>
            <a:ext uri="{FF2B5EF4-FFF2-40B4-BE49-F238E27FC236}">
              <a16:creationId xmlns:a16="http://schemas.microsoft.com/office/drawing/2014/main" xmlns="" id="{00000000-0008-0000-0300-0000D5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006" name="Picture 2" descr="ecblank">
          <a:extLst>
            <a:ext uri="{FF2B5EF4-FFF2-40B4-BE49-F238E27FC236}">
              <a16:creationId xmlns:a16="http://schemas.microsoft.com/office/drawing/2014/main" xmlns="" id="{00000000-0008-0000-0300-0000D6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007" name="Picture 6" descr="ecblank">
          <a:extLst>
            <a:ext uri="{FF2B5EF4-FFF2-40B4-BE49-F238E27FC236}">
              <a16:creationId xmlns:a16="http://schemas.microsoft.com/office/drawing/2014/main" xmlns="" id="{00000000-0008-0000-0300-0000D7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008" name="Picture 10" descr="ecblank">
          <a:extLst>
            <a:ext uri="{FF2B5EF4-FFF2-40B4-BE49-F238E27FC236}">
              <a16:creationId xmlns:a16="http://schemas.microsoft.com/office/drawing/2014/main" xmlns="" id="{00000000-0008-0000-0300-0000D8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009" name="Picture 14" descr="ecblank">
          <a:extLst>
            <a:ext uri="{FF2B5EF4-FFF2-40B4-BE49-F238E27FC236}">
              <a16:creationId xmlns:a16="http://schemas.microsoft.com/office/drawing/2014/main" xmlns="" id="{00000000-0008-0000-0300-0000D9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010" name="Picture 18" descr="ecblank">
          <a:extLst>
            <a:ext uri="{FF2B5EF4-FFF2-40B4-BE49-F238E27FC236}">
              <a16:creationId xmlns:a16="http://schemas.microsoft.com/office/drawing/2014/main" xmlns="" id="{00000000-0008-0000-0300-0000DA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011" name="Picture 22" descr="ecblank">
          <a:extLst>
            <a:ext uri="{FF2B5EF4-FFF2-40B4-BE49-F238E27FC236}">
              <a16:creationId xmlns:a16="http://schemas.microsoft.com/office/drawing/2014/main" xmlns="" id="{00000000-0008-0000-0300-0000DB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012" name="Picture 26" descr="ecblank">
          <a:extLst>
            <a:ext uri="{FF2B5EF4-FFF2-40B4-BE49-F238E27FC236}">
              <a16:creationId xmlns:a16="http://schemas.microsoft.com/office/drawing/2014/main" xmlns="" id="{00000000-0008-0000-0300-0000DC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013" name="Picture 30" descr="ecblank">
          <a:extLst>
            <a:ext uri="{FF2B5EF4-FFF2-40B4-BE49-F238E27FC236}">
              <a16:creationId xmlns:a16="http://schemas.microsoft.com/office/drawing/2014/main" xmlns="" id="{00000000-0008-0000-0300-0000DD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014" name="Picture 34" descr="ecblank">
          <a:extLst>
            <a:ext uri="{FF2B5EF4-FFF2-40B4-BE49-F238E27FC236}">
              <a16:creationId xmlns:a16="http://schemas.microsoft.com/office/drawing/2014/main" xmlns="" id="{00000000-0008-0000-0300-0000DE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015" name="Picture 38" descr="ecblank">
          <a:extLst>
            <a:ext uri="{FF2B5EF4-FFF2-40B4-BE49-F238E27FC236}">
              <a16:creationId xmlns:a16="http://schemas.microsoft.com/office/drawing/2014/main" xmlns="" id="{00000000-0008-0000-0300-0000DF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016" name="Picture 43" descr="ecblank">
          <a:extLst>
            <a:ext uri="{FF2B5EF4-FFF2-40B4-BE49-F238E27FC236}">
              <a16:creationId xmlns:a16="http://schemas.microsoft.com/office/drawing/2014/main" xmlns="" id="{00000000-0008-0000-0300-0000E0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017" name="Picture 47" descr="ecblank">
          <a:extLst>
            <a:ext uri="{FF2B5EF4-FFF2-40B4-BE49-F238E27FC236}">
              <a16:creationId xmlns:a16="http://schemas.microsoft.com/office/drawing/2014/main" xmlns="" id="{00000000-0008-0000-0300-0000E1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018" name="Picture 51" descr="ecblank">
          <a:extLst>
            <a:ext uri="{FF2B5EF4-FFF2-40B4-BE49-F238E27FC236}">
              <a16:creationId xmlns:a16="http://schemas.microsoft.com/office/drawing/2014/main" xmlns="" id="{00000000-0008-0000-0300-0000E2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019" name="Picture 55" descr="ecblank">
          <a:extLst>
            <a:ext uri="{FF2B5EF4-FFF2-40B4-BE49-F238E27FC236}">
              <a16:creationId xmlns:a16="http://schemas.microsoft.com/office/drawing/2014/main" xmlns="" id="{00000000-0008-0000-0300-0000E3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020" name="Picture 59" descr="ecblank">
          <a:extLst>
            <a:ext uri="{FF2B5EF4-FFF2-40B4-BE49-F238E27FC236}">
              <a16:creationId xmlns:a16="http://schemas.microsoft.com/office/drawing/2014/main" xmlns="" id="{00000000-0008-0000-0300-0000E4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021" name="Picture 63" descr="ecblank">
          <a:extLst>
            <a:ext uri="{FF2B5EF4-FFF2-40B4-BE49-F238E27FC236}">
              <a16:creationId xmlns:a16="http://schemas.microsoft.com/office/drawing/2014/main" xmlns="" id="{00000000-0008-0000-0300-0000E5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022" name="Picture 64" descr="ecblank">
          <a:extLst>
            <a:ext uri="{FF2B5EF4-FFF2-40B4-BE49-F238E27FC236}">
              <a16:creationId xmlns:a16="http://schemas.microsoft.com/office/drawing/2014/main" xmlns="" id="{00000000-0008-0000-0300-0000E6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023" name="Picture 65" descr="ecblank">
          <a:extLst>
            <a:ext uri="{FF2B5EF4-FFF2-40B4-BE49-F238E27FC236}">
              <a16:creationId xmlns:a16="http://schemas.microsoft.com/office/drawing/2014/main" xmlns="" id="{00000000-0008-0000-0300-0000E7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024" name="Picture 66" descr="ecblank">
          <a:extLst>
            <a:ext uri="{FF2B5EF4-FFF2-40B4-BE49-F238E27FC236}">
              <a16:creationId xmlns:a16="http://schemas.microsoft.com/office/drawing/2014/main" xmlns="" id="{00000000-0008-0000-0300-0000E8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025" name="Picture 68" descr="ecblank">
          <a:extLst>
            <a:ext uri="{FF2B5EF4-FFF2-40B4-BE49-F238E27FC236}">
              <a16:creationId xmlns:a16="http://schemas.microsoft.com/office/drawing/2014/main" xmlns="" id="{00000000-0008-0000-0300-0000E9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026" name="Picture 72" descr="ecblank">
          <a:extLst>
            <a:ext uri="{FF2B5EF4-FFF2-40B4-BE49-F238E27FC236}">
              <a16:creationId xmlns:a16="http://schemas.microsoft.com/office/drawing/2014/main" xmlns="" id="{00000000-0008-0000-0300-0000EA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027" name="Picture 97" descr="ecblank">
          <a:extLst>
            <a:ext uri="{FF2B5EF4-FFF2-40B4-BE49-F238E27FC236}">
              <a16:creationId xmlns:a16="http://schemas.microsoft.com/office/drawing/2014/main" xmlns="" id="{00000000-0008-0000-0300-0000EB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028" name="Picture 99" descr="ecblank">
          <a:extLst>
            <a:ext uri="{FF2B5EF4-FFF2-40B4-BE49-F238E27FC236}">
              <a16:creationId xmlns:a16="http://schemas.microsoft.com/office/drawing/2014/main" xmlns="" id="{00000000-0008-0000-0300-0000EC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029" name="Picture 101" descr="ecblank">
          <a:extLst>
            <a:ext uri="{FF2B5EF4-FFF2-40B4-BE49-F238E27FC236}">
              <a16:creationId xmlns:a16="http://schemas.microsoft.com/office/drawing/2014/main" xmlns="" id="{00000000-0008-0000-0300-0000ED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030" name="Picture 103" descr="ecblank">
          <a:extLst>
            <a:ext uri="{FF2B5EF4-FFF2-40B4-BE49-F238E27FC236}">
              <a16:creationId xmlns:a16="http://schemas.microsoft.com/office/drawing/2014/main" xmlns="" id="{00000000-0008-0000-0300-0000EE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31" name="Picture 30" descr="ecblank">
          <a:extLst>
            <a:ext uri="{FF2B5EF4-FFF2-40B4-BE49-F238E27FC236}">
              <a16:creationId xmlns:a16="http://schemas.microsoft.com/office/drawing/2014/main" xmlns="" id="{00000000-0008-0000-0300-0000EF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32" name="Picture 34" descr="ecblank">
          <a:extLst>
            <a:ext uri="{FF2B5EF4-FFF2-40B4-BE49-F238E27FC236}">
              <a16:creationId xmlns:a16="http://schemas.microsoft.com/office/drawing/2014/main" xmlns="" id="{00000000-0008-0000-0300-0000F0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33" name="Picture 38" descr="ecblank">
          <a:extLst>
            <a:ext uri="{FF2B5EF4-FFF2-40B4-BE49-F238E27FC236}">
              <a16:creationId xmlns:a16="http://schemas.microsoft.com/office/drawing/2014/main" xmlns="" id="{00000000-0008-0000-0300-0000F1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34" name="Picture 43" descr="ecblank">
          <a:extLst>
            <a:ext uri="{FF2B5EF4-FFF2-40B4-BE49-F238E27FC236}">
              <a16:creationId xmlns:a16="http://schemas.microsoft.com/office/drawing/2014/main" xmlns="" id="{00000000-0008-0000-0300-0000F2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35" name="Picture 47" descr="ecblank">
          <a:extLst>
            <a:ext uri="{FF2B5EF4-FFF2-40B4-BE49-F238E27FC236}">
              <a16:creationId xmlns:a16="http://schemas.microsoft.com/office/drawing/2014/main" xmlns="" id="{00000000-0008-0000-0300-0000F3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36" name="Picture 51" descr="ecblank">
          <a:extLst>
            <a:ext uri="{FF2B5EF4-FFF2-40B4-BE49-F238E27FC236}">
              <a16:creationId xmlns:a16="http://schemas.microsoft.com/office/drawing/2014/main" xmlns="" id="{00000000-0008-0000-0300-0000F4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37" name="Picture 55" descr="ecblank">
          <a:extLst>
            <a:ext uri="{FF2B5EF4-FFF2-40B4-BE49-F238E27FC236}">
              <a16:creationId xmlns:a16="http://schemas.microsoft.com/office/drawing/2014/main" xmlns="" id="{00000000-0008-0000-0300-0000F5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38" name="Picture 59" descr="ecblank">
          <a:extLst>
            <a:ext uri="{FF2B5EF4-FFF2-40B4-BE49-F238E27FC236}">
              <a16:creationId xmlns:a16="http://schemas.microsoft.com/office/drawing/2014/main" xmlns="" id="{00000000-0008-0000-0300-0000F6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39" name="Picture 63" descr="ecblank">
          <a:extLst>
            <a:ext uri="{FF2B5EF4-FFF2-40B4-BE49-F238E27FC236}">
              <a16:creationId xmlns:a16="http://schemas.microsoft.com/office/drawing/2014/main" xmlns="" id="{00000000-0008-0000-0300-0000F7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40" name="Picture 64" descr="ecblank">
          <a:extLst>
            <a:ext uri="{FF2B5EF4-FFF2-40B4-BE49-F238E27FC236}">
              <a16:creationId xmlns:a16="http://schemas.microsoft.com/office/drawing/2014/main" xmlns="" id="{00000000-0008-0000-0300-0000F8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41" name="Picture 65" descr="ecblank">
          <a:extLst>
            <a:ext uri="{FF2B5EF4-FFF2-40B4-BE49-F238E27FC236}">
              <a16:creationId xmlns:a16="http://schemas.microsoft.com/office/drawing/2014/main" xmlns="" id="{00000000-0008-0000-0300-0000F9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42" name="Picture 66" descr="ecblank">
          <a:extLst>
            <a:ext uri="{FF2B5EF4-FFF2-40B4-BE49-F238E27FC236}">
              <a16:creationId xmlns:a16="http://schemas.microsoft.com/office/drawing/2014/main" xmlns="" id="{00000000-0008-0000-0300-0000FA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43" name="Picture 68" descr="ecblank">
          <a:extLst>
            <a:ext uri="{FF2B5EF4-FFF2-40B4-BE49-F238E27FC236}">
              <a16:creationId xmlns:a16="http://schemas.microsoft.com/office/drawing/2014/main" xmlns="" id="{00000000-0008-0000-0300-0000FB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44" name="Picture 72" descr="ecblank">
          <a:extLst>
            <a:ext uri="{FF2B5EF4-FFF2-40B4-BE49-F238E27FC236}">
              <a16:creationId xmlns:a16="http://schemas.microsoft.com/office/drawing/2014/main" xmlns="" id="{00000000-0008-0000-0300-0000FC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45" name="Picture 97" descr="ecblank">
          <a:extLst>
            <a:ext uri="{FF2B5EF4-FFF2-40B4-BE49-F238E27FC236}">
              <a16:creationId xmlns:a16="http://schemas.microsoft.com/office/drawing/2014/main" xmlns="" id="{00000000-0008-0000-0300-0000FD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46" name="Picture 99" descr="ecblank">
          <a:extLst>
            <a:ext uri="{FF2B5EF4-FFF2-40B4-BE49-F238E27FC236}">
              <a16:creationId xmlns:a16="http://schemas.microsoft.com/office/drawing/2014/main" xmlns="" id="{00000000-0008-0000-0300-0000FE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47" name="Picture 101" descr="ecblank">
          <a:extLst>
            <a:ext uri="{FF2B5EF4-FFF2-40B4-BE49-F238E27FC236}">
              <a16:creationId xmlns:a16="http://schemas.microsoft.com/office/drawing/2014/main" xmlns="" id="{00000000-0008-0000-0300-0000FF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48" name="Picture 103" descr="ecblank">
          <a:extLst>
            <a:ext uri="{FF2B5EF4-FFF2-40B4-BE49-F238E27FC236}">
              <a16:creationId xmlns:a16="http://schemas.microsoft.com/office/drawing/2014/main" xmlns="" id="{00000000-0008-0000-0300-000000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49" name="Picture 105" descr="ecblank">
          <a:extLst>
            <a:ext uri="{FF2B5EF4-FFF2-40B4-BE49-F238E27FC236}">
              <a16:creationId xmlns:a16="http://schemas.microsoft.com/office/drawing/2014/main" xmlns="" id="{00000000-0008-0000-0300-000001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50" name="Picture 2" descr="ecblank">
          <a:extLst>
            <a:ext uri="{FF2B5EF4-FFF2-40B4-BE49-F238E27FC236}">
              <a16:creationId xmlns:a16="http://schemas.microsoft.com/office/drawing/2014/main" xmlns="" id="{00000000-0008-0000-0300-000002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51" name="Picture 6" descr="ecblank">
          <a:extLst>
            <a:ext uri="{FF2B5EF4-FFF2-40B4-BE49-F238E27FC236}">
              <a16:creationId xmlns:a16="http://schemas.microsoft.com/office/drawing/2014/main" xmlns="" id="{00000000-0008-0000-0300-000003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52" name="Picture 10" descr="ecblank">
          <a:extLst>
            <a:ext uri="{FF2B5EF4-FFF2-40B4-BE49-F238E27FC236}">
              <a16:creationId xmlns:a16="http://schemas.microsoft.com/office/drawing/2014/main" xmlns="" id="{00000000-0008-0000-0300-000004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53" name="Picture 14" descr="ecblank">
          <a:extLst>
            <a:ext uri="{FF2B5EF4-FFF2-40B4-BE49-F238E27FC236}">
              <a16:creationId xmlns:a16="http://schemas.microsoft.com/office/drawing/2014/main" xmlns="" id="{00000000-0008-0000-0300-000005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54" name="Picture 18" descr="ecblank">
          <a:extLst>
            <a:ext uri="{FF2B5EF4-FFF2-40B4-BE49-F238E27FC236}">
              <a16:creationId xmlns:a16="http://schemas.microsoft.com/office/drawing/2014/main" xmlns="" id="{00000000-0008-0000-0300-000006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55" name="Picture 22" descr="ecblank">
          <a:extLst>
            <a:ext uri="{FF2B5EF4-FFF2-40B4-BE49-F238E27FC236}">
              <a16:creationId xmlns:a16="http://schemas.microsoft.com/office/drawing/2014/main" xmlns="" id="{00000000-0008-0000-0300-000007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56" name="Picture 26" descr="ecblank">
          <a:extLst>
            <a:ext uri="{FF2B5EF4-FFF2-40B4-BE49-F238E27FC236}">
              <a16:creationId xmlns:a16="http://schemas.microsoft.com/office/drawing/2014/main" xmlns="" id="{00000000-0008-0000-0300-000008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57" name="Picture 30" descr="ecblank">
          <a:extLst>
            <a:ext uri="{FF2B5EF4-FFF2-40B4-BE49-F238E27FC236}">
              <a16:creationId xmlns:a16="http://schemas.microsoft.com/office/drawing/2014/main" xmlns="" id="{00000000-0008-0000-0300-000009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58" name="Picture 34" descr="ecblank">
          <a:extLst>
            <a:ext uri="{FF2B5EF4-FFF2-40B4-BE49-F238E27FC236}">
              <a16:creationId xmlns:a16="http://schemas.microsoft.com/office/drawing/2014/main" xmlns="" id="{00000000-0008-0000-0300-00000A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59" name="Picture 38" descr="ecblank">
          <a:extLst>
            <a:ext uri="{FF2B5EF4-FFF2-40B4-BE49-F238E27FC236}">
              <a16:creationId xmlns:a16="http://schemas.microsoft.com/office/drawing/2014/main" xmlns="" id="{00000000-0008-0000-0300-00000B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60" name="Picture 43" descr="ecblank">
          <a:extLst>
            <a:ext uri="{FF2B5EF4-FFF2-40B4-BE49-F238E27FC236}">
              <a16:creationId xmlns:a16="http://schemas.microsoft.com/office/drawing/2014/main" xmlns="" id="{00000000-0008-0000-0300-00000C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61" name="Picture 47" descr="ecblank">
          <a:extLst>
            <a:ext uri="{FF2B5EF4-FFF2-40B4-BE49-F238E27FC236}">
              <a16:creationId xmlns:a16="http://schemas.microsoft.com/office/drawing/2014/main" xmlns="" id="{00000000-0008-0000-0300-00000D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62" name="Picture 51" descr="ecblank">
          <a:extLst>
            <a:ext uri="{FF2B5EF4-FFF2-40B4-BE49-F238E27FC236}">
              <a16:creationId xmlns:a16="http://schemas.microsoft.com/office/drawing/2014/main" xmlns="" id="{00000000-0008-0000-0300-00000E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63" name="Picture 55" descr="ecblank">
          <a:extLst>
            <a:ext uri="{FF2B5EF4-FFF2-40B4-BE49-F238E27FC236}">
              <a16:creationId xmlns:a16="http://schemas.microsoft.com/office/drawing/2014/main" xmlns="" id="{00000000-0008-0000-0300-00000F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64" name="Picture 59" descr="ecblank">
          <a:extLst>
            <a:ext uri="{FF2B5EF4-FFF2-40B4-BE49-F238E27FC236}">
              <a16:creationId xmlns:a16="http://schemas.microsoft.com/office/drawing/2014/main" xmlns="" id="{00000000-0008-0000-0300-000010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65" name="Picture 63" descr="ecblank">
          <a:extLst>
            <a:ext uri="{FF2B5EF4-FFF2-40B4-BE49-F238E27FC236}">
              <a16:creationId xmlns:a16="http://schemas.microsoft.com/office/drawing/2014/main" xmlns="" id="{00000000-0008-0000-0300-000011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66" name="Picture 64" descr="ecblank">
          <a:extLst>
            <a:ext uri="{FF2B5EF4-FFF2-40B4-BE49-F238E27FC236}">
              <a16:creationId xmlns:a16="http://schemas.microsoft.com/office/drawing/2014/main" xmlns="" id="{00000000-0008-0000-0300-000012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67" name="Picture 65" descr="ecblank">
          <a:extLst>
            <a:ext uri="{FF2B5EF4-FFF2-40B4-BE49-F238E27FC236}">
              <a16:creationId xmlns:a16="http://schemas.microsoft.com/office/drawing/2014/main" xmlns="" id="{00000000-0008-0000-0300-000013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68" name="Picture 66" descr="ecblank">
          <a:extLst>
            <a:ext uri="{FF2B5EF4-FFF2-40B4-BE49-F238E27FC236}">
              <a16:creationId xmlns:a16="http://schemas.microsoft.com/office/drawing/2014/main" xmlns="" id="{00000000-0008-0000-0300-000014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69" name="Picture 68" descr="ecblank">
          <a:extLst>
            <a:ext uri="{FF2B5EF4-FFF2-40B4-BE49-F238E27FC236}">
              <a16:creationId xmlns:a16="http://schemas.microsoft.com/office/drawing/2014/main" xmlns="" id="{00000000-0008-0000-0300-000015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70" name="Picture 72" descr="ecblank">
          <a:extLst>
            <a:ext uri="{FF2B5EF4-FFF2-40B4-BE49-F238E27FC236}">
              <a16:creationId xmlns:a16="http://schemas.microsoft.com/office/drawing/2014/main" xmlns="" id="{00000000-0008-0000-0300-000016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71" name="Picture 97" descr="ecblank">
          <a:extLst>
            <a:ext uri="{FF2B5EF4-FFF2-40B4-BE49-F238E27FC236}">
              <a16:creationId xmlns:a16="http://schemas.microsoft.com/office/drawing/2014/main" xmlns="" id="{00000000-0008-0000-0300-000017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72" name="Picture 99" descr="ecblank">
          <a:extLst>
            <a:ext uri="{FF2B5EF4-FFF2-40B4-BE49-F238E27FC236}">
              <a16:creationId xmlns:a16="http://schemas.microsoft.com/office/drawing/2014/main" xmlns="" id="{00000000-0008-0000-0300-000018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73" name="Picture 101" descr="ecblank">
          <a:extLst>
            <a:ext uri="{FF2B5EF4-FFF2-40B4-BE49-F238E27FC236}">
              <a16:creationId xmlns:a16="http://schemas.microsoft.com/office/drawing/2014/main" xmlns="" id="{00000000-0008-0000-0300-000019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74" name="Picture 103" descr="ecblank">
          <a:extLst>
            <a:ext uri="{FF2B5EF4-FFF2-40B4-BE49-F238E27FC236}">
              <a16:creationId xmlns:a16="http://schemas.microsoft.com/office/drawing/2014/main" xmlns="" id="{00000000-0008-0000-0300-00001A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75" name="Picture 26" descr="ecblank">
          <a:extLst>
            <a:ext uri="{FF2B5EF4-FFF2-40B4-BE49-F238E27FC236}">
              <a16:creationId xmlns:a16="http://schemas.microsoft.com/office/drawing/2014/main" xmlns="" id="{00000000-0008-0000-0300-00001B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76" name="Picture 30" descr="ecblank">
          <a:extLst>
            <a:ext uri="{FF2B5EF4-FFF2-40B4-BE49-F238E27FC236}">
              <a16:creationId xmlns:a16="http://schemas.microsoft.com/office/drawing/2014/main" xmlns="" id="{00000000-0008-0000-0300-00001C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77" name="Picture 34" descr="ecblank">
          <a:extLst>
            <a:ext uri="{FF2B5EF4-FFF2-40B4-BE49-F238E27FC236}">
              <a16:creationId xmlns:a16="http://schemas.microsoft.com/office/drawing/2014/main" xmlns="" id="{00000000-0008-0000-0300-00001D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78" name="Picture 38" descr="ecblank">
          <a:extLst>
            <a:ext uri="{FF2B5EF4-FFF2-40B4-BE49-F238E27FC236}">
              <a16:creationId xmlns:a16="http://schemas.microsoft.com/office/drawing/2014/main" xmlns="" id="{00000000-0008-0000-0300-00001E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79" name="Picture 43" descr="ecblank">
          <a:extLst>
            <a:ext uri="{FF2B5EF4-FFF2-40B4-BE49-F238E27FC236}">
              <a16:creationId xmlns:a16="http://schemas.microsoft.com/office/drawing/2014/main" xmlns="" id="{00000000-0008-0000-0300-00001F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80" name="Picture 47" descr="ecblank">
          <a:extLst>
            <a:ext uri="{FF2B5EF4-FFF2-40B4-BE49-F238E27FC236}">
              <a16:creationId xmlns:a16="http://schemas.microsoft.com/office/drawing/2014/main" xmlns="" id="{00000000-0008-0000-0300-000020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81" name="Picture 51" descr="ecblank">
          <a:extLst>
            <a:ext uri="{FF2B5EF4-FFF2-40B4-BE49-F238E27FC236}">
              <a16:creationId xmlns:a16="http://schemas.microsoft.com/office/drawing/2014/main" xmlns="" id="{00000000-0008-0000-0300-000021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82" name="Picture 55" descr="ecblank">
          <a:extLst>
            <a:ext uri="{FF2B5EF4-FFF2-40B4-BE49-F238E27FC236}">
              <a16:creationId xmlns:a16="http://schemas.microsoft.com/office/drawing/2014/main" xmlns="" id="{00000000-0008-0000-0300-000022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83" name="Picture 59" descr="ecblank">
          <a:extLst>
            <a:ext uri="{FF2B5EF4-FFF2-40B4-BE49-F238E27FC236}">
              <a16:creationId xmlns:a16="http://schemas.microsoft.com/office/drawing/2014/main" xmlns="" id="{00000000-0008-0000-0300-000023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84" name="Picture 63" descr="ecblank">
          <a:extLst>
            <a:ext uri="{FF2B5EF4-FFF2-40B4-BE49-F238E27FC236}">
              <a16:creationId xmlns:a16="http://schemas.microsoft.com/office/drawing/2014/main" xmlns="" id="{00000000-0008-0000-0300-000024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85" name="Picture 64" descr="ecblank">
          <a:extLst>
            <a:ext uri="{FF2B5EF4-FFF2-40B4-BE49-F238E27FC236}">
              <a16:creationId xmlns:a16="http://schemas.microsoft.com/office/drawing/2014/main" xmlns="" id="{00000000-0008-0000-0300-000025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86" name="Picture 65" descr="ecblank">
          <a:extLst>
            <a:ext uri="{FF2B5EF4-FFF2-40B4-BE49-F238E27FC236}">
              <a16:creationId xmlns:a16="http://schemas.microsoft.com/office/drawing/2014/main" xmlns="" id="{00000000-0008-0000-0300-000026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87" name="Picture 66" descr="ecblank">
          <a:extLst>
            <a:ext uri="{FF2B5EF4-FFF2-40B4-BE49-F238E27FC236}">
              <a16:creationId xmlns:a16="http://schemas.microsoft.com/office/drawing/2014/main" xmlns="" id="{00000000-0008-0000-0300-000027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88" name="Picture 68" descr="ecblank">
          <a:extLst>
            <a:ext uri="{FF2B5EF4-FFF2-40B4-BE49-F238E27FC236}">
              <a16:creationId xmlns:a16="http://schemas.microsoft.com/office/drawing/2014/main" xmlns="" id="{00000000-0008-0000-0300-000028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89" name="Picture 72" descr="ecblank">
          <a:extLst>
            <a:ext uri="{FF2B5EF4-FFF2-40B4-BE49-F238E27FC236}">
              <a16:creationId xmlns:a16="http://schemas.microsoft.com/office/drawing/2014/main" xmlns="" id="{00000000-0008-0000-0300-000029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90" name="Picture 97" descr="ecblank">
          <a:extLst>
            <a:ext uri="{FF2B5EF4-FFF2-40B4-BE49-F238E27FC236}">
              <a16:creationId xmlns:a16="http://schemas.microsoft.com/office/drawing/2014/main" xmlns="" id="{00000000-0008-0000-0300-00002A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91" name="Picture 99" descr="ecblank">
          <a:extLst>
            <a:ext uri="{FF2B5EF4-FFF2-40B4-BE49-F238E27FC236}">
              <a16:creationId xmlns:a16="http://schemas.microsoft.com/office/drawing/2014/main" xmlns="" id="{00000000-0008-0000-0300-00002B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92" name="Picture 101" descr="ecblank">
          <a:extLst>
            <a:ext uri="{FF2B5EF4-FFF2-40B4-BE49-F238E27FC236}">
              <a16:creationId xmlns:a16="http://schemas.microsoft.com/office/drawing/2014/main" xmlns="" id="{00000000-0008-0000-0300-00002C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93" name="Picture 103" descr="ecblank">
          <a:extLst>
            <a:ext uri="{FF2B5EF4-FFF2-40B4-BE49-F238E27FC236}">
              <a16:creationId xmlns:a16="http://schemas.microsoft.com/office/drawing/2014/main" xmlns="" id="{00000000-0008-0000-0300-00002D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94" name="Picture 105" descr="ecblank">
          <a:extLst>
            <a:ext uri="{FF2B5EF4-FFF2-40B4-BE49-F238E27FC236}">
              <a16:creationId xmlns:a16="http://schemas.microsoft.com/office/drawing/2014/main" xmlns="" id="{00000000-0008-0000-0300-00002E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95" name="Picture 2" descr="ecblank">
          <a:extLst>
            <a:ext uri="{FF2B5EF4-FFF2-40B4-BE49-F238E27FC236}">
              <a16:creationId xmlns:a16="http://schemas.microsoft.com/office/drawing/2014/main" xmlns="" id="{00000000-0008-0000-0300-00002F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96" name="Picture 6" descr="ecblank">
          <a:extLst>
            <a:ext uri="{FF2B5EF4-FFF2-40B4-BE49-F238E27FC236}">
              <a16:creationId xmlns:a16="http://schemas.microsoft.com/office/drawing/2014/main" xmlns="" id="{00000000-0008-0000-0300-000030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97" name="Picture 10" descr="ecblank">
          <a:extLst>
            <a:ext uri="{FF2B5EF4-FFF2-40B4-BE49-F238E27FC236}">
              <a16:creationId xmlns:a16="http://schemas.microsoft.com/office/drawing/2014/main" xmlns="" id="{00000000-0008-0000-0300-000031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98" name="Picture 14" descr="ecblank">
          <a:extLst>
            <a:ext uri="{FF2B5EF4-FFF2-40B4-BE49-F238E27FC236}">
              <a16:creationId xmlns:a16="http://schemas.microsoft.com/office/drawing/2014/main" xmlns="" id="{00000000-0008-0000-0300-000032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99" name="Picture 18" descr="ecblank">
          <a:extLst>
            <a:ext uri="{FF2B5EF4-FFF2-40B4-BE49-F238E27FC236}">
              <a16:creationId xmlns:a16="http://schemas.microsoft.com/office/drawing/2014/main" xmlns="" id="{00000000-0008-0000-0300-000033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00" name="Picture 22" descr="ecblank">
          <a:extLst>
            <a:ext uri="{FF2B5EF4-FFF2-40B4-BE49-F238E27FC236}">
              <a16:creationId xmlns:a16="http://schemas.microsoft.com/office/drawing/2014/main" xmlns="" id="{00000000-0008-0000-0300-000034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01" name="Picture 26" descr="ecblank">
          <a:extLst>
            <a:ext uri="{FF2B5EF4-FFF2-40B4-BE49-F238E27FC236}">
              <a16:creationId xmlns:a16="http://schemas.microsoft.com/office/drawing/2014/main" xmlns="" id="{00000000-0008-0000-0300-000035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02" name="Picture 30" descr="ecblank">
          <a:extLst>
            <a:ext uri="{FF2B5EF4-FFF2-40B4-BE49-F238E27FC236}">
              <a16:creationId xmlns:a16="http://schemas.microsoft.com/office/drawing/2014/main" xmlns="" id="{00000000-0008-0000-0300-000036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03" name="Picture 34" descr="ecblank">
          <a:extLst>
            <a:ext uri="{FF2B5EF4-FFF2-40B4-BE49-F238E27FC236}">
              <a16:creationId xmlns:a16="http://schemas.microsoft.com/office/drawing/2014/main" xmlns="" id="{00000000-0008-0000-0300-000037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04" name="Picture 38" descr="ecblank">
          <a:extLst>
            <a:ext uri="{FF2B5EF4-FFF2-40B4-BE49-F238E27FC236}">
              <a16:creationId xmlns:a16="http://schemas.microsoft.com/office/drawing/2014/main" xmlns="" id="{00000000-0008-0000-0300-000038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05" name="Picture 43" descr="ecblank">
          <a:extLst>
            <a:ext uri="{FF2B5EF4-FFF2-40B4-BE49-F238E27FC236}">
              <a16:creationId xmlns:a16="http://schemas.microsoft.com/office/drawing/2014/main" xmlns="" id="{00000000-0008-0000-0300-000039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06" name="Picture 47" descr="ecblank">
          <a:extLst>
            <a:ext uri="{FF2B5EF4-FFF2-40B4-BE49-F238E27FC236}">
              <a16:creationId xmlns:a16="http://schemas.microsoft.com/office/drawing/2014/main" xmlns="" id="{00000000-0008-0000-0300-00003A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07" name="Picture 51" descr="ecblank">
          <a:extLst>
            <a:ext uri="{FF2B5EF4-FFF2-40B4-BE49-F238E27FC236}">
              <a16:creationId xmlns:a16="http://schemas.microsoft.com/office/drawing/2014/main" xmlns="" id="{00000000-0008-0000-0300-00003B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08" name="Picture 55" descr="ecblank">
          <a:extLst>
            <a:ext uri="{FF2B5EF4-FFF2-40B4-BE49-F238E27FC236}">
              <a16:creationId xmlns:a16="http://schemas.microsoft.com/office/drawing/2014/main" xmlns="" id="{00000000-0008-0000-0300-00003C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09" name="Picture 59" descr="ecblank">
          <a:extLst>
            <a:ext uri="{FF2B5EF4-FFF2-40B4-BE49-F238E27FC236}">
              <a16:creationId xmlns:a16="http://schemas.microsoft.com/office/drawing/2014/main" xmlns="" id="{00000000-0008-0000-0300-00003D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10" name="Picture 63" descr="ecblank">
          <a:extLst>
            <a:ext uri="{FF2B5EF4-FFF2-40B4-BE49-F238E27FC236}">
              <a16:creationId xmlns:a16="http://schemas.microsoft.com/office/drawing/2014/main" xmlns="" id="{00000000-0008-0000-0300-00003E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11" name="Picture 64" descr="ecblank">
          <a:extLst>
            <a:ext uri="{FF2B5EF4-FFF2-40B4-BE49-F238E27FC236}">
              <a16:creationId xmlns:a16="http://schemas.microsoft.com/office/drawing/2014/main" xmlns="" id="{00000000-0008-0000-0300-00003F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12" name="Picture 65" descr="ecblank">
          <a:extLst>
            <a:ext uri="{FF2B5EF4-FFF2-40B4-BE49-F238E27FC236}">
              <a16:creationId xmlns:a16="http://schemas.microsoft.com/office/drawing/2014/main" xmlns="" id="{00000000-0008-0000-0300-000040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13" name="Picture 66" descr="ecblank">
          <a:extLst>
            <a:ext uri="{FF2B5EF4-FFF2-40B4-BE49-F238E27FC236}">
              <a16:creationId xmlns:a16="http://schemas.microsoft.com/office/drawing/2014/main" xmlns="" id="{00000000-0008-0000-0300-000041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14" name="Picture 68" descr="ecblank">
          <a:extLst>
            <a:ext uri="{FF2B5EF4-FFF2-40B4-BE49-F238E27FC236}">
              <a16:creationId xmlns:a16="http://schemas.microsoft.com/office/drawing/2014/main" xmlns="" id="{00000000-0008-0000-0300-000042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15" name="Picture 72" descr="ecblank">
          <a:extLst>
            <a:ext uri="{FF2B5EF4-FFF2-40B4-BE49-F238E27FC236}">
              <a16:creationId xmlns:a16="http://schemas.microsoft.com/office/drawing/2014/main" xmlns="" id="{00000000-0008-0000-0300-000043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16" name="Picture 97" descr="ecblank">
          <a:extLst>
            <a:ext uri="{FF2B5EF4-FFF2-40B4-BE49-F238E27FC236}">
              <a16:creationId xmlns:a16="http://schemas.microsoft.com/office/drawing/2014/main" xmlns="" id="{00000000-0008-0000-0300-000044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17" name="Picture 99" descr="ecblank">
          <a:extLst>
            <a:ext uri="{FF2B5EF4-FFF2-40B4-BE49-F238E27FC236}">
              <a16:creationId xmlns:a16="http://schemas.microsoft.com/office/drawing/2014/main" xmlns="" id="{00000000-0008-0000-0300-000045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18" name="Picture 101" descr="ecblank">
          <a:extLst>
            <a:ext uri="{FF2B5EF4-FFF2-40B4-BE49-F238E27FC236}">
              <a16:creationId xmlns:a16="http://schemas.microsoft.com/office/drawing/2014/main" xmlns="" id="{00000000-0008-0000-0300-000046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19" name="Picture 103" descr="ecblank">
          <a:extLst>
            <a:ext uri="{FF2B5EF4-FFF2-40B4-BE49-F238E27FC236}">
              <a16:creationId xmlns:a16="http://schemas.microsoft.com/office/drawing/2014/main" xmlns="" id="{00000000-0008-0000-0300-000047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20" name="Picture 30" descr="ecblank">
          <a:extLst>
            <a:ext uri="{FF2B5EF4-FFF2-40B4-BE49-F238E27FC236}">
              <a16:creationId xmlns:a16="http://schemas.microsoft.com/office/drawing/2014/main" xmlns="" id="{00000000-0008-0000-0300-000048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21" name="Picture 34" descr="ecblank">
          <a:extLst>
            <a:ext uri="{FF2B5EF4-FFF2-40B4-BE49-F238E27FC236}">
              <a16:creationId xmlns:a16="http://schemas.microsoft.com/office/drawing/2014/main" xmlns="" id="{00000000-0008-0000-0300-000049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22" name="Picture 38" descr="ecblank">
          <a:extLst>
            <a:ext uri="{FF2B5EF4-FFF2-40B4-BE49-F238E27FC236}">
              <a16:creationId xmlns:a16="http://schemas.microsoft.com/office/drawing/2014/main" xmlns="" id="{00000000-0008-0000-0300-00004A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23" name="Picture 43" descr="ecblank">
          <a:extLst>
            <a:ext uri="{FF2B5EF4-FFF2-40B4-BE49-F238E27FC236}">
              <a16:creationId xmlns:a16="http://schemas.microsoft.com/office/drawing/2014/main" xmlns="" id="{00000000-0008-0000-0300-00004B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24" name="Picture 47" descr="ecblank">
          <a:extLst>
            <a:ext uri="{FF2B5EF4-FFF2-40B4-BE49-F238E27FC236}">
              <a16:creationId xmlns:a16="http://schemas.microsoft.com/office/drawing/2014/main" xmlns="" id="{00000000-0008-0000-0300-00004C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25" name="Picture 51" descr="ecblank">
          <a:extLst>
            <a:ext uri="{FF2B5EF4-FFF2-40B4-BE49-F238E27FC236}">
              <a16:creationId xmlns:a16="http://schemas.microsoft.com/office/drawing/2014/main" xmlns="" id="{00000000-0008-0000-0300-00004D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26" name="Picture 55" descr="ecblank">
          <a:extLst>
            <a:ext uri="{FF2B5EF4-FFF2-40B4-BE49-F238E27FC236}">
              <a16:creationId xmlns:a16="http://schemas.microsoft.com/office/drawing/2014/main" xmlns="" id="{00000000-0008-0000-0300-00004E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27" name="Picture 59" descr="ecblank">
          <a:extLst>
            <a:ext uri="{FF2B5EF4-FFF2-40B4-BE49-F238E27FC236}">
              <a16:creationId xmlns:a16="http://schemas.microsoft.com/office/drawing/2014/main" xmlns="" id="{00000000-0008-0000-0300-00004F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28" name="Picture 63" descr="ecblank">
          <a:extLst>
            <a:ext uri="{FF2B5EF4-FFF2-40B4-BE49-F238E27FC236}">
              <a16:creationId xmlns:a16="http://schemas.microsoft.com/office/drawing/2014/main" xmlns="" id="{00000000-0008-0000-0300-000050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29" name="Picture 64" descr="ecblank">
          <a:extLst>
            <a:ext uri="{FF2B5EF4-FFF2-40B4-BE49-F238E27FC236}">
              <a16:creationId xmlns:a16="http://schemas.microsoft.com/office/drawing/2014/main" xmlns="" id="{00000000-0008-0000-0300-000051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30" name="Picture 65" descr="ecblank">
          <a:extLst>
            <a:ext uri="{FF2B5EF4-FFF2-40B4-BE49-F238E27FC236}">
              <a16:creationId xmlns:a16="http://schemas.microsoft.com/office/drawing/2014/main" xmlns="" id="{00000000-0008-0000-0300-000052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31" name="Picture 66" descr="ecblank">
          <a:extLst>
            <a:ext uri="{FF2B5EF4-FFF2-40B4-BE49-F238E27FC236}">
              <a16:creationId xmlns:a16="http://schemas.microsoft.com/office/drawing/2014/main" xmlns="" id="{00000000-0008-0000-0300-000053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32" name="Picture 68" descr="ecblank">
          <a:extLst>
            <a:ext uri="{FF2B5EF4-FFF2-40B4-BE49-F238E27FC236}">
              <a16:creationId xmlns:a16="http://schemas.microsoft.com/office/drawing/2014/main" xmlns="" id="{00000000-0008-0000-0300-000054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33" name="Picture 72" descr="ecblank">
          <a:extLst>
            <a:ext uri="{FF2B5EF4-FFF2-40B4-BE49-F238E27FC236}">
              <a16:creationId xmlns:a16="http://schemas.microsoft.com/office/drawing/2014/main" xmlns="" id="{00000000-0008-0000-0300-000055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34" name="Picture 97" descr="ecblank">
          <a:extLst>
            <a:ext uri="{FF2B5EF4-FFF2-40B4-BE49-F238E27FC236}">
              <a16:creationId xmlns:a16="http://schemas.microsoft.com/office/drawing/2014/main" xmlns="" id="{00000000-0008-0000-0300-000056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35" name="Picture 99" descr="ecblank">
          <a:extLst>
            <a:ext uri="{FF2B5EF4-FFF2-40B4-BE49-F238E27FC236}">
              <a16:creationId xmlns:a16="http://schemas.microsoft.com/office/drawing/2014/main" xmlns="" id="{00000000-0008-0000-0300-000057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36" name="Picture 101" descr="ecblank">
          <a:extLst>
            <a:ext uri="{FF2B5EF4-FFF2-40B4-BE49-F238E27FC236}">
              <a16:creationId xmlns:a16="http://schemas.microsoft.com/office/drawing/2014/main" xmlns="" id="{00000000-0008-0000-0300-000058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37" name="Picture 103" descr="ecblank">
          <a:extLst>
            <a:ext uri="{FF2B5EF4-FFF2-40B4-BE49-F238E27FC236}">
              <a16:creationId xmlns:a16="http://schemas.microsoft.com/office/drawing/2014/main" xmlns="" id="{00000000-0008-0000-0300-000059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38" name="Picture 105" descr="ecblank">
          <a:extLst>
            <a:ext uri="{FF2B5EF4-FFF2-40B4-BE49-F238E27FC236}">
              <a16:creationId xmlns:a16="http://schemas.microsoft.com/office/drawing/2014/main" xmlns="" id="{00000000-0008-0000-0300-00005A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39" name="Picture 2" descr="ecblank">
          <a:extLst>
            <a:ext uri="{FF2B5EF4-FFF2-40B4-BE49-F238E27FC236}">
              <a16:creationId xmlns:a16="http://schemas.microsoft.com/office/drawing/2014/main" xmlns="" id="{00000000-0008-0000-0300-00005B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40" name="Picture 6" descr="ecblank">
          <a:extLst>
            <a:ext uri="{FF2B5EF4-FFF2-40B4-BE49-F238E27FC236}">
              <a16:creationId xmlns:a16="http://schemas.microsoft.com/office/drawing/2014/main" xmlns="" id="{00000000-0008-0000-0300-00005C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41" name="Picture 10" descr="ecblank">
          <a:extLst>
            <a:ext uri="{FF2B5EF4-FFF2-40B4-BE49-F238E27FC236}">
              <a16:creationId xmlns:a16="http://schemas.microsoft.com/office/drawing/2014/main" xmlns="" id="{00000000-0008-0000-0300-00005D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42" name="Picture 14" descr="ecblank">
          <a:extLst>
            <a:ext uri="{FF2B5EF4-FFF2-40B4-BE49-F238E27FC236}">
              <a16:creationId xmlns:a16="http://schemas.microsoft.com/office/drawing/2014/main" xmlns="" id="{00000000-0008-0000-0300-00005E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43" name="Picture 18" descr="ecblank">
          <a:extLst>
            <a:ext uri="{FF2B5EF4-FFF2-40B4-BE49-F238E27FC236}">
              <a16:creationId xmlns:a16="http://schemas.microsoft.com/office/drawing/2014/main" xmlns="" id="{00000000-0008-0000-0300-00005F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44" name="Picture 22" descr="ecblank">
          <a:extLst>
            <a:ext uri="{FF2B5EF4-FFF2-40B4-BE49-F238E27FC236}">
              <a16:creationId xmlns:a16="http://schemas.microsoft.com/office/drawing/2014/main" xmlns="" id="{00000000-0008-0000-0300-000060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45" name="Picture 26" descr="ecblank">
          <a:extLst>
            <a:ext uri="{FF2B5EF4-FFF2-40B4-BE49-F238E27FC236}">
              <a16:creationId xmlns:a16="http://schemas.microsoft.com/office/drawing/2014/main" xmlns="" id="{00000000-0008-0000-0300-000061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46" name="Picture 30" descr="ecblank">
          <a:extLst>
            <a:ext uri="{FF2B5EF4-FFF2-40B4-BE49-F238E27FC236}">
              <a16:creationId xmlns:a16="http://schemas.microsoft.com/office/drawing/2014/main" xmlns="" id="{00000000-0008-0000-0300-000062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47" name="Picture 34" descr="ecblank">
          <a:extLst>
            <a:ext uri="{FF2B5EF4-FFF2-40B4-BE49-F238E27FC236}">
              <a16:creationId xmlns:a16="http://schemas.microsoft.com/office/drawing/2014/main" xmlns="" id="{00000000-0008-0000-0300-000063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48" name="Picture 38" descr="ecblank">
          <a:extLst>
            <a:ext uri="{FF2B5EF4-FFF2-40B4-BE49-F238E27FC236}">
              <a16:creationId xmlns:a16="http://schemas.microsoft.com/office/drawing/2014/main" xmlns="" id="{00000000-0008-0000-0300-000064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49" name="Picture 43" descr="ecblank">
          <a:extLst>
            <a:ext uri="{FF2B5EF4-FFF2-40B4-BE49-F238E27FC236}">
              <a16:creationId xmlns:a16="http://schemas.microsoft.com/office/drawing/2014/main" xmlns="" id="{00000000-0008-0000-0300-000065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50" name="Picture 47" descr="ecblank">
          <a:extLst>
            <a:ext uri="{FF2B5EF4-FFF2-40B4-BE49-F238E27FC236}">
              <a16:creationId xmlns:a16="http://schemas.microsoft.com/office/drawing/2014/main" xmlns="" id="{00000000-0008-0000-0300-000066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51" name="Picture 51" descr="ecblank">
          <a:extLst>
            <a:ext uri="{FF2B5EF4-FFF2-40B4-BE49-F238E27FC236}">
              <a16:creationId xmlns:a16="http://schemas.microsoft.com/office/drawing/2014/main" xmlns="" id="{00000000-0008-0000-0300-000067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52" name="Picture 55" descr="ecblank">
          <a:extLst>
            <a:ext uri="{FF2B5EF4-FFF2-40B4-BE49-F238E27FC236}">
              <a16:creationId xmlns:a16="http://schemas.microsoft.com/office/drawing/2014/main" xmlns="" id="{00000000-0008-0000-0300-000068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53" name="Picture 59" descr="ecblank">
          <a:extLst>
            <a:ext uri="{FF2B5EF4-FFF2-40B4-BE49-F238E27FC236}">
              <a16:creationId xmlns:a16="http://schemas.microsoft.com/office/drawing/2014/main" xmlns="" id="{00000000-0008-0000-0300-000069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54" name="Picture 63" descr="ecblank">
          <a:extLst>
            <a:ext uri="{FF2B5EF4-FFF2-40B4-BE49-F238E27FC236}">
              <a16:creationId xmlns:a16="http://schemas.microsoft.com/office/drawing/2014/main" xmlns="" id="{00000000-0008-0000-0300-00006A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55" name="Picture 64" descr="ecblank">
          <a:extLst>
            <a:ext uri="{FF2B5EF4-FFF2-40B4-BE49-F238E27FC236}">
              <a16:creationId xmlns:a16="http://schemas.microsoft.com/office/drawing/2014/main" xmlns="" id="{00000000-0008-0000-0300-00006B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56" name="Picture 65" descr="ecblank">
          <a:extLst>
            <a:ext uri="{FF2B5EF4-FFF2-40B4-BE49-F238E27FC236}">
              <a16:creationId xmlns:a16="http://schemas.microsoft.com/office/drawing/2014/main" xmlns="" id="{00000000-0008-0000-0300-00006C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57" name="Picture 66" descr="ecblank">
          <a:extLst>
            <a:ext uri="{FF2B5EF4-FFF2-40B4-BE49-F238E27FC236}">
              <a16:creationId xmlns:a16="http://schemas.microsoft.com/office/drawing/2014/main" xmlns="" id="{00000000-0008-0000-0300-00006D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58" name="Picture 68" descr="ecblank">
          <a:extLst>
            <a:ext uri="{FF2B5EF4-FFF2-40B4-BE49-F238E27FC236}">
              <a16:creationId xmlns:a16="http://schemas.microsoft.com/office/drawing/2014/main" xmlns="" id="{00000000-0008-0000-0300-00006E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59" name="Picture 72" descr="ecblank">
          <a:extLst>
            <a:ext uri="{FF2B5EF4-FFF2-40B4-BE49-F238E27FC236}">
              <a16:creationId xmlns:a16="http://schemas.microsoft.com/office/drawing/2014/main" xmlns="" id="{00000000-0008-0000-0300-00006F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60" name="Picture 97" descr="ecblank">
          <a:extLst>
            <a:ext uri="{FF2B5EF4-FFF2-40B4-BE49-F238E27FC236}">
              <a16:creationId xmlns:a16="http://schemas.microsoft.com/office/drawing/2014/main" xmlns="" id="{00000000-0008-0000-0300-000070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61" name="Picture 99" descr="ecblank">
          <a:extLst>
            <a:ext uri="{FF2B5EF4-FFF2-40B4-BE49-F238E27FC236}">
              <a16:creationId xmlns:a16="http://schemas.microsoft.com/office/drawing/2014/main" xmlns="" id="{00000000-0008-0000-0300-000071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62" name="Picture 101" descr="ecblank">
          <a:extLst>
            <a:ext uri="{FF2B5EF4-FFF2-40B4-BE49-F238E27FC236}">
              <a16:creationId xmlns:a16="http://schemas.microsoft.com/office/drawing/2014/main" xmlns="" id="{00000000-0008-0000-0300-000072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63" name="Picture 103" descr="ecblank">
          <a:extLst>
            <a:ext uri="{FF2B5EF4-FFF2-40B4-BE49-F238E27FC236}">
              <a16:creationId xmlns:a16="http://schemas.microsoft.com/office/drawing/2014/main" xmlns="" id="{00000000-0008-0000-0300-000073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64" name="Picture 26" descr="ecblank">
          <a:extLst>
            <a:ext uri="{FF2B5EF4-FFF2-40B4-BE49-F238E27FC236}">
              <a16:creationId xmlns:a16="http://schemas.microsoft.com/office/drawing/2014/main" xmlns="" id="{00000000-0008-0000-0300-000074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65" name="Picture 30" descr="ecblank">
          <a:extLst>
            <a:ext uri="{FF2B5EF4-FFF2-40B4-BE49-F238E27FC236}">
              <a16:creationId xmlns:a16="http://schemas.microsoft.com/office/drawing/2014/main" xmlns="" id="{00000000-0008-0000-0300-000075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66" name="Picture 34" descr="ecblank">
          <a:extLst>
            <a:ext uri="{FF2B5EF4-FFF2-40B4-BE49-F238E27FC236}">
              <a16:creationId xmlns:a16="http://schemas.microsoft.com/office/drawing/2014/main" xmlns="" id="{00000000-0008-0000-0300-000076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67" name="Picture 38" descr="ecblank">
          <a:extLst>
            <a:ext uri="{FF2B5EF4-FFF2-40B4-BE49-F238E27FC236}">
              <a16:creationId xmlns:a16="http://schemas.microsoft.com/office/drawing/2014/main" xmlns="" id="{00000000-0008-0000-0300-000077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68" name="Picture 43" descr="ecblank">
          <a:extLst>
            <a:ext uri="{FF2B5EF4-FFF2-40B4-BE49-F238E27FC236}">
              <a16:creationId xmlns:a16="http://schemas.microsoft.com/office/drawing/2014/main" xmlns="" id="{00000000-0008-0000-0300-000078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69" name="Picture 47" descr="ecblank">
          <a:extLst>
            <a:ext uri="{FF2B5EF4-FFF2-40B4-BE49-F238E27FC236}">
              <a16:creationId xmlns:a16="http://schemas.microsoft.com/office/drawing/2014/main" xmlns="" id="{00000000-0008-0000-0300-000079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70" name="Picture 51" descr="ecblank">
          <a:extLst>
            <a:ext uri="{FF2B5EF4-FFF2-40B4-BE49-F238E27FC236}">
              <a16:creationId xmlns:a16="http://schemas.microsoft.com/office/drawing/2014/main" xmlns="" id="{00000000-0008-0000-0300-00007A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71" name="Picture 55" descr="ecblank">
          <a:extLst>
            <a:ext uri="{FF2B5EF4-FFF2-40B4-BE49-F238E27FC236}">
              <a16:creationId xmlns:a16="http://schemas.microsoft.com/office/drawing/2014/main" xmlns="" id="{00000000-0008-0000-0300-00007B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72" name="Picture 59" descr="ecblank">
          <a:extLst>
            <a:ext uri="{FF2B5EF4-FFF2-40B4-BE49-F238E27FC236}">
              <a16:creationId xmlns:a16="http://schemas.microsoft.com/office/drawing/2014/main" xmlns="" id="{00000000-0008-0000-0300-00007C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73" name="Picture 63" descr="ecblank">
          <a:extLst>
            <a:ext uri="{FF2B5EF4-FFF2-40B4-BE49-F238E27FC236}">
              <a16:creationId xmlns:a16="http://schemas.microsoft.com/office/drawing/2014/main" xmlns="" id="{00000000-0008-0000-0300-00007D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74" name="Picture 64" descr="ecblank">
          <a:extLst>
            <a:ext uri="{FF2B5EF4-FFF2-40B4-BE49-F238E27FC236}">
              <a16:creationId xmlns:a16="http://schemas.microsoft.com/office/drawing/2014/main" xmlns="" id="{00000000-0008-0000-0300-00007E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75" name="Picture 65" descr="ecblank">
          <a:extLst>
            <a:ext uri="{FF2B5EF4-FFF2-40B4-BE49-F238E27FC236}">
              <a16:creationId xmlns:a16="http://schemas.microsoft.com/office/drawing/2014/main" xmlns="" id="{00000000-0008-0000-0300-00007F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76" name="Picture 66" descr="ecblank">
          <a:extLst>
            <a:ext uri="{FF2B5EF4-FFF2-40B4-BE49-F238E27FC236}">
              <a16:creationId xmlns:a16="http://schemas.microsoft.com/office/drawing/2014/main" xmlns="" id="{00000000-0008-0000-0300-000080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77" name="Picture 68" descr="ecblank">
          <a:extLst>
            <a:ext uri="{FF2B5EF4-FFF2-40B4-BE49-F238E27FC236}">
              <a16:creationId xmlns:a16="http://schemas.microsoft.com/office/drawing/2014/main" xmlns="" id="{00000000-0008-0000-0300-000081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78" name="Picture 72" descr="ecblank">
          <a:extLst>
            <a:ext uri="{FF2B5EF4-FFF2-40B4-BE49-F238E27FC236}">
              <a16:creationId xmlns:a16="http://schemas.microsoft.com/office/drawing/2014/main" xmlns="" id="{00000000-0008-0000-0300-000082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79" name="Picture 97" descr="ecblank">
          <a:extLst>
            <a:ext uri="{FF2B5EF4-FFF2-40B4-BE49-F238E27FC236}">
              <a16:creationId xmlns:a16="http://schemas.microsoft.com/office/drawing/2014/main" xmlns="" id="{00000000-0008-0000-0300-000083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80" name="Picture 99" descr="ecblank">
          <a:extLst>
            <a:ext uri="{FF2B5EF4-FFF2-40B4-BE49-F238E27FC236}">
              <a16:creationId xmlns:a16="http://schemas.microsoft.com/office/drawing/2014/main" xmlns="" id="{00000000-0008-0000-0300-000084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81" name="Picture 101" descr="ecblank">
          <a:extLst>
            <a:ext uri="{FF2B5EF4-FFF2-40B4-BE49-F238E27FC236}">
              <a16:creationId xmlns:a16="http://schemas.microsoft.com/office/drawing/2014/main" xmlns="" id="{00000000-0008-0000-0300-000085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82" name="Picture 103" descr="ecblank">
          <a:extLst>
            <a:ext uri="{FF2B5EF4-FFF2-40B4-BE49-F238E27FC236}">
              <a16:creationId xmlns:a16="http://schemas.microsoft.com/office/drawing/2014/main" xmlns="" id="{00000000-0008-0000-0300-000086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83" name="Picture 105" descr="ecblank">
          <a:extLst>
            <a:ext uri="{FF2B5EF4-FFF2-40B4-BE49-F238E27FC236}">
              <a16:creationId xmlns:a16="http://schemas.microsoft.com/office/drawing/2014/main" xmlns="" id="{00000000-0008-0000-0300-000087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84" name="Picture 2" descr="ecblank">
          <a:extLst>
            <a:ext uri="{FF2B5EF4-FFF2-40B4-BE49-F238E27FC236}">
              <a16:creationId xmlns:a16="http://schemas.microsoft.com/office/drawing/2014/main" xmlns="" id="{00000000-0008-0000-0300-000088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85" name="Picture 6" descr="ecblank">
          <a:extLst>
            <a:ext uri="{FF2B5EF4-FFF2-40B4-BE49-F238E27FC236}">
              <a16:creationId xmlns:a16="http://schemas.microsoft.com/office/drawing/2014/main" xmlns="" id="{00000000-0008-0000-0300-000089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86" name="Picture 10" descr="ecblank">
          <a:extLst>
            <a:ext uri="{FF2B5EF4-FFF2-40B4-BE49-F238E27FC236}">
              <a16:creationId xmlns:a16="http://schemas.microsoft.com/office/drawing/2014/main" xmlns="" id="{00000000-0008-0000-0300-00008A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87" name="Picture 14" descr="ecblank">
          <a:extLst>
            <a:ext uri="{FF2B5EF4-FFF2-40B4-BE49-F238E27FC236}">
              <a16:creationId xmlns:a16="http://schemas.microsoft.com/office/drawing/2014/main" xmlns="" id="{00000000-0008-0000-0300-00008B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88" name="Picture 18" descr="ecblank">
          <a:extLst>
            <a:ext uri="{FF2B5EF4-FFF2-40B4-BE49-F238E27FC236}">
              <a16:creationId xmlns:a16="http://schemas.microsoft.com/office/drawing/2014/main" xmlns="" id="{00000000-0008-0000-0300-00008C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89" name="Picture 22" descr="ecblank">
          <a:extLst>
            <a:ext uri="{FF2B5EF4-FFF2-40B4-BE49-F238E27FC236}">
              <a16:creationId xmlns:a16="http://schemas.microsoft.com/office/drawing/2014/main" xmlns="" id="{00000000-0008-0000-0300-00008D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90" name="Picture 26" descr="ecblank">
          <a:extLst>
            <a:ext uri="{FF2B5EF4-FFF2-40B4-BE49-F238E27FC236}">
              <a16:creationId xmlns:a16="http://schemas.microsoft.com/office/drawing/2014/main" xmlns="" id="{00000000-0008-0000-0300-00008E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91" name="Picture 30" descr="ecblank">
          <a:extLst>
            <a:ext uri="{FF2B5EF4-FFF2-40B4-BE49-F238E27FC236}">
              <a16:creationId xmlns:a16="http://schemas.microsoft.com/office/drawing/2014/main" xmlns="" id="{00000000-0008-0000-0300-00008F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92" name="Picture 34" descr="ecblank">
          <a:extLst>
            <a:ext uri="{FF2B5EF4-FFF2-40B4-BE49-F238E27FC236}">
              <a16:creationId xmlns:a16="http://schemas.microsoft.com/office/drawing/2014/main" xmlns="" id="{00000000-0008-0000-0300-000090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93" name="Picture 38" descr="ecblank">
          <a:extLst>
            <a:ext uri="{FF2B5EF4-FFF2-40B4-BE49-F238E27FC236}">
              <a16:creationId xmlns:a16="http://schemas.microsoft.com/office/drawing/2014/main" xmlns="" id="{00000000-0008-0000-0300-000091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94" name="Picture 43" descr="ecblank">
          <a:extLst>
            <a:ext uri="{FF2B5EF4-FFF2-40B4-BE49-F238E27FC236}">
              <a16:creationId xmlns:a16="http://schemas.microsoft.com/office/drawing/2014/main" xmlns="" id="{00000000-0008-0000-0300-000092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95" name="Picture 47" descr="ecblank">
          <a:extLst>
            <a:ext uri="{FF2B5EF4-FFF2-40B4-BE49-F238E27FC236}">
              <a16:creationId xmlns:a16="http://schemas.microsoft.com/office/drawing/2014/main" xmlns="" id="{00000000-0008-0000-0300-000093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96" name="Picture 51" descr="ecblank">
          <a:extLst>
            <a:ext uri="{FF2B5EF4-FFF2-40B4-BE49-F238E27FC236}">
              <a16:creationId xmlns:a16="http://schemas.microsoft.com/office/drawing/2014/main" xmlns="" id="{00000000-0008-0000-0300-000094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97" name="Picture 55" descr="ecblank">
          <a:extLst>
            <a:ext uri="{FF2B5EF4-FFF2-40B4-BE49-F238E27FC236}">
              <a16:creationId xmlns:a16="http://schemas.microsoft.com/office/drawing/2014/main" xmlns="" id="{00000000-0008-0000-0300-000095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98" name="Picture 59" descr="ecblank">
          <a:extLst>
            <a:ext uri="{FF2B5EF4-FFF2-40B4-BE49-F238E27FC236}">
              <a16:creationId xmlns:a16="http://schemas.microsoft.com/office/drawing/2014/main" xmlns="" id="{00000000-0008-0000-0300-000096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99" name="Picture 63" descr="ecblank">
          <a:extLst>
            <a:ext uri="{FF2B5EF4-FFF2-40B4-BE49-F238E27FC236}">
              <a16:creationId xmlns:a16="http://schemas.microsoft.com/office/drawing/2014/main" xmlns="" id="{00000000-0008-0000-0300-000097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00" name="Picture 64" descr="ecblank">
          <a:extLst>
            <a:ext uri="{FF2B5EF4-FFF2-40B4-BE49-F238E27FC236}">
              <a16:creationId xmlns:a16="http://schemas.microsoft.com/office/drawing/2014/main" xmlns="" id="{00000000-0008-0000-0300-000098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01" name="Picture 65" descr="ecblank">
          <a:extLst>
            <a:ext uri="{FF2B5EF4-FFF2-40B4-BE49-F238E27FC236}">
              <a16:creationId xmlns:a16="http://schemas.microsoft.com/office/drawing/2014/main" xmlns="" id="{00000000-0008-0000-0300-000099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02" name="Picture 66" descr="ecblank">
          <a:extLst>
            <a:ext uri="{FF2B5EF4-FFF2-40B4-BE49-F238E27FC236}">
              <a16:creationId xmlns:a16="http://schemas.microsoft.com/office/drawing/2014/main" xmlns="" id="{00000000-0008-0000-0300-00009A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03" name="Picture 68" descr="ecblank">
          <a:extLst>
            <a:ext uri="{FF2B5EF4-FFF2-40B4-BE49-F238E27FC236}">
              <a16:creationId xmlns:a16="http://schemas.microsoft.com/office/drawing/2014/main" xmlns="" id="{00000000-0008-0000-0300-00009B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04" name="Picture 72" descr="ecblank">
          <a:extLst>
            <a:ext uri="{FF2B5EF4-FFF2-40B4-BE49-F238E27FC236}">
              <a16:creationId xmlns:a16="http://schemas.microsoft.com/office/drawing/2014/main" xmlns="" id="{00000000-0008-0000-0300-00009C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05" name="Picture 97" descr="ecblank">
          <a:extLst>
            <a:ext uri="{FF2B5EF4-FFF2-40B4-BE49-F238E27FC236}">
              <a16:creationId xmlns:a16="http://schemas.microsoft.com/office/drawing/2014/main" xmlns="" id="{00000000-0008-0000-0300-00009D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06" name="Picture 99" descr="ecblank">
          <a:extLst>
            <a:ext uri="{FF2B5EF4-FFF2-40B4-BE49-F238E27FC236}">
              <a16:creationId xmlns:a16="http://schemas.microsoft.com/office/drawing/2014/main" xmlns="" id="{00000000-0008-0000-0300-00009E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07" name="Picture 101" descr="ecblank">
          <a:extLst>
            <a:ext uri="{FF2B5EF4-FFF2-40B4-BE49-F238E27FC236}">
              <a16:creationId xmlns:a16="http://schemas.microsoft.com/office/drawing/2014/main" xmlns="" id="{00000000-0008-0000-0300-00009F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08" name="Picture 103" descr="ecblank">
          <a:extLst>
            <a:ext uri="{FF2B5EF4-FFF2-40B4-BE49-F238E27FC236}">
              <a16:creationId xmlns:a16="http://schemas.microsoft.com/office/drawing/2014/main" xmlns="" id="{00000000-0008-0000-0300-0000A0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09" name="Picture 30" descr="ecblank">
          <a:extLst>
            <a:ext uri="{FF2B5EF4-FFF2-40B4-BE49-F238E27FC236}">
              <a16:creationId xmlns:a16="http://schemas.microsoft.com/office/drawing/2014/main" xmlns="" id="{00000000-0008-0000-0300-0000A1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10" name="Picture 34" descr="ecblank">
          <a:extLst>
            <a:ext uri="{FF2B5EF4-FFF2-40B4-BE49-F238E27FC236}">
              <a16:creationId xmlns:a16="http://schemas.microsoft.com/office/drawing/2014/main" xmlns="" id="{00000000-0008-0000-0300-0000A2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11" name="Picture 38" descr="ecblank">
          <a:extLst>
            <a:ext uri="{FF2B5EF4-FFF2-40B4-BE49-F238E27FC236}">
              <a16:creationId xmlns:a16="http://schemas.microsoft.com/office/drawing/2014/main" xmlns="" id="{00000000-0008-0000-0300-0000A3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12" name="Picture 43" descr="ecblank">
          <a:extLst>
            <a:ext uri="{FF2B5EF4-FFF2-40B4-BE49-F238E27FC236}">
              <a16:creationId xmlns:a16="http://schemas.microsoft.com/office/drawing/2014/main" xmlns="" id="{00000000-0008-0000-0300-0000A4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13" name="Picture 47" descr="ecblank">
          <a:extLst>
            <a:ext uri="{FF2B5EF4-FFF2-40B4-BE49-F238E27FC236}">
              <a16:creationId xmlns:a16="http://schemas.microsoft.com/office/drawing/2014/main" xmlns="" id="{00000000-0008-0000-0300-0000A5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14" name="Picture 51" descr="ecblank">
          <a:extLst>
            <a:ext uri="{FF2B5EF4-FFF2-40B4-BE49-F238E27FC236}">
              <a16:creationId xmlns:a16="http://schemas.microsoft.com/office/drawing/2014/main" xmlns="" id="{00000000-0008-0000-0300-0000A6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15" name="Picture 55" descr="ecblank">
          <a:extLst>
            <a:ext uri="{FF2B5EF4-FFF2-40B4-BE49-F238E27FC236}">
              <a16:creationId xmlns:a16="http://schemas.microsoft.com/office/drawing/2014/main" xmlns="" id="{00000000-0008-0000-0300-0000A7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16" name="Picture 59" descr="ecblank">
          <a:extLst>
            <a:ext uri="{FF2B5EF4-FFF2-40B4-BE49-F238E27FC236}">
              <a16:creationId xmlns:a16="http://schemas.microsoft.com/office/drawing/2014/main" xmlns="" id="{00000000-0008-0000-0300-0000A8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17" name="Picture 63" descr="ecblank">
          <a:extLst>
            <a:ext uri="{FF2B5EF4-FFF2-40B4-BE49-F238E27FC236}">
              <a16:creationId xmlns:a16="http://schemas.microsoft.com/office/drawing/2014/main" xmlns="" id="{00000000-0008-0000-0300-0000A9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18" name="Picture 64" descr="ecblank">
          <a:extLst>
            <a:ext uri="{FF2B5EF4-FFF2-40B4-BE49-F238E27FC236}">
              <a16:creationId xmlns:a16="http://schemas.microsoft.com/office/drawing/2014/main" xmlns="" id="{00000000-0008-0000-0300-0000AA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19" name="Picture 65" descr="ecblank">
          <a:extLst>
            <a:ext uri="{FF2B5EF4-FFF2-40B4-BE49-F238E27FC236}">
              <a16:creationId xmlns:a16="http://schemas.microsoft.com/office/drawing/2014/main" xmlns="" id="{00000000-0008-0000-0300-0000AB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20" name="Picture 66" descr="ecblank">
          <a:extLst>
            <a:ext uri="{FF2B5EF4-FFF2-40B4-BE49-F238E27FC236}">
              <a16:creationId xmlns:a16="http://schemas.microsoft.com/office/drawing/2014/main" xmlns="" id="{00000000-0008-0000-0300-0000AC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21" name="Picture 68" descr="ecblank">
          <a:extLst>
            <a:ext uri="{FF2B5EF4-FFF2-40B4-BE49-F238E27FC236}">
              <a16:creationId xmlns:a16="http://schemas.microsoft.com/office/drawing/2014/main" xmlns="" id="{00000000-0008-0000-0300-0000AD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22" name="Picture 72" descr="ecblank">
          <a:extLst>
            <a:ext uri="{FF2B5EF4-FFF2-40B4-BE49-F238E27FC236}">
              <a16:creationId xmlns:a16="http://schemas.microsoft.com/office/drawing/2014/main" xmlns="" id="{00000000-0008-0000-0300-0000AE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23" name="Picture 97" descr="ecblank">
          <a:extLst>
            <a:ext uri="{FF2B5EF4-FFF2-40B4-BE49-F238E27FC236}">
              <a16:creationId xmlns:a16="http://schemas.microsoft.com/office/drawing/2014/main" xmlns="" id="{00000000-0008-0000-0300-0000AF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24" name="Picture 99" descr="ecblank">
          <a:extLst>
            <a:ext uri="{FF2B5EF4-FFF2-40B4-BE49-F238E27FC236}">
              <a16:creationId xmlns:a16="http://schemas.microsoft.com/office/drawing/2014/main" xmlns="" id="{00000000-0008-0000-0300-0000B0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25" name="Picture 101" descr="ecblank">
          <a:extLst>
            <a:ext uri="{FF2B5EF4-FFF2-40B4-BE49-F238E27FC236}">
              <a16:creationId xmlns:a16="http://schemas.microsoft.com/office/drawing/2014/main" xmlns="" id="{00000000-0008-0000-0300-0000B1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26" name="Picture 103" descr="ecblank">
          <a:extLst>
            <a:ext uri="{FF2B5EF4-FFF2-40B4-BE49-F238E27FC236}">
              <a16:creationId xmlns:a16="http://schemas.microsoft.com/office/drawing/2014/main" xmlns="" id="{00000000-0008-0000-0300-0000B2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27" name="Picture 105" descr="ecblank">
          <a:extLst>
            <a:ext uri="{FF2B5EF4-FFF2-40B4-BE49-F238E27FC236}">
              <a16:creationId xmlns:a16="http://schemas.microsoft.com/office/drawing/2014/main" xmlns="" id="{00000000-0008-0000-0300-0000B3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28" name="Picture 2" descr="ecblank">
          <a:extLst>
            <a:ext uri="{FF2B5EF4-FFF2-40B4-BE49-F238E27FC236}">
              <a16:creationId xmlns:a16="http://schemas.microsoft.com/office/drawing/2014/main" xmlns="" id="{00000000-0008-0000-0300-0000B4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29" name="Picture 6" descr="ecblank">
          <a:extLst>
            <a:ext uri="{FF2B5EF4-FFF2-40B4-BE49-F238E27FC236}">
              <a16:creationId xmlns:a16="http://schemas.microsoft.com/office/drawing/2014/main" xmlns="" id="{00000000-0008-0000-0300-0000B5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30" name="Picture 10" descr="ecblank">
          <a:extLst>
            <a:ext uri="{FF2B5EF4-FFF2-40B4-BE49-F238E27FC236}">
              <a16:creationId xmlns:a16="http://schemas.microsoft.com/office/drawing/2014/main" xmlns="" id="{00000000-0008-0000-0300-0000B6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31" name="Picture 14" descr="ecblank">
          <a:extLst>
            <a:ext uri="{FF2B5EF4-FFF2-40B4-BE49-F238E27FC236}">
              <a16:creationId xmlns:a16="http://schemas.microsoft.com/office/drawing/2014/main" xmlns="" id="{00000000-0008-0000-0300-0000B7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32" name="Picture 18" descr="ecblank">
          <a:extLst>
            <a:ext uri="{FF2B5EF4-FFF2-40B4-BE49-F238E27FC236}">
              <a16:creationId xmlns:a16="http://schemas.microsoft.com/office/drawing/2014/main" xmlns="" id="{00000000-0008-0000-0300-0000B8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33" name="Picture 22" descr="ecblank">
          <a:extLst>
            <a:ext uri="{FF2B5EF4-FFF2-40B4-BE49-F238E27FC236}">
              <a16:creationId xmlns:a16="http://schemas.microsoft.com/office/drawing/2014/main" xmlns="" id="{00000000-0008-0000-0300-0000B9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34" name="Picture 26" descr="ecblank">
          <a:extLst>
            <a:ext uri="{FF2B5EF4-FFF2-40B4-BE49-F238E27FC236}">
              <a16:creationId xmlns:a16="http://schemas.microsoft.com/office/drawing/2014/main" xmlns="" id="{00000000-0008-0000-0300-0000BA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35" name="Picture 30" descr="ecblank">
          <a:extLst>
            <a:ext uri="{FF2B5EF4-FFF2-40B4-BE49-F238E27FC236}">
              <a16:creationId xmlns:a16="http://schemas.microsoft.com/office/drawing/2014/main" xmlns="" id="{00000000-0008-0000-0300-0000BB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36" name="Picture 34" descr="ecblank">
          <a:extLst>
            <a:ext uri="{FF2B5EF4-FFF2-40B4-BE49-F238E27FC236}">
              <a16:creationId xmlns:a16="http://schemas.microsoft.com/office/drawing/2014/main" xmlns="" id="{00000000-0008-0000-0300-0000BC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37" name="Picture 38" descr="ecblank">
          <a:extLst>
            <a:ext uri="{FF2B5EF4-FFF2-40B4-BE49-F238E27FC236}">
              <a16:creationId xmlns:a16="http://schemas.microsoft.com/office/drawing/2014/main" xmlns="" id="{00000000-0008-0000-0300-0000BD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38" name="Picture 43" descr="ecblank">
          <a:extLst>
            <a:ext uri="{FF2B5EF4-FFF2-40B4-BE49-F238E27FC236}">
              <a16:creationId xmlns:a16="http://schemas.microsoft.com/office/drawing/2014/main" xmlns="" id="{00000000-0008-0000-0300-0000BE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39" name="Picture 47" descr="ecblank">
          <a:extLst>
            <a:ext uri="{FF2B5EF4-FFF2-40B4-BE49-F238E27FC236}">
              <a16:creationId xmlns:a16="http://schemas.microsoft.com/office/drawing/2014/main" xmlns="" id="{00000000-0008-0000-0300-0000BF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40" name="Picture 51" descr="ecblank">
          <a:extLst>
            <a:ext uri="{FF2B5EF4-FFF2-40B4-BE49-F238E27FC236}">
              <a16:creationId xmlns:a16="http://schemas.microsoft.com/office/drawing/2014/main" xmlns="" id="{00000000-0008-0000-0300-0000C0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41" name="Picture 55" descr="ecblank">
          <a:extLst>
            <a:ext uri="{FF2B5EF4-FFF2-40B4-BE49-F238E27FC236}">
              <a16:creationId xmlns:a16="http://schemas.microsoft.com/office/drawing/2014/main" xmlns="" id="{00000000-0008-0000-0300-0000C1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42" name="Picture 59" descr="ecblank">
          <a:extLst>
            <a:ext uri="{FF2B5EF4-FFF2-40B4-BE49-F238E27FC236}">
              <a16:creationId xmlns:a16="http://schemas.microsoft.com/office/drawing/2014/main" xmlns="" id="{00000000-0008-0000-0300-0000C2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43" name="Picture 63" descr="ecblank">
          <a:extLst>
            <a:ext uri="{FF2B5EF4-FFF2-40B4-BE49-F238E27FC236}">
              <a16:creationId xmlns:a16="http://schemas.microsoft.com/office/drawing/2014/main" xmlns="" id="{00000000-0008-0000-0300-0000C3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44" name="Picture 64" descr="ecblank">
          <a:extLst>
            <a:ext uri="{FF2B5EF4-FFF2-40B4-BE49-F238E27FC236}">
              <a16:creationId xmlns:a16="http://schemas.microsoft.com/office/drawing/2014/main" xmlns="" id="{00000000-0008-0000-0300-0000C4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45" name="Picture 65" descr="ecblank">
          <a:extLst>
            <a:ext uri="{FF2B5EF4-FFF2-40B4-BE49-F238E27FC236}">
              <a16:creationId xmlns:a16="http://schemas.microsoft.com/office/drawing/2014/main" xmlns="" id="{00000000-0008-0000-0300-0000C5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46" name="Picture 66" descr="ecblank">
          <a:extLst>
            <a:ext uri="{FF2B5EF4-FFF2-40B4-BE49-F238E27FC236}">
              <a16:creationId xmlns:a16="http://schemas.microsoft.com/office/drawing/2014/main" xmlns="" id="{00000000-0008-0000-0300-0000C6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47" name="Picture 68" descr="ecblank">
          <a:extLst>
            <a:ext uri="{FF2B5EF4-FFF2-40B4-BE49-F238E27FC236}">
              <a16:creationId xmlns:a16="http://schemas.microsoft.com/office/drawing/2014/main" xmlns="" id="{00000000-0008-0000-0300-0000C7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48" name="Picture 72" descr="ecblank">
          <a:extLst>
            <a:ext uri="{FF2B5EF4-FFF2-40B4-BE49-F238E27FC236}">
              <a16:creationId xmlns:a16="http://schemas.microsoft.com/office/drawing/2014/main" xmlns="" id="{00000000-0008-0000-0300-0000C8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49" name="Picture 97" descr="ecblank">
          <a:extLst>
            <a:ext uri="{FF2B5EF4-FFF2-40B4-BE49-F238E27FC236}">
              <a16:creationId xmlns:a16="http://schemas.microsoft.com/office/drawing/2014/main" xmlns="" id="{00000000-0008-0000-0300-0000C9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50" name="Picture 99" descr="ecblank">
          <a:extLst>
            <a:ext uri="{FF2B5EF4-FFF2-40B4-BE49-F238E27FC236}">
              <a16:creationId xmlns:a16="http://schemas.microsoft.com/office/drawing/2014/main" xmlns="" id="{00000000-0008-0000-0300-0000CA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51" name="Picture 101" descr="ecblank">
          <a:extLst>
            <a:ext uri="{FF2B5EF4-FFF2-40B4-BE49-F238E27FC236}">
              <a16:creationId xmlns:a16="http://schemas.microsoft.com/office/drawing/2014/main" xmlns="" id="{00000000-0008-0000-0300-0000CB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52" name="Picture 103" descr="ecblank">
          <a:extLst>
            <a:ext uri="{FF2B5EF4-FFF2-40B4-BE49-F238E27FC236}">
              <a16:creationId xmlns:a16="http://schemas.microsoft.com/office/drawing/2014/main" xmlns="" id="{00000000-0008-0000-0300-0000CC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53" name="Picture 26" descr="ecblank">
          <a:extLst>
            <a:ext uri="{FF2B5EF4-FFF2-40B4-BE49-F238E27FC236}">
              <a16:creationId xmlns:a16="http://schemas.microsoft.com/office/drawing/2014/main" xmlns="" id="{00000000-0008-0000-0300-0000CD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54" name="Picture 30" descr="ecblank">
          <a:extLst>
            <a:ext uri="{FF2B5EF4-FFF2-40B4-BE49-F238E27FC236}">
              <a16:creationId xmlns:a16="http://schemas.microsoft.com/office/drawing/2014/main" xmlns="" id="{00000000-0008-0000-0300-0000CE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55" name="Picture 34" descr="ecblank">
          <a:extLst>
            <a:ext uri="{FF2B5EF4-FFF2-40B4-BE49-F238E27FC236}">
              <a16:creationId xmlns:a16="http://schemas.microsoft.com/office/drawing/2014/main" xmlns="" id="{00000000-0008-0000-0300-0000CF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56" name="Picture 38" descr="ecblank">
          <a:extLst>
            <a:ext uri="{FF2B5EF4-FFF2-40B4-BE49-F238E27FC236}">
              <a16:creationId xmlns:a16="http://schemas.microsoft.com/office/drawing/2014/main" xmlns="" id="{00000000-0008-0000-0300-0000D0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57" name="Picture 43" descr="ecblank">
          <a:extLst>
            <a:ext uri="{FF2B5EF4-FFF2-40B4-BE49-F238E27FC236}">
              <a16:creationId xmlns:a16="http://schemas.microsoft.com/office/drawing/2014/main" xmlns="" id="{00000000-0008-0000-0300-0000D1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58" name="Picture 47" descr="ecblank">
          <a:extLst>
            <a:ext uri="{FF2B5EF4-FFF2-40B4-BE49-F238E27FC236}">
              <a16:creationId xmlns:a16="http://schemas.microsoft.com/office/drawing/2014/main" xmlns="" id="{00000000-0008-0000-0300-0000D2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59" name="Picture 51" descr="ecblank">
          <a:extLst>
            <a:ext uri="{FF2B5EF4-FFF2-40B4-BE49-F238E27FC236}">
              <a16:creationId xmlns:a16="http://schemas.microsoft.com/office/drawing/2014/main" xmlns="" id="{00000000-0008-0000-0300-0000D3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60" name="Picture 55" descr="ecblank">
          <a:extLst>
            <a:ext uri="{FF2B5EF4-FFF2-40B4-BE49-F238E27FC236}">
              <a16:creationId xmlns:a16="http://schemas.microsoft.com/office/drawing/2014/main" xmlns="" id="{00000000-0008-0000-0300-0000D4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61" name="Picture 59" descr="ecblank">
          <a:extLst>
            <a:ext uri="{FF2B5EF4-FFF2-40B4-BE49-F238E27FC236}">
              <a16:creationId xmlns:a16="http://schemas.microsoft.com/office/drawing/2014/main" xmlns="" id="{00000000-0008-0000-0300-0000D5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62" name="Picture 63" descr="ecblank">
          <a:extLst>
            <a:ext uri="{FF2B5EF4-FFF2-40B4-BE49-F238E27FC236}">
              <a16:creationId xmlns:a16="http://schemas.microsoft.com/office/drawing/2014/main" xmlns="" id="{00000000-0008-0000-0300-0000D6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63" name="Picture 64" descr="ecblank">
          <a:extLst>
            <a:ext uri="{FF2B5EF4-FFF2-40B4-BE49-F238E27FC236}">
              <a16:creationId xmlns:a16="http://schemas.microsoft.com/office/drawing/2014/main" xmlns="" id="{00000000-0008-0000-0300-0000D7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64" name="Picture 65" descr="ecblank">
          <a:extLst>
            <a:ext uri="{FF2B5EF4-FFF2-40B4-BE49-F238E27FC236}">
              <a16:creationId xmlns:a16="http://schemas.microsoft.com/office/drawing/2014/main" xmlns="" id="{00000000-0008-0000-0300-0000D8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65" name="Picture 66" descr="ecblank">
          <a:extLst>
            <a:ext uri="{FF2B5EF4-FFF2-40B4-BE49-F238E27FC236}">
              <a16:creationId xmlns:a16="http://schemas.microsoft.com/office/drawing/2014/main" xmlns="" id="{00000000-0008-0000-0300-0000D9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66" name="Picture 68" descr="ecblank">
          <a:extLst>
            <a:ext uri="{FF2B5EF4-FFF2-40B4-BE49-F238E27FC236}">
              <a16:creationId xmlns:a16="http://schemas.microsoft.com/office/drawing/2014/main" xmlns="" id="{00000000-0008-0000-0300-0000DA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67" name="Picture 72" descr="ecblank">
          <a:extLst>
            <a:ext uri="{FF2B5EF4-FFF2-40B4-BE49-F238E27FC236}">
              <a16:creationId xmlns:a16="http://schemas.microsoft.com/office/drawing/2014/main" xmlns="" id="{00000000-0008-0000-0300-0000DB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68" name="Picture 97" descr="ecblank">
          <a:extLst>
            <a:ext uri="{FF2B5EF4-FFF2-40B4-BE49-F238E27FC236}">
              <a16:creationId xmlns:a16="http://schemas.microsoft.com/office/drawing/2014/main" xmlns="" id="{00000000-0008-0000-0300-0000DC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69" name="Picture 99" descr="ecblank">
          <a:extLst>
            <a:ext uri="{FF2B5EF4-FFF2-40B4-BE49-F238E27FC236}">
              <a16:creationId xmlns:a16="http://schemas.microsoft.com/office/drawing/2014/main" xmlns="" id="{00000000-0008-0000-0300-0000DD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70" name="Picture 101" descr="ecblank">
          <a:extLst>
            <a:ext uri="{FF2B5EF4-FFF2-40B4-BE49-F238E27FC236}">
              <a16:creationId xmlns:a16="http://schemas.microsoft.com/office/drawing/2014/main" xmlns="" id="{00000000-0008-0000-0300-0000DE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71" name="Picture 103" descr="ecblank">
          <a:extLst>
            <a:ext uri="{FF2B5EF4-FFF2-40B4-BE49-F238E27FC236}">
              <a16:creationId xmlns:a16="http://schemas.microsoft.com/office/drawing/2014/main" xmlns="" id="{00000000-0008-0000-0300-0000DF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72" name="Picture 105" descr="ecblank">
          <a:extLst>
            <a:ext uri="{FF2B5EF4-FFF2-40B4-BE49-F238E27FC236}">
              <a16:creationId xmlns:a16="http://schemas.microsoft.com/office/drawing/2014/main" xmlns="" id="{00000000-0008-0000-0300-0000E0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73" name="Picture 2" descr="ecblank">
          <a:extLst>
            <a:ext uri="{FF2B5EF4-FFF2-40B4-BE49-F238E27FC236}">
              <a16:creationId xmlns:a16="http://schemas.microsoft.com/office/drawing/2014/main" xmlns="" id="{00000000-0008-0000-0300-0000E1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74" name="Picture 6" descr="ecblank">
          <a:extLst>
            <a:ext uri="{FF2B5EF4-FFF2-40B4-BE49-F238E27FC236}">
              <a16:creationId xmlns:a16="http://schemas.microsoft.com/office/drawing/2014/main" xmlns="" id="{00000000-0008-0000-0300-0000E2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75" name="Picture 10" descr="ecblank">
          <a:extLst>
            <a:ext uri="{FF2B5EF4-FFF2-40B4-BE49-F238E27FC236}">
              <a16:creationId xmlns:a16="http://schemas.microsoft.com/office/drawing/2014/main" xmlns="" id="{00000000-0008-0000-0300-0000E3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76" name="Picture 14" descr="ecblank">
          <a:extLst>
            <a:ext uri="{FF2B5EF4-FFF2-40B4-BE49-F238E27FC236}">
              <a16:creationId xmlns:a16="http://schemas.microsoft.com/office/drawing/2014/main" xmlns="" id="{00000000-0008-0000-0300-0000E4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77" name="Picture 18" descr="ecblank">
          <a:extLst>
            <a:ext uri="{FF2B5EF4-FFF2-40B4-BE49-F238E27FC236}">
              <a16:creationId xmlns:a16="http://schemas.microsoft.com/office/drawing/2014/main" xmlns="" id="{00000000-0008-0000-0300-0000E5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78" name="Picture 22" descr="ecblank">
          <a:extLst>
            <a:ext uri="{FF2B5EF4-FFF2-40B4-BE49-F238E27FC236}">
              <a16:creationId xmlns:a16="http://schemas.microsoft.com/office/drawing/2014/main" xmlns="" id="{00000000-0008-0000-0300-0000E6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79" name="Picture 26" descr="ecblank">
          <a:extLst>
            <a:ext uri="{FF2B5EF4-FFF2-40B4-BE49-F238E27FC236}">
              <a16:creationId xmlns:a16="http://schemas.microsoft.com/office/drawing/2014/main" xmlns="" id="{00000000-0008-0000-0300-0000E7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80" name="Picture 30" descr="ecblank">
          <a:extLst>
            <a:ext uri="{FF2B5EF4-FFF2-40B4-BE49-F238E27FC236}">
              <a16:creationId xmlns:a16="http://schemas.microsoft.com/office/drawing/2014/main" xmlns="" id="{00000000-0008-0000-0300-0000E8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81" name="Picture 34" descr="ecblank">
          <a:extLst>
            <a:ext uri="{FF2B5EF4-FFF2-40B4-BE49-F238E27FC236}">
              <a16:creationId xmlns:a16="http://schemas.microsoft.com/office/drawing/2014/main" xmlns="" id="{00000000-0008-0000-0300-0000E9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82" name="Picture 38" descr="ecblank">
          <a:extLst>
            <a:ext uri="{FF2B5EF4-FFF2-40B4-BE49-F238E27FC236}">
              <a16:creationId xmlns:a16="http://schemas.microsoft.com/office/drawing/2014/main" xmlns="" id="{00000000-0008-0000-0300-0000EA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83" name="Picture 43" descr="ecblank">
          <a:extLst>
            <a:ext uri="{FF2B5EF4-FFF2-40B4-BE49-F238E27FC236}">
              <a16:creationId xmlns:a16="http://schemas.microsoft.com/office/drawing/2014/main" xmlns="" id="{00000000-0008-0000-0300-0000EB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84" name="Picture 47" descr="ecblank">
          <a:extLst>
            <a:ext uri="{FF2B5EF4-FFF2-40B4-BE49-F238E27FC236}">
              <a16:creationId xmlns:a16="http://schemas.microsoft.com/office/drawing/2014/main" xmlns="" id="{00000000-0008-0000-0300-0000EC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85" name="Picture 51" descr="ecblank">
          <a:extLst>
            <a:ext uri="{FF2B5EF4-FFF2-40B4-BE49-F238E27FC236}">
              <a16:creationId xmlns:a16="http://schemas.microsoft.com/office/drawing/2014/main" xmlns="" id="{00000000-0008-0000-0300-0000ED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86" name="Picture 55" descr="ecblank">
          <a:extLst>
            <a:ext uri="{FF2B5EF4-FFF2-40B4-BE49-F238E27FC236}">
              <a16:creationId xmlns:a16="http://schemas.microsoft.com/office/drawing/2014/main" xmlns="" id="{00000000-0008-0000-0300-0000EE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87" name="Picture 59" descr="ecblank">
          <a:extLst>
            <a:ext uri="{FF2B5EF4-FFF2-40B4-BE49-F238E27FC236}">
              <a16:creationId xmlns:a16="http://schemas.microsoft.com/office/drawing/2014/main" xmlns="" id="{00000000-0008-0000-0300-0000EF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88" name="Picture 63" descr="ecblank">
          <a:extLst>
            <a:ext uri="{FF2B5EF4-FFF2-40B4-BE49-F238E27FC236}">
              <a16:creationId xmlns:a16="http://schemas.microsoft.com/office/drawing/2014/main" xmlns="" id="{00000000-0008-0000-0300-0000F0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89" name="Picture 64" descr="ecblank">
          <a:extLst>
            <a:ext uri="{FF2B5EF4-FFF2-40B4-BE49-F238E27FC236}">
              <a16:creationId xmlns:a16="http://schemas.microsoft.com/office/drawing/2014/main" xmlns="" id="{00000000-0008-0000-0300-0000F1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90" name="Picture 65" descr="ecblank">
          <a:extLst>
            <a:ext uri="{FF2B5EF4-FFF2-40B4-BE49-F238E27FC236}">
              <a16:creationId xmlns:a16="http://schemas.microsoft.com/office/drawing/2014/main" xmlns="" id="{00000000-0008-0000-0300-0000F2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91" name="Picture 66" descr="ecblank">
          <a:extLst>
            <a:ext uri="{FF2B5EF4-FFF2-40B4-BE49-F238E27FC236}">
              <a16:creationId xmlns:a16="http://schemas.microsoft.com/office/drawing/2014/main" xmlns="" id="{00000000-0008-0000-0300-0000F3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92" name="Picture 68" descr="ecblank">
          <a:extLst>
            <a:ext uri="{FF2B5EF4-FFF2-40B4-BE49-F238E27FC236}">
              <a16:creationId xmlns:a16="http://schemas.microsoft.com/office/drawing/2014/main" xmlns="" id="{00000000-0008-0000-0300-0000F4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93" name="Picture 72" descr="ecblank">
          <a:extLst>
            <a:ext uri="{FF2B5EF4-FFF2-40B4-BE49-F238E27FC236}">
              <a16:creationId xmlns:a16="http://schemas.microsoft.com/office/drawing/2014/main" xmlns="" id="{00000000-0008-0000-0300-0000F5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94" name="Picture 97" descr="ecblank">
          <a:extLst>
            <a:ext uri="{FF2B5EF4-FFF2-40B4-BE49-F238E27FC236}">
              <a16:creationId xmlns:a16="http://schemas.microsoft.com/office/drawing/2014/main" xmlns="" id="{00000000-0008-0000-0300-0000F6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95" name="Picture 99" descr="ecblank">
          <a:extLst>
            <a:ext uri="{FF2B5EF4-FFF2-40B4-BE49-F238E27FC236}">
              <a16:creationId xmlns:a16="http://schemas.microsoft.com/office/drawing/2014/main" xmlns="" id="{00000000-0008-0000-0300-0000F7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96" name="Picture 101" descr="ecblank">
          <a:extLst>
            <a:ext uri="{FF2B5EF4-FFF2-40B4-BE49-F238E27FC236}">
              <a16:creationId xmlns:a16="http://schemas.microsoft.com/office/drawing/2014/main" xmlns="" id="{00000000-0008-0000-0300-0000F8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97" name="Picture 103" descr="ecblank">
          <a:extLst>
            <a:ext uri="{FF2B5EF4-FFF2-40B4-BE49-F238E27FC236}">
              <a16:creationId xmlns:a16="http://schemas.microsoft.com/office/drawing/2014/main" xmlns="" id="{00000000-0008-0000-0300-0000F9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98" name="Picture 30" descr="ecblank">
          <a:extLst>
            <a:ext uri="{FF2B5EF4-FFF2-40B4-BE49-F238E27FC236}">
              <a16:creationId xmlns:a16="http://schemas.microsoft.com/office/drawing/2014/main" xmlns="" id="{00000000-0008-0000-0300-0000FA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99" name="Picture 34" descr="ecblank">
          <a:extLst>
            <a:ext uri="{FF2B5EF4-FFF2-40B4-BE49-F238E27FC236}">
              <a16:creationId xmlns:a16="http://schemas.microsoft.com/office/drawing/2014/main" xmlns="" id="{00000000-0008-0000-0300-0000FB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00" name="Picture 38" descr="ecblank">
          <a:extLst>
            <a:ext uri="{FF2B5EF4-FFF2-40B4-BE49-F238E27FC236}">
              <a16:creationId xmlns:a16="http://schemas.microsoft.com/office/drawing/2014/main" xmlns="" id="{00000000-0008-0000-0300-0000FC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01" name="Picture 43" descr="ecblank">
          <a:extLst>
            <a:ext uri="{FF2B5EF4-FFF2-40B4-BE49-F238E27FC236}">
              <a16:creationId xmlns:a16="http://schemas.microsoft.com/office/drawing/2014/main" xmlns="" id="{00000000-0008-0000-0300-0000FD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02" name="Picture 47" descr="ecblank">
          <a:extLst>
            <a:ext uri="{FF2B5EF4-FFF2-40B4-BE49-F238E27FC236}">
              <a16:creationId xmlns:a16="http://schemas.microsoft.com/office/drawing/2014/main" xmlns="" id="{00000000-0008-0000-0300-0000FE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03" name="Picture 51" descr="ecblank">
          <a:extLst>
            <a:ext uri="{FF2B5EF4-FFF2-40B4-BE49-F238E27FC236}">
              <a16:creationId xmlns:a16="http://schemas.microsoft.com/office/drawing/2014/main" xmlns="" id="{00000000-0008-0000-0300-0000FF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04" name="Picture 55" descr="ecblank">
          <a:extLst>
            <a:ext uri="{FF2B5EF4-FFF2-40B4-BE49-F238E27FC236}">
              <a16:creationId xmlns:a16="http://schemas.microsoft.com/office/drawing/2014/main" xmlns="" id="{00000000-0008-0000-0300-000000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05" name="Picture 59" descr="ecblank">
          <a:extLst>
            <a:ext uri="{FF2B5EF4-FFF2-40B4-BE49-F238E27FC236}">
              <a16:creationId xmlns:a16="http://schemas.microsoft.com/office/drawing/2014/main" xmlns="" id="{00000000-0008-0000-0300-000001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06" name="Picture 63" descr="ecblank">
          <a:extLst>
            <a:ext uri="{FF2B5EF4-FFF2-40B4-BE49-F238E27FC236}">
              <a16:creationId xmlns:a16="http://schemas.microsoft.com/office/drawing/2014/main" xmlns="" id="{00000000-0008-0000-0300-000002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07" name="Picture 64" descr="ecblank">
          <a:extLst>
            <a:ext uri="{FF2B5EF4-FFF2-40B4-BE49-F238E27FC236}">
              <a16:creationId xmlns:a16="http://schemas.microsoft.com/office/drawing/2014/main" xmlns="" id="{00000000-0008-0000-0300-000003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08" name="Picture 65" descr="ecblank">
          <a:extLst>
            <a:ext uri="{FF2B5EF4-FFF2-40B4-BE49-F238E27FC236}">
              <a16:creationId xmlns:a16="http://schemas.microsoft.com/office/drawing/2014/main" xmlns="" id="{00000000-0008-0000-0300-000004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09" name="Picture 66" descr="ecblank">
          <a:extLst>
            <a:ext uri="{FF2B5EF4-FFF2-40B4-BE49-F238E27FC236}">
              <a16:creationId xmlns:a16="http://schemas.microsoft.com/office/drawing/2014/main" xmlns="" id="{00000000-0008-0000-0300-000005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10" name="Picture 68" descr="ecblank">
          <a:extLst>
            <a:ext uri="{FF2B5EF4-FFF2-40B4-BE49-F238E27FC236}">
              <a16:creationId xmlns:a16="http://schemas.microsoft.com/office/drawing/2014/main" xmlns="" id="{00000000-0008-0000-0300-000006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11" name="Picture 72" descr="ecblank">
          <a:extLst>
            <a:ext uri="{FF2B5EF4-FFF2-40B4-BE49-F238E27FC236}">
              <a16:creationId xmlns:a16="http://schemas.microsoft.com/office/drawing/2014/main" xmlns="" id="{00000000-0008-0000-0300-000007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12" name="Picture 97" descr="ecblank">
          <a:extLst>
            <a:ext uri="{FF2B5EF4-FFF2-40B4-BE49-F238E27FC236}">
              <a16:creationId xmlns:a16="http://schemas.microsoft.com/office/drawing/2014/main" xmlns="" id="{00000000-0008-0000-0300-000008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13" name="Picture 99" descr="ecblank">
          <a:extLst>
            <a:ext uri="{FF2B5EF4-FFF2-40B4-BE49-F238E27FC236}">
              <a16:creationId xmlns:a16="http://schemas.microsoft.com/office/drawing/2014/main" xmlns="" id="{00000000-0008-0000-0300-000009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14" name="Picture 101" descr="ecblank">
          <a:extLst>
            <a:ext uri="{FF2B5EF4-FFF2-40B4-BE49-F238E27FC236}">
              <a16:creationId xmlns:a16="http://schemas.microsoft.com/office/drawing/2014/main" xmlns="" id="{00000000-0008-0000-0300-00000A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15" name="Picture 103" descr="ecblank">
          <a:extLst>
            <a:ext uri="{FF2B5EF4-FFF2-40B4-BE49-F238E27FC236}">
              <a16:creationId xmlns:a16="http://schemas.microsoft.com/office/drawing/2014/main" xmlns="" id="{00000000-0008-0000-0300-00000B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16" name="Picture 105" descr="ecblank">
          <a:extLst>
            <a:ext uri="{FF2B5EF4-FFF2-40B4-BE49-F238E27FC236}">
              <a16:creationId xmlns:a16="http://schemas.microsoft.com/office/drawing/2014/main" xmlns="" id="{00000000-0008-0000-0300-00000C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17" name="Picture 2" descr="ecblank">
          <a:extLst>
            <a:ext uri="{FF2B5EF4-FFF2-40B4-BE49-F238E27FC236}">
              <a16:creationId xmlns:a16="http://schemas.microsoft.com/office/drawing/2014/main" xmlns="" id="{00000000-0008-0000-0300-00000D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18" name="Picture 6" descr="ecblank">
          <a:extLst>
            <a:ext uri="{FF2B5EF4-FFF2-40B4-BE49-F238E27FC236}">
              <a16:creationId xmlns:a16="http://schemas.microsoft.com/office/drawing/2014/main" xmlns="" id="{00000000-0008-0000-0300-00000E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19" name="Picture 10" descr="ecblank">
          <a:extLst>
            <a:ext uri="{FF2B5EF4-FFF2-40B4-BE49-F238E27FC236}">
              <a16:creationId xmlns:a16="http://schemas.microsoft.com/office/drawing/2014/main" xmlns="" id="{00000000-0008-0000-0300-00000F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20" name="Picture 14" descr="ecblank">
          <a:extLst>
            <a:ext uri="{FF2B5EF4-FFF2-40B4-BE49-F238E27FC236}">
              <a16:creationId xmlns:a16="http://schemas.microsoft.com/office/drawing/2014/main" xmlns="" id="{00000000-0008-0000-0300-000010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21" name="Picture 18" descr="ecblank">
          <a:extLst>
            <a:ext uri="{FF2B5EF4-FFF2-40B4-BE49-F238E27FC236}">
              <a16:creationId xmlns:a16="http://schemas.microsoft.com/office/drawing/2014/main" xmlns="" id="{00000000-0008-0000-0300-000011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22" name="Picture 22" descr="ecblank">
          <a:extLst>
            <a:ext uri="{FF2B5EF4-FFF2-40B4-BE49-F238E27FC236}">
              <a16:creationId xmlns:a16="http://schemas.microsoft.com/office/drawing/2014/main" xmlns="" id="{00000000-0008-0000-0300-000012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23" name="Picture 26" descr="ecblank">
          <a:extLst>
            <a:ext uri="{FF2B5EF4-FFF2-40B4-BE49-F238E27FC236}">
              <a16:creationId xmlns:a16="http://schemas.microsoft.com/office/drawing/2014/main" xmlns="" id="{00000000-0008-0000-0300-000013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24" name="Picture 30" descr="ecblank">
          <a:extLst>
            <a:ext uri="{FF2B5EF4-FFF2-40B4-BE49-F238E27FC236}">
              <a16:creationId xmlns:a16="http://schemas.microsoft.com/office/drawing/2014/main" xmlns="" id="{00000000-0008-0000-0300-000014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25" name="Picture 34" descr="ecblank">
          <a:extLst>
            <a:ext uri="{FF2B5EF4-FFF2-40B4-BE49-F238E27FC236}">
              <a16:creationId xmlns:a16="http://schemas.microsoft.com/office/drawing/2014/main" xmlns="" id="{00000000-0008-0000-0300-000015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26" name="Picture 38" descr="ecblank">
          <a:extLst>
            <a:ext uri="{FF2B5EF4-FFF2-40B4-BE49-F238E27FC236}">
              <a16:creationId xmlns:a16="http://schemas.microsoft.com/office/drawing/2014/main" xmlns="" id="{00000000-0008-0000-0300-000016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27" name="Picture 43" descr="ecblank">
          <a:extLst>
            <a:ext uri="{FF2B5EF4-FFF2-40B4-BE49-F238E27FC236}">
              <a16:creationId xmlns:a16="http://schemas.microsoft.com/office/drawing/2014/main" xmlns="" id="{00000000-0008-0000-0300-000017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28" name="Picture 47" descr="ecblank">
          <a:extLst>
            <a:ext uri="{FF2B5EF4-FFF2-40B4-BE49-F238E27FC236}">
              <a16:creationId xmlns:a16="http://schemas.microsoft.com/office/drawing/2014/main" xmlns="" id="{00000000-0008-0000-0300-000018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29" name="Picture 51" descr="ecblank">
          <a:extLst>
            <a:ext uri="{FF2B5EF4-FFF2-40B4-BE49-F238E27FC236}">
              <a16:creationId xmlns:a16="http://schemas.microsoft.com/office/drawing/2014/main" xmlns="" id="{00000000-0008-0000-0300-000019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30" name="Picture 55" descr="ecblank">
          <a:extLst>
            <a:ext uri="{FF2B5EF4-FFF2-40B4-BE49-F238E27FC236}">
              <a16:creationId xmlns:a16="http://schemas.microsoft.com/office/drawing/2014/main" xmlns="" id="{00000000-0008-0000-0300-00001A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31" name="Picture 59" descr="ecblank">
          <a:extLst>
            <a:ext uri="{FF2B5EF4-FFF2-40B4-BE49-F238E27FC236}">
              <a16:creationId xmlns:a16="http://schemas.microsoft.com/office/drawing/2014/main" xmlns="" id="{00000000-0008-0000-0300-00001B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32" name="Picture 63" descr="ecblank">
          <a:extLst>
            <a:ext uri="{FF2B5EF4-FFF2-40B4-BE49-F238E27FC236}">
              <a16:creationId xmlns:a16="http://schemas.microsoft.com/office/drawing/2014/main" xmlns="" id="{00000000-0008-0000-0300-00001C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33" name="Picture 64" descr="ecblank">
          <a:extLst>
            <a:ext uri="{FF2B5EF4-FFF2-40B4-BE49-F238E27FC236}">
              <a16:creationId xmlns:a16="http://schemas.microsoft.com/office/drawing/2014/main" xmlns="" id="{00000000-0008-0000-0300-00001D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34" name="Picture 65" descr="ecblank">
          <a:extLst>
            <a:ext uri="{FF2B5EF4-FFF2-40B4-BE49-F238E27FC236}">
              <a16:creationId xmlns:a16="http://schemas.microsoft.com/office/drawing/2014/main" xmlns="" id="{00000000-0008-0000-0300-00001E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35" name="Picture 66" descr="ecblank">
          <a:extLst>
            <a:ext uri="{FF2B5EF4-FFF2-40B4-BE49-F238E27FC236}">
              <a16:creationId xmlns:a16="http://schemas.microsoft.com/office/drawing/2014/main" xmlns="" id="{00000000-0008-0000-0300-00001F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36" name="Picture 68" descr="ecblank">
          <a:extLst>
            <a:ext uri="{FF2B5EF4-FFF2-40B4-BE49-F238E27FC236}">
              <a16:creationId xmlns:a16="http://schemas.microsoft.com/office/drawing/2014/main" xmlns="" id="{00000000-0008-0000-0300-000020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37" name="Picture 72" descr="ecblank">
          <a:extLst>
            <a:ext uri="{FF2B5EF4-FFF2-40B4-BE49-F238E27FC236}">
              <a16:creationId xmlns:a16="http://schemas.microsoft.com/office/drawing/2014/main" xmlns="" id="{00000000-0008-0000-0300-000021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38" name="Picture 97" descr="ecblank">
          <a:extLst>
            <a:ext uri="{FF2B5EF4-FFF2-40B4-BE49-F238E27FC236}">
              <a16:creationId xmlns:a16="http://schemas.microsoft.com/office/drawing/2014/main" xmlns="" id="{00000000-0008-0000-0300-000022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39" name="Picture 99" descr="ecblank">
          <a:extLst>
            <a:ext uri="{FF2B5EF4-FFF2-40B4-BE49-F238E27FC236}">
              <a16:creationId xmlns:a16="http://schemas.microsoft.com/office/drawing/2014/main" xmlns="" id="{00000000-0008-0000-0300-000023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40" name="Picture 101" descr="ecblank">
          <a:extLst>
            <a:ext uri="{FF2B5EF4-FFF2-40B4-BE49-F238E27FC236}">
              <a16:creationId xmlns:a16="http://schemas.microsoft.com/office/drawing/2014/main" xmlns="" id="{00000000-0008-0000-0300-000024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41" name="Picture 103" descr="ecblank">
          <a:extLst>
            <a:ext uri="{FF2B5EF4-FFF2-40B4-BE49-F238E27FC236}">
              <a16:creationId xmlns:a16="http://schemas.microsoft.com/office/drawing/2014/main" xmlns="" id="{00000000-0008-0000-0300-000025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42" name="Picture 26" descr="ecblank">
          <a:extLst>
            <a:ext uri="{FF2B5EF4-FFF2-40B4-BE49-F238E27FC236}">
              <a16:creationId xmlns:a16="http://schemas.microsoft.com/office/drawing/2014/main" xmlns="" id="{00000000-0008-0000-0300-000026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43" name="Picture 30" descr="ecblank">
          <a:extLst>
            <a:ext uri="{FF2B5EF4-FFF2-40B4-BE49-F238E27FC236}">
              <a16:creationId xmlns:a16="http://schemas.microsoft.com/office/drawing/2014/main" xmlns="" id="{00000000-0008-0000-0300-000027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44" name="Picture 34" descr="ecblank">
          <a:extLst>
            <a:ext uri="{FF2B5EF4-FFF2-40B4-BE49-F238E27FC236}">
              <a16:creationId xmlns:a16="http://schemas.microsoft.com/office/drawing/2014/main" xmlns="" id="{00000000-0008-0000-0300-000028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45" name="Picture 38" descr="ecblank">
          <a:extLst>
            <a:ext uri="{FF2B5EF4-FFF2-40B4-BE49-F238E27FC236}">
              <a16:creationId xmlns:a16="http://schemas.microsoft.com/office/drawing/2014/main" xmlns="" id="{00000000-0008-0000-0300-000029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46" name="Picture 43" descr="ecblank">
          <a:extLst>
            <a:ext uri="{FF2B5EF4-FFF2-40B4-BE49-F238E27FC236}">
              <a16:creationId xmlns:a16="http://schemas.microsoft.com/office/drawing/2014/main" xmlns="" id="{00000000-0008-0000-0300-00002A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47" name="Picture 47" descr="ecblank">
          <a:extLst>
            <a:ext uri="{FF2B5EF4-FFF2-40B4-BE49-F238E27FC236}">
              <a16:creationId xmlns:a16="http://schemas.microsoft.com/office/drawing/2014/main" xmlns="" id="{00000000-0008-0000-0300-00002B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48" name="Picture 51" descr="ecblank">
          <a:extLst>
            <a:ext uri="{FF2B5EF4-FFF2-40B4-BE49-F238E27FC236}">
              <a16:creationId xmlns:a16="http://schemas.microsoft.com/office/drawing/2014/main" xmlns="" id="{00000000-0008-0000-0300-00002C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49" name="Picture 55" descr="ecblank">
          <a:extLst>
            <a:ext uri="{FF2B5EF4-FFF2-40B4-BE49-F238E27FC236}">
              <a16:creationId xmlns:a16="http://schemas.microsoft.com/office/drawing/2014/main" xmlns="" id="{00000000-0008-0000-0300-00002D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50" name="Picture 59" descr="ecblank">
          <a:extLst>
            <a:ext uri="{FF2B5EF4-FFF2-40B4-BE49-F238E27FC236}">
              <a16:creationId xmlns:a16="http://schemas.microsoft.com/office/drawing/2014/main" xmlns="" id="{00000000-0008-0000-0300-00002E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51" name="Picture 63" descr="ecblank">
          <a:extLst>
            <a:ext uri="{FF2B5EF4-FFF2-40B4-BE49-F238E27FC236}">
              <a16:creationId xmlns:a16="http://schemas.microsoft.com/office/drawing/2014/main" xmlns="" id="{00000000-0008-0000-0300-00002F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52" name="Picture 64" descr="ecblank">
          <a:extLst>
            <a:ext uri="{FF2B5EF4-FFF2-40B4-BE49-F238E27FC236}">
              <a16:creationId xmlns:a16="http://schemas.microsoft.com/office/drawing/2014/main" xmlns="" id="{00000000-0008-0000-0300-000030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53" name="Picture 65" descr="ecblank">
          <a:extLst>
            <a:ext uri="{FF2B5EF4-FFF2-40B4-BE49-F238E27FC236}">
              <a16:creationId xmlns:a16="http://schemas.microsoft.com/office/drawing/2014/main" xmlns="" id="{00000000-0008-0000-0300-000031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54" name="Picture 66" descr="ecblank">
          <a:extLst>
            <a:ext uri="{FF2B5EF4-FFF2-40B4-BE49-F238E27FC236}">
              <a16:creationId xmlns:a16="http://schemas.microsoft.com/office/drawing/2014/main" xmlns="" id="{00000000-0008-0000-0300-000032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55" name="Picture 68" descr="ecblank">
          <a:extLst>
            <a:ext uri="{FF2B5EF4-FFF2-40B4-BE49-F238E27FC236}">
              <a16:creationId xmlns:a16="http://schemas.microsoft.com/office/drawing/2014/main" xmlns="" id="{00000000-0008-0000-0300-000033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56" name="Picture 72" descr="ecblank">
          <a:extLst>
            <a:ext uri="{FF2B5EF4-FFF2-40B4-BE49-F238E27FC236}">
              <a16:creationId xmlns:a16="http://schemas.microsoft.com/office/drawing/2014/main" xmlns="" id="{00000000-0008-0000-0300-000034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57" name="Picture 97" descr="ecblank">
          <a:extLst>
            <a:ext uri="{FF2B5EF4-FFF2-40B4-BE49-F238E27FC236}">
              <a16:creationId xmlns:a16="http://schemas.microsoft.com/office/drawing/2014/main" xmlns="" id="{00000000-0008-0000-0300-000035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58" name="Picture 99" descr="ecblank">
          <a:extLst>
            <a:ext uri="{FF2B5EF4-FFF2-40B4-BE49-F238E27FC236}">
              <a16:creationId xmlns:a16="http://schemas.microsoft.com/office/drawing/2014/main" xmlns="" id="{00000000-0008-0000-0300-000036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59" name="Picture 101" descr="ecblank">
          <a:extLst>
            <a:ext uri="{FF2B5EF4-FFF2-40B4-BE49-F238E27FC236}">
              <a16:creationId xmlns:a16="http://schemas.microsoft.com/office/drawing/2014/main" xmlns="" id="{00000000-0008-0000-0300-000037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60" name="Picture 103" descr="ecblank">
          <a:extLst>
            <a:ext uri="{FF2B5EF4-FFF2-40B4-BE49-F238E27FC236}">
              <a16:creationId xmlns:a16="http://schemas.microsoft.com/office/drawing/2014/main" xmlns="" id="{00000000-0008-0000-0300-000038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61" name="Picture 105" descr="ecblank">
          <a:extLst>
            <a:ext uri="{FF2B5EF4-FFF2-40B4-BE49-F238E27FC236}">
              <a16:creationId xmlns:a16="http://schemas.microsoft.com/office/drawing/2014/main" xmlns="" id="{00000000-0008-0000-0300-000039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62" name="Picture 2" descr="ecblank">
          <a:extLst>
            <a:ext uri="{FF2B5EF4-FFF2-40B4-BE49-F238E27FC236}">
              <a16:creationId xmlns:a16="http://schemas.microsoft.com/office/drawing/2014/main" xmlns="" id="{00000000-0008-0000-0300-00003A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63" name="Picture 6" descr="ecblank">
          <a:extLst>
            <a:ext uri="{FF2B5EF4-FFF2-40B4-BE49-F238E27FC236}">
              <a16:creationId xmlns:a16="http://schemas.microsoft.com/office/drawing/2014/main" xmlns="" id="{00000000-0008-0000-0300-00003B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64" name="Picture 10" descr="ecblank">
          <a:extLst>
            <a:ext uri="{FF2B5EF4-FFF2-40B4-BE49-F238E27FC236}">
              <a16:creationId xmlns:a16="http://schemas.microsoft.com/office/drawing/2014/main" xmlns="" id="{00000000-0008-0000-0300-00003C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65" name="Picture 14" descr="ecblank">
          <a:extLst>
            <a:ext uri="{FF2B5EF4-FFF2-40B4-BE49-F238E27FC236}">
              <a16:creationId xmlns:a16="http://schemas.microsoft.com/office/drawing/2014/main" xmlns="" id="{00000000-0008-0000-0300-00003D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66" name="Picture 18" descr="ecblank">
          <a:extLst>
            <a:ext uri="{FF2B5EF4-FFF2-40B4-BE49-F238E27FC236}">
              <a16:creationId xmlns:a16="http://schemas.microsoft.com/office/drawing/2014/main" xmlns="" id="{00000000-0008-0000-0300-00003E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67" name="Picture 22" descr="ecblank">
          <a:extLst>
            <a:ext uri="{FF2B5EF4-FFF2-40B4-BE49-F238E27FC236}">
              <a16:creationId xmlns:a16="http://schemas.microsoft.com/office/drawing/2014/main" xmlns="" id="{00000000-0008-0000-0300-00003F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68" name="Picture 26" descr="ecblank">
          <a:extLst>
            <a:ext uri="{FF2B5EF4-FFF2-40B4-BE49-F238E27FC236}">
              <a16:creationId xmlns:a16="http://schemas.microsoft.com/office/drawing/2014/main" xmlns="" id="{00000000-0008-0000-0300-000040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69" name="Picture 30" descr="ecblank">
          <a:extLst>
            <a:ext uri="{FF2B5EF4-FFF2-40B4-BE49-F238E27FC236}">
              <a16:creationId xmlns:a16="http://schemas.microsoft.com/office/drawing/2014/main" xmlns="" id="{00000000-0008-0000-0300-000041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70" name="Picture 34" descr="ecblank">
          <a:extLst>
            <a:ext uri="{FF2B5EF4-FFF2-40B4-BE49-F238E27FC236}">
              <a16:creationId xmlns:a16="http://schemas.microsoft.com/office/drawing/2014/main" xmlns="" id="{00000000-0008-0000-0300-000042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71" name="Picture 38" descr="ecblank">
          <a:extLst>
            <a:ext uri="{FF2B5EF4-FFF2-40B4-BE49-F238E27FC236}">
              <a16:creationId xmlns:a16="http://schemas.microsoft.com/office/drawing/2014/main" xmlns="" id="{00000000-0008-0000-0300-000043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72" name="Picture 43" descr="ecblank">
          <a:extLst>
            <a:ext uri="{FF2B5EF4-FFF2-40B4-BE49-F238E27FC236}">
              <a16:creationId xmlns:a16="http://schemas.microsoft.com/office/drawing/2014/main" xmlns="" id="{00000000-0008-0000-0300-000044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73" name="Picture 47" descr="ecblank">
          <a:extLst>
            <a:ext uri="{FF2B5EF4-FFF2-40B4-BE49-F238E27FC236}">
              <a16:creationId xmlns:a16="http://schemas.microsoft.com/office/drawing/2014/main" xmlns="" id="{00000000-0008-0000-0300-000045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74" name="Picture 51" descr="ecblank">
          <a:extLst>
            <a:ext uri="{FF2B5EF4-FFF2-40B4-BE49-F238E27FC236}">
              <a16:creationId xmlns:a16="http://schemas.microsoft.com/office/drawing/2014/main" xmlns="" id="{00000000-0008-0000-0300-000046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75" name="Picture 55" descr="ecblank">
          <a:extLst>
            <a:ext uri="{FF2B5EF4-FFF2-40B4-BE49-F238E27FC236}">
              <a16:creationId xmlns:a16="http://schemas.microsoft.com/office/drawing/2014/main" xmlns="" id="{00000000-0008-0000-0300-000047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76" name="Picture 59" descr="ecblank">
          <a:extLst>
            <a:ext uri="{FF2B5EF4-FFF2-40B4-BE49-F238E27FC236}">
              <a16:creationId xmlns:a16="http://schemas.microsoft.com/office/drawing/2014/main" xmlns="" id="{00000000-0008-0000-0300-000048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77" name="Picture 63" descr="ecblank">
          <a:extLst>
            <a:ext uri="{FF2B5EF4-FFF2-40B4-BE49-F238E27FC236}">
              <a16:creationId xmlns:a16="http://schemas.microsoft.com/office/drawing/2014/main" xmlns="" id="{00000000-0008-0000-0300-000049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78" name="Picture 64" descr="ecblank">
          <a:extLst>
            <a:ext uri="{FF2B5EF4-FFF2-40B4-BE49-F238E27FC236}">
              <a16:creationId xmlns:a16="http://schemas.microsoft.com/office/drawing/2014/main" xmlns="" id="{00000000-0008-0000-0300-00004A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79" name="Picture 65" descr="ecblank">
          <a:extLst>
            <a:ext uri="{FF2B5EF4-FFF2-40B4-BE49-F238E27FC236}">
              <a16:creationId xmlns:a16="http://schemas.microsoft.com/office/drawing/2014/main" xmlns="" id="{00000000-0008-0000-0300-00004B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80" name="Picture 66" descr="ecblank">
          <a:extLst>
            <a:ext uri="{FF2B5EF4-FFF2-40B4-BE49-F238E27FC236}">
              <a16:creationId xmlns:a16="http://schemas.microsoft.com/office/drawing/2014/main" xmlns="" id="{00000000-0008-0000-0300-00004C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81" name="Picture 68" descr="ecblank">
          <a:extLst>
            <a:ext uri="{FF2B5EF4-FFF2-40B4-BE49-F238E27FC236}">
              <a16:creationId xmlns:a16="http://schemas.microsoft.com/office/drawing/2014/main" xmlns="" id="{00000000-0008-0000-0300-00004D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82" name="Picture 72" descr="ecblank">
          <a:extLst>
            <a:ext uri="{FF2B5EF4-FFF2-40B4-BE49-F238E27FC236}">
              <a16:creationId xmlns:a16="http://schemas.microsoft.com/office/drawing/2014/main" xmlns="" id="{00000000-0008-0000-0300-00004E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83" name="Picture 97" descr="ecblank">
          <a:extLst>
            <a:ext uri="{FF2B5EF4-FFF2-40B4-BE49-F238E27FC236}">
              <a16:creationId xmlns:a16="http://schemas.microsoft.com/office/drawing/2014/main" xmlns="" id="{00000000-0008-0000-0300-00004F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84" name="Picture 99" descr="ecblank">
          <a:extLst>
            <a:ext uri="{FF2B5EF4-FFF2-40B4-BE49-F238E27FC236}">
              <a16:creationId xmlns:a16="http://schemas.microsoft.com/office/drawing/2014/main" xmlns="" id="{00000000-0008-0000-0300-000050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85" name="Picture 101" descr="ecblank">
          <a:extLst>
            <a:ext uri="{FF2B5EF4-FFF2-40B4-BE49-F238E27FC236}">
              <a16:creationId xmlns:a16="http://schemas.microsoft.com/office/drawing/2014/main" xmlns="" id="{00000000-0008-0000-0300-000051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86" name="Picture 103" descr="ecblank">
          <a:extLst>
            <a:ext uri="{FF2B5EF4-FFF2-40B4-BE49-F238E27FC236}">
              <a16:creationId xmlns:a16="http://schemas.microsoft.com/office/drawing/2014/main" xmlns="" id="{00000000-0008-0000-0300-000052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87" name="Picture 30" descr="ecblank">
          <a:extLst>
            <a:ext uri="{FF2B5EF4-FFF2-40B4-BE49-F238E27FC236}">
              <a16:creationId xmlns:a16="http://schemas.microsoft.com/office/drawing/2014/main" xmlns="" id="{00000000-0008-0000-0300-000053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88" name="Picture 34" descr="ecblank">
          <a:extLst>
            <a:ext uri="{FF2B5EF4-FFF2-40B4-BE49-F238E27FC236}">
              <a16:creationId xmlns:a16="http://schemas.microsoft.com/office/drawing/2014/main" xmlns="" id="{00000000-0008-0000-0300-000054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89" name="Picture 38" descr="ecblank">
          <a:extLst>
            <a:ext uri="{FF2B5EF4-FFF2-40B4-BE49-F238E27FC236}">
              <a16:creationId xmlns:a16="http://schemas.microsoft.com/office/drawing/2014/main" xmlns="" id="{00000000-0008-0000-0300-000055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90" name="Picture 43" descr="ecblank">
          <a:extLst>
            <a:ext uri="{FF2B5EF4-FFF2-40B4-BE49-F238E27FC236}">
              <a16:creationId xmlns:a16="http://schemas.microsoft.com/office/drawing/2014/main" xmlns="" id="{00000000-0008-0000-0300-000056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91" name="Picture 47" descr="ecblank">
          <a:extLst>
            <a:ext uri="{FF2B5EF4-FFF2-40B4-BE49-F238E27FC236}">
              <a16:creationId xmlns:a16="http://schemas.microsoft.com/office/drawing/2014/main" xmlns="" id="{00000000-0008-0000-0300-000057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92" name="Picture 51" descr="ecblank">
          <a:extLst>
            <a:ext uri="{FF2B5EF4-FFF2-40B4-BE49-F238E27FC236}">
              <a16:creationId xmlns:a16="http://schemas.microsoft.com/office/drawing/2014/main" xmlns="" id="{00000000-0008-0000-0300-000058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93" name="Picture 55" descr="ecblank">
          <a:extLst>
            <a:ext uri="{FF2B5EF4-FFF2-40B4-BE49-F238E27FC236}">
              <a16:creationId xmlns:a16="http://schemas.microsoft.com/office/drawing/2014/main" xmlns="" id="{00000000-0008-0000-0300-000059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94" name="Picture 59" descr="ecblank">
          <a:extLst>
            <a:ext uri="{FF2B5EF4-FFF2-40B4-BE49-F238E27FC236}">
              <a16:creationId xmlns:a16="http://schemas.microsoft.com/office/drawing/2014/main" xmlns="" id="{00000000-0008-0000-0300-00005A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95" name="Picture 63" descr="ecblank">
          <a:extLst>
            <a:ext uri="{FF2B5EF4-FFF2-40B4-BE49-F238E27FC236}">
              <a16:creationId xmlns:a16="http://schemas.microsoft.com/office/drawing/2014/main" xmlns="" id="{00000000-0008-0000-0300-00005B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96" name="Picture 64" descr="ecblank">
          <a:extLst>
            <a:ext uri="{FF2B5EF4-FFF2-40B4-BE49-F238E27FC236}">
              <a16:creationId xmlns:a16="http://schemas.microsoft.com/office/drawing/2014/main" xmlns="" id="{00000000-0008-0000-0300-00005C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97" name="Picture 65" descr="ecblank">
          <a:extLst>
            <a:ext uri="{FF2B5EF4-FFF2-40B4-BE49-F238E27FC236}">
              <a16:creationId xmlns:a16="http://schemas.microsoft.com/office/drawing/2014/main" xmlns="" id="{00000000-0008-0000-0300-00005D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98" name="Picture 66" descr="ecblank">
          <a:extLst>
            <a:ext uri="{FF2B5EF4-FFF2-40B4-BE49-F238E27FC236}">
              <a16:creationId xmlns:a16="http://schemas.microsoft.com/office/drawing/2014/main" xmlns="" id="{00000000-0008-0000-0300-00005E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99" name="Picture 68" descr="ecblank">
          <a:extLst>
            <a:ext uri="{FF2B5EF4-FFF2-40B4-BE49-F238E27FC236}">
              <a16:creationId xmlns:a16="http://schemas.microsoft.com/office/drawing/2014/main" xmlns="" id="{00000000-0008-0000-0300-00005F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00" name="Picture 72" descr="ecblank">
          <a:extLst>
            <a:ext uri="{FF2B5EF4-FFF2-40B4-BE49-F238E27FC236}">
              <a16:creationId xmlns:a16="http://schemas.microsoft.com/office/drawing/2014/main" xmlns="" id="{00000000-0008-0000-0300-000060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01" name="Picture 97" descr="ecblank">
          <a:extLst>
            <a:ext uri="{FF2B5EF4-FFF2-40B4-BE49-F238E27FC236}">
              <a16:creationId xmlns:a16="http://schemas.microsoft.com/office/drawing/2014/main" xmlns="" id="{00000000-0008-0000-0300-000061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02" name="Picture 99" descr="ecblank">
          <a:extLst>
            <a:ext uri="{FF2B5EF4-FFF2-40B4-BE49-F238E27FC236}">
              <a16:creationId xmlns:a16="http://schemas.microsoft.com/office/drawing/2014/main" xmlns="" id="{00000000-0008-0000-0300-000062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03" name="Picture 101" descr="ecblank">
          <a:extLst>
            <a:ext uri="{FF2B5EF4-FFF2-40B4-BE49-F238E27FC236}">
              <a16:creationId xmlns:a16="http://schemas.microsoft.com/office/drawing/2014/main" xmlns="" id="{00000000-0008-0000-0300-000063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04" name="Picture 103" descr="ecblank">
          <a:extLst>
            <a:ext uri="{FF2B5EF4-FFF2-40B4-BE49-F238E27FC236}">
              <a16:creationId xmlns:a16="http://schemas.microsoft.com/office/drawing/2014/main" xmlns="" id="{00000000-0008-0000-0300-000064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05" name="Picture 105" descr="ecblank">
          <a:extLst>
            <a:ext uri="{FF2B5EF4-FFF2-40B4-BE49-F238E27FC236}">
              <a16:creationId xmlns:a16="http://schemas.microsoft.com/office/drawing/2014/main" xmlns="" id="{00000000-0008-0000-0300-000065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06" name="Picture 2" descr="ecblank">
          <a:extLst>
            <a:ext uri="{FF2B5EF4-FFF2-40B4-BE49-F238E27FC236}">
              <a16:creationId xmlns:a16="http://schemas.microsoft.com/office/drawing/2014/main" xmlns="" id="{00000000-0008-0000-0300-000066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07" name="Picture 6" descr="ecblank">
          <a:extLst>
            <a:ext uri="{FF2B5EF4-FFF2-40B4-BE49-F238E27FC236}">
              <a16:creationId xmlns:a16="http://schemas.microsoft.com/office/drawing/2014/main" xmlns="" id="{00000000-0008-0000-0300-000067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08" name="Picture 10" descr="ecblank">
          <a:extLst>
            <a:ext uri="{FF2B5EF4-FFF2-40B4-BE49-F238E27FC236}">
              <a16:creationId xmlns:a16="http://schemas.microsoft.com/office/drawing/2014/main" xmlns="" id="{00000000-0008-0000-0300-000068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09" name="Picture 14" descr="ecblank">
          <a:extLst>
            <a:ext uri="{FF2B5EF4-FFF2-40B4-BE49-F238E27FC236}">
              <a16:creationId xmlns:a16="http://schemas.microsoft.com/office/drawing/2014/main" xmlns="" id="{00000000-0008-0000-0300-000069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10" name="Picture 18" descr="ecblank">
          <a:extLst>
            <a:ext uri="{FF2B5EF4-FFF2-40B4-BE49-F238E27FC236}">
              <a16:creationId xmlns:a16="http://schemas.microsoft.com/office/drawing/2014/main" xmlns="" id="{00000000-0008-0000-0300-00006A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11" name="Picture 22" descr="ecblank">
          <a:extLst>
            <a:ext uri="{FF2B5EF4-FFF2-40B4-BE49-F238E27FC236}">
              <a16:creationId xmlns:a16="http://schemas.microsoft.com/office/drawing/2014/main" xmlns="" id="{00000000-0008-0000-0300-00006B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12" name="Picture 26" descr="ecblank">
          <a:extLst>
            <a:ext uri="{FF2B5EF4-FFF2-40B4-BE49-F238E27FC236}">
              <a16:creationId xmlns:a16="http://schemas.microsoft.com/office/drawing/2014/main" xmlns="" id="{00000000-0008-0000-0300-00006C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13" name="Picture 30" descr="ecblank">
          <a:extLst>
            <a:ext uri="{FF2B5EF4-FFF2-40B4-BE49-F238E27FC236}">
              <a16:creationId xmlns:a16="http://schemas.microsoft.com/office/drawing/2014/main" xmlns="" id="{00000000-0008-0000-0300-00006D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14" name="Picture 34" descr="ecblank">
          <a:extLst>
            <a:ext uri="{FF2B5EF4-FFF2-40B4-BE49-F238E27FC236}">
              <a16:creationId xmlns:a16="http://schemas.microsoft.com/office/drawing/2014/main" xmlns="" id="{00000000-0008-0000-0300-00006E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15" name="Picture 38" descr="ecblank">
          <a:extLst>
            <a:ext uri="{FF2B5EF4-FFF2-40B4-BE49-F238E27FC236}">
              <a16:creationId xmlns:a16="http://schemas.microsoft.com/office/drawing/2014/main" xmlns="" id="{00000000-0008-0000-0300-00006F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16" name="Picture 43" descr="ecblank">
          <a:extLst>
            <a:ext uri="{FF2B5EF4-FFF2-40B4-BE49-F238E27FC236}">
              <a16:creationId xmlns:a16="http://schemas.microsoft.com/office/drawing/2014/main" xmlns="" id="{00000000-0008-0000-0300-000070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17" name="Picture 47" descr="ecblank">
          <a:extLst>
            <a:ext uri="{FF2B5EF4-FFF2-40B4-BE49-F238E27FC236}">
              <a16:creationId xmlns:a16="http://schemas.microsoft.com/office/drawing/2014/main" xmlns="" id="{00000000-0008-0000-0300-000071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18" name="Picture 51" descr="ecblank">
          <a:extLst>
            <a:ext uri="{FF2B5EF4-FFF2-40B4-BE49-F238E27FC236}">
              <a16:creationId xmlns:a16="http://schemas.microsoft.com/office/drawing/2014/main" xmlns="" id="{00000000-0008-0000-0300-000072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19" name="Picture 55" descr="ecblank">
          <a:extLst>
            <a:ext uri="{FF2B5EF4-FFF2-40B4-BE49-F238E27FC236}">
              <a16:creationId xmlns:a16="http://schemas.microsoft.com/office/drawing/2014/main" xmlns="" id="{00000000-0008-0000-0300-000073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20" name="Picture 59" descr="ecblank">
          <a:extLst>
            <a:ext uri="{FF2B5EF4-FFF2-40B4-BE49-F238E27FC236}">
              <a16:creationId xmlns:a16="http://schemas.microsoft.com/office/drawing/2014/main" xmlns="" id="{00000000-0008-0000-0300-000074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21" name="Picture 63" descr="ecblank">
          <a:extLst>
            <a:ext uri="{FF2B5EF4-FFF2-40B4-BE49-F238E27FC236}">
              <a16:creationId xmlns:a16="http://schemas.microsoft.com/office/drawing/2014/main" xmlns="" id="{00000000-0008-0000-0300-000075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22" name="Picture 64" descr="ecblank">
          <a:extLst>
            <a:ext uri="{FF2B5EF4-FFF2-40B4-BE49-F238E27FC236}">
              <a16:creationId xmlns:a16="http://schemas.microsoft.com/office/drawing/2014/main" xmlns="" id="{00000000-0008-0000-0300-000076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23" name="Picture 65" descr="ecblank">
          <a:extLst>
            <a:ext uri="{FF2B5EF4-FFF2-40B4-BE49-F238E27FC236}">
              <a16:creationId xmlns:a16="http://schemas.microsoft.com/office/drawing/2014/main" xmlns="" id="{00000000-0008-0000-0300-000077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24" name="Picture 66" descr="ecblank">
          <a:extLst>
            <a:ext uri="{FF2B5EF4-FFF2-40B4-BE49-F238E27FC236}">
              <a16:creationId xmlns:a16="http://schemas.microsoft.com/office/drawing/2014/main" xmlns="" id="{00000000-0008-0000-0300-000078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25" name="Picture 68" descr="ecblank">
          <a:extLst>
            <a:ext uri="{FF2B5EF4-FFF2-40B4-BE49-F238E27FC236}">
              <a16:creationId xmlns:a16="http://schemas.microsoft.com/office/drawing/2014/main" xmlns="" id="{00000000-0008-0000-0300-000079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26" name="Picture 72" descr="ecblank">
          <a:extLst>
            <a:ext uri="{FF2B5EF4-FFF2-40B4-BE49-F238E27FC236}">
              <a16:creationId xmlns:a16="http://schemas.microsoft.com/office/drawing/2014/main" xmlns="" id="{00000000-0008-0000-0300-00007A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27" name="Picture 97" descr="ecblank">
          <a:extLst>
            <a:ext uri="{FF2B5EF4-FFF2-40B4-BE49-F238E27FC236}">
              <a16:creationId xmlns:a16="http://schemas.microsoft.com/office/drawing/2014/main" xmlns="" id="{00000000-0008-0000-0300-00007B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28" name="Picture 99" descr="ecblank">
          <a:extLst>
            <a:ext uri="{FF2B5EF4-FFF2-40B4-BE49-F238E27FC236}">
              <a16:creationId xmlns:a16="http://schemas.microsoft.com/office/drawing/2014/main" xmlns="" id="{00000000-0008-0000-0300-00007C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29" name="Picture 101" descr="ecblank">
          <a:extLst>
            <a:ext uri="{FF2B5EF4-FFF2-40B4-BE49-F238E27FC236}">
              <a16:creationId xmlns:a16="http://schemas.microsoft.com/office/drawing/2014/main" xmlns="" id="{00000000-0008-0000-0300-00007D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30" name="Picture 103" descr="ecblank">
          <a:extLst>
            <a:ext uri="{FF2B5EF4-FFF2-40B4-BE49-F238E27FC236}">
              <a16:creationId xmlns:a16="http://schemas.microsoft.com/office/drawing/2014/main" xmlns="" id="{00000000-0008-0000-0300-00007E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31" name="Picture 26" descr="ecblank">
          <a:extLst>
            <a:ext uri="{FF2B5EF4-FFF2-40B4-BE49-F238E27FC236}">
              <a16:creationId xmlns:a16="http://schemas.microsoft.com/office/drawing/2014/main" xmlns="" id="{00000000-0008-0000-0300-00007F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32" name="Picture 30" descr="ecblank">
          <a:extLst>
            <a:ext uri="{FF2B5EF4-FFF2-40B4-BE49-F238E27FC236}">
              <a16:creationId xmlns:a16="http://schemas.microsoft.com/office/drawing/2014/main" xmlns="" id="{00000000-0008-0000-0300-000080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33" name="Picture 34" descr="ecblank">
          <a:extLst>
            <a:ext uri="{FF2B5EF4-FFF2-40B4-BE49-F238E27FC236}">
              <a16:creationId xmlns:a16="http://schemas.microsoft.com/office/drawing/2014/main" xmlns="" id="{00000000-0008-0000-0300-000081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34" name="Picture 38" descr="ecblank">
          <a:extLst>
            <a:ext uri="{FF2B5EF4-FFF2-40B4-BE49-F238E27FC236}">
              <a16:creationId xmlns:a16="http://schemas.microsoft.com/office/drawing/2014/main" xmlns="" id="{00000000-0008-0000-0300-000082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35" name="Picture 43" descr="ecblank">
          <a:extLst>
            <a:ext uri="{FF2B5EF4-FFF2-40B4-BE49-F238E27FC236}">
              <a16:creationId xmlns:a16="http://schemas.microsoft.com/office/drawing/2014/main" xmlns="" id="{00000000-0008-0000-0300-000083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36" name="Picture 47" descr="ecblank">
          <a:extLst>
            <a:ext uri="{FF2B5EF4-FFF2-40B4-BE49-F238E27FC236}">
              <a16:creationId xmlns:a16="http://schemas.microsoft.com/office/drawing/2014/main" xmlns="" id="{00000000-0008-0000-0300-000084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37" name="Picture 51" descr="ecblank">
          <a:extLst>
            <a:ext uri="{FF2B5EF4-FFF2-40B4-BE49-F238E27FC236}">
              <a16:creationId xmlns:a16="http://schemas.microsoft.com/office/drawing/2014/main" xmlns="" id="{00000000-0008-0000-0300-000085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38" name="Picture 55" descr="ecblank">
          <a:extLst>
            <a:ext uri="{FF2B5EF4-FFF2-40B4-BE49-F238E27FC236}">
              <a16:creationId xmlns:a16="http://schemas.microsoft.com/office/drawing/2014/main" xmlns="" id="{00000000-0008-0000-0300-000086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39" name="Picture 59" descr="ecblank">
          <a:extLst>
            <a:ext uri="{FF2B5EF4-FFF2-40B4-BE49-F238E27FC236}">
              <a16:creationId xmlns:a16="http://schemas.microsoft.com/office/drawing/2014/main" xmlns="" id="{00000000-0008-0000-0300-000087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40" name="Picture 63" descr="ecblank">
          <a:extLst>
            <a:ext uri="{FF2B5EF4-FFF2-40B4-BE49-F238E27FC236}">
              <a16:creationId xmlns:a16="http://schemas.microsoft.com/office/drawing/2014/main" xmlns="" id="{00000000-0008-0000-0300-000088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41" name="Picture 64" descr="ecblank">
          <a:extLst>
            <a:ext uri="{FF2B5EF4-FFF2-40B4-BE49-F238E27FC236}">
              <a16:creationId xmlns:a16="http://schemas.microsoft.com/office/drawing/2014/main" xmlns="" id="{00000000-0008-0000-0300-000089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42" name="Picture 65" descr="ecblank">
          <a:extLst>
            <a:ext uri="{FF2B5EF4-FFF2-40B4-BE49-F238E27FC236}">
              <a16:creationId xmlns:a16="http://schemas.microsoft.com/office/drawing/2014/main" xmlns="" id="{00000000-0008-0000-0300-00008A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43" name="Picture 66" descr="ecblank">
          <a:extLst>
            <a:ext uri="{FF2B5EF4-FFF2-40B4-BE49-F238E27FC236}">
              <a16:creationId xmlns:a16="http://schemas.microsoft.com/office/drawing/2014/main" xmlns="" id="{00000000-0008-0000-0300-00008B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44" name="Picture 68" descr="ecblank">
          <a:extLst>
            <a:ext uri="{FF2B5EF4-FFF2-40B4-BE49-F238E27FC236}">
              <a16:creationId xmlns:a16="http://schemas.microsoft.com/office/drawing/2014/main" xmlns="" id="{00000000-0008-0000-0300-00008C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45" name="Picture 72" descr="ecblank">
          <a:extLst>
            <a:ext uri="{FF2B5EF4-FFF2-40B4-BE49-F238E27FC236}">
              <a16:creationId xmlns:a16="http://schemas.microsoft.com/office/drawing/2014/main" xmlns="" id="{00000000-0008-0000-0300-00008D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46" name="Picture 97" descr="ecblank">
          <a:extLst>
            <a:ext uri="{FF2B5EF4-FFF2-40B4-BE49-F238E27FC236}">
              <a16:creationId xmlns:a16="http://schemas.microsoft.com/office/drawing/2014/main" xmlns="" id="{00000000-0008-0000-0300-00008E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47" name="Picture 99" descr="ecblank">
          <a:extLst>
            <a:ext uri="{FF2B5EF4-FFF2-40B4-BE49-F238E27FC236}">
              <a16:creationId xmlns:a16="http://schemas.microsoft.com/office/drawing/2014/main" xmlns="" id="{00000000-0008-0000-0300-00008F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48" name="Picture 101" descr="ecblank">
          <a:extLst>
            <a:ext uri="{FF2B5EF4-FFF2-40B4-BE49-F238E27FC236}">
              <a16:creationId xmlns:a16="http://schemas.microsoft.com/office/drawing/2014/main" xmlns="" id="{00000000-0008-0000-0300-000090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49" name="Picture 103" descr="ecblank">
          <a:extLst>
            <a:ext uri="{FF2B5EF4-FFF2-40B4-BE49-F238E27FC236}">
              <a16:creationId xmlns:a16="http://schemas.microsoft.com/office/drawing/2014/main" xmlns="" id="{00000000-0008-0000-0300-000091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50" name="Picture 105" descr="ecblank">
          <a:extLst>
            <a:ext uri="{FF2B5EF4-FFF2-40B4-BE49-F238E27FC236}">
              <a16:creationId xmlns:a16="http://schemas.microsoft.com/office/drawing/2014/main" xmlns="" id="{00000000-0008-0000-0300-000092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51" name="Picture 2" descr="ecblank">
          <a:extLst>
            <a:ext uri="{FF2B5EF4-FFF2-40B4-BE49-F238E27FC236}">
              <a16:creationId xmlns:a16="http://schemas.microsoft.com/office/drawing/2014/main" xmlns="" id="{00000000-0008-0000-0300-000093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52" name="Picture 6" descr="ecblank">
          <a:extLst>
            <a:ext uri="{FF2B5EF4-FFF2-40B4-BE49-F238E27FC236}">
              <a16:creationId xmlns:a16="http://schemas.microsoft.com/office/drawing/2014/main" xmlns="" id="{00000000-0008-0000-0300-000094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53" name="Picture 10" descr="ecblank">
          <a:extLst>
            <a:ext uri="{FF2B5EF4-FFF2-40B4-BE49-F238E27FC236}">
              <a16:creationId xmlns:a16="http://schemas.microsoft.com/office/drawing/2014/main" xmlns="" id="{00000000-0008-0000-0300-000095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54" name="Picture 14" descr="ecblank">
          <a:extLst>
            <a:ext uri="{FF2B5EF4-FFF2-40B4-BE49-F238E27FC236}">
              <a16:creationId xmlns:a16="http://schemas.microsoft.com/office/drawing/2014/main" xmlns="" id="{00000000-0008-0000-0300-000096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55" name="Picture 18" descr="ecblank">
          <a:extLst>
            <a:ext uri="{FF2B5EF4-FFF2-40B4-BE49-F238E27FC236}">
              <a16:creationId xmlns:a16="http://schemas.microsoft.com/office/drawing/2014/main" xmlns="" id="{00000000-0008-0000-0300-000097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56" name="Picture 22" descr="ecblank">
          <a:extLst>
            <a:ext uri="{FF2B5EF4-FFF2-40B4-BE49-F238E27FC236}">
              <a16:creationId xmlns:a16="http://schemas.microsoft.com/office/drawing/2014/main" xmlns="" id="{00000000-0008-0000-0300-000098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57" name="Picture 26" descr="ecblank">
          <a:extLst>
            <a:ext uri="{FF2B5EF4-FFF2-40B4-BE49-F238E27FC236}">
              <a16:creationId xmlns:a16="http://schemas.microsoft.com/office/drawing/2014/main" xmlns="" id="{00000000-0008-0000-0300-000099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58" name="Picture 30" descr="ecblank">
          <a:extLst>
            <a:ext uri="{FF2B5EF4-FFF2-40B4-BE49-F238E27FC236}">
              <a16:creationId xmlns:a16="http://schemas.microsoft.com/office/drawing/2014/main" xmlns="" id="{00000000-0008-0000-0300-00009A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59" name="Picture 34" descr="ecblank">
          <a:extLst>
            <a:ext uri="{FF2B5EF4-FFF2-40B4-BE49-F238E27FC236}">
              <a16:creationId xmlns:a16="http://schemas.microsoft.com/office/drawing/2014/main" xmlns="" id="{00000000-0008-0000-0300-00009B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60" name="Picture 38" descr="ecblank">
          <a:extLst>
            <a:ext uri="{FF2B5EF4-FFF2-40B4-BE49-F238E27FC236}">
              <a16:creationId xmlns:a16="http://schemas.microsoft.com/office/drawing/2014/main" xmlns="" id="{00000000-0008-0000-0300-00009C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61" name="Picture 43" descr="ecblank">
          <a:extLst>
            <a:ext uri="{FF2B5EF4-FFF2-40B4-BE49-F238E27FC236}">
              <a16:creationId xmlns:a16="http://schemas.microsoft.com/office/drawing/2014/main" xmlns="" id="{00000000-0008-0000-0300-00009D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62" name="Picture 47" descr="ecblank">
          <a:extLst>
            <a:ext uri="{FF2B5EF4-FFF2-40B4-BE49-F238E27FC236}">
              <a16:creationId xmlns:a16="http://schemas.microsoft.com/office/drawing/2014/main" xmlns="" id="{00000000-0008-0000-0300-00009E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63" name="Picture 51" descr="ecblank">
          <a:extLst>
            <a:ext uri="{FF2B5EF4-FFF2-40B4-BE49-F238E27FC236}">
              <a16:creationId xmlns:a16="http://schemas.microsoft.com/office/drawing/2014/main" xmlns="" id="{00000000-0008-0000-0300-00009F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64" name="Picture 55" descr="ecblank">
          <a:extLst>
            <a:ext uri="{FF2B5EF4-FFF2-40B4-BE49-F238E27FC236}">
              <a16:creationId xmlns:a16="http://schemas.microsoft.com/office/drawing/2014/main" xmlns="" id="{00000000-0008-0000-0300-0000A0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65" name="Picture 59" descr="ecblank">
          <a:extLst>
            <a:ext uri="{FF2B5EF4-FFF2-40B4-BE49-F238E27FC236}">
              <a16:creationId xmlns:a16="http://schemas.microsoft.com/office/drawing/2014/main" xmlns="" id="{00000000-0008-0000-0300-0000A1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66" name="Picture 63" descr="ecblank">
          <a:extLst>
            <a:ext uri="{FF2B5EF4-FFF2-40B4-BE49-F238E27FC236}">
              <a16:creationId xmlns:a16="http://schemas.microsoft.com/office/drawing/2014/main" xmlns="" id="{00000000-0008-0000-0300-0000A2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67" name="Picture 64" descr="ecblank">
          <a:extLst>
            <a:ext uri="{FF2B5EF4-FFF2-40B4-BE49-F238E27FC236}">
              <a16:creationId xmlns:a16="http://schemas.microsoft.com/office/drawing/2014/main" xmlns="" id="{00000000-0008-0000-0300-0000A3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68" name="Picture 65" descr="ecblank">
          <a:extLst>
            <a:ext uri="{FF2B5EF4-FFF2-40B4-BE49-F238E27FC236}">
              <a16:creationId xmlns:a16="http://schemas.microsoft.com/office/drawing/2014/main" xmlns="" id="{00000000-0008-0000-0300-0000A4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69" name="Picture 66" descr="ecblank">
          <a:extLst>
            <a:ext uri="{FF2B5EF4-FFF2-40B4-BE49-F238E27FC236}">
              <a16:creationId xmlns:a16="http://schemas.microsoft.com/office/drawing/2014/main" xmlns="" id="{00000000-0008-0000-0300-0000A5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70" name="Picture 68" descr="ecblank">
          <a:extLst>
            <a:ext uri="{FF2B5EF4-FFF2-40B4-BE49-F238E27FC236}">
              <a16:creationId xmlns:a16="http://schemas.microsoft.com/office/drawing/2014/main" xmlns="" id="{00000000-0008-0000-0300-0000A6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71" name="Picture 72" descr="ecblank">
          <a:extLst>
            <a:ext uri="{FF2B5EF4-FFF2-40B4-BE49-F238E27FC236}">
              <a16:creationId xmlns:a16="http://schemas.microsoft.com/office/drawing/2014/main" xmlns="" id="{00000000-0008-0000-0300-0000A7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72" name="Picture 97" descr="ecblank">
          <a:extLst>
            <a:ext uri="{FF2B5EF4-FFF2-40B4-BE49-F238E27FC236}">
              <a16:creationId xmlns:a16="http://schemas.microsoft.com/office/drawing/2014/main" xmlns="" id="{00000000-0008-0000-0300-0000A8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73" name="Picture 99" descr="ecblank">
          <a:extLst>
            <a:ext uri="{FF2B5EF4-FFF2-40B4-BE49-F238E27FC236}">
              <a16:creationId xmlns:a16="http://schemas.microsoft.com/office/drawing/2014/main" xmlns="" id="{00000000-0008-0000-0300-0000A9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74" name="Picture 101" descr="ecblank">
          <a:extLst>
            <a:ext uri="{FF2B5EF4-FFF2-40B4-BE49-F238E27FC236}">
              <a16:creationId xmlns:a16="http://schemas.microsoft.com/office/drawing/2014/main" xmlns="" id="{00000000-0008-0000-0300-0000AA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75" name="Picture 103" descr="ecblank">
          <a:extLst>
            <a:ext uri="{FF2B5EF4-FFF2-40B4-BE49-F238E27FC236}">
              <a16:creationId xmlns:a16="http://schemas.microsoft.com/office/drawing/2014/main" xmlns="" id="{00000000-0008-0000-0300-0000AB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76" name="Picture 30" descr="ecblank">
          <a:extLst>
            <a:ext uri="{FF2B5EF4-FFF2-40B4-BE49-F238E27FC236}">
              <a16:creationId xmlns:a16="http://schemas.microsoft.com/office/drawing/2014/main" xmlns="" id="{00000000-0008-0000-0300-0000AC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77" name="Picture 34" descr="ecblank">
          <a:extLst>
            <a:ext uri="{FF2B5EF4-FFF2-40B4-BE49-F238E27FC236}">
              <a16:creationId xmlns:a16="http://schemas.microsoft.com/office/drawing/2014/main" xmlns="" id="{00000000-0008-0000-0300-0000AD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78" name="Picture 38" descr="ecblank">
          <a:extLst>
            <a:ext uri="{FF2B5EF4-FFF2-40B4-BE49-F238E27FC236}">
              <a16:creationId xmlns:a16="http://schemas.microsoft.com/office/drawing/2014/main" xmlns="" id="{00000000-0008-0000-0300-0000AE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79" name="Picture 43" descr="ecblank">
          <a:extLst>
            <a:ext uri="{FF2B5EF4-FFF2-40B4-BE49-F238E27FC236}">
              <a16:creationId xmlns:a16="http://schemas.microsoft.com/office/drawing/2014/main" xmlns="" id="{00000000-0008-0000-0300-0000AF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80" name="Picture 47" descr="ecblank">
          <a:extLst>
            <a:ext uri="{FF2B5EF4-FFF2-40B4-BE49-F238E27FC236}">
              <a16:creationId xmlns:a16="http://schemas.microsoft.com/office/drawing/2014/main" xmlns="" id="{00000000-0008-0000-0300-0000B0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81" name="Picture 51" descr="ecblank">
          <a:extLst>
            <a:ext uri="{FF2B5EF4-FFF2-40B4-BE49-F238E27FC236}">
              <a16:creationId xmlns:a16="http://schemas.microsoft.com/office/drawing/2014/main" xmlns="" id="{00000000-0008-0000-0300-0000B1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82" name="Picture 55" descr="ecblank">
          <a:extLst>
            <a:ext uri="{FF2B5EF4-FFF2-40B4-BE49-F238E27FC236}">
              <a16:creationId xmlns:a16="http://schemas.microsoft.com/office/drawing/2014/main" xmlns="" id="{00000000-0008-0000-0300-0000B2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83" name="Picture 59" descr="ecblank">
          <a:extLst>
            <a:ext uri="{FF2B5EF4-FFF2-40B4-BE49-F238E27FC236}">
              <a16:creationId xmlns:a16="http://schemas.microsoft.com/office/drawing/2014/main" xmlns="" id="{00000000-0008-0000-0300-0000B3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84" name="Picture 63" descr="ecblank">
          <a:extLst>
            <a:ext uri="{FF2B5EF4-FFF2-40B4-BE49-F238E27FC236}">
              <a16:creationId xmlns:a16="http://schemas.microsoft.com/office/drawing/2014/main" xmlns="" id="{00000000-0008-0000-0300-0000B4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85" name="Picture 64" descr="ecblank">
          <a:extLst>
            <a:ext uri="{FF2B5EF4-FFF2-40B4-BE49-F238E27FC236}">
              <a16:creationId xmlns:a16="http://schemas.microsoft.com/office/drawing/2014/main" xmlns="" id="{00000000-0008-0000-0300-0000B5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86" name="Picture 65" descr="ecblank">
          <a:extLst>
            <a:ext uri="{FF2B5EF4-FFF2-40B4-BE49-F238E27FC236}">
              <a16:creationId xmlns:a16="http://schemas.microsoft.com/office/drawing/2014/main" xmlns="" id="{00000000-0008-0000-0300-0000B6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87" name="Picture 66" descr="ecblank">
          <a:extLst>
            <a:ext uri="{FF2B5EF4-FFF2-40B4-BE49-F238E27FC236}">
              <a16:creationId xmlns:a16="http://schemas.microsoft.com/office/drawing/2014/main" xmlns="" id="{00000000-0008-0000-0300-0000B7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88" name="Picture 68" descr="ecblank">
          <a:extLst>
            <a:ext uri="{FF2B5EF4-FFF2-40B4-BE49-F238E27FC236}">
              <a16:creationId xmlns:a16="http://schemas.microsoft.com/office/drawing/2014/main" xmlns="" id="{00000000-0008-0000-0300-0000B8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89" name="Picture 72" descr="ecblank">
          <a:extLst>
            <a:ext uri="{FF2B5EF4-FFF2-40B4-BE49-F238E27FC236}">
              <a16:creationId xmlns:a16="http://schemas.microsoft.com/office/drawing/2014/main" xmlns="" id="{00000000-0008-0000-0300-0000B9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90" name="Picture 97" descr="ecblank">
          <a:extLst>
            <a:ext uri="{FF2B5EF4-FFF2-40B4-BE49-F238E27FC236}">
              <a16:creationId xmlns:a16="http://schemas.microsoft.com/office/drawing/2014/main" xmlns="" id="{00000000-0008-0000-0300-0000BA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91" name="Picture 99" descr="ecblank">
          <a:extLst>
            <a:ext uri="{FF2B5EF4-FFF2-40B4-BE49-F238E27FC236}">
              <a16:creationId xmlns:a16="http://schemas.microsoft.com/office/drawing/2014/main" xmlns="" id="{00000000-0008-0000-0300-0000BB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92" name="Picture 101" descr="ecblank">
          <a:extLst>
            <a:ext uri="{FF2B5EF4-FFF2-40B4-BE49-F238E27FC236}">
              <a16:creationId xmlns:a16="http://schemas.microsoft.com/office/drawing/2014/main" xmlns="" id="{00000000-0008-0000-0300-0000BC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93" name="Picture 103" descr="ecblank">
          <a:extLst>
            <a:ext uri="{FF2B5EF4-FFF2-40B4-BE49-F238E27FC236}">
              <a16:creationId xmlns:a16="http://schemas.microsoft.com/office/drawing/2014/main" xmlns="" id="{00000000-0008-0000-0300-0000BD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94" name="Picture 105" descr="ecblank">
          <a:extLst>
            <a:ext uri="{FF2B5EF4-FFF2-40B4-BE49-F238E27FC236}">
              <a16:creationId xmlns:a16="http://schemas.microsoft.com/office/drawing/2014/main" xmlns="" id="{00000000-0008-0000-0300-0000BE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95" name="Picture 2" descr="ecblank">
          <a:extLst>
            <a:ext uri="{FF2B5EF4-FFF2-40B4-BE49-F238E27FC236}">
              <a16:creationId xmlns:a16="http://schemas.microsoft.com/office/drawing/2014/main" xmlns="" id="{00000000-0008-0000-0300-0000BF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96" name="Picture 6" descr="ecblank">
          <a:extLst>
            <a:ext uri="{FF2B5EF4-FFF2-40B4-BE49-F238E27FC236}">
              <a16:creationId xmlns:a16="http://schemas.microsoft.com/office/drawing/2014/main" xmlns="" id="{00000000-0008-0000-0300-0000C0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97" name="Picture 10" descr="ecblank">
          <a:extLst>
            <a:ext uri="{FF2B5EF4-FFF2-40B4-BE49-F238E27FC236}">
              <a16:creationId xmlns:a16="http://schemas.microsoft.com/office/drawing/2014/main" xmlns="" id="{00000000-0008-0000-0300-0000C1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98" name="Picture 14" descr="ecblank">
          <a:extLst>
            <a:ext uri="{FF2B5EF4-FFF2-40B4-BE49-F238E27FC236}">
              <a16:creationId xmlns:a16="http://schemas.microsoft.com/office/drawing/2014/main" xmlns="" id="{00000000-0008-0000-0300-0000C2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99" name="Picture 18" descr="ecblank">
          <a:extLst>
            <a:ext uri="{FF2B5EF4-FFF2-40B4-BE49-F238E27FC236}">
              <a16:creationId xmlns:a16="http://schemas.microsoft.com/office/drawing/2014/main" xmlns="" id="{00000000-0008-0000-0300-0000C3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00" name="Picture 22" descr="ecblank">
          <a:extLst>
            <a:ext uri="{FF2B5EF4-FFF2-40B4-BE49-F238E27FC236}">
              <a16:creationId xmlns:a16="http://schemas.microsoft.com/office/drawing/2014/main" xmlns="" id="{00000000-0008-0000-0300-0000C4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01" name="Picture 26" descr="ecblank">
          <a:extLst>
            <a:ext uri="{FF2B5EF4-FFF2-40B4-BE49-F238E27FC236}">
              <a16:creationId xmlns:a16="http://schemas.microsoft.com/office/drawing/2014/main" xmlns="" id="{00000000-0008-0000-0300-0000C5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02" name="Picture 30" descr="ecblank">
          <a:extLst>
            <a:ext uri="{FF2B5EF4-FFF2-40B4-BE49-F238E27FC236}">
              <a16:creationId xmlns:a16="http://schemas.microsoft.com/office/drawing/2014/main" xmlns="" id="{00000000-0008-0000-0300-0000C6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03" name="Picture 34" descr="ecblank">
          <a:extLst>
            <a:ext uri="{FF2B5EF4-FFF2-40B4-BE49-F238E27FC236}">
              <a16:creationId xmlns:a16="http://schemas.microsoft.com/office/drawing/2014/main" xmlns="" id="{00000000-0008-0000-0300-0000C7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04" name="Picture 38" descr="ecblank">
          <a:extLst>
            <a:ext uri="{FF2B5EF4-FFF2-40B4-BE49-F238E27FC236}">
              <a16:creationId xmlns:a16="http://schemas.microsoft.com/office/drawing/2014/main" xmlns="" id="{00000000-0008-0000-0300-0000C8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05" name="Picture 43" descr="ecblank">
          <a:extLst>
            <a:ext uri="{FF2B5EF4-FFF2-40B4-BE49-F238E27FC236}">
              <a16:creationId xmlns:a16="http://schemas.microsoft.com/office/drawing/2014/main" xmlns="" id="{00000000-0008-0000-0300-0000C9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06" name="Picture 47" descr="ecblank">
          <a:extLst>
            <a:ext uri="{FF2B5EF4-FFF2-40B4-BE49-F238E27FC236}">
              <a16:creationId xmlns:a16="http://schemas.microsoft.com/office/drawing/2014/main" xmlns="" id="{00000000-0008-0000-0300-0000CA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07" name="Picture 51" descr="ecblank">
          <a:extLst>
            <a:ext uri="{FF2B5EF4-FFF2-40B4-BE49-F238E27FC236}">
              <a16:creationId xmlns:a16="http://schemas.microsoft.com/office/drawing/2014/main" xmlns="" id="{00000000-0008-0000-0300-0000CB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08" name="Picture 55" descr="ecblank">
          <a:extLst>
            <a:ext uri="{FF2B5EF4-FFF2-40B4-BE49-F238E27FC236}">
              <a16:creationId xmlns:a16="http://schemas.microsoft.com/office/drawing/2014/main" xmlns="" id="{00000000-0008-0000-0300-0000CC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09" name="Picture 59" descr="ecblank">
          <a:extLst>
            <a:ext uri="{FF2B5EF4-FFF2-40B4-BE49-F238E27FC236}">
              <a16:creationId xmlns:a16="http://schemas.microsoft.com/office/drawing/2014/main" xmlns="" id="{00000000-0008-0000-0300-0000CD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10" name="Picture 63" descr="ecblank">
          <a:extLst>
            <a:ext uri="{FF2B5EF4-FFF2-40B4-BE49-F238E27FC236}">
              <a16:creationId xmlns:a16="http://schemas.microsoft.com/office/drawing/2014/main" xmlns="" id="{00000000-0008-0000-0300-0000CE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11" name="Picture 64" descr="ecblank">
          <a:extLst>
            <a:ext uri="{FF2B5EF4-FFF2-40B4-BE49-F238E27FC236}">
              <a16:creationId xmlns:a16="http://schemas.microsoft.com/office/drawing/2014/main" xmlns="" id="{00000000-0008-0000-0300-0000CF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12" name="Picture 65" descr="ecblank">
          <a:extLst>
            <a:ext uri="{FF2B5EF4-FFF2-40B4-BE49-F238E27FC236}">
              <a16:creationId xmlns:a16="http://schemas.microsoft.com/office/drawing/2014/main" xmlns="" id="{00000000-0008-0000-0300-0000D0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13" name="Picture 66" descr="ecblank">
          <a:extLst>
            <a:ext uri="{FF2B5EF4-FFF2-40B4-BE49-F238E27FC236}">
              <a16:creationId xmlns:a16="http://schemas.microsoft.com/office/drawing/2014/main" xmlns="" id="{00000000-0008-0000-0300-0000D1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14" name="Picture 68" descr="ecblank">
          <a:extLst>
            <a:ext uri="{FF2B5EF4-FFF2-40B4-BE49-F238E27FC236}">
              <a16:creationId xmlns:a16="http://schemas.microsoft.com/office/drawing/2014/main" xmlns="" id="{00000000-0008-0000-0300-0000D2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15" name="Picture 72" descr="ecblank">
          <a:extLst>
            <a:ext uri="{FF2B5EF4-FFF2-40B4-BE49-F238E27FC236}">
              <a16:creationId xmlns:a16="http://schemas.microsoft.com/office/drawing/2014/main" xmlns="" id="{00000000-0008-0000-0300-0000D3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16" name="Picture 97" descr="ecblank">
          <a:extLst>
            <a:ext uri="{FF2B5EF4-FFF2-40B4-BE49-F238E27FC236}">
              <a16:creationId xmlns:a16="http://schemas.microsoft.com/office/drawing/2014/main" xmlns="" id="{00000000-0008-0000-0300-0000D4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17" name="Picture 99" descr="ecblank">
          <a:extLst>
            <a:ext uri="{FF2B5EF4-FFF2-40B4-BE49-F238E27FC236}">
              <a16:creationId xmlns:a16="http://schemas.microsoft.com/office/drawing/2014/main" xmlns="" id="{00000000-0008-0000-0300-0000D5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18" name="Picture 101" descr="ecblank">
          <a:extLst>
            <a:ext uri="{FF2B5EF4-FFF2-40B4-BE49-F238E27FC236}">
              <a16:creationId xmlns:a16="http://schemas.microsoft.com/office/drawing/2014/main" xmlns="" id="{00000000-0008-0000-0300-0000D6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19" name="Picture 103" descr="ecblank">
          <a:extLst>
            <a:ext uri="{FF2B5EF4-FFF2-40B4-BE49-F238E27FC236}">
              <a16:creationId xmlns:a16="http://schemas.microsoft.com/office/drawing/2014/main" xmlns="" id="{00000000-0008-0000-0300-0000D7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20" name="Picture 26" descr="ecblank">
          <a:extLst>
            <a:ext uri="{FF2B5EF4-FFF2-40B4-BE49-F238E27FC236}">
              <a16:creationId xmlns:a16="http://schemas.microsoft.com/office/drawing/2014/main" xmlns="" id="{00000000-0008-0000-0300-0000D8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21" name="Picture 30" descr="ecblank">
          <a:extLst>
            <a:ext uri="{FF2B5EF4-FFF2-40B4-BE49-F238E27FC236}">
              <a16:creationId xmlns:a16="http://schemas.microsoft.com/office/drawing/2014/main" xmlns="" id="{00000000-0008-0000-0300-0000D9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22" name="Picture 34" descr="ecblank">
          <a:extLst>
            <a:ext uri="{FF2B5EF4-FFF2-40B4-BE49-F238E27FC236}">
              <a16:creationId xmlns:a16="http://schemas.microsoft.com/office/drawing/2014/main" xmlns="" id="{00000000-0008-0000-0300-0000DA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23" name="Picture 38" descr="ecblank">
          <a:extLst>
            <a:ext uri="{FF2B5EF4-FFF2-40B4-BE49-F238E27FC236}">
              <a16:creationId xmlns:a16="http://schemas.microsoft.com/office/drawing/2014/main" xmlns="" id="{00000000-0008-0000-0300-0000DB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24" name="Picture 43" descr="ecblank">
          <a:extLst>
            <a:ext uri="{FF2B5EF4-FFF2-40B4-BE49-F238E27FC236}">
              <a16:creationId xmlns:a16="http://schemas.microsoft.com/office/drawing/2014/main" xmlns="" id="{00000000-0008-0000-0300-0000DC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25" name="Picture 47" descr="ecblank">
          <a:extLst>
            <a:ext uri="{FF2B5EF4-FFF2-40B4-BE49-F238E27FC236}">
              <a16:creationId xmlns:a16="http://schemas.microsoft.com/office/drawing/2014/main" xmlns="" id="{00000000-0008-0000-0300-0000DD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26" name="Picture 51" descr="ecblank">
          <a:extLst>
            <a:ext uri="{FF2B5EF4-FFF2-40B4-BE49-F238E27FC236}">
              <a16:creationId xmlns:a16="http://schemas.microsoft.com/office/drawing/2014/main" xmlns="" id="{00000000-0008-0000-0300-0000DE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27" name="Picture 55" descr="ecblank">
          <a:extLst>
            <a:ext uri="{FF2B5EF4-FFF2-40B4-BE49-F238E27FC236}">
              <a16:creationId xmlns:a16="http://schemas.microsoft.com/office/drawing/2014/main" xmlns="" id="{00000000-0008-0000-0300-0000DF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28" name="Picture 59" descr="ecblank">
          <a:extLst>
            <a:ext uri="{FF2B5EF4-FFF2-40B4-BE49-F238E27FC236}">
              <a16:creationId xmlns:a16="http://schemas.microsoft.com/office/drawing/2014/main" xmlns="" id="{00000000-0008-0000-0300-0000E0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29" name="Picture 63" descr="ecblank">
          <a:extLst>
            <a:ext uri="{FF2B5EF4-FFF2-40B4-BE49-F238E27FC236}">
              <a16:creationId xmlns:a16="http://schemas.microsoft.com/office/drawing/2014/main" xmlns="" id="{00000000-0008-0000-0300-0000E1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30" name="Picture 64" descr="ecblank">
          <a:extLst>
            <a:ext uri="{FF2B5EF4-FFF2-40B4-BE49-F238E27FC236}">
              <a16:creationId xmlns:a16="http://schemas.microsoft.com/office/drawing/2014/main" xmlns="" id="{00000000-0008-0000-0300-0000E2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31" name="Picture 65" descr="ecblank">
          <a:extLst>
            <a:ext uri="{FF2B5EF4-FFF2-40B4-BE49-F238E27FC236}">
              <a16:creationId xmlns:a16="http://schemas.microsoft.com/office/drawing/2014/main" xmlns="" id="{00000000-0008-0000-0300-0000E3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32" name="Picture 66" descr="ecblank">
          <a:extLst>
            <a:ext uri="{FF2B5EF4-FFF2-40B4-BE49-F238E27FC236}">
              <a16:creationId xmlns:a16="http://schemas.microsoft.com/office/drawing/2014/main" xmlns="" id="{00000000-0008-0000-0300-0000E4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33" name="Picture 68" descr="ecblank">
          <a:extLst>
            <a:ext uri="{FF2B5EF4-FFF2-40B4-BE49-F238E27FC236}">
              <a16:creationId xmlns:a16="http://schemas.microsoft.com/office/drawing/2014/main" xmlns="" id="{00000000-0008-0000-0300-0000E5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34" name="Picture 72" descr="ecblank">
          <a:extLst>
            <a:ext uri="{FF2B5EF4-FFF2-40B4-BE49-F238E27FC236}">
              <a16:creationId xmlns:a16="http://schemas.microsoft.com/office/drawing/2014/main" xmlns="" id="{00000000-0008-0000-0300-0000E6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35" name="Picture 97" descr="ecblank">
          <a:extLst>
            <a:ext uri="{FF2B5EF4-FFF2-40B4-BE49-F238E27FC236}">
              <a16:creationId xmlns:a16="http://schemas.microsoft.com/office/drawing/2014/main" xmlns="" id="{00000000-0008-0000-0300-0000E7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36" name="Picture 99" descr="ecblank">
          <a:extLst>
            <a:ext uri="{FF2B5EF4-FFF2-40B4-BE49-F238E27FC236}">
              <a16:creationId xmlns:a16="http://schemas.microsoft.com/office/drawing/2014/main" xmlns="" id="{00000000-0008-0000-0300-0000E8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37" name="Picture 101" descr="ecblank">
          <a:extLst>
            <a:ext uri="{FF2B5EF4-FFF2-40B4-BE49-F238E27FC236}">
              <a16:creationId xmlns:a16="http://schemas.microsoft.com/office/drawing/2014/main" xmlns="" id="{00000000-0008-0000-0300-0000E9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38" name="Picture 103" descr="ecblank">
          <a:extLst>
            <a:ext uri="{FF2B5EF4-FFF2-40B4-BE49-F238E27FC236}">
              <a16:creationId xmlns:a16="http://schemas.microsoft.com/office/drawing/2014/main" xmlns="" id="{00000000-0008-0000-0300-0000EA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39" name="Picture 105" descr="ecblank">
          <a:extLst>
            <a:ext uri="{FF2B5EF4-FFF2-40B4-BE49-F238E27FC236}">
              <a16:creationId xmlns:a16="http://schemas.microsoft.com/office/drawing/2014/main" xmlns="" id="{00000000-0008-0000-0300-0000EB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40" name="Picture 2" descr="ecblank">
          <a:extLst>
            <a:ext uri="{FF2B5EF4-FFF2-40B4-BE49-F238E27FC236}">
              <a16:creationId xmlns:a16="http://schemas.microsoft.com/office/drawing/2014/main" xmlns="" id="{00000000-0008-0000-0300-0000EC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41" name="Picture 6" descr="ecblank">
          <a:extLst>
            <a:ext uri="{FF2B5EF4-FFF2-40B4-BE49-F238E27FC236}">
              <a16:creationId xmlns:a16="http://schemas.microsoft.com/office/drawing/2014/main" xmlns="" id="{00000000-0008-0000-0300-0000ED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42" name="Picture 10" descr="ecblank">
          <a:extLst>
            <a:ext uri="{FF2B5EF4-FFF2-40B4-BE49-F238E27FC236}">
              <a16:creationId xmlns:a16="http://schemas.microsoft.com/office/drawing/2014/main" xmlns="" id="{00000000-0008-0000-0300-0000EE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43" name="Picture 14" descr="ecblank">
          <a:extLst>
            <a:ext uri="{FF2B5EF4-FFF2-40B4-BE49-F238E27FC236}">
              <a16:creationId xmlns:a16="http://schemas.microsoft.com/office/drawing/2014/main" xmlns="" id="{00000000-0008-0000-0300-0000EF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44" name="Picture 18" descr="ecblank">
          <a:extLst>
            <a:ext uri="{FF2B5EF4-FFF2-40B4-BE49-F238E27FC236}">
              <a16:creationId xmlns:a16="http://schemas.microsoft.com/office/drawing/2014/main" xmlns="" id="{00000000-0008-0000-0300-0000F0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45" name="Picture 22" descr="ecblank">
          <a:extLst>
            <a:ext uri="{FF2B5EF4-FFF2-40B4-BE49-F238E27FC236}">
              <a16:creationId xmlns:a16="http://schemas.microsoft.com/office/drawing/2014/main" xmlns="" id="{00000000-0008-0000-0300-0000F1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46" name="Picture 26" descr="ecblank">
          <a:extLst>
            <a:ext uri="{FF2B5EF4-FFF2-40B4-BE49-F238E27FC236}">
              <a16:creationId xmlns:a16="http://schemas.microsoft.com/office/drawing/2014/main" xmlns="" id="{00000000-0008-0000-0300-0000F2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47" name="Picture 30" descr="ecblank">
          <a:extLst>
            <a:ext uri="{FF2B5EF4-FFF2-40B4-BE49-F238E27FC236}">
              <a16:creationId xmlns:a16="http://schemas.microsoft.com/office/drawing/2014/main" xmlns="" id="{00000000-0008-0000-0300-0000F3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48" name="Picture 34" descr="ecblank">
          <a:extLst>
            <a:ext uri="{FF2B5EF4-FFF2-40B4-BE49-F238E27FC236}">
              <a16:creationId xmlns:a16="http://schemas.microsoft.com/office/drawing/2014/main" xmlns="" id="{00000000-0008-0000-0300-0000F4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49" name="Picture 38" descr="ecblank">
          <a:extLst>
            <a:ext uri="{FF2B5EF4-FFF2-40B4-BE49-F238E27FC236}">
              <a16:creationId xmlns:a16="http://schemas.microsoft.com/office/drawing/2014/main" xmlns="" id="{00000000-0008-0000-0300-0000F5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50" name="Picture 43" descr="ecblank">
          <a:extLst>
            <a:ext uri="{FF2B5EF4-FFF2-40B4-BE49-F238E27FC236}">
              <a16:creationId xmlns:a16="http://schemas.microsoft.com/office/drawing/2014/main" xmlns="" id="{00000000-0008-0000-0300-0000F6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51" name="Picture 47" descr="ecblank">
          <a:extLst>
            <a:ext uri="{FF2B5EF4-FFF2-40B4-BE49-F238E27FC236}">
              <a16:creationId xmlns:a16="http://schemas.microsoft.com/office/drawing/2014/main" xmlns="" id="{00000000-0008-0000-0300-0000F7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52" name="Picture 51" descr="ecblank">
          <a:extLst>
            <a:ext uri="{FF2B5EF4-FFF2-40B4-BE49-F238E27FC236}">
              <a16:creationId xmlns:a16="http://schemas.microsoft.com/office/drawing/2014/main" xmlns="" id="{00000000-0008-0000-0300-0000F8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53" name="Picture 55" descr="ecblank">
          <a:extLst>
            <a:ext uri="{FF2B5EF4-FFF2-40B4-BE49-F238E27FC236}">
              <a16:creationId xmlns:a16="http://schemas.microsoft.com/office/drawing/2014/main" xmlns="" id="{00000000-0008-0000-0300-0000F9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54" name="Picture 59" descr="ecblank">
          <a:extLst>
            <a:ext uri="{FF2B5EF4-FFF2-40B4-BE49-F238E27FC236}">
              <a16:creationId xmlns:a16="http://schemas.microsoft.com/office/drawing/2014/main" xmlns="" id="{00000000-0008-0000-0300-0000FA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55" name="Picture 63" descr="ecblank">
          <a:extLst>
            <a:ext uri="{FF2B5EF4-FFF2-40B4-BE49-F238E27FC236}">
              <a16:creationId xmlns:a16="http://schemas.microsoft.com/office/drawing/2014/main" xmlns="" id="{00000000-0008-0000-0300-0000FB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56" name="Picture 64" descr="ecblank">
          <a:extLst>
            <a:ext uri="{FF2B5EF4-FFF2-40B4-BE49-F238E27FC236}">
              <a16:creationId xmlns:a16="http://schemas.microsoft.com/office/drawing/2014/main" xmlns="" id="{00000000-0008-0000-0300-0000FC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57" name="Picture 65" descr="ecblank">
          <a:extLst>
            <a:ext uri="{FF2B5EF4-FFF2-40B4-BE49-F238E27FC236}">
              <a16:creationId xmlns:a16="http://schemas.microsoft.com/office/drawing/2014/main" xmlns="" id="{00000000-0008-0000-0300-0000FD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58" name="Picture 66" descr="ecblank">
          <a:extLst>
            <a:ext uri="{FF2B5EF4-FFF2-40B4-BE49-F238E27FC236}">
              <a16:creationId xmlns:a16="http://schemas.microsoft.com/office/drawing/2014/main" xmlns="" id="{00000000-0008-0000-0300-0000FE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59" name="Picture 68" descr="ecblank">
          <a:extLst>
            <a:ext uri="{FF2B5EF4-FFF2-40B4-BE49-F238E27FC236}">
              <a16:creationId xmlns:a16="http://schemas.microsoft.com/office/drawing/2014/main" xmlns="" id="{00000000-0008-0000-0300-0000FF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60" name="Picture 72" descr="ecblank">
          <a:extLst>
            <a:ext uri="{FF2B5EF4-FFF2-40B4-BE49-F238E27FC236}">
              <a16:creationId xmlns:a16="http://schemas.microsoft.com/office/drawing/2014/main" xmlns="" id="{00000000-0008-0000-0300-000000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61" name="Picture 97" descr="ecblank">
          <a:extLst>
            <a:ext uri="{FF2B5EF4-FFF2-40B4-BE49-F238E27FC236}">
              <a16:creationId xmlns:a16="http://schemas.microsoft.com/office/drawing/2014/main" xmlns="" id="{00000000-0008-0000-0300-000001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62" name="Picture 99" descr="ecblank">
          <a:extLst>
            <a:ext uri="{FF2B5EF4-FFF2-40B4-BE49-F238E27FC236}">
              <a16:creationId xmlns:a16="http://schemas.microsoft.com/office/drawing/2014/main" xmlns="" id="{00000000-0008-0000-0300-000002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63" name="Picture 101" descr="ecblank">
          <a:extLst>
            <a:ext uri="{FF2B5EF4-FFF2-40B4-BE49-F238E27FC236}">
              <a16:creationId xmlns:a16="http://schemas.microsoft.com/office/drawing/2014/main" xmlns="" id="{00000000-0008-0000-0300-000003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64" name="Picture 103" descr="ecblank">
          <a:extLst>
            <a:ext uri="{FF2B5EF4-FFF2-40B4-BE49-F238E27FC236}">
              <a16:creationId xmlns:a16="http://schemas.microsoft.com/office/drawing/2014/main" xmlns="" id="{00000000-0008-0000-0300-000004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65" name="Picture 30" descr="ecblank">
          <a:extLst>
            <a:ext uri="{FF2B5EF4-FFF2-40B4-BE49-F238E27FC236}">
              <a16:creationId xmlns:a16="http://schemas.microsoft.com/office/drawing/2014/main" xmlns="" id="{00000000-0008-0000-0300-000005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66" name="Picture 34" descr="ecblank">
          <a:extLst>
            <a:ext uri="{FF2B5EF4-FFF2-40B4-BE49-F238E27FC236}">
              <a16:creationId xmlns:a16="http://schemas.microsoft.com/office/drawing/2014/main" xmlns="" id="{00000000-0008-0000-0300-000006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67" name="Picture 38" descr="ecblank">
          <a:extLst>
            <a:ext uri="{FF2B5EF4-FFF2-40B4-BE49-F238E27FC236}">
              <a16:creationId xmlns:a16="http://schemas.microsoft.com/office/drawing/2014/main" xmlns="" id="{00000000-0008-0000-0300-000007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68" name="Picture 43" descr="ecblank">
          <a:extLst>
            <a:ext uri="{FF2B5EF4-FFF2-40B4-BE49-F238E27FC236}">
              <a16:creationId xmlns:a16="http://schemas.microsoft.com/office/drawing/2014/main" xmlns="" id="{00000000-0008-0000-0300-000008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69" name="Picture 47" descr="ecblank">
          <a:extLst>
            <a:ext uri="{FF2B5EF4-FFF2-40B4-BE49-F238E27FC236}">
              <a16:creationId xmlns:a16="http://schemas.microsoft.com/office/drawing/2014/main" xmlns="" id="{00000000-0008-0000-0300-000009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70" name="Picture 51" descr="ecblank">
          <a:extLst>
            <a:ext uri="{FF2B5EF4-FFF2-40B4-BE49-F238E27FC236}">
              <a16:creationId xmlns:a16="http://schemas.microsoft.com/office/drawing/2014/main" xmlns="" id="{00000000-0008-0000-0300-00000A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71" name="Picture 55" descr="ecblank">
          <a:extLst>
            <a:ext uri="{FF2B5EF4-FFF2-40B4-BE49-F238E27FC236}">
              <a16:creationId xmlns:a16="http://schemas.microsoft.com/office/drawing/2014/main" xmlns="" id="{00000000-0008-0000-0300-00000B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72" name="Picture 59" descr="ecblank">
          <a:extLst>
            <a:ext uri="{FF2B5EF4-FFF2-40B4-BE49-F238E27FC236}">
              <a16:creationId xmlns:a16="http://schemas.microsoft.com/office/drawing/2014/main" xmlns="" id="{00000000-0008-0000-0300-00000C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73" name="Picture 63" descr="ecblank">
          <a:extLst>
            <a:ext uri="{FF2B5EF4-FFF2-40B4-BE49-F238E27FC236}">
              <a16:creationId xmlns:a16="http://schemas.microsoft.com/office/drawing/2014/main" xmlns="" id="{00000000-0008-0000-0300-00000D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74" name="Picture 64" descr="ecblank">
          <a:extLst>
            <a:ext uri="{FF2B5EF4-FFF2-40B4-BE49-F238E27FC236}">
              <a16:creationId xmlns:a16="http://schemas.microsoft.com/office/drawing/2014/main" xmlns="" id="{00000000-0008-0000-0300-00000E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75" name="Picture 65" descr="ecblank">
          <a:extLst>
            <a:ext uri="{FF2B5EF4-FFF2-40B4-BE49-F238E27FC236}">
              <a16:creationId xmlns:a16="http://schemas.microsoft.com/office/drawing/2014/main" xmlns="" id="{00000000-0008-0000-0300-00000F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76" name="Picture 66" descr="ecblank">
          <a:extLst>
            <a:ext uri="{FF2B5EF4-FFF2-40B4-BE49-F238E27FC236}">
              <a16:creationId xmlns:a16="http://schemas.microsoft.com/office/drawing/2014/main" xmlns="" id="{00000000-0008-0000-0300-000010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77" name="Picture 68" descr="ecblank">
          <a:extLst>
            <a:ext uri="{FF2B5EF4-FFF2-40B4-BE49-F238E27FC236}">
              <a16:creationId xmlns:a16="http://schemas.microsoft.com/office/drawing/2014/main" xmlns="" id="{00000000-0008-0000-0300-000011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78" name="Picture 72" descr="ecblank">
          <a:extLst>
            <a:ext uri="{FF2B5EF4-FFF2-40B4-BE49-F238E27FC236}">
              <a16:creationId xmlns:a16="http://schemas.microsoft.com/office/drawing/2014/main" xmlns="" id="{00000000-0008-0000-0300-000012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79" name="Picture 97" descr="ecblank">
          <a:extLst>
            <a:ext uri="{FF2B5EF4-FFF2-40B4-BE49-F238E27FC236}">
              <a16:creationId xmlns:a16="http://schemas.microsoft.com/office/drawing/2014/main" xmlns="" id="{00000000-0008-0000-0300-000013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80" name="Picture 99" descr="ecblank">
          <a:extLst>
            <a:ext uri="{FF2B5EF4-FFF2-40B4-BE49-F238E27FC236}">
              <a16:creationId xmlns:a16="http://schemas.microsoft.com/office/drawing/2014/main" xmlns="" id="{00000000-0008-0000-0300-000014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81" name="Picture 101" descr="ecblank">
          <a:extLst>
            <a:ext uri="{FF2B5EF4-FFF2-40B4-BE49-F238E27FC236}">
              <a16:creationId xmlns:a16="http://schemas.microsoft.com/office/drawing/2014/main" xmlns="" id="{00000000-0008-0000-0300-000015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82" name="Picture 103" descr="ecblank">
          <a:extLst>
            <a:ext uri="{FF2B5EF4-FFF2-40B4-BE49-F238E27FC236}">
              <a16:creationId xmlns:a16="http://schemas.microsoft.com/office/drawing/2014/main" xmlns="" id="{00000000-0008-0000-0300-000016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83" name="Picture 105" descr="ecblank">
          <a:extLst>
            <a:ext uri="{FF2B5EF4-FFF2-40B4-BE49-F238E27FC236}">
              <a16:creationId xmlns:a16="http://schemas.microsoft.com/office/drawing/2014/main" xmlns="" id="{00000000-0008-0000-0300-000017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84" name="Picture 2" descr="ecblank">
          <a:extLst>
            <a:ext uri="{FF2B5EF4-FFF2-40B4-BE49-F238E27FC236}">
              <a16:creationId xmlns:a16="http://schemas.microsoft.com/office/drawing/2014/main" xmlns="" id="{00000000-0008-0000-0300-000018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85" name="Picture 6" descr="ecblank">
          <a:extLst>
            <a:ext uri="{FF2B5EF4-FFF2-40B4-BE49-F238E27FC236}">
              <a16:creationId xmlns:a16="http://schemas.microsoft.com/office/drawing/2014/main" xmlns="" id="{00000000-0008-0000-0300-000019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86" name="Picture 10" descr="ecblank">
          <a:extLst>
            <a:ext uri="{FF2B5EF4-FFF2-40B4-BE49-F238E27FC236}">
              <a16:creationId xmlns:a16="http://schemas.microsoft.com/office/drawing/2014/main" xmlns="" id="{00000000-0008-0000-0300-00001A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87" name="Picture 14" descr="ecblank">
          <a:extLst>
            <a:ext uri="{FF2B5EF4-FFF2-40B4-BE49-F238E27FC236}">
              <a16:creationId xmlns:a16="http://schemas.microsoft.com/office/drawing/2014/main" xmlns="" id="{00000000-0008-0000-0300-00001B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88" name="Picture 18" descr="ecblank">
          <a:extLst>
            <a:ext uri="{FF2B5EF4-FFF2-40B4-BE49-F238E27FC236}">
              <a16:creationId xmlns:a16="http://schemas.microsoft.com/office/drawing/2014/main" xmlns="" id="{00000000-0008-0000-0300-00001C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89" name="Picture 22" descr="ecblank">
          <a:extLst>
            <a:ext uri="{FF2B5EF4-FFF2-40B4-BE49-F238E27FC236}">
              <a16:creationId xmlns:a16="http://schemas.microsoft.com/office/drawing/2014/main" xmlns="" id="{00000000-0008-0000-0300-00001D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90" name="Picture 26" descr="ecblank">
          <a:extLst>
            <a:ext uri="{FF2B5EF4-FFF2-40B4-BE49-F238E27FC236}">
              <a16:creationId xmlns:a16="http://schemas.microsoft.com/office/drawing/2014/main" xmlns="" id="{00000000-0008-0000-0300-00001E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91" name="Picture 30" descr="ecblank">
          <a:extLst>
            <a:ext uri="{FF2B5EF4-FFF2-40B4-BE49-F238E27FC236}">
              <a16:creationId xmlns:a16="http://schemas.microsoft.com/office/drawing/2014/main" xmlns="" id="{00000000-0008-0000-0300-00001F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92" name="Picture 34" descr="ecblank">
          <a:extLst>
            <a:ext uri="{FF2B5EF4-FFF2-40B4-BE49-F238E27FC236}">
              <a16:creationId xmlns:a16="http://schemas.microsoft.com/office/drawing/2014/main" xmlns="" id="{00000000-0008-0000-0300-000020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93" name="Picture 38" descr="ecblank">
          <a:extLst>
            <a:ext uri="{FF2B5EF4-FFF2-40B4-BE49-F238E27FC236}">
              <a16:creationId xmlns:a16="http://schemas.microsoft.com/office/drawing/2014/main" xmlns="" id="{00000000-0008-0000-0300-000021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94" name="Picture 43" descr="ecblank">
          <a:extLst>
            <a:ext uri="{FF2B5EF4-FFF2-40B4-BE49-F238E27FC236}">
              <a16:creationId xmlns:a16="http://schemas.microsoft.com/office/drawing/2014/main" xmlns="" id="{00000000-0008-0000-0300-000022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95" name="Picture 47" descr="ecblank">
          <a:extLst>
            <a:ext uri="{FF2B5EF4-FFF2-40B4-BE49-F238E27FC236}">
              <a16:creationId xmlns:a16="http://schemas.microsoft.com/office/drawing/2014/main" xmlns="" id="{00000000-0008-0000-0300-000023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96" name="Picture 51" descr="ecblank">
          <a:extLst>
            <a:ext uri="{FF2B5EF4-FFF2-40B4-BE49-F238E27FC236}">
              <a16:creationId xmlns:a16="http://schemas.microsoft.com/office/drawing/2014/main" xmlns="" id="{00000000-0008-0000-0300-000024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97" name="Picture 55" descr="ecblank">
          <a:extLst>
            <a:ext uri="{FF2B5EF4-FFF2-40B4-BE49-F238E27FC236}">
              <a16:creationId xmlns:a16="http://schemas.microsoft.com/office/drawing/2014/main" xmlns="" id="{00000000-0008-0000-0300-000025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98" name="Picture 59" descr="ecblank">
          <a:extLst>
            <a:ext uri="{FF2B5EF4-FFF2-40B4-BE49-F238E27FC236}">
              <a16:creationId xmlns:a16="http://schemas.microsoft.com/office/drawing/2014/main" xmlns="" id="{00000000-0008-0000-0300-000026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99" name="Picture 63" descr="ecblank">
          <a:extLst>
            <a:ext uri="{FF2B5EF4-FFF2-40B4-BE49-F238E27FC236}">
              <a16:creationId xmlns:a16="http://schemas.microsoft.com/office/drawing/2014/main" xmlns="" id="{00000000-0008-0000-0300-000027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00" name="Picture 64" descr="ecblank">
          <a:extLst>
            <a:ext uri="{FF2B5EF4-FFF2-40B4-BE49-F238E27FC236}">
              <a16:creationId xmlns:a16="http://schemas.microsoft.com/office/drawing/2014/main" xmlns="" id="{00000000-0008-0000-0300-000028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01" name="Picture 65" descr="ecblank">
          <a:extLst>
            <a:ext uri="{FF2B5EF4-FFF2-40B4-BE49-F238E27FC236}">
              <a16:creationId xmlns:a16="http://schemas.microsoft.com/office/drawing/2014/main" xmlns="" id="{00000000-0008-0000-0300-000029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02" name="Picture 66" descr="ecblank">
          <a:extLst>
            <a:ext uri="{FF2B5EF4-FFF2-40B4-BE49-F238E27FC236}">
              <a16:creationId xmlns:a16="http://schemas.microsoft.com/office/drawing/2014/main" xmlns="" id="{00000000-0008-0000-0300-00002A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03" name="Picture 68" descr="ecblank">
          <a:extLst>
            <a:ext uri="{FF2B5EF4-FFF2-40B4-BE49-F238E27FC236}">
              <a16:creationId xmlns:a16="http://schemas.microsoft.com/office/drawing/2014/main" xmlns="" id="{00000000-0008-0000-0300-00002B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04" name="Picture 72" descr="ecblank">
          <a:extLst>
            <a:ext uri="{FF2B5EF4-FFF2-40B4-BE49-F238E27FC236}">
              <a16:creationId xmlns:a16="http://schemas.microsoft.com/office/drawing/2014/main" xmlns="" id="{00000000-0008-0000-0300-00002C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05" name="Picture 97" descr="ecblank">
          <a:extLst>
            <a:ext uri="{FF2B5EF4-FFF2-40B4-BE49-F238E27FC236}">
              <a16:creationId xmlns:a16="http://schemas.microsoft.com/office/drawing/2014/main" xmlns="" id="{00000000-0008-0000-0300-00002D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06" name="Picture 99" descr="ecblank">
          <a:extLst>
            <a:ext uri="{FF2B5EF4-FFF2-40B4-BE49-F238E27FC236}">
              <a16:creationId xmlns:a16="http://schemas.microsoft.com/office/drawing/2014/main" xmlns="" id="{00000000-0008-0000-0300-00002E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07" name="Picture 101" descr="ecblank">
          <a:extLst>
            <a:ext uri="{FF2B5EF4-FFF2-40B4-BE49-F238E27FC236}">
              <a16:creationId xmlns:a16="http://schemas.microsoft.com/office/drawing/2014/main" xmlns="" id="{00000000-0008-0000-0300-00002F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08" name="Picture 103" descr="ecblank">
          <a:extLst>
            <a:ext uri="{FF2B5EF4-FFF2-40B4-BE49-F238E27FC236}">
              <a16:creationId xmlns:a16="http://schemas.microsoft.com/office/drawing/2014/main" xmlns="" id="{00000000-0008-0000-0300-000030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09" name="Picture 26" descr="ecblank">
          <a:extLst>
            <a:ext uri="{FF2B5EF4-FFF2-40B4-BE49-F238E27FC236}">
              <a16:creationId xmlns:a16="http://schemas.microsoft.com/office/drawing/2014/main" xmlns="" id="{00000000-0008-0000-0300-000031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10" name="Picture 30" descr="ecblank">
          <a:extLst>
            <a:ext uri="{FF2B5EF4-FFF2-40B4-BE49-F238E27FC236}">
              <a16:creationId xmlns:a16="http://schemas.microsoft.com/office/drawing/2014/main" xmlns="" id="{00000000-0008-0000-0300-000032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11" name="Picture 34" descr="ecblank">
          <a:extLst>
            <a:ext uri="{FF2B5EF4-FFF2-40B4-BE49-F238E27FC236}">
              <a16:creationId xmlns:a16="http://schemas.microsoft.com/office/drawing/2014/main" xmlns="" id="{00000000-0008-0000-0300-000033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12" name="Picture 38" descr="ecblank">
          <a:extLst>
            <a:ext uri="{FF2B5EF4-FFF2-40B4-BE49-F238E27FC236}">
              <a16:creationId xmlns:a16="http://schemas.microsoft.com/office/drawing/2014/main" xmlns="" id="{00000000-0008-0000-0300-000034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13" name="Picture 43" descr="ecblank">
          <a:extLst>
            <a:ext uri="{FF2B5EF4-FFF2-40B4-BE49-F238E27FC236}">
              <a16:creationId xmlns:a16="http://schemas.microsoft.com/office/drawing/2014/main" xmlns="" id="{00000000-0008-0000-0300-000035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14" name="Picture 47" descr="ecblank">
          <a:extLst>
            <a:ext uri="{FF2B5EF4-FFF2-40B4-BE49-F238E27FC236}">
              <a16:creationId xmlns:a16="http://schemas.microsoft.com/office/drawing/2014/main" xmlns="" id="{00000000-0008-0000-0300-000036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15" name="Picture 51" descr="ecblank">
          <a:extLst>
            <a:ext uri="{FF2B5EF4-FFF2-40B4-BE49-F238E27FC236}">
              <a16:creationId xmlns:a16="http://schemas.microsoft.com/office/drawing/2014/main" xmlns="" id="{00000000-0008-0000-0300-000037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16" name="Picture 55" descr="ecblank">
          <a:extLst>
            <a:ext uri="{FF2B5EF4-FFF2-40B4-BE49-F238E27FC236}">
              <a16:creationId xmlns:a16="http://schemas.microsoft.com/office/drawing/2014/main" xmlns="" id="{00000000-0008-0000-0300-000038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17" name="Picture 59" descr="ecblank">
          <a:extLst>
            <a:ext uri="{FF2B5EF4-FFF2-40B4-BE49-F238E27FC236}">
              <a16:creationId xmlns:a16="http://schemas.microsoft.com/office/drawing/2014/main" xmlns="" id="{00000000-0008-0000-0300-000039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18" name="Picture 63" descr="ecblank">
          <a:extLst>
            <a:ext uri="{FF2B5EF4-FFF2-40B4-BE49-F238E27FC236}">
              <a16:creationId xmlns:a16="http://schemas.microsoft.com/office/drawing/2014/main" xmlns="" id="{00000000-0008-0000-0300-00003A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19" name="Picture 64" descr="ecblank">
          <a:extLst>
            <a:ext uri="{FF2B5EF4-FFF2-40B4-BE49-F238E27FC236}">
              <a16:creationId xmlns:a16="http://schemas.microsoft.com/office/drawing/2014/main" xmlns="" id="{00000000-0008-0000-0300-00003B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20" name="Picture 65" descr="ecblank">
          <a:extLst>
            <a:ext uri="{FF2B5EF4-FFF2-40B4-BE49-F238E27FC236}">
              <a16:creationId xmlns:a16="http://schemas.microsoft.com/office/drawing/2014/main" xmlns="" id="{00000000-0008-0000-0300-00003C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21" name="Picture 66" descr="ecblank">
          <a:extLst>
            <a:ext uri="{FF2B5EF4-FFF2-40B4-BE49-F238E27FC236}">
              <a16:creationId xmlns:a16="http://schemas.microsoft.com/office/drawing/2014/main" xmlns="" id="{00000000-0008-0000-0300-00003D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22" name="Picture 68" descr="ecblank">
          <a:extLst>
            <a:ext uri="{FF2B5EF4-FFF2-40B4-BE49-F238E27FC236}">
              <a16:creationId xmlns:a16="http://schemas.microsoft.com/office/drawing/2014/main" xmlns="" id="{00000000-0008-0000-0300-00003E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23" name="Picture 72" descr="ecblank">
          <a:extLst>
            <a:ext uri="{FF2B5EF4-FFF2-40B4-BE49-F238E27FC236}">
              <a16:creationId xmlns:a16="http://schemas.microsoft.com/office/drawing/2014/main" xmlns="" id="{00000000-0008-0000-0300-00003F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24" name="Picture 97" descr="ecblank">
          <a:extLst>
            <a:ext uri="{FF2B5EF4-FFF2-40B4-BE49-F238E27FC236}">
              <a16:creationId xmlns:a16="http://schemas.microsoft.com/office/drawing/2014/main" xmlns="" id="{00000000-0008-0000-0300-000040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25" name="Picture 99" descr="ecblank">
          <a:extLst>
            <a:ext uri="{FF2B5EF4-FFF2-40B4-BE49-F238E27FC236}">
              <a16:creationId xmlns:a16="http://schemas.microsoft.com/office/drawing/2014/main" xmlns="" id="{00000000-0008-0000-0300-000041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26" name="Picture 101" descr="ecblank">
          <a:extLst>
            <a:ext uri="{FF2B5EF4-FFF2-40B4-BE49-F238E27FC236}">
              <a16:creationId xmlns:a16="http://schemas.microsoft.com/office/drawing/2014/main" xmlns="" id="{00000000-0008-0000-0300-000042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27" name="Picture 103" descr="ecblank">
          <a:extLst>
            <a:ext uri="{FF2B5EF4-FFF2-40B4-BE49-F238E27FC236}">
              <a16:creationId xmlns:a16="http://schemas.microsoft.com/office/drawing/2014/main" xmlns="" id="{00000000-0008-0000-0300-000043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28" name="Picture 105" descr="ecblank">
          <a:extLst>
            <a:ext uri="{FF2B5EF4-FFF2-40B4-BE49-F238E27FC236}">
              <a16:creationId xmlns:a16="http://schemas.microsoft.com/office/drawing/2014/main" xmlns="" id="{00000000-0008-0000-0300-000044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29" name="Picture 2" descr="ecblank">
          <a:extLst>
            <a:ext uri="{FF2B5EF4-FFF2-40B4-BE49-F238E27FC236}">
              <a16:creationId xmlns:a16="http://schemas.microsoft.com/office/drawing/2014/main" xmlns="" id="{00000000-0008-0000-0300-000045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30" name="Picture 6" descr="ecblank">
          <a:extLst>
            <a:ext uri="{FF2B5EF4-FFF2-40B4-BE49-F238E27FC236}">
              <a16:creationId xmlns:a16="http://schemas.microsoft.com/office/drawing/2014/main" xmlns="" id="{00000000-0008-0000-0300-000046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31" name="Picture 10" descr="ecblank">
          <a:extLst>
            <a:ext uri="{FF2B5EF4-FFF2-40B4-BE49-F238E27FC236}">
              <a16:creationId xmlns:a16="http://schemas.microsoft.com/office/drawing/2014/main" xmlns="" id="{00000000-0008-0000-0300-000047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32" name="Picture 14" descr="ecblank">
          <a:extLst>
            <a:ext uri="{FF2B5EF4-FFF2-40B4-BE49-F238E27FC236}">
              <a16:creationId xmlns:a16="http://schemas.microsoft.com/office/drawing/2014/main" xmlns="" id="{00000000-0008-0000-0300-000048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33" name="Picture 18" descr="ecblank">
          <a:extLst>
            <a:ext uri="{FF2B5EF4-FFF2-40B4-BE49-F238E27FC236}">
              <a16:creationId xmlns:a16="http://schemas.microsoft.com/office/drawing/2014/main" xmlns="" id="{00000000-0008-0000-0300-000049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34" name="Picture 22" descr="ecblank">
          <a:extLst>
            <a:ext uri="{FF2B5EF4-FFF2-40B4-BE49-F238E27FC236}">
              <a16:creationId xmlns:a16="http://schemas.microsoft.com/office/drawing/2014/main" xmlns="" id="{00000000-0008-0000-0300-00004A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35" name="Picture 26" descr="ecblank">
          <a:extLst>
            <a:ext uri="{FF2B5EF4-FFF2-40B4-BE49-F238E27FC236}">
              <a16:creationId xmlns:a16="http://schemas.microsoft.com/office/drawing/2014/main" xmlns="" id="{00000000-0008-0000-0300-00004B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36" name="Picture 30" descr="ecblank">
          <a:extLst>
            <a:ext uri="{FF2B5EF4-FFF2-40B4-BE49-F238E27FC236}">
              <a16:creationId xmlns:a16="http://schemas.microsoft.com/office/drawing/2014/main" xmlns="" id="{00000000-0008-0000-0300-00004C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37" name="Picture 34" descr="ecblank">
          <a:extLst>
            <a:ext uri="{FF2B5EF4-FFF2-40B4-BE49-F238E27FC236}">
              <a16:creationId xmlns:a16="http://schemas.microsoft.com/office/drawing/2014/main" xmlns="" id="{00000000-0008-0000-0300-00004D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38" name="Picture 38" descr="ecblank">
          <a:extLst>
            <a:ext uri="{FF2B5EF4-FFF2-40B4-BE49-F238E27FC236}">
              <a16:creationId xmlns:a16="http://schemas.microsoft.com/office/drawing/2014/main" xmlns="" id="{00000000-0008-0000-0300-00004E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39" name="Picture 43" descr="ecblank">
          <a:extLst>
            <a:ext uri="{FF2B5EF4-FFF2-40B4-BE49-F238E27FC236}">
              <a16:creationId xmlns:a16="http://schemas.microsoft.com/office/drawing/2014/main" xmlns="" id="{00000000-0008-0000-0300-00004F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40" name="Picture 47" descr="ecblank">
          <a:extLst>
            <a:ext uri="{FF2B5EF4-FFF2-40B4-BE49-F238E27FC236}">
              <a16:creationId xmlns:a16="http://schemas.microsoft.com/office/drawing/2014/main" xmlns="" id="{00000000-0008-0000-0300-000050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41" name="Picture 51" descr="ecblank">
          <a:extLst>
            <a:ext uri="{FF2B5EF4-FFF2-40B4-BE49-F238E27FC236}">
              <a16:creationId xmlns:a16="http://schemas.microsoft.com/office/drawing/2014/main" xmlns="" id="{00000000-0008-0000-0300-000051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42" name="Picture 55" descr="ecblank">
          <a:extLst>
            <a:ext uri="{FF2B5EF4-FFF2-40B4-BE49-F238E27FC236}">
              <a16:creationId xmlns:a16="http://schemas.microsoft.com/office/drawing/2014/main" xmlns="" id="{00000000-0008-0000-0300-000052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43" name="Picture 59" descr="ecblank">
          <a:extLst>
            <a:ext uri="{FF2B5EF4-FFF2-40B4-BE49-F238E27FC236}">
              <a16:creationId xmlns:a16="http://schemas.microsoft.com/office/drawing/2014/main" xmlns="" id="{00000000-0008-0000-0300-000053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44" name="Picture 63" descr="ecblank">
          <a:extLst>
            <a:ext uri="{FF2B5EF4-FFF2-40B4-BE49-F238E27FC236}">
              <a16:creationId xmlns:a16="http://schemas.microsoft.com/office/drawing/2014/main" xmlns="" id="{00000000-0008-0000-0300-000054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45" name="Picture 64" descr="ecblank">
          <a:extLst>
            <a:ext uri="{FF2B5EF4-FFF2-40B4-BE49-F238E27FC236}">
              <a16:creationId xmlns:a16="http://schemas.microsoft.com/office/drawing/2014/main" xmlns="" id="{00000000-0008-0000-0300-000055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46" name="Picture 65" descr="ecblank">
          <a:extLst>
            <a:ext uri="{FF2B5EF4-FFF2-40B4-BE49-F238E27FC236}">
              <a16:creationId xmlns:a16="http://schemas.microsoft.com/office/drawing/2014/main" xmlns="" id="{00000000-0008-0000-0300-000056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47" name="Picture 66" descr="ecblank">
          <a:extLst>
            <a:ext uri="{FF2B5EF4-FFF2-40B4-BE49-F238E27FC236}">
              <a16:creationId xmlns:a16="http://schemas.microsoft.com/office/drawing/2014/main" xmlns="" id="{00000000-0008-0000-0300-000057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48" name="Picture 68" descr="ecblank">
          <a:extLst>
            <a:ext uri="{FF2B5EF4-FFF2-40B4-BE49-F238E27FC236}">
              <a16:creationId xmlns:a16="http://schemas.microsoft.com/office/drawing/2014/main" xmlns="" id="{00000000-0008-0000-0300-000058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49" name="Picture 72" descr="ecblank">
          <a:extLst>
            <a:ext uri="{FF2B5EF4-FFF2-40B4-BE49-F238E27FC236}">
              <a16:creationId xmlns:a16="http://schemas.microsoft.com/office/drawing/2014/main" xmlns="" id="{00000000-0008-0000-0300-000059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50" name="Picture 97" descr="ecblank">
          <a:extLst>
            <a:ext uri="{FF2B5EF4-FFF2-40B4-BE49-F238E27FC236}">
              <a16:creationId xmlns:a16="http://schemas.microsoft.com/office/drawing/2014/main" xmlns="" id="{00000000-0008-0000-0300-00005A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51" name="Picture 99" descr="ecblank">
          <a:extLst>
            <a:ext uri="{FF2B5EF4-FFF2-40B4-BE49-F238E27FC236}">
              <a16:creationId xmlns:a16="http://schemas.microsoft.com/office/drawing/2014/main" xmlns="" id="{00000000-0008-0000-0300-00005B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52" name="Picture 101" descr="ecblank">
          <a:extLst>
            <a:ext uri="{FF2B5EF4-FFF2-40B4-BE49-F238E27FC236}">
              <a16:creationId xmlns:a16="http://schemas.microsoft.com/office/drawing/2014/main" xmlns="" id="{00000000-0008-0000-0300-00005C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53" name="Picture 103" descr="ecblank">
          <a:extLst>
            <a:ext uri="{FF2B5EF4-FFF2-40B4-BE49-F238E27FC236}">
              <a16:creationId xmlns:a16="http://schemas.microsoft.com/office/drawing/2014/main" xmlns="" id="{00000000-0008-0000-0300-00005D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54" name="Picture 30" descr="ecblank">
          <a:extLst>
            <a:ext uri="{FF2B5EF4-FFF2-40B4-BE49-F238E27FC236}">
              <a16:creationId xmlns:a16="http://schemas.microsoft.com/office/drawing/2014/main" xmlns="" id="{00000000-0008-0000-0300-00005E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55" name="Picture 34" descr="ecblank">
          <a:extLst>
            <a:ext uri="{FF2B5EF4-FFF2-40B4-BE49-F238E27FC236}">
              <a16:creationId xmlns:a16="http://schemas.microsoft.com/office/drawing/2014/main" xmlns="" id="{00000000-0008-0000-0300-00005F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56" name="Picture 38" descr="ecblank">
          <a:extLst>
            <a:ext uri="{FF2B5EF4-FFF2-40B4-BE49-F238E27FC236}">
              <a16:creationId xmlns:a16="http://schemas.microsoft.com/office/drawing/2014/main" xmlns="" id="{00000000-0008-0000-0300-000060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57" name="Picture 43" descr="ecblank">
          <a:extLst>
            <a:ext uri="{FF2B5EF4-FFF2-40B4-BE49-F238E27FC236}">
              <a16:creationId xmlns:a16="http://schemas.microsoft.com/office/drawing/2014/main" xmlns="" id="{00000000-0008-0000-0300-000061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58" name="Picture 47" descr="ecblank">
          <a:extLst>
            <a:ext uri="{FF2B5EF4-FFF2-40B4-BE49-F238E27FC236}">
              <a16:creationId xmlns:a16="http://schemas.microsoft.com/office/drawing/2014/main" xmlns="" id="{00000000-0008-0000-0300-000062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59" name="Picture 51" descr="ecblank">
          <a:extLst>
            <a:ext uri="{FF2B5EF4-FFF2-40B4-BE49-F238E27FC236}">
              <a16:creationId xmlns:a16="http://schemas.microsoft.com/office/drawing/2014/main" xmlns="" id="{00000000-0008-0000-0300-000063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60" name="Picture 55" descr="ecblank">
          <a:extLst>
            <a:ext uri="{FF2B5EF4-FFF2-40B4-BE49-F238E27FC236}">
              <a16:creationId xmlns:a16="http://schemas.microsoft.com/office/drawing/2014/main" xmlns="" id="{00000000-0008-0000-0300-000064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61" name="Picture 59" descr="ecblank">
          <a:extLst>
            <a:ext uri="{FF2B5EF4-FFF2-40B4-BE49-F238E27FC236}">
              <a16:creationId xmlns:a16="http://schemas.microsoft.com/office/drawing/2014/main" xmlns="" id="{00000000-0008-0000-0300-000065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62" name="Picture 63" descr="ecblank">
          <a:extLst>
            <a:ext uri="{FF2B5EF4-FFF2-40B4-BE49-F238E27FC236}">
              <a16:creationId xmlns:a16="http://schemas.microsoft.com/office/drawing/2014/main" xmlns="" id="{00000000-0008-0000-0300-000066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63" name="Picture 64" descr="ecblank">
          <a:extLst>
            <a:ext uri="{FF2B5EF4-FFF2-40B4-BE49-F238E27FC236}">
              <a16:creationId xmlns:a16="http://schemas.microsoft.com/office/drawing/2014/main" xmlns="" id="{00000000-0008-0000-0300-000067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64" name="Picture 65" descr="ecblank">
          <a:extLst>
            <a:ext uri="{FF2B5EF4-FFF2-40B4-BE49-F238E27FC236}">
              <a16:creationId xmlns:a16="http://schemas.microsoft.com/office/drawing/2014/main" xmlns="" id="{00000000-0008-0000-0300-000068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65" name="Picture 66" descr="ecblank">
          <a:extLst>
            <a:ext uri="{FF2B5EF4-FFF2-40B4-BE49-F238E27FC236}">
              <a16:creationId xmlns:a16="http://schemas.microsoft.com/office/drawing/2014/main" xmlns="" id="{00000000-0008-0000-0300-000069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66" name="Picture 68" descr="ecblank">
          <a:extLst>
            <a:ext uri="{FF2B5EF4-FFF2-40B4-BE49-F238E27FC236}">
              <a16:creationId xmlns:a16="http://schemas.microsoft.com/office/drawing/2014/main" xmlns="" id="{00000000-0008-0000-0300-00006A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67" name="Picture 72" descr="ecblank">
          <a:extLst>
            <a:ext uri="{FF2B5EF4-FFF2-40B4-BE49-F238E27FC236}">
              <a16:creationId xmlns:a16="http://schemas.microsoft.com/office/drawing/2014/main" xmlns="" id="{00000000-0008-0000-0300-00006B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68" name="Picture 97" descr="ecblank">
          <a:extLst>
            <a:ext uri="{FF2B5EF4-FFF2-40B4-BE49-F238E27FC236}">
              <a16:creationId xmlns:a16="http://schemas.microsoft.com/office/drawing/2014/main" xmlns="" id="{00000000-0008-0000-0300-00006C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69" name="Picture 99" descr="ecblank">
          <a:extLst>
            <a:ext uri="{FF2B5EF4-FFF2-40B4-BE49-F238E27FC236}">
              <a16:creationId xmlns:a16="http://schemas.microsoft.com/office/drawing/2014/main" xmlns="" id="{00000000-0008-0000-0300-00006D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70" name="Picture 101" descr="ecblank">
          <a:extLst>
            <a:ext uri="{FF2B5EF4-FFF2-40B4-BE49-F238E27FC236}">
              <a16:creationId xmlns:a16="http://schemas.microsoft.com/office/drawing/2014/main" xmlns="" id="{00000000-0008-0000-0300-00006E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71" name="Picture 103" descr="ecblank">
          <a:extLst>
            <a:ext uri="{FF2B5EF4-FFF2-40B4-BE49-F238E27FC236}">
              <a16:creationId xmlns:a16="http://schemas.microsoft.com/office/drawing/2014/main" xmlns="" id="{00000000-0008-0000-0300-00006F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72" name="Picture 105" descr="ecblank">
          <a:extLst>
            <a:ext uri="{FF2B5EF4-FFF2-40B4-BE49-F238E27FC236}">
              <a16:creationId xmlns:a16="http://schemas.microsoft.com/office/drawing/2014/main" xmlns="" id="{00000000-0008-0000-0300-000070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73" name="Picture 2" descr="ecblank">
          <a:extLst>
            <a:ext uri="{FF2B5EF4-FFF2-40B4-BE49-F238E27FC236}">
              <a16:creationId xmlns:a16="http://schemas.microsoft.com/office/drawing/2014/main" xmlns="" id="{00000000-0008-0000-0300-000071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74" name="Picture 6" descr="ecblank">
          <a:extLst>
            <a:ext uri="{FF2B5EF4-FFF2-40B4-BE49-F238E27FC236}">
              <a16:creationId xmlns:a16="http://schemas.microsoft.com/office/drawing/2014/main" xmlns="" id="{00000000-0008-0000-0300-000072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75" name="Picture 10" descr="ecblank">
          <a:extLst>
            <a:ext uri="{FF2B5EF4-FFF2-40B4-BE49-F238E27FC236}">
              <a16:creationId xmlns:a16="http://schemas.microsoft.com/office/drawing/2014/main" xmlns="" id="{00000000-0008-0000-0300-000073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76" name="Picture 14" descr="ecblank">
          <a:extLst>
            <a:ext uri="{FF2B5EF4-FFF2-40B4-BE49-F238E27FC236}">
              <a16:creationId xmlns:a16="http://schemas.microsoft.com/office/drawing/2014/main" xmlns="" id="{00000000-0008-0000-0300-000074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77" name="Picture 18" descr="ecblank">
          <a:extLst>
            <a:ext uri="{FF2B5EF4-FFF2-40B4-BE49-F238E27FC236}">
              <a16:creationId xmlns:a16="http://schemas.microsoft.com/office/drawing/2014/main" xmlns="" id="{00000000-0008-0000-0300-000075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78" name="Picture 22" descr="ecblank">
          <a:extLst>
            <a:ext uri="{FF2B5EF4-FFF2-40B4-BE49-F238E27FC236}">
              <a16:creationId xmlns:a16="http://schemas.microsoft.com/office/drawing/2014/main" xmlns="" id="{00000000-0008-0000-0300-000076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79" name="Picture 26" descr="ecblank">
          <a:extLst>
            <a:ext uri="{FF2B5EF4-FFF2-40B4-BE49-F238E27FC236}">
              <a16:creationId xmlns:a16="http://schemas.microsoft.com/office/drawing/2014/main" xmlns="" id="{00000000-0008-0000-0300-000077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80" name="Picture 30" descr="ecblank">
          <a:extLst>
            <a:ext uri="{FF2B5EF4-FFF2-40B4-BE49-F238E27FC236}">
              <a16:creationId xmlns:a16="http://schemas.microsoft.com/office/drawing/2014/main" xmlns="" id="{00000000-0008-0000-0300-000078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81" name="Picture 34" descr="ecblank">
          <a:extLst>
            <a:ext uri="{FF2B5EF4-FFF2-40B4-BE49-F238E27FC236}">
              <a16:creationId xmlns:a16="http://schemas.microsoft.com/office/drawing/2014/main" xmlns="" id="{00000000-0008-0000-0300-000079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82" name="Picture 38" descr="ecblank">
          <a:extLst>
            <a:ext uri="{FF2B5EF4-FFF2-40B4-BE49-F238E27FC236}">
              <a16:creationId xmlns:a16="http://schemas.microsoft.com/office/drawing/2014/main" xmlns="" id="{00000000-0008-0000-0300-00007A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83" name="Picture 43" descr="ecblank">
          <a:extLst>
            <a:ext uri="{FF2B5EF4-FFF2-40B4-BE49-F238E27FC236}">
              <a16:creationId xmlns:a16="http://schemas.microsoft.com/office/drawing/2014/main" xmlns="" id="{00000000-0008-0000-0300-00007B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84" name="Picture 47" descr="ecblank">
          <a:extLst>
            <a:ext uri="{FF2B5EF4-FFF2-40B4-BE49-F238E27FC236}">
              <a16:creationId xmlns:a16="http://schemas.microsoft.com/office/drawing/2014/main" xmlns="" id="{00000000-0008-0000-0300-00007C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85" name="Picture 51" descr="ecblank">
          <a:extLst>
            <a:ext uri="{FF2B5EF4-FFF2-40B4-BE49-F238E27FC236}">
              <a16:creationId xmlns:a16="http://schemas.microsoft.com/office/drawing/2014/main" xmlns="" id="{00000000-0008-0000-0300-00007D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86" name="Picture 55" descr="ecblank">
          <a:extLst>
            <a:ext uri="{FF2B5EF4-FFF2-40B4-BE49-F238E27FC236}">
              <a16:creationId xmlns:a16="http://schemas.microsoft.com/office/drawing/2014/main" xmlns="" id="{00000000-0008-0000-0300-00007E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87" name="Picture 59" descr="ecblank">
          <a:extLst>
            <a:ext uri="{FF2B5EF4-FFF2-40B4-BE49-F238E27FC236}">
              <a16:creationId xmlns:a16="http://schemas.microsoft.com/office/drawing/2014/main" xmlns="" id="{00000000-0008-0000-0300-00007F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88" name="Picture 63" descr="ecblank">
          <a:extLst>
            <a:ext uri="{FF2B5EF4-FFF2-40B4-BE49-F238E27FC236}">
              <a16:creationId xmlns:a16="http://schemas.microsoft.com/office/drawing/2014/main" xmlns="" id="{00000000-0008-0000-0300-000080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89" name="Picture 64" descr="ecblank">
          <a:extLst>
            <a:ext uri="{FF2B5EF4-FFF2-40B4-BE49-F238E27FC236}">
              <a16:creationId xmlns:a16="http://schemas.microsoft.com/office/drawing/2014/main" xmlns="" id="{00000000-0008-0000-0300-000081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90" name="Picture 65" descr="ecblank">
          <a:extLst>
            <a:ext uri="{FF2B5EF4-FFF2-40B4-BE49-F238E27FC236}">
              <a16:creationId xmlns:a16="http://schemas.microsoft.com/office/drawing/2014/main" xmlns="" id="{00000000-0008-0000-0300-000082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91" name="Picture 66" descr="ecblank">
          <a:extLst>
            <a:ext uri="{FF2B5EF4-FFF2-40B4-BE49-F238E27FC236}">
              <a16:creationId xmlns:a16="http://schemas.microsoft.com/office/drawing/2014/main" xmlns="" id="{00000000-0008-0000-0300-000083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92" name="Picture 68" descr="ecblank">
          <a:extLst>
            <a:ext uri="{FF2B5EF4-FFF2-40B4-BE49-F238E27FC236}">
              <a16:creationId xmlns:a16="http://schemas.microsoft.com/office/drawing/2014/main" xmlns="" id="{00000000-0008-0000-0300-000084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93" name="Picture 72" descr="ecblank">
          <a:extLst>
            <a:ext uri="{FF2B5EF4-FFF2-40B4-BE49-F238E27FC236}">
              <a16:creationId xmlns:a16="http://schemas.microsoft.com/office/drawing/2014/main" xmlns="" id="{00000000-0008-0000-0300-000085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94" name="Picture 97" descr="ecblank">
          <a:extLst>
            <a:ext uri="{FF2B5EF4-FFF2-40B4-BE49-F238E27FC236}">
              <a16:creationId xmlns:a16="http://schemas.microsoft.com/office/drawing/2014/main" xmlns="" id="{00000000-0008-0000-0300-000086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95" name="Picture 99" descr="ecblank">
          <a:extLst>
            <a:ext uri="{FF2B5EF4-FFF2-40B4-BE49-F238E27FC236}">
              <a16:creationId xmlns:a16="http://schemas.microsoft.com/office/drawing/2014/main" xmlns="" id="{00000000-0008-0000-0300-000087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96" name="Picture 101" descr="ecblank">
          <a:extLst>
            <a:ext uri="{FF2B5EF4-FFF2-40B4-BE49-F238E27FC236}">
              <a16:creationId xmlns:a16="http://schemas.microsoft.com/office/drawing/2014/main" xmlns="" id="{00000000-0008-0000-0300-000088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97" name="Picture 103" descr="ecblank">
          <a:extLst>
            <a:ext uri="{FF2B5EF4-FFF2-40B4-BE49-F238E27FC236}">
              <a16:creationId xmlns:a16="http://schemas.microsoft.com/office/drawing/2014/main" xmlns="" id="{00000000-0008-0000-0300-000089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98" name="Picture 26" descr="ecblank">
          <a:extLst>
            <a:ext uri="{FF2B5EF4-FFF2-40B4-BE49-F238E27FC236}">
              <a16:creationId xmlns:a16="http://schemas.microsoft.com/office/drawing/2014/main" xmlns="" id="{00000000-0008-0000-0300-00008A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99" name="Picture 30" descr="ecblank">
          <a:extLst>
            <a:ext uri="{FF2B5EF4-FFF2-40B4-BE49-F238E27FC236}">
              <a16:creationId xmlns:a16="http://schemas.microsoft.com/office/drawing/2014/main" xmlns="" id="{00000000-0008-0000-0300-00008B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700" name="Picture 34" descr="ecblank">
          <a:extLst>
            <a:ext uri="{FF2B5EF4-FFF2-40B4-BE49-F238E27FC236}">
              <a16:creationId xmlns:a16="http://schemas.microsoft.com/office/drawing/2014/main" xmlns="" id="{00000000-0008-0000-0300-00008C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701" name="Picture 38" descr="ecblank">
          <a:extLst>
            <a:ext uri="{FF2B5EF4-FFF2-40B4-BE49-F238E27FC236}">
              <a16:creationId xmlns:a16="http://schemas.microsoft.com/office/drawing/2014/main" xmlns="" id="{00000000-0008-0000-0300-00008D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702" name="Picture 43" descr="ecblank">
          <a:extLst>
            <a:ext uri="{FF2B5EF4-FFF2-40B4-BE49-F238E27FC236}">
              <a16:creationId xmlns:a16="http://schemas.microsoft.com/office/drawing/2014/main" xmlns="" id="{00000000-0008-0000-0300-00008E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703" name="Picture 47" descr="ecblank">
          <a:extLst>
            <a:ext uri="{FF2B5EF4-FFF2-40B4-BE49-F238E27FC236}">
              <a16:creationId xmlns:a16="http://schemas.microsoft.com/office/drawing/2014/main" xmlns="" id="{00000000-0008-0000-0300-00008F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704" name="Picture 51" descr="ecblank">
          <a:extLst>
            <a:ext uri="{FF2B5EF4-FFF2-40B4-BE49-F238E27FC236}">
              <a16:creationId xmlns:a16="http://schemas.microsoft.com/office/drawing/2014/main" xmlns="" id="{00000000-0008-0000-0300-000090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705" name="Picture 55" descr="ecblank">
          <a:extLst>
            <a:ext uri="{FF2B5EF4-FFF2-40B4-BE49-F238E27FC236}">
              <a16:creationId xmlns:a16="http://schemas.microsoft.com/office/drawing/2014/main" xmlns="" id="{00000000-0008-0000-0300-000091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706" name="Picture 59" descr="ecblank">
          <a:extLst>
            <a:ext uri="{FF2B5EF4-FFF2-40B4-BE49-F238E27FC236}">
              <a16:creationId xmlns:a16="http://schemas.microsoft.com/office/drawing/2014/main" xmlns="" id="{00000000-0008-0000-0300-000092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707" name="Picture 63" descr="ecblank">
          <a:extLst>
            <a:ext uri="{FF2B5EF4-FFF2-40B4-BE49-F238E27FC236}">
              <a16:creationId xmlns:a16="http://schemas.microsoft.com/office/drawing/2014/main" xmlns="" id="{00000000-0008-0000-0300-000093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708" name="Picture 64" descr="ecblank">
          <a:extLst>
            <a:ext uri="{FF2B5EF4-FFF2-40B4-BE49-F238E27FC236}">
              <a16:creationId xmlns:a16="http://schemas.microsoft.com/office/drawing/2014/main" xmlns="" id="{00000000-0008-0000-0300-000094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709" name="Picture 65" descr="ecblank">
          <a:extLst>
            <a:ext uri="{FF2B5EF4-FFF2-40B4-BE49-F238E27FC236}">
              <a16:creationId xmlns:a16="http://schemas.microsoft.com/office/drawing/2014/main" xmlns="" id="{00000000-0008-0000-0300-000095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710" name="Picture 66" descr="ecblank">
          <a:extLst>
            <a:ext uri="{FF2B5EF4-FFF2-40B4-BE49-F238E27FC236}">
              <a16:creationId xmlns:a16="http://schemas.microsoft.com/office/drawing/2014/main" xmlns="" id="{00000000-0008-0000-0300-000096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711" name="Picture 68" descr="ecblank">
          <a:extLst>
            <a:ext uri="{FF2B5EF4-FFF2-40B4-BE49-F238E27FC236}">
              <a16:creationId xmlns:a16="http://schemas.microsoft.com/office/drawing/2014/main" xmlns="" id="{00000000-0008-0000-0300-000097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712" name="Picture 72" descr="ecblank">
          <a:extLst>
            <a:ext uri="{FF2B5EF4-FFF2-40B4-BE49-F238E27FC236}">
              <a16:creationId xmlns:a16="http://schemas.microsoft.com/office/drawing/2014/main" xmlns="" id="{00000000-0008-0000-0300-000098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713" name="Picture 97" descr="ecblank">
          <a:extLst>
            <a:ext uri="{FF2B5EF4-FFF2-40B4-BE49-F238E27FC236}">
              <a16:creationId xmlns:a16="http://schemas.microsoft.com/office/drawing/2014/main" xmlns="" id="{00000000-0008-0000-0300-000099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714" name="Picture 99" descr="ecblank">
          <a:extLst>
            <a:ext uri="{FF2B5EF4-FFF2-40B4-BE49-F238E27FC236}">
              <a16:creationId xmlns:a16="http://schemas.microsoft.com/office/drawing/2014/main" xmlns="" id="{00000000-0008-0000-0300-00009A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715" name="Picture 101" descr="ecblank">
          <a:extLst>
            <a:ext uri="{FF2B5EF4-FFF2-40B4-BE49-F238E27FC236}">
              <a16:creationId xmlns:a16="http://schemas.microsoft.com/office/drawing/2014/main" xmlns="" id="{00000000-0008-0000-0300-00009B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716" name="Picture 103" descr="ecblank">
          <a:extLst>
            <a:ext uri="{FF2B5EF4-FFF2-40B4-BE49-F238E27FC236}">
              <a16:creationId xmlns:a16="http://schemas.microsoft.com/office/drawing/2014/main" xmlns="" id="{00000000-0008-0000-0300-00009C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717" name="Picture 105" descr="ecblank">
          <a:extLst>
            <a:ext uri="{FF2B5EF4-FFF2-40B4-BE49-F238E27FC236}">
              <a16:creationId xmlns:a16="http://schemas.microsoft.com/office/drawing/2014/main" xmlns="" id="{00000000-0008-0000-0300-00009D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718" name="Picture 2" descr="ecblank">
          <a:extLst>
            <a:ext uri="{FF2B5EF4-FFF2-40B4-BE49-F238E27FC236}">
              <a16:creationId xmlns:a16="http://schemas.microsoft.com/office/drawing/2014/main" xmlns="" id="{00000000-0008-0000-0300-00009E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719" name="Picture 6" descr="ecblank">
          <a:extLst>
            <a:ext uri="{FF2B5EF4-FFF2-40B4-BE49-F238E27FC236}">
              <a16:creationId xmlns:a16="http://schemas.microsoft.com/office/drawing/2014/main" xmlns="" id="{00000000-0008-0000-0300-00009F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720" name="Picture 10" descr="ecblank">
          <a:extLst>
            <a:ext uri="{FF2B5EF4-FFF2-40B4-BE49-F238E27FC236}">
              <a16:creationId xmlns:a16="http://schemas.microsoft.com/office/drawing/2014/main" xmlns="" id="{00000000-0008-0000-0300-0000A0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721" name="Picture 14" descr="ecblank">
          <a:extLst>
            <a:ext uri="{FF2B5EF4-FFF2-40B4-BE49-F238E27FC236}">
              <a16:creationId xmlns:a16="http://schemas.microsoft.com/office/drawing/2014/main" xmlns="" id="{00000000-0008-0000-0300-0000A1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722" name="Picture 18" descr="ecblank">
          <a:extLst>
            <a:ext uri="{FF2B5EF4-FFF2-40B4-BE49-F238E27FC236}">
              <a16:creationId xmlns:a16="http://schemas.microsoft.com/office/drawing/2014/main" xmlns="" id="{00000000-0008-0000-0300-0000A2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723" name="Picture 22" descr="ecblank">
          <a:extLst>
            <a:ext uri="{FF2B5EF4-FFF2-40B4-BE49-F238E27FC236}">
              <a16:creationId xmlns:a16="http://schemas.microsoft.com/office/drawing/2014/main" xmlns="" id="{00000000-0008-0000-0300-0000A3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724" name="Picture 26" descr="ecblank">
          <a:extLst>
            <a:ext uri="{FF2B5EF4-FFF2-40B4-BE49-F238E27FC236}">
              <a16:creationId xmlns:a16="http://schemas.microsoft.com/office/drawing/2014/main" xmlns="" id="{00000000-0008-0000-0300-0000A4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725" name="Picture 30" descr="ecblank">
          <a:extLst>
            <a:ext uri="{FF2B5EF4-FFF2-40B4-BE49-F238E27FC236}">
              <a16:creationId xmlns:a16="http://schemas.microsoft.com/office/drawing/2014/main" xmlns="" id="{00000000-0008-0000-0300-0000A5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726" name="Picture 34" descr="ecblank">
          <a:extLst>
            <a:ext uri="{FF2B5EF4-FFF2-40B4-BE49-F238E27FC236}">
              <a16:creationId xmlns:a16="http://schemas.microsoft.com/office/drawing/2014/main" xmlns="" id="{00000000-0008-0000-0300-0000A6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727" name="Picture 38" descr="ecblank">
          <a:extLst>
            <a:ext uri="{FF2B5EF4-FFF2-40B4-BE49-F238E27FC236}">
              <a16:creationId xmlns:a16="http://schemas.microsoft.com/office/drawing/2014/main" xmlns="" id="{00000000-0008-0000-0300-0000A7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728" name="Picture 43" descr="ecblank">
          <a:extLst>
            <a:ext uri="{FF2B5EF4-FFF2-40B4-BE49-F238E27FC236}">
              <a16:creationId xmlns:a16="http://schemas.microsoft.com/office/drawing/2014/main" xmlns="" id="{00000000-0008-0000-0300-0000A8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729" name="Picture 47" descr="ecblank">
          <a:extLst>
            <a:ext uri="{FF2B5EF4-FFF2-40B4-BE49-F238E27FC236}">
              <a16:creationId xmlns:a16="http://schemas.microsoft.com/office/drawing/2014/main" xmlns="" id="{00000000-0008-0000-0300-0000A9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730" name="Picture 51" descr="ecblank">
          <a:extLst>
            <a:ext uri="{FF2B5EF4-FFF2-40B4-BE49-F238E27FC236}">
              <a16:creationId xmlns:a16="http://schemas.microsoft.com/office/drawing/2014/main" xmlns="" id="{00000000-0008-0000-0300-0000AA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731" name="Picture 55" descr="ecblank">
          <a:extLst>
            <a:ext uri="{FF2B5EF4-FFF2-40B4-BE49-F238E27FC236}">
              <a16:creationId xmlns:a16="http://schemas.microsoft.com/office/drawing/2014/main" xmlns="" id="{00000000-0008-0000-0300-0000AB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732" name="Picture 59" descr="ecblank">
          <a:extLst>
            <a:ext uri="{FF2B5EF4-FFF2-40B4-BE49-F238E27FC236}">
              <a16:creationId xmlns:a16="http://schemas.microsoft.com/office/drawing/2014/main" xmlns="" id="{00000000-0008-0000-0300-0000AC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733" name="Picture 63" descr="ecblank">
          <a:extLst>
            <a:ext uri="{FF2B5EF4-FFF2-40B4-BE49-F238E27FC236}">
              <a16:creationId xmlns:a16="http://schemas.microsoft.com/office/drawing/2014/main" xmlns="" id="{00000000-0008-0000-0300-0000AD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734" name="Picture 64" descr="ecblank">
          <a:extLst>
            <a:ext uri="{FF2B5EF4-FFF2-40B4-BE49-F238E27FC236}">
              <a16:creationId xmlns:a16="http://schemas.microsoft.com/office/drawing/2014/main" xmlns="" id="{00000000-0008-0000-0300-0000AE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735" name="Picture 65" descr="ecblank">
          <a:extLst>
            <a:ext uri="{FF2B5EF4-FFF2-40B4-BE49-F238E27FC236}">
              <a16:creationId xmlns:a16="http://schemas.microsoft.com/office/drawing/2014/main" xmlns="" id="{00000000-0008-0000-0300-0000AF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736" name="Picture 66" descr="ecblank">
          <a:extLst>
            <a:ext uri="{FF2B5EF4-FFF2-40B4-BE49-F238E27FC236}">
              <a16:creationId xmlns:a16="http://schemas.microsoft.com/office/drawing/2014/main" xmlns="" id="{00000000-0008-0000-0300-0000B0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737" name="Picture 68" descr="ecblank">
          <a:extLst>
            <a:ext uri="{FF2B5EF4-FFF2-40B4-BE49-F238E27FC236}">
              <a16:creationId xmlns:a16="http://schemas.microsoft.com/office/drawing/2014/main" xmlns="" id="{00000000-0008-0000-0300-0000B1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738" name="Picture 72" descr="ecblank">
          <a:extLst>
            <a:ext uri="{FF2B5EF4-FFF2-40B4-BE49-F238E27FC236}">
              <a16:creationId xmlns:a16="http://schemas.microsoft.com/office/drawing/2014/main" xmlns="" id="{00000000-0008-0000-0300-0000B2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739" name="Picture 97" descr="ecblank">
          <a:extLst>
            <a:ext uri="{FF2B5EF4-FFF2-40B4-BE49-F238E27FC236}">
              <a16:creationId xmlns:a16="http://schemas.microsoft.com/office/drawing/2014/main" xmlns="" id="{00000000-0008-0000-0300-0000B3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740" name="Picture 99" descr="ecblank">
          <a:extLst>
            <a:ext uri="{FF2B5EF4-FFF2-40B4-BE49-F238E27FC236}">
              <a16:creationId xmlns:a16="http://schemas.microsoft.com/office/drawing/2014/main" xmlns="" id="{00000000-0008-0000-0300-0000B4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741" name="Picture 101" descr="ecblank">
          <a:extLst>
            <a:ext uri="{FF2B5EF4-FFF2-40B4-BE49-F238E27FC236}">
              <a16:creationId xmlns:a16="http://schemas.microsoft.com/office/drawing/2014/main" xmlns="" id="{00000000-0008-0000-0300-0000B5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742" name="Picture 103" descr="ecblank">
          <a:extLst>
            <a:ext uri="{FF2B5EF4-FFF2-40B4-BE49-F238E27FC236}">
              <a16:creationId xmlns:a16="http://schemas.microsoft.com/office/drawing/2014/main" xmlns="" id="{00000000-0008-0000-0300-0000B6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743" name="Picture 30" descr="ecblank">
          <a:extLst>
            <a:ext uri="{FF2B5EF4-FFF2-40B4-BE49-F238E27FC236}">
              <a16:creationId xmlns:a16="http://schemas.microsoft.com/office/drawing/2014/main" xmlns="" id="{00000000-0008-0000-0300-0000B7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744" name="Picture 34" descr="ecblank">
          <a:extLst>
            <a:ext uri="{FF2B5EF4-FFF2-40B4-BE49-F238E27FC236}">
              <a16:creationId xmlns:a16="http://schemas.microsoft.com/office/drawing/2014/main" xmlns="" id="{00000000-0008-0000-0300-0000B8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745" name="Picture 38" descr="ecblank">
          <a:extLst>
            <a:ext uri="{FF2B5EF4-FFF2-40B4-BE49-F238E27FC236}">
              <a16:creationId xmlns:a16="http://schemas.microsoft.com/office/drawing/2014/main" xmlns="" id="{00000000-0008-0000-0300-0000B9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746" name="Picture 43" descr="ecblank">
          <a:extLst>
            <a:ext uri="{FF2B5EF4-FFF2-40B4-BE49-F238E27FC236}">
              <a16:creationId xmlns:a16="http://schemas.microsoft.com/office/drawing/2014/main" xmlns="" id="{00000000-0008-0000-0300-0000BA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747" name="Picture 47" descr="ecblank">
          <a:extLst>
            <a:ext uri="{FF2B5EF4-FFF2-40B4-BE49-F238E27FC236}">
              <a16:creationId xmlns:a16="http://schemas.microsoft.com/office/drawing/2014/main" xmlns="" id="{00000000-0008-0000-0300-0000BB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748" name="Picture 51" descr="ecblank">
          <a:extLst>
            <a:ext uri="{FF2B5EF4-FFF2-40B4-BE49-F238E27FC236}">
              <a16:creationId xmlns:a16="http://schemas.microsoft.com/office/drawing/2014/main" xmlns="" id="{00000000-0008-0000-0300-0000BC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749" name="Picture 55" descr="ecblank">
          <a:extLst>
            <a:ext uri="{FF2B5EF4-FFF2-40B4-BE49-F238E27FC236}">
              <a16:creationId xmlns:a16="http://schemas.microsoft.com/office/drawing/2014/main" xmlns="" id="{00000000-0008-0000-0300-0000BD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750" name="Picture 59" descr="ecblank">
          <a:extLst>
            <a:ext uri="{FF2B5EF4-FFF2-40B4-BE49-F238E27FC236}">
              <a16:creationId xmlns:a16="http://schemas.microsoft.com/office/drawing/2014/main" xmlns="" id="{00000000-0008-0000-0300-0000BE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751" name="Picture 63" descr="ecblank">
          <a:extLst>
            <a:ext uri="{FF2B5EF4-FFF2-40B4-BE49-F238E27FC236}">
              <a16:creationId xmlns:a16="http://schemas.microsoft.com/office/drawing/2014/main" xmlns="" id="{00000000-0008-0000-0300-0000BF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752" name="Picture 64" descr="ecblank">
          <a:extLst>
            <a:ext uri="{FF2B5EF4-FFF2-40B4-BE49-F238E27FC236}">
              <a16:creationId xmlns:a16="http://schemas.microsoft.com/office/drawing/2014/main" xmlns="" id="{00000000-0008-0000-0300-0000C0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753" name="Picture 65" descr="ecblank">
          <a:extLst>
            <a:ext uri="{FF2B5EF4-FFF2-40B4-BE49-F238E27FC236}">
              <a16:creationId xmlns:a16="http://schemas.microsoft.com/office/drawing/2014/main" xmlns="" id="{00000000-0008-0000-0300-0000C1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754" name="Picture 66" descr="ecblank">
          <a:extLst>
            <a:ext uri="{FF2B5EF4-FFF2-40B4-BE49-F238E27FC236}">
              <a16:creationId xmlns:a16="http://schemas.microsoft.com/office/drawing/2014/main" xmlns="" id="{00000000-0008-0000-0300-0000C2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755" name="Picture 68" descr="ecblank">
          <a:extLst>
            <a:ext uri="{FF2B5EF4-FFF2-40B4-BE49-F238E27FC236}">
              <a16:creationId xmlns:a16="http://schemas.microsoft.com/office/drawing/2014/main" xmlns="" id="{00000000-0008-0000-0300-0000C3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756" name="Picture 72" descr="ecblank">
          <a:extLst>
            <a:ext uri="{FF2B5EF4-FFF2-40B4-BE49-F238E27FC236}">
              <a16:creationId xmlns:a16="http://schemas.microsoft.com/office/drawing/2014/main" xmlns="" id="{00000000-0008-0000-0300-0000C4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757" name="Picture 97" descr="ecblank">
          <a:extLst>
            <a:ext uri="{FF2B5EF4-FFF2-40B4-BE49-F238E27FC236}">
              <a16:creationId xmlns:a16="http://schemas.microsoft.com/office/drawing/2014/main" xmlns="" id="{00000000-0008-0000-0300-0000C5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758" name="Picture 99" descr="ecblank">
          <a:extLst>
            <a:ext uri="{FF2B5EF4-FFF2-40B4-BE49-F238E27FC236}">
              <a16:creationId xmlns:a16="http://schemas.microsoft.com/office/drawing/2014/main" xmlns="" id="{00000000-0008-0000-0300-0000C6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759" name="Picture 101" descr="ecblank">
          <a:extLst>
            <a:ext uri="{FF2B5EF4-FFF2-40B4-BE49-F238E27FC236}">
              <a16:creationId xmlns:a16="http://schemas.microsoft.com/office/drawing/2014/main" xmlns="" id="{00000000-0008-0000-0300-0000C7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760" name="Picture 103" descr="ecblank">
          <a:extLst>
            <a:ext uri="{FF2B5EF4-FFF2-40B4-BE49-F238E27FC236}">
              <a16:creationId xmlns:a16="http://schemas.microsoft.com/office/drawing/2014/main" xmlns="" id="{00000000-0008-0000-0300-0000C8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761" name="Picture 105" descr="ecblank">
          <a:extLst>
            <a:ext uri="{FF2B5EF4-FFF2-40B4-BE49-F238E27FC236}">
              <a16:creationId xmlns:a16="http://schemas.microsoft.com/office/drawing/2014/main" xmlns="" id="{00000000-0008-0000-0300-0000C9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762" name="Picture 2" descr="ecblank">
          <a:extLst>
            <a:ext uri="{FF2B5EF4-FFF2-40B4-BE49-F238E27FC236}">
              <a16:creationId xmlns:a16="http://schemas.microsoft.com/office/drawing/2014/main" xmlns="" id="{00000000-0008-0000-0300-0000CA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763" name="Picture 6" descr="ecblank">
          <a:extLst>
            <a:ext uri="{FF2B5EF4-FFF2-40B4-BE49-F238E27FC236}">
              <a16:creationId xmlns:a16="http://schemas.microsoft.com/office/drawing/2014/main" xmlns="" id="{00000000-0008-0000-0300-0000CB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764" name="Picture 10" descr="ecblank">
          <a:extLst>
            <a:ext uri="{FF2B5EF4-FFF2-40B4-BE49-F238E27FC236}">
              <a16:creationId xmlns:a16="http://schemas.microsoft.com/office/drawing/2014/main" xmlns="" id="{00000000-0008-0000-0300-0000CC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765" name="Picture 14" descr="ecblank">
          <a:extLst>
            <a:ext uri="{FF2B5EF4-FFF2-40B4-BE49-F238E27FC236}">
              <a16:creationId xmlns:a16="http://schemas.microsoft.com/office/drawing/2014/main" xmlns="" id="{00000000-0008-0000-0300-0000CD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766" name="Picture 18" descr="ecblank">
          <a:extLst>
            <a:ext uri="{FF2B5EF4-FFF2-40B4-BE49-F238E27FC236}">
              <a16:creationId xmlns:a16="http://schemas.microsoft.com/office/drawing/2014/main" xmlns="" id="{00000000-0008-0000-0300-0000CE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767" name="Picture 22" descr="ecblank">
          <a:extLst>
            <a:ext uri="{FF2B5EF4-FFF2-40B4-BE49-F238E27FC236}">
              <a16:creationId xmlns:a16="http://schemas.microsoft.com/office/drawing/2014/main" xmlns="" id="{00000000-0008-0000-0300-0000CF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768" name="Picture 26" descr="ecblank">
          <a:extLst>
            <a:ext uri="{FF2B5EF4-FFF2-40B4-BE49-F238E27FC236}">
              <a16:creationId xmlns:a16="http://schemas.microsoft.com/office/drawing/2014/main" xmlns="" id="{00000000-0008-0000-0300-0000D0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769" name="Picture 30" descr="ecblank">
          <a:extLst>
            <a:ext uri="{FF2B5EF4-FFF2-40B4-BE49-F238E27FC236}">
              <a16:creationId xmlns:a16="http://schemas.microsoft.com/office/drawing/2014/main" xmlns="" id="{00000000-0008-0000-0300-0000D1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770" name="Picture 34" descr="ecblank">
          <a:extLst>
            <a:ext uri="{FF2B5EF4-FFF2-40B4-BE49-F238E27FC236}">
              <a16:creationId xmlns:a16="http://schemas.microsoft.com/office/drawing/2014/main" xmlns="" id="{00000000-0008-0000-0300-0000D2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771" name="Picture 38" descr="ecblank">
          <a:extLst>
            <a:ext uri="{FF2B5EF4-FFF2-40B4-BE49-F238E27FC236}">
              <a16:creationId xmlns:a16="http://schemas.microsoft.com/office/drawing/2014/main" xmlns="" id="{00000000-0008-0000-0300-0000D3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772" name="Picture 43" descr="ecblank">
          <a:extLst>
            <a:ext uri="{FF2B5EF4-FFF2-40B4-BE49-F238E27FC236}">
              <a16:creationId xmlns:a16="http://schemas.microsoft.com/office/drawing/2014/main" xmlns="" id="{00000000-0008-0000-0300-0000D4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773" name="Picture 47" descr="ecblank">
          <a:extLst>
            <a:ext uri="{FF2B5EF4-FFF2-40B4-BE49-F238E27FC236}">
              <a16:creationId xmlns:a16="http://schemas.microsoft.com/office/drawing/2014/main" xmlns="" id="{00000000-0008-0000-0300-0000D5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774" name="Picture 51" descr="ecblank">
          <a:extLst>
            <a:ext uri="{FF2B5EF4-FFF2-40B4-BE49-F238E27FC236}">
              <a16:creationId xmlns:a16="http://schemas.microsoft.com/office/drawing/2014/main" xmlns="" id="{00000000-0008-0000-0300-0000D6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775" name="Picture 55" descr="ecblank">
          <a:extLst>
            <a:ext uri="{FF2B5EF4-FFF2-40B4-BE49-F238E27FC236}">
              <a16:creationId xmlns:a16="http://schemas.microsoft.com/office/drawing/2014/main" xmlns="" id="{00000000-0008-0000-0300-0000D7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776" name="Picture 59" descr="ecblank">
          <a:extLst>
            <a:ext uri="{FF2B5EF4-FFF2-40B4-BE49-F238E27FC236}">
              <a16:creationId xmlns:a16="http://schemas.microsoft.com/office/drawing/2014/main" xmlns="" id="{00000000-0008-0000-0300-0000D8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777" name="Picture 63" descr="ecblank">
          <a:extLst>
            <a:ext uri="{FF2B5EF4-FFF2-40B4-BE49-F238E27FC236}">
              <a16:creationId xmlns:a16="http://schemas.microsoft.com/office/drawing/2014/main" xmlns="" id="{00000000-0008-0000-0300-0000D9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778" name="Picture 64" descr="ecblank">
          <a:extLst>
            <a:ext uri="{FF2B5EF4-FFF2-40B4-BE49-F238E27FC236}">
              <a16:creationId xmlns:a16="http://schemas.microsoft.com/office/drawing/2014/main" xmlns="" id="{00000000-0008-0000-0300-0000DA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779" name="Picture 65" descr="ecblank">
          <a:extLst>
            <a:ext uri="{FF2B5EF4-FFF2-40B4-BE49-F238E27FC236}">
              <a16:creationId xmlns:a16="http://schemas.microsoft.com/office/drawing/2014/main" xmlns="" id="{00000000-0008-0000-0300-0000DB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780" name="Picture 66" descr="ecblank">
          <a:extLst>
            <a:ext uri="{FF2B5EF4-FFF2-40B4-BE49-F238E27FC236}">
              <a16:creationId xmlns:a16="http://schemas.microsoft.com/office/drawing/2014/main" xmlns="" id="{00000000-0008-0000-0300-0000DC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781" name="Picture 68" descr="ecblank">
          <a:extLst>
            <a:ext uri="{FF2B5EF4-FFF2-40B4-BE49-F238E27FC236}">
              <a16:creationId xmlns:a16="http://schemas.microsoft.com/office/drawing/2014/main" xmlns="" id="{00000000-0008-0000-0300-0000DD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782" name="Picture 72" descr="ecblank">
          <a:extLst>
            <a:ext uri="{FF2B5EF4-FFF2-40B4-BE49-F238E27FC236}">
              <a16:creationId xmlns:a16="http://schemas.microsoft.com/office/drawing/2014/main" xmlns="" id="{00000000-0008-0000-0300-0000DE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783" name="Picture 97" descr="ecblank">
          <a:extLst>
            <a:ext uri="{FF2B5EF4-FFF2-40B4-BE49-F238E27FC236}">
              <a16:creationId xmlns:a16="http://schemas.microsoft.com/office/drawing/2014/main" xmlns="" id="{00000000-0008-0000-0300-0000DF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784" name="Picture 99" descr="ecblank">
          <a:extLst>
            <a:ext uri="{FF2B5EF4-FFF2-40B4-BE49-F238E27FC236}">
              <a16:creationId xmlns:a16="http://schemas.microsoft.com/office/drawing/2014/main" xmlns="" id="{00000000-0008-0000-0300-0000E0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785" name="Picture 101" descr="ecblank">
          <a:extLst>
            <a:ext uri="{FF2B5EF4-FFF2-40B4-BE49-F238E27FC236}">
              <a16:creationId xmlns:a16="http://schemas.microsoft.com/office/drawing/2014/main" xmlns="" id="{00000000-0008-0000-0300-0000E1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786" name="Picture 103" descr="ecblank">
          <a:extLst>
            <a:ext uri="{FF2B5EF4-FFF2-40B4-BE49-F238E27FC236}">
              <a16:creationId xmlns:a16="http://schemas.microsoft.com/office/drawing/2014/main" xmlns="" id="{00000000-0008-0000-0300-0000E2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787" name="Picture 26" descr="ecblank">
          <a:extLst>
            <a:ext uri="{FF2B5EF4-FFF2-40B4-BE49-F238E27FC236}">
              <a16:creationId xmlns:a16="http://schemas.microsoft.com/office/drawing/2014/main" xmlns="" id="{00000000-0008-0000-0300-0000E3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788" name="Picture 30" descr="ecblank">
          <a:extLst>
            <a:ext uri="{FF2B5EF4-FFF2-40B4-BE49-F238E27FC236}">
              <a16:creationId xmlns:a16="http://schemas.microsoft.com/office/drawing/2014/main" xmlns="" id="{00000000-0008-0000-0300-0000E4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789" name="Picture 34" descr="ecblank">
          <a:extLst>
            <a:ext uri="{FF2B5EF4-FFF2-40B4-BE49-F238E27FC236}">
              <a16:creationId xmlns:a16="http://schemas.microsoft.com/office/drawing/2014/main" xmlns="" id="{00000000-0008-0000-0300-0000E5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790" name="Picture 38" descr="ecblank">
          <a:extLst>
            <a:ext uri="{FF2B5EF4-FFF2-40B4-BE49-F238E27FC236}">
              <a16:creationId xmlns:a16="http://schemas.microsoft.com/office/drawing/2014/main" xmlns="" id="{00000000-0008-0000-0300-0000E6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791" name="Picture 43" descr="ecblank">
          <a:extLst>
            <a:ext uri="{FF2B5EF4-FFF2-40B4-BE49-F238E27FC236}">
              <a16:creationId xmlns:a16="http://schemas.microsoft.com/office/drawing/2014/main" xmlns="" id="{00000000-0008-0000-0300-0000E7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792" name="Picture 47" descr="ecblank">
          <a:extLst>
            <a:ext uri="{FF2B5EF4-FFF2-40B4-BE49-F238E27FC236}">
              <a16:creationId xmlns:a16="http://schemas.microsoft.com/office/drawing/2014/main" xmlns="" id="{00000000-0008-0000-0300-0000E8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793" name="Picture 51" descr="ecblank">
          <a:extLst>
            <a:ext uri="{FF2B5EF4-FFF2-40B4-BE49-F238E27FC236}">
              <a16:creationId xmlns:a16="http://schemas.microsoft.com/office/drawing/2014/main" xmlns="" id="{00000000-0008-0000-0300-0000E9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794" name="Picture 55" descr="ecblank">
          <a:extLst>
            <a:ext uri="{FF2B5EF4-FFF2-40B4-BE49-F238E27FC236}">
              <a16:creationId xmlns:a16="http://schemas.microsoft.com/office/drawing/2014/main" xmlns="" id="{00000000-0008-0000-0300-0000EA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795" name="Picture 59" descr="ecblank">
          <a:extLst>
            <a:ext uri="{FF2B5EF4-FFF2-40B4-BE49-F238E27FC236}">
              <a16:creationId xmlns:a16="http://schemas.microsoft.com/office/drawing/2014/main" xmlns="" id="{00000000-0008-0000-0300-0000EB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796" name="Picture 63" descr="ecblank">
          <a:extLst>
            <a:ext uri="{FF2B5EF4-FFF2-40B4-BE49-F238E27FC236}">
              <a16:creationId xmlns:a16="http://schemas.microsoft.com/office/drawing/2014/main" xmlns="" id="{00000000-0008-0000-0300-0000EC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797" name="Picture 64" descr="ecblank">
          <a:extLst>
            <a:ext uri="{FF2B5EF4-FFF2-40B4-BE49-F238E27FC236}">
              <a16:creationId xmlns:a16="http://schemas.microsoft.com/office/drawing/2014/main" xmlns="" id="{00000000-0008-0000-0300-0000ED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798" name="Picture 65" descr="ecblank">
          <a:extLst>
            <a:ext uri="{FF2B5EF4-FFF2-40B4-BE49-F238E27FC236}">
              <a16:creationId xmlns:a16="http://schemas.microsoft.com/office/drawing/2014/main" xmlns="" id="{00000000-0008-0000-0300-0000EE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799" name="Picture 66" descr="ecblank">
          <a:extLst>
            <a:ext uri="{FF2B5EF4-FFF2-40B4-BE49-F238E27FC236}">
              <a16:creationId xmlns:a16="http://schemas.microsoft.com/office/drawing/2014/main" xmlns="" id="{00000000-0008-0000-0300-0000EF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800" name="Picture 68" descr="ecblank">
          <a:extLst>
            <a:ext uri="{FF2B5EF4-FFF2-40B4-BE49-F238E27FC236}">
              <a16:creationId xmlns:a16="http://schemas.microsoft.com/office/drawing/2014/main" xmlns="" id="{00000000-0008-0000-0300-0000F0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801" name="Picture 72" descr="ecblank">
          <a:extLst>
            <a:ext uri="{FF2B5EF4-FFF2-40B4-BE49-F238E27FC236}">
              <a16:creationId xmlns:a16="http://schemas.microsoft.com/office/drawing/2014/main" xmlns="" id="{00000000-0008-0000-0300-0000F1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802" name="Picture 97" descr="ecblank">
          <a:extLst>
            <a:ext uri="{FF2B5EF4-FFF2-40B4-BE49-F238E27FC236}">
              <a16:creationId xmlns:a16="http://schemas.microsoft.com/office/drawing/2014/main" xmlns="" id="{00000000-0008-0000-0300-0000F2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803" name="Picture 99" descr="ecblank">
          <a:extLst>
            <a:ext uri="{FF2B5EF4-FFF2-40B4-BE49-F238E27FC236}">
              <a16:creationId xmlns:a16="http://schemas.microsoft.com/office/drawing/2014/main" xmlns="" id="{00000000-0008-0000-0300-0000F3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804" name="Picture 101" descr="ecblank">
          <a:extLst>
            <a:ext uri="{FF2B5EF4-FFF2-40B4-BE49-F238E27FC236}">
              <a16:creationId xmlns:a16="http://schemas.microsoft.com/office/drawing/2014/main" xmlns="" id="{00000000-0008-0000-0300-0000F4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805" name="Picture 103" descr="ecblank">
          <a:extLst>
            <a:ext uri="{FF2B5EF4-FFF2-40B4-BE49-F238E27FC236}">
              <a16:creationId xmlns:a16="http://schemas.microsoft.com/office/drawing/2014/main" xmlns="" id="{00000000-0008-0000-0300-0000F5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806" name="Picture 105" descr="ecblank">
          <a:extLst>
            <a:ext uri="{FF2B5EF4-FFF2-40B4-BE49-F238E27FC236}">
              <a16:creationId xmlns:a16="http://schemas.microsoft.com/office/drawing/2014/main" xmlns="" id="{00000000-0008-0000-0300-0000F6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807" name="Picture 2" descr="ecblank">
          <a:extLst>
            <a:ext uri="{FF2B5EF4-FFF2-40B4-BE49-F238E27FC236}">
              <a16:creationId xmlns:a16="http://schemas.microsoft.com/office/drawing/2014/main" xmlns="" id="{00000000-0008-0000-0300-0000F7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808" name="Picture 6" descr="ecblank">
          <a:extLst>
            <a:ext uri="{FF2B5EF4-FFF2-40B4-BE49-F238E27FC236}">
              <a16:creationId xmlns:a16="http://schemas.microsoft.com/office/drawing/2014/main" xmlns="" id="{00000000-0008-0000-0300-0000F8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809" name="Picture 10" descr="ecblank">
          <a:extLst>
            <a:ext uri="{FF2B5EF4-FFF2-40B4-BE49-F238E27FC236}">
              <a16:creationId xmlns:a16="http://schemas.microsoft.com/office/drawing/2014/main" xmlns="" id="{00000000-0008-0000-0300-0000F9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810" name="Picture 14" descr="ecblank">
          <a:extLst>
            <a:ext uri="{FF2B5EF4-FFF2-40B4-BE49-F238E27FC236}">
              <a16:creationId xmlns:a16="http://schemas.microsoft.com/office/drawing/2014/main" xmlns="" id="{00000000-0008-0000-0300-0000FA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811" name="Picture 18" descr="ecblank">
          <a:extLst>
            <a:ext uri="{FF2B5EF4-FFF2-40B4-BE49-F238E27FC236}">
              <a16:creationId xmlns:a16="http://schemas.microsoft.com/office/drawing/2014/main" xmlns="" id="{00000000-0008-0000-0300-0000FB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812" name="Picture 22" descr="ecblank">
          <a:extLst>
            <a:ext uri="{FF2B5EF4-FFF2-40B4-BE49-F238E27FC236}">
              <a16:creationId xmlns:a16="http://schemas.microsoft.com/office/drawing/2014/main" xmlns="" id="{00000000-0008-0000-0300-0000FC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813" name="Picture 26" descr="ecblank">
          <a:extLst>
            <a:ext uri="{FF2B5EF4-FFF2-40B4-BE49-F238E27FC236}">
              <a16:creationId xmlns:a16="http://schemas.microsoft.com/office/drawing/2014/main" xmlns="" id="{00000000-0008-0000-0300-0000FD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814" name="Picture 30" descr="ecblank">
          <a:extLst>
            <a:ext uri="{FF2B5EF4-FFF2-40B4-BE49-F238E27FC236}">
              <a16:creationId xmlns:a16="http://schemas.microsoft.com/office/drawing/2014/main" xmlns="" id="{00000000-0008-0000-0300-0000FE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815" name="Picture 34" descr="ecblank">
          <a:extLst>
            <a:ext uri="{FF2B5EF4-FFF2-40B4-BE49-F238E27FC236}">
              <a16:creationId xmlns:a16="http://schemas.microsoft.com/office/drawing/2014/main" xmlns="" id="{00000000-0008-0000-0300-0000FF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816" name="Picture 38" descr="ecblank">
          <a:extLst>
            <a:ext uri="{FF2B5EF4-FFF2-40B4-BE49-F238E27FC236}">
              <a16:creationId xmlns:a16="http://schemas.microsoft.com/office/drawing/2014/main" xmlns="" id="{00000000-0008-0000-0300-000000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817" name="Picture 43" descr="ecblank">
          <a:extLst>
            <a:ext uri="{FF2B5EF4-FFF2-40B4-BE49-F238E27FC236}">
              <a16:creationId xmlns:a16="http://schemas.microsoft.com/office/drawing/2014/main" xmlns="" id="{00000000-0008-0000-0300-000001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818" name="Picture 47" descr="ecblank">
          <a:extLst>
            <a:ext uri="{FF2B5EF4-FFF2-40B4-BE49-F238E27FC236}">
              <a16:creationId xmlns:a16="http://schemas.microsoft.com/office/drawing/2014/main" xmlns="" id="{00000000-0008-0000-0300-000002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819" name="Picture 51" descr="ecblank">
          <a:extLst>
            <a:ext uri="{FF2B5EF4-FFF2-40B4-BE49-F238E27FC236}">
              <a16:creationId xmlns:a16="http://schemas.microsoft.com/office/drawing/2014/main" xmlns="" id="{00000000-0008-0000-0300-000003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820" name="Picture 55" descr="ecblank">
          <a:extLst>
            <a:ext uri="{FF2B5EF4-FFF2-40B4-BE49-F238E27FC236}">
              <a16:creationId xmlns:a16="http://schemas.microsoft.com/office/drawing/2014/main" xmlns="" id="{00000000-0008-0000-0300-000004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821" name="Picture 59" descr="ecblank">
          <a:extLst>
            <a:ext uri="{FF2B5EF4-FFF2-40B4-BE49-F238E27FC236}">
              <a16:creationId xmlns:a16="http://schemas.microsoft.com/office/drawing/2014/main" xmlns="" id="{00000000-0008-0000-0300-000005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822" name="Picture 63" descr="ecblank">
          <a:extLst>
            <a:ext uri="{FF2B5EF4-FFF2-40B4-BE49-F238E27FC236}">
              <a16:creationId xmlns:a16="http://schemas.microsoft.com/office/drawing/2014/main" xmlns="" id="{00000000-0008-0000-0300-000006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823" name="Picture 64" descr="ecblank">
          <a:extLst>
            <a:ext uri="{FF2B5EF4-FFF2-40B4-BE49-F238E27FC236}">
              <a16:creationId xmlns:a16="http://schemas.microsoft.com/office/drawing/2014/main" xmlns="" id="{00000000-0008-0000-0300-000007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824" name="Picture 65" descr="ecblank">
          <a:extLst>
            <a:ext uri="{FF2B5EF4-FFF2-40B4-BE49-F238E27FC236}">
              <a16:creationId xmlns:a16="http://schemas.microsoft.com/office/drawing/2014/main" xmlns="" id="{00000000-0008-0000-0300-000008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825" name="Picture 66" descr="ecblank">
          <a:extLst>
            <a:ext uri="{FF2B5EF4-FFF2-40B4-BE49-F238E27FC236}">
              <a16:creationId xmlns:a16="http://schemas.microsoft.com/office/drawing/2014/main" xmlns="" id="{00000000-0008-0000-0300-000009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826" name="Picture 68" descr="ecblank">
          <a:extLst>
            <a:ext uri="{FF2B5EF4-FFF2-40B4-BE49-F238E27FC236}">
              <a16:creationId xmlns:a16="http://schemas.microsoft.com/office/drawing/2014/main" xmlns="" id="{00000000-0008-0000-0300-00000A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827" name="Picture 72" descr="ecblank">
          <a:extLst>
            <a:ext uri="{FF2B5EF4-FFF2-40B4-BE49-F238E27FC236}">
              <a16:creationId xmlns:a16="http://schemas.microsoft.com/office/drawing/2014/main" xmlns="" id="{00000000-0008-0000-0300-00000B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828" name="Picture 97" descr="ecblank">
          <a:extLst>
            <a:ext uri="{FF2B5EF4-FFF2-40B4-BE49-F238E27FC236}">
              <a16:creationId xmlns:a16="http://schemas.microsoft.com/office/drawing/2014/main" xmlns="" id="{00000000-0008-0000-0300-00000C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829" name="Picture 99" descr="ecblank">
          <a:extLst>
            <a:ext uri="{FF2B5EF4-FFF2-40B4-BE49-F238E27FC236}">
              <a16:creationId xmlns:a16="http://schemas.microsoft.com/office/drawing/2014/main" xmlns="" id="{00000000-0008-0000-0300-00000D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830" name="Picture 101" descr="ecblank">
          <a:extLst>
            <a:ext uri="{FF2B5EF4-FFF2-40B4-BE49-F238E27FC236}">
              <a16:creationId xmlns:a16="http://schemas.microsoft.com/office/drawing/2014/main" xmlns="" id="{00000000-0008-0000-0300-00000E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831" name="Picture 103" descr="ecblank">
          <a:extLst>
            <a:ext uri="{FF2B5EF4-FFF2-40B4-BE49-F238E27FC236}">
              <a16:creationId xmlns:a16="http://schemas.microsoft.com/office/drawing/2014/main" xmlns="" id="{00000000-0008-0000-0300-00000F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32" name="Picture 30" descr="ecblank">
          <a:extLst>
            <a:ext uri="{FF2B5EF4-FFF2-40B4-BE49-F238E27FC236}">
              <a16:creationId xmlns:a16="http://schemas.microsoft.com/office/drawing/2014/main" xmlns="" id="{00000000-0008-0000-0300-000010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33" name="Picture 34" descr="ecblank">
          <a:extLst>
            <a:ext uri="{FF2B5EF4-FFF2-40B4-BE49-F238E27FC236}">
              <a16:creationId xmlns:a16="http://schemas.microsoft.com/office/drawing/2014/main" xmlns="" id="{00000000-0008-0000-0300-000011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34" name="Picture 38" descr="ecblank">
          <a:extLst>
            <a:ext uri="{FF2B5EF4-FFF2-40B4-BE49-F238E27FC236}">
              <a16:creationId xmlns:a16="http://schemas.microsoft.com/office/drawing/2014/main" xmlns="" id="{00000000-0008-0000-0300-000012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35" name="Picture 43" descr="ecblank">
          <a:extLst>
            <a:ext uri="{FF2B5EF4-FFF2-40B4-BE49-F238E27FC236}">
              <a16:creationId xmlns:a16="http://schemas.microsoft.com/office/drawing/2014/main" xmlns="" id="{00000000-0008-0000-0300-000013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36" name="Picture 47" descr="ecblank">
          <a:extLst>
            <a:ext uri="{FF2B5EF4-FFF2-40B4-BE49-F238E27FC236}">
              <a16:creationId xmlns:a16="http://schemas.microsoft.com/office/drawing/2014/main" xmlns="" id="{00000000-0008-0000-0300-000014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37" name="Picture 51" descr="ecblank">
          <a:extLst>
            <a:ext uri="{FF2B5EF4-FFF2-40B4-BE49-F238E27FC236}">
              <a16:creationId xmlns:a16="http://schemas.microsoft.com/office/drawing/2014/main" xmlns="" id="{00000000-0008-0000-0300-000015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38" name="Picture 55" descr="ecblank">
          <a:extLst>
            <a:ext uri="{FF2B5EF4-FFF2-40B4-BE49-F238E27FC236}">
              <a16:creationId xmlns:a16="http://schemas.microsoft.com/office/drawing/2014/main" xmlns="" id="{00000000-0008-0000-0300-000016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39" name="Picture 59" descr="ecblank">
          <a:extLst>
            <a:ext uri="{FF2B5EF4-FFF2-40B4-BE49-F238E27FC236}">
              <a16:creationId xmlns:a16="http://schemas.microsoft.com/office/drawing/2014/main" xmlns="" id="{00000000-0008-0000-0300-000017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40" name="Picture 63" descr="ecblank">
          <a:extLst>
            <a:ext uri="{FF2B5EF4-FFF2-40B4-BE49-F238E27FC236}">
              <a16:creationId xmlns:a16="http://schemas.microsoft.com/office/drawing/2014/main" xmlns="" id="{00000000-0008-0000-0300-000018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41" name="Picture 64" descr="ecblank">
          <a:extLst>
            <a:ext uri="{FF2B5EF4-FFF2-40B4-BE49-F238E27FC236}">
              <a16:creationId xmlns:a16="http://schemas.microsoft.com/office/drawing/2014/main" xmlns="" id="{00000000-0008-0000-0300-000019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42" name="Picture 65" descr="ecblank">
          <a:extLst>
            <a:ext uri="{FF2B5EF4-FFF2-40B4-BE49-F238E27FC236}">
              <a16:creationId xmlns:a16="http://schemas.microsoft.com/office/drawing/2014/main" xmlns="" id="{00000000-0008-0000-0300-00001A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43" name="Picture 66" descr="ecblank">
          <a:extLst>
            <a:ext uri="{FF2B5EF4-FFF2-40B4-BE49-F238E27FC236}">
              <a16:creationId xmlns:a16="http://schemas.microsoft.com/office/drawing/2014/main" xmlns="" id="{00000000-0008-0000-0300-00001B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44" name="Picture 68" descr="ecblank">
          <a:extLst>
            <a:ext uri="{FF2B5EF4-FFF2-40B4-BE49-F238E27FC236}">
              <a16:creationId xmlns:a16="http://schemas.microsoft.com/office/drawing/2014/main" xmlns="" id="{00000000-0008-0000-0300-00001C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45" name="Picture 72" descr="ecblank">
          <a:extLst>
            <a:ext uri="{FF2B5EF4-FFF2-40B4-BE49-F238E27FC236}">
              <a16:creationId xmlns:a16="http://schemas.microsoft.com/office/drawing/2014/main" xmlns="" id="{00000000-0008-0000-0300-00001D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46" name="Picture 97" descr="ecblank">
          <a:extLst>
            <a:ext uri="{FF2B5EF4-FFF2-40B4-BE49-F238E27FC236}">
              <a16:creationId xmlns:a16="http://schemas.microsoft.com/office/drawing/2014/main" xmlns="" id="{00000000-0008-0000-0300-00001E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47" name="Picture 99" descr="ecblank">
          <a:extLst>
            <a:ext uri="{FF2B5EF4-FFF2-40B4-BE49-F238E27FC236}">
              <a16:creationId xmlns:a16="http://schemas.microsoft.com/office/drawing/2014/main" xmlns="" id="{00000000-0008-0000-0300-00001F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48" name="Picture 101" descr="ecblank">
          <a:extLst>
            <a:ext uri="{FF2B5EF4-FFF2-40B4-BE49-F238E27FC236}">
              <a16:creationId xmlns:a16="http://schemas.microsoft.com/office/drawing/2014/main" xmlns="" id="{00000000-0008-0000-0300-000020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49" name="Picture 103" descr="ecblank">
          <a:extLst>
            <a:ext uri="{FF2B5EF4-FFF2-40B4-BE49-F238E27FC236}">
              <a16:creationId xmlns:a16="http://schemas.microsoft.com/office/drawing/2014/main" xmlns="" id="{00000000-0008-0000-0300-000021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50" name="Picture 105" descr="ecblank">
          <a:extLst>
            <a:ext uri="{FF2B5EF4-FFF2-40B4-BE49-F238E27FC236}">
              <a16:creationId xmlns:a16="http://schemas.microsoft.com/office/drawing/2014/main" xmlns="" id="{00000000-0008-0000-0300-000022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51" name="Picture 2" descr="ecblank">
          <a:extLst>
            <a:ext uri="{FF2B5EF4-FFF2-40B4-BE49-F238E27FC236}">
              <a16:creationId xmlns:a16="http://schemas.microsoft.com/office/drawing/2014/main" xmlns="" id="{00000000-0008-0000-0300-000023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52" name="Picture 6" descr="ecblank">
          <a:extLst>
            <a:ext uri="{FF2B5EF4-FFF2-40B4-BE49-F238E27FC236}">
              <a16:creationId xmlns:a16="http://schemas.microsoft.com/office/drawing/2014/main" xmlns="" id="{00000000-0008-0000-0300-000024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53" name="Picture 10" descr="ecblank">
          <a:extLst>
            <a:ext uri="{FF2B5EF4-FFF2-40B4-BE49-F238E27FC236}">
              <a16:creationId xmlns:a16="http://schemas.microsoft.com/office/drawing/2014/main" xmlns="" id="{00000000-0008-0000-0300-000025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54" name="Picture 14" descr="ecblank">
          <a:extLst>
            <a:ext uri="{FF2B5EF4-FFF2-40B4-BE49-F238E27FC236}">
              <a16:creationId xmlns:a16="http://schemas.microsoft.com/office/drawing/2014/main" xmlns="" id="{00000000-0008-0000-0300-000026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55" name="Picture 18" descr="ecblank">
          <a:extLst>
            <a:ext uri="{FF2B5EF4-FFF2-40B4-BE49-F238E27FC236}">
              <a16:creationId xmlns:a16="http://schemas.microsoft.com/office/drawing/2014/main" xmlns="" id="{00000000-0008-0000-0300-000027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56" name="Picture 22" descr="ecblank">
          <a:extLst>
            <a:ext uri="{FF2B5EF4-FFF2-40B4-BE49-F238E27FC236}">
              <a16:creationId xmlns:a16="http://schemas.microsoft.com/office/drawing/2014/main" xmlns="" id="{00000000-0008-0000-0300-000028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57" name="Picture 26" descr="ecblank">
          <a:extLst>
            <a:ext uri="{FF2B5EF4-FFF2-40B4-BE49-F238E27FC236}">
              <a16:creationId xmlns:a16="http://schemas.microsoft.com/office/drawing/2014/main" xmlns="" id="{00000000-0008-0000-0300-000029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58" name="Picture 30" descr="ecblank">
          <a:extLst>
            <a:ext uri="{FF2B5EF4-FFF2-40B4-BE49-F238E27FC236}">
              <a16:creationId xmlns:a16="http://schemas.microsoft.com/office/drawing/2014/main" xmlns="" id="{00000000-0008-0000-0300-00002A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59" name="Picture 34" descr="ecblank">
          <a:extLst>
            <a:ext uri="{FF2B5EF4-FFF2-40B4-BE49-F238E27FC236}">
              <a16:creationId xmlns:a16="http://schemas.microsoft.com/office/drawing/2014/main" xmlns="" id="{00000000-0008-0000-0300-00002B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60" name="Picture 38" descr="ecblank">
          <a:extLst>
            <a:ext uri="{FF2B5EF4-FFF2-40B4-BE49-F238E27FC236}">
              <a16:creationId xmlns:a16="http://schemas.microsoft.com/office/drawing/2014/main" xmlns="" id="{00000000-0008-0000-0300-00002C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61" name="Picture 43" descr="ecblank">
          <a:extLst>
            <a:ext uri="{FF2B5EF4-FFF2-40B4-BE49-F238E27FC236}">
              <a16:creationId xmlns:a16="http://schemas.microsoft.com/office/drawing/2014/main" xmlns="" id="{00000000-0008-0000-0300-00002D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62" name="Picture 47" descr="ecblank">
          <a:extLst>
            <a:ext uri="{FF2B5EF4-FFF2-40B4-BE49-F238E27FC236}">
              <a16:creationId xmlns:a16="http://schemas.microsoft.com/office/drawing/2014/main" xmlns="" id="{00000000-0008-0000-0300-00002E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63" name="Picture 51" descr="ecblank">
          <a:extLst>
            <a:ext uri="{FF2B5EF4-FFF2-40B4-BE49-F238E27FC236}">
              <a16:creationId xmlns:a16="http://schemas.microsoft.com/office/drawing/2014/main" xmlns="" id="{00000000-0008-0000-0300-00002F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64" name="Picture 55" descr="ecblank">
          <a:extLst>
            <a:ext uri="{FF2B5EF4-FFF2-40B4-BE49-F238E27FC236}">
              <a16:creationId xmlns:a16="http://schemas.microsoft.com/office/drawing/2014/main" xmlns="" id="{00000000-0008-0000-0300-000030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65" name="Picture 59" descr="ecblank">
          <a:extLst>
            <a:ext uri="{FF2B5EF4-FFF2-40B4-BE49-F238E27FC236}">
              <a16:creationId xmlns:a16="http://schemas.microsoft.com/office/drawing/2014/main" xmlns="" id="{00000000-0008-0000-0300-000031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66" name="Picture 63" descr="ecblank">
          <a:extLst>
            <a:ext uri="{FF2B5EF4-FFF2-40B4-BE49-F238E27FC236}">
              <a16:creationId xmlns:a16="http://schemas.microsoft.com/office/drawing/2014/main" xmlns="" id="{00000000-0008-0000-0300-000032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67" name="Picture 64" descr="ecblank">
          <a:extLst>
            <a:ext uri="{FF2B5EF4-FFF2-40B4-BE49-F238E27FC236}">
              <a16:creationId xmlns:a16="http://schemas.microsoft.com/office/drawing/2014/main" xmlns="" id="{00000000-0008-0000-0300-000033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68" name="Picture 65" descr="ecblank">
          <a:extLst>
            <a:ext uri="{FF2B5EF4-FFF2-40B4-BE49-F238E27FC236}">
              <a16:creationId xmlns:a16="http://schemas.microsoft.com/office/drawing/2014/main" xmlns="" id="{00000000-0008-0000-0300-000034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69" name="Picture 66" descr="ecblank">
          <a:extLst>
            <a:ext uri="{FF2B5EF4-FFF2-40B4-BE49-F238E27FC236}">
              <a16:creationId xmlns:a16="http://schemas.microsoft.com/office/drawing/2014/main" xmlns="" id="{00000000-0008-0000-0300-000035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70" name="Picture 68" descr="ecblank">
          <a:extLst>
            <a:ext uri="{FF2B5EF4-FFF2-40B4-BE49-F238E27FC236}">
              <a16:creationId xmlns:a16="http://schemas.microsoft.com/office/drawing/2014/main" xmlns="" id="{00000000-0008-0000-0300-000036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71" name="Picture 72" descr="ecblank">
          <a:extLst>
            <a:ext uri="{FF2B5EF4-FFF2-40B4-BE49-F238E27FC236}">
              <a16:creationId xmlns:a16="http://schemas.microsoft.com/office/drawing/2014/main" xmlns="" id="{00000000-0008-0000-0300-000037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72" name="Picture 97" descr="ecblank">
          <a:extLst>
            <a:ext uri="{FF2B5EF4-FFF2-40B4-BE49-F238E27FC236}">
              <a16:creationId xmlns:a16="http://schemas.microsoft.com/office/drawing/2014/main" xmlns="" id="{00000000-0008-0000-0300-000038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73" name="Picture 99" descr="ecblank">
          <a:extLst>
            <a:ext uri="{FF2B5EF4-FFF2-40B4-BE49-F238E27FC236}">
              <a16:creationId xmlns:a16="http://schemas.microsoft.com/office/drawing/2014/main" xmlns="" id="{00000000-0008-0000-0300-000039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74" name="Picture 101" descr="ecblank">
          <a:extLst>
            <a:ext uri="{FF2B5EF4-FFF2-40B4-BE49-F238E27FC236}">
              <a16:creationId xmlns:a16="http://schemas.microsoft.com/office/drawing/2014/main" xmlns="" id="{00000000-0008-0000-0300-00003A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75" name="Picture 103" descr="ecblank">
          <a:extLst>
            <a:ext uri="{FF2B5EF4-FFF2-40B4-BE49-F238E27FC236}">
              <a16:creationId xmlns:a16="http://schemas.microsoft.com/office/drawing/2014/main" xmlns="" id="{00000000-0008-0000-0300-00003B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76" name="Picture 26" descr="ecblank">
          <a:extLst>
            <a:ext uri="{FF2B5EF4-FFF2-40B4-BE49-F238E27FC236}">
              <a16:creationId xmlns:a16="http://schemas.microsoft.com/office/drawing/2014/main" xmlns="" id="{00000000-0008-0000-0300-00003C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77" name="Picture 30" descr="ecblank">
          <a:extLst>
            <a:ext uri="{FF2B5EF4-FFF2-40B4-BE49-F238E27FC236}">
              <a16:creationId xmlns:a16="http://schemas.microsoft.com/office/drawing/2014/main" xmlns="" id="{00000000-0008-0000-0300-00003D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78" name="Picture 34" descr="ecblank">
          <a:extLst>
            <a:ext uri="{FF2B5EF4-FFF2-40B4-BE49-F238E27FC236}">
              <a16:creationId xmlns:a16="http://schemas.microsoft.com/office/drawing/2014/main" xmlns="" id="{00000000-0008-0000-0300-00003E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79" name="Picture 38" descr="ecblank">
          <a:extLst>
            <a:ext uri="{FF2B5EF4-FFF2-40B4-BE49-F238E27FC236}">
              <a16:creationId xmlns:a16="http://schemas.microsoft.com/office/drawing/2014/main" xmlns="" id="{00000000-0008-0000-0300-00003F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80" name="Picture 43" descr="ecblank">
          <a:extLst>
            <a:ext uri="{FF2B5EF4-FFF2-40B4-BE49-F238E27FC236}">
              <a16:creationId xmlns:a16="http://schemas.microsoft.com/office/drawing/2014/main" xmlns="" id="{00000000-0008-0000-0300-000040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81" name="Picture 47" descr="ecblank">
          <a:extLst>
            <a:ext uri="{FF2B5EF4-FFF2-40B4-BE49-F238E27FC236}">
              <a16:creationId xmlns:a16="http://schemas.microsoft.com/office/drawing/2014/main" xmlns="" id="{00000000-0008-0000-0300-000041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82" name="Picture 51" descr="ecblank">
          <a:extLst>
            <a:ext uri="{FF2B5EF4-FFF2-40B4-BE49-F238E27FC236}">
              <a16:creationId xmlns:a16="http://schemas.microsoft.com/office/drawing/2014/main" xmlns="" id="{00000000-0008-0000-0300-000042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83" name="Picture 55" descr="ecblank">
          <a:extLst>
            <a:ext uri="{FF2B5EF4-FFF2-40B4-BE49-F238E27FC236}">
              <a16:creationId xmlns:a16="http://schemas.microsoft.com/office/drawing/2014/main" xmlns="" id="{00000000-0008-0000-0300-000043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84" name="Picture 59" descr="ecblank">
          <a:extLst>
            <a:ext uri="{FF2B5EF4-FFF2-40B4-BE49-F238E27FC236}">
              <a16:creationId xmlns:a16="http://schemas.microsoft.com/office/drawing/2014/main" xmlns="" id="{00000000-0008-0000-0300-000044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85" name="Picture 63" descr="ecblank">
          <a:extLst>
            <a:ext uri="{FF2B5EF4-FFF2-40B4-BE49-F238E27FC236}">
              <a16:creationId xmlns:a16="http://schemas.microsoft.com/office/drawing/2014/main" xmlns="" id="{00000000-0008-0000-0300-000045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86" name="Picture 64" descr="ecblank">
          <a:extLst>
            <a:ext uri="{FF2B5EF4-FFF2-40B4-BE49-F238E27FC236}">
              <a16:creationId xmlns:a16="http://schemas.microsoft.com/office/drawing/2014/main" xmlns="" id="{00000000-0008-0000-0300-000046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87" name="Picture 65" descr="ecblank">
          <a:extLst>
            <a:ext uri="{FF2B5EF4-FFF2-40B4-BE49-F238E27FC236}">
              <a16:creationId xmlns:a16="http://schemas.microsoft.com/office/drawing/2014/main" xmlns="" id="{00000000-0008-0000-0300-000047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88" name="Picture 66" descr="ecblank">
          <a:extLst>
            <a:ext uri="{FF2B5EF4-FFF2-40B4-BE49-F238E27FC236}">
              <a16:creationId xmlns:a16="http://schemas.microsoft.com/office/drawing/2014/main" xmlns="" id="{00000000-0008-0000-0300-000048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89" name="Picture 68" descr="ecblank">
          <a:extLst>
            <a:ext uri="{FF2B5EF4-FFF2-40B4-BE49-F238E27FC236}">
              <a16:creationId xmlns:a16="http://schemas.microsoft.com/office/drawing/2014/main" xmlns="" id="{00000000-0008-0000-0300-000049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90" name="Picture 72" descr="ecblank">
          <a:extLst>
            <a:ext uri="{FF2B5EF4-FFF2-40B4-BE49-F238E27FC236}">
              <a16:creationId xmlns:a16="http://schemas.microsoft.com/office/drawing/2014/main" xmlns="" id="{00000000-0008-0000-0300-00004A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91" name="Picture 97" descr="ecblank">
          <a:extLst>
            <a:ext uri="{FF2B5EF4-FFF2-40B4-BE49-F238E27FC236}">
              <a16:creationId xmlns:a16="http://schemas.microsoft.com/office/drawing/2014/main" xmlns="" id="{00000000-0008-0000-0300-00004B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92" name="Picture 99" descr="ecblank">
          <a:extLst>
            <a:ext uri="{FF2B5EF4-FFF2-40B4-BE49-F238E27FC236}">
              <a16:creationId xmlns:a16="http://schemas.microsoft.com/office/drawing/2014/main" xmlns="" id="{00000000-0008-0000-0300-00004C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93" name="Picture 101" descr="ecblank">
          <a:extLst>
            <a:ext uri="{FF2B5EF4-FFF2-40B4-BE49-F238E27FC236}">
              <a16:creationId xmlns:a16="http://schemas.microsoft.com/office/drawing/2014/main" xmlns="" id="{00000000-0008-0000-0300-00004D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94" name="Picture 103" descr="ecblank">
          <a:extLst>
            <a:ext uri="{FF2B5EF4-FFF2-40B4-BE49-F238E27FC236}">
              <a16:creationId xmlns:a16="http://schemas.microsoft.com/office/drawing/2014/main" xmlns="" id="{00000000-0008-0000-0300-00004E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95" name="Picture 105" descr="ecblank">
          <a:extLst>
            <a:ext uri="{FF2B5EF4-FFF2-40B4-BE49-F238E27FC236}">
              <a16:creationId xmlns:a16="http://schemas.microsoft.com/office/drawing/2014/main" xmlns="" id="{00000000-0008-0000-0300-00004F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96" name="Picture 2" descr="ecblank">
          <a:extLst>
            <a:ext uri="{FF2B5EF4-FFF2-40B4-BE49-F238E27FC236}">
              <a16:creationId xmlns:a16="http://schemas.microsoft.com/office/drawing/2014/main" xmlns="" id="{00000000-0008-0000-0300-000050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97" name="Picture 6" descr="ecblank">
          <a:extLst>
            <a:ext uri="{FF2B5EF4-FFF2-40B4-BE49-F238E27FC236}">
              <a16:creationId xmlns:a16="http://schemas.microsoft.com/office/drawing/2014/main" xmlns="" id="{00000000-0008-0000-0300-000051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98" name="Picture 10" descr="ecblank">
          <a:extLst>
            <a:ext uri="{FF2B5EF4-FFF2-40B4-BE49-F238E27FC236}">
              <a16:creationId xmlns:a16="http://schemas.microsoft.com/office/drawing/2014/main" xmlns="" id="{00000000-0008-0000-0300-000052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99" name="Picture 14" descr="ecblank">
          <a:extLst>
            <a:ext uri="{FF2B5EF4-FFF2-40B4-BE49-F238E27FC236}">
              <a16:creationId xmlns:a16="http://schemas.microsoft.com/office/drawing/2014/main" xmlns="" id="{00000000-0008-0000-0300-000053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900" name="Picture 18" descr="ecblank">
          <a:extLst>
            <a:ext uri="{FF2B5EF4-FFF2-40B4-BE49-F238E27FC236}">
              <a16:creationId xmlns:a16="http://schemas.microsoft.com/office/drawing/2014/main" xmlns="" id="{00000000-0008-0000-0300-000054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901" name="Picture 22" descr="ecblank">
          <a:extLst>
            <a:ext uri="{FF2B5EF4-FFF2-40B4-BE49-F238E27FC236}">
              <a16:creationId xmlns:a16="http://schemas.microsoft.com/office/drawing/2014/main" xmlns="" id="{00000000-0008-0000-0300-000055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902" name="Picture 26" descr="ecblank">
          <a:extLst>
            <a:ext uri="{FF2B5EF4-FFF2-40B4-BE49-F238E27FC236}">
              <a16:creationId xmlns:a16="http://schemas.microsoft.com/office/drawing/2014/main" xmlns="" id="{00000000-0008-0000-0300-000056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903" name="Picture 30" descr="ecblank">
          <a:extLst>
            <a:ext uri="{FF2B5EF4-FFF2-40B4-BE49-F238E27FC236}">
              <a16:creationId xmlns:a16="http://schemas.microsoft.com/office/drawing/2014/main" xmlns="" id="{00000000-0008-0000-0300-000057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904" name="Picture 34" descr="ecblank">
          <a:extLst>
            <a:ext uri="{FF2B5EF4-FFF2-40B4-BE49-F238E27FC236}">
              <a16:creationId xmlns:a16="http://schemas.microsoft.com/office/drawing/2014/main" xmlns="" id="{00000000-0008-0000-0300-000058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905" name="Picture 38" descr="ecblank">
          <a:extLst>
            <a:ext uri="{FF2B5EF4-FFF2-40B4-BE49-F238E27FC236}">
              <a16:creationId xmlns:a16="http://schemas.microsoft.com/office/drawing/2014/main" xmlns="" id="{00000000-0008-0000-0300-000059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906" name="Picture 43" descr="ecblank">
          <a:extLst>
            <a:ext uri="{FF2B5EF4-FFF2-40B4-BE49-F238E27FC236}">
              <a16:creationId xmlns:a16="http://schemas.microsoft.com/office/drawing/2014/main" xmlns="" id="{00000000-0008-0000-0300-00005A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907" name="Picture 47" descr="ecblank">
          <a:extLst>
            <a:ext uri="{FF2B5EF4-FFF2-40B4-BE49-F238E27FC236}">
              <a16:creationId xmlns:a16="http://schemas.microsoft.com/office/drawing/2014/main" xmlns="" id="{00000000-0008-0000-0300-00005B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908" name="Picture 51" descr="ecblank">
          <a:extLst>
            <a:ext uri="{FF2B5EF4-FFF2-40B4-BE49-F238E27FC236}">
              <a16:creationId xmlns:a16="http://schemas.microsoft.com/office/drawing/2014/main" xmlns="" id="{00000000-0008-0000-0300-00005C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909" name="Picture 55" descr="ecblank">
          <a:extLst>
            <a:ext uri="{FF2B5EF4-FFF2-40B4-BE49-F238E27FC236}">
              <a16:creationId xmlns:a16="http://schemas.microsoft.com/office/drawing/2014/main" xmlns="" id="{00000000-0008-0000-0300-00005D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910" name="Picture 59" descr="ecblank">
          <a:extLst>
            <a:ext uri="{FF2B5EF4-FFF2-40B4-BE49-F238E27FC236}">
              <a16:creationId xmlns:a16="http://schemas.microsoft.com/office/drawing/2014/main" xmlns="" id="{00000000-0008-0000-0300-00005E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911" name="Picture 63" descr="ecblank">
          <a:extLst>
            <a:ext uri="{FF2B5EF4-FFF2-40B4-BE49-F238E27FC236}">
              <a16:creationId xmlns:a16="http://schemas.microsoft.com/office/drawing/2014/main" xmlns="" id="{00000000-0008-0000-0300-00005F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912" name="Picture 64" descr="ecblank">
          <a:extLst>
            <a:ext uri="{FF2B5EF4-FFF2-40B4-BE49-F238E27FC236}">
              <a16:creationId xmlns:a16="http://schemas.microsoft.com/office/drawing/2014/main" xmlns="" id="{00000000-0008-0000-0300-000060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913" name="Picture 65" descr="ecblank">
          <a:extLst>
            <a:ext uri="{FF2B5EF4-FFF2-40B4-BE49-F238E27FC236}">
              <a16:creationId xmlns:a16="http://schemas.microsoft.com/office/drawing/2014/main" xmlns="" id="{00000000-0008-0000-0300-000061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914" name="Picture 66" descr="ecblank">
          <a:extLst>
            <a:ext uri="{FF2B5EF4-FFF2-40B4-BE49-F238E27FC236}">
              <a16:creationId xmlns:a16="http://schemas.microsoft.com/office/drawing/2014/main" xmlns="" id="{00000000-0008-0000-0300-000062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915" name="Picture 68" descr="ecblank">
          <a:extLst>
            <a:ext uri="{FF2B5EF4-FFF2-40B4-BE49-F238E27FC236}">
              <a16:creationId xmlns:a16="http://schemas.microsoft.com/office/drawing/2014/main" xmlns="" id="{00000000-0008-0000-0300-000063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916" name="Picture 72" descr="ecblank">
          <a:extLst>
            <a:ext uri="{FF2B5EF4-FFF2-40B4-BE49-F238E27FC236}">
              <a16:creationId xmlns:a16="http://schemas.microsoft.com/office/drawing/2014/main" xmlns="" id="{00000000-0008-0000-0300-000064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917" name="Picture 97" descr="ecblank">
          <a:extLst>
            <a:ext uri="{FF2B5EF4-FFF2-40B4-BE49-F238E27FC236}">
              <a16:creationId xmlns:a16="http://schemas.microsoft.com/office/drawing/2014/main" xmlns="" id="{00000000-0008-0000-0300-000065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918" name="Picture 99" descr="ecblank">
          <a:extLst>
            <a:ext uri="{FF2B5EF4-FFF2-40B4-BE49-F238E27FC236}">
              <a16:creationId xmlns:a16="http://schemas.microsoft.com/office/drawing/2014/main" xmlns="" id="{00000000-0008-0000-0300-000066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919" name="Picture 101" descr="ecblank">
          <a:extLst>
            <a:ext uri="{FF2B5EF4-FFF2-40B4-BE49-F238E27FC236}">
              <a16:creationId xmlns:a16="http://schemas.microsoft.com/office/drawing/2014/main" xmlns="" id="{00000000-0008-0000-0300-000067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920" name="Picture 103" descr="ecblank">
          <a:extLst>
            <a:ext uri="{FF2B5EF4-FFF2-40B4-BE49-F238E27FC236}">
              <a16:creationId xmlns:a16="http://schemas.microsoft.com/office/drawing/2014/main" xmlns="" id="{00000000-0008-0000-0300-000068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21" name="Picture 30" descr="ecblank">
          <a:extLst>
            <a:ext uri="{FF2B5EF4-FFF2-40B4-BE49-F238E27FC236}">
              <a16:creationId xmlns:a16="http://schemas.microsoft.com/office/drawing/2014/main" xmlns="" id="{00000000-0008-0000-0300-000069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22" name="Picture 34" descr="ecblank">
          <a:extLst>
            <a:ext uri="{FF2B5EF4-FFF2-40B4-BE49-F238E27FC236}">
              <a16:creationId xmlns:a16="http://schemas.microsoft.com/office/drawing/2014/main" xmlns="" id="{00000000-0008-0000-0300-00006A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23" name="Picture 38" descr="ecblank">
          <a:extLst>
            <a:ext uri="{FF2B5EF4-FFF2-40B4-BE49-F238E27FC236}">
              <a16:creationId xmlns:a16="http://schemas.microsoft.com/office/drawing/2014/main" xmlns="" id="{00000000-0008-0000-0300-00006B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24" name="Picture 43" descr="ecblank">
          <a:extLst>
            <a:ext uri="{FF2B5EF4-FFF2-40B4-BE49-F238E27FC236}">
              <a16:creationId xmlns:a16="http://schemas.microsoft.com/office/drawing/2014/main" xmlns="" id="{00000000-0008-0000-0300-00006C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25" name="Picture 47" descr="ecblank">
          <a:extLst>
            <a:ext uri="{FF2B5EF4-FFF2-40B4-BE49-F238E27FC236}">
              <a16:creationId xmlns:a16="http://schemas.microsoft.com/office/drawing/2014/main" xmlns="" id="{00000000-0008-0000-0300-00006D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26" name="Picture 51" descr="ecblank">
          <a:extLst>
            <a:ext uri="{FF2B5EF4-FFF2-40B4-BE49-F238E27FC236}">
              <a16:creationId xmlns:a16="http://schemas.microsoft.com/office/drawing/2014/main" xmlns="" id="{00000000-0008-0000-0300-00006E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27" name="Picture 55" descr="ecblank">
          <a:extLst>
            <a:ext uri="{FF2B5EF4-FFF2-40B4-BE49-F238E27FC236}">
              <a16:creationId xmlns:a16="http://schemas.microsoft.com/office/drawing/2014/main" xmlns="" id="{00000000-0008-0000-0300-00006F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28" name="Picture 59" descr="ecblank">
          <a:extLst>
            <a:ext uri="{FF2B5EF4-FFF2-40B4-BE49-F238E27FC236}">
              <a16:creationId xmlns:a16="http://schemas.microsoft.com/office/drawing/2014/main" xmlns="" id="{00000000-0008-0000-0300-000070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29" name="Picture 63" descr="ecblank">
          <a:extLst>
            <a:ext uri="{FF2B5EF4-FFF2-40B4-BE49-F238E27FC236}">
              <a16:creationId xmlns:a16="http://schemas.microsoft.com/office/drawing/2014/main" xmlns="" id="{00000000-0008-0000-0300-000071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30" name="Picture 64" descr="ecblank">
          <a:extLst>
            <a:ext uri="{FF2B5EF4-FFF2-40B4-BE49-F238E27FC236}">
              <a16:creationId xmlns:a16="http://schemas.microsoft.com/office/drawing/2014/main" xmlns="" id="{00000000-0008-0000-0300-000072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31" name="Picture 65" descr="ecblank">
          <a:extLst>
            <a:ext uri="{FF2B5EF4-FFF2-40B4-BE49-F238E27FC236}">
              <a16:creationId xmlns:a16="http://schemas.microsoft.com/office/drawing/2014/main" xmlns="" id="{00000000-0008-0000-0300-000073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32" name="Picture 66" descr="ecblank">
          <a:extLst>
            <a:ext uri="{FF2B5EF4-FFF2-40B4-BE49-F238E27FC236}">
              <a16:creationId xmlns:a16="http://schemas.microsoft.com/office/drawing/2014/main" xmlns="" id="{00000000-0008-0000-0300-000074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33" name="Picture 68" descr="ecblank">
          <a:extLst>
            <a:ext uri="{FF2B5EF4-FFF2-40B4-BE49-F238E27FC236}">
              <a16:creationId xmlns:a16="http://schemas.microsoft.com/office/drawing/2014/main" xmlns="" id="{00000000-0008-0000-0300-000075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34" name="Picture 72" descr="ecblank">
          <a:extLst>
            <a:ext uri="{FF2B5EF4-FFF2-40B4-BE49-F238E27FC236}">
              <a16:creationId xmlns:a16="http://schemas.microsoft.com/office/drawing/2014/main" xmlns="" id="{00000000-0008-0000-0300-000076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35" name="Picture 97" descr="ecblank">
          <a:extLst>
            <a:ext uri="{FF2B5EF4-FFF2-40B4-BE49-F238E27FC236}">
              <a16:creationId xmlns:a16="http://schemas.microsoft.com/office/drawing/2014/main" xmlns="" id="{00000000-0008-0000-0300-000077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36" name="Picture 99" descr="ecblank">
          <a:extLst>
            <a:ext uri="{FF2B5EF4-FFF2-40B4-BE49-F238E27FC236}">
              <a16:creationId xmlns:a16="http://schemas.microsoft.com/office/drawing/2014/main" xmlns="" id="{00000000-0008-0000-0300-000078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37" name="Picture 101" descr="ecblank">
          <a:extLst>
            <a:ext uri="{FF2B5EF4-FFF2-40B4-BE49-F238E27FC236}">
              <a16:creationId xmlns:a16="http://schemas.microsoft.com/office/drawing/2014/main" xmlns="" id="{00000000-0008-0000-0300-000079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38" name="Picture 103" descr="ecblank">
          <a:extLst>
            <a:ext uri="{FF2B5EF4-FFF2-40B4-BE49-F238E27FC236}">
              <a16:creationId xmlns:a16="http://schemas.microsoft.com/office/drawing/2014/main" xmlns="" id="{00000000-0008-0000-0300-00007A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39" name="Picture 105" descr="ecblank">
          <a:extLst>
            <a:ext uri="{FF2B5EF4-FFF2-40B4-BE49-F238E27FC236}">
              <a16:creationId xmlns:a16="http://schemas.microsoft.com/office/drawing/2014/main" xmlns="" id="{00000000-0008-0000-0300-00007B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40" name="Picture 2" descr="ecblank">
          <a:extLst>
            <a:ext uri="{FF2B5EF4-FFF2-40B4-BE49-F238E27FC236}">
              <a16:creationId xmlns:a16="http://schemas.microsoft.com/office/drawing/2014/main" xmlns="" id="{00000000-0008-0000-0300-00007C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41" name="Picture 6" descr="ecblank">
          <a:extLst>
            <a:ext uri="{FF2B5EF4-FFF2-40B4-BE49-F238E27FC236}">
              <a16:creationId xmlns:a16="http://schemas.microsoft.com/office/drawing/2014/main" xmlns="" id="{00000000-0008-0000-0300-00007D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42" name="Picture 10" descr="ecblank">
          <a:extLst>
            <a:ext uri="{FF2B5EF4-FFF2-40B4-BE49-F238E27FC236}">
              <a16:creationId xmlns:a16="http://schemas.microsoft.com/office/drawing/2014/main" xmlns="" id="{00000000-0008-0000-0300-00007E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43" name="Picture 14" descr="ecblank">
          <a:extLst>
            <a:ext uri="{FF2B5EF4-FFF2-40B4-BE49-F238E27FC236}">
              <a16:creationId xmlns:a16="http://schemas.microsoft.com/office/drawing/2014/main" xmlns="" id="{00000000-0008-0000-0300-00007F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44" name="Picture 18" descr="ecblank">
          <a:extLst>
            <a:ext uri="{FF2B5EF4-FFF2-40B4-BE49-F238E27FC236}">
              <a16:creationId xmlns:a16="http://schemas.microsoft.com/office/drawing/2014/main" xmlns="" id="{00000000-0008-0000-0300-000080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45" name="Picture 22" descr="ecblank">
          <a:extLst>
            <a:ext uri="{FF2B5EF4-FFF2-40B4-BE49-F238E27FC236}">
              <a16:creationId xmlns:a16="http://schemas.microsoft.com/office/drawing/2014/main" xmlns="" id="{00000000-0008-0000-0300-000081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46" name="Picture 26" descr="ecblank">
          <a:extLst>
            <a:ext uri="{FF2B5EF4-FFF2-40B4-BE49-F238E27FC236}">
              <a16:creationId xmlns:a16="http://schemas.microsoft.com/office/drawing/2014/main" xmlns="" id="{00000000-0008-0000-0300-000082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47" name="Picture 30" descr="ecblank">
          <a:extLst>
            <a:ext uri="{FF2B5EF4-FFF2-40B4-BE49-F238E27FC236}">
              <a16:creationId xmlns:a16="http://schemas.microsoft.com/office/drawing/2014/main" xmlns="" id="{00000000-0008-0000-0300-000083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48" name="Picture 34" descr="ecblank">
          <a:extLst>
            <a:ext uri="{FF2B5EF4-FFF2-40B4-BE49-F238E27FC236}">
              <a16:creationId xmlns:a16="http://schemas.microsoft.com/office/drawing/2014/main" xmlns="" id="{00000000-0008-0000-0300-000084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49" name="Picture 38" descr="ecblank">
          <a:extLst>
            <a:ext uri="{FF2B5EF4-FFF2-40B4-BE49-F238E27FC236}">
              <a16:creationId xmlns:a16="http://schemas.microsoft.com/office/drawing/2014/main" xmlns="" id="{00000000-0008-0000-0300-000085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50" name="Picture 43" descr="ecblank">
          <a:extLst>
            <a:ext uri="{FF2B5EF4-FFF2-40B4-BE49-F238E27FC236}">
              <a16:creationId xmlns:a16="http://schemas.microsoft.com/office/drawing/2014/main" xmlns="" id="{00000000-0008-0000-0300-000086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51" name="Picture 47" descr="ecblank">
          <a:extLst>
            <a:ext uri="{FF2B5EF4-FFF2-40B4-BE49-F238E27FC236}">
              <a16:creationId xmlns:a16="http://schemas.microsoft.com/office/drawing/2014/main" xmlns="" id="{00000000-0008-0000-0300-000087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52" name="Picture 51" descr="ecblank">
          <a:extLst>
            <a:ext uri="{FF2B5EF4-FFF2-40B4-BE49-F238E27FC236}">
              <a16:creationId xmlns:a16="http://schemas.microsoft.com/office/drawing/2014/main" xmlns="" id="{00000000-0008-0000-0300-000088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53" name="Picture 55" descr="ecblank">
          <a:extLst>
            <a:ext uri="{FF2B5EF4-FFF2-40B4-BE49-F238E27FC236}">
              <a16:creationId xmlns:a16="http://schemas.microsoft.com/office/drawing/2014/main" xmlns="" id="{00000000-0008-0000-0300-000089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54" name="Picture 59" descr="ecblank">
          <a:extLst>
            <a:ext uri="{FF2B5EF4-FFF2-40B4-BE49-F238E27FC236}">
              <a16:creationId xmlns:a16="http://schemas.microsoft.com/office/drawing/2014/main" xmlns="" id="{00000000-0008-0000-0300-00008A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55" name="Picture 63" descr="ecblank">
          <a:extLst>
            <a:ext uri="{FF2B5EF4-FFF2-40B4-BE49-F238E27FC236}">
              <a16:creationId xmlns:a16="http://schemas.microsoft.com/office/drawing/2014/main" xmlns="" id="{00000000-0008-0000-0300-00008B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56" name="Picture 64" descr="ecblank">
          <a:extLst>
            <a:ext uri="{FF2B5EF4-FFF2-40B4-BE49-F238E27FC236}">
              <a16:creationId xmlns:a16="http://schemas.microsoft.com/office/drawing/2014/main" xmlns="" id="{00000000-0008-0000-0300-00008C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57" name="Picture 65" descr="ecblank">
          <a:extLst>
            <a:ext uri="{FF2B5EF4-FFF2-40B4-BE49-F238E27FC236}">
              <a16:creationId xmlns:a16="http://schemas.microsoft.com/office/drawing/2014/main" xmlns="" id="{00000000-0008-0000-0300-00008D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58" name="Picture 66" descr="ecblank">
          <a:extLst>
            <a:ext uri="{FF2B5EF4-FFF2-40B4-BE49-F238E27FC236}">
              <a16:creationId xmlns:a16="http://schemas.microsoft.com/office/drawing/2014/main" xmlns="" id="{00000000-0008-0000-0300-00008E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59" name="Picture 68" descr="ecblank">
          <a:extLst>
            <a:ext uri="{FF2B5EF4-FFF2-40B4-BE49-F238E27FC236}">
              <a16:creationId xmlns:a16="http://schemas.microsoft.com/office/drawing/2014/main" xmlns="" id="{00000000-0008-0000-0300-00008F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60" name="Picture 72" descr="ecblank">
          <a:extLst>
            <a:ext uri="{FF2B5EF4-FFF2-40B4-BE49-F238E27FC236}">
              <a16:creationId xmlns:a16="http://schemas.microsoft.com/office/drawing/2014/main" xmlns="" id="{00000000-0008-0000-0300-000090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61" name="Picture 97" descr="ecblank">
          <a:extLst>
            <a:ext uri="{FF2B5EF4-FFF2-40B4-BE49-F238E27FC236}">
              <a16:creationId xmlns:a16="http://schemas.microsoft.com/office/drawing/2014/main" xmlns="" id="{00000000-0008-0000-0300-000091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62" name="Picture 99" descr="ecblank">
          <a:extLst>
            <a:ext uri="{FF2B5EF4-FFF2-40B4-BE49-F238E27FC236}">
              <a16:creationId xmlns:a16="http://schemas.microsoft.com/office/drawing/2014/main" xmlns="" id="{00000000-0008-0000-0300-000092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63" name="Picture 101" descr="ecblank">
          <a:extLst>
            <a:ext uri="{FF2B5EF4-FFF2-40B4-BE49-F238E27FC236}">
              <a16:creationId xmlns:a16="http://schemas.microsoft.com/office/drawing/2014/main" xmlns="" id="{00000000-0008-0000-0300-000093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64" name="Picture 103" descr="ecblank">
          <a:extLst>
            <a:ext uri="{FF2B5EF4-FFF2-40B4-BE49-F238E27FC236}">
              <a16:creationId xmlns:a16="http://schemas.microsoft.com/office/drawing/2014/main" xmlns="" id="{00000000-0008-0000-0300-000094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65" name="Picture 26" descr="ecblank">
          <a:extLst>
            <a:ext uri="{FF2B5EF4-FFF2-40B4-BE49-F238E27FC236}">
              <a16:creationId xmlns:a16="http://schemas.microsoft.com/office/drawing/2014/main" xmlns="" id="{00000000-0008-0000-0300-000095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66" name="Picture 30" descr="ecblank">
          <a:extLst>
            <a:ext uri="{FF2B5EF4-FFF2-40B4-BE49-F238E27FC236}">
              <a16:creationId xmlns:a16="http://schemas.microsoft.com/office/drawing/2014/main" xmlns="" id="{00000000-0008-0000-0300-000096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67" name="Picture 34" descr="ecblank">
          <a:extLst>
            <a:ext uri="{FF2B5EF4-FFF2-40B4-BE49-F238E27FC236}">
              <a16:creationId xmlns:a16="http://schemas.microsoft.com/office/drawing/2014/main" xmlns="" id="{00000000-0008-0000-0300-000097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68" name="Picture 38" descr="ecblank">
          <a:extLst>
            <a:ext uri="{FF2B5EF4-FFF2-40B4-BE49-F238E27FC236}">
              <a16:creationId xmlns:a16="http://schemas.microsoft.com/office/drawing/2014/main" xmlns="" id="{00000000-0008-0000-0300-000098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69" name="Picture 43" descr="ecblank">
          <a:extLst>
            <a:ext uri="{FF2B5EF4-FFF2-40B4-BE49-F238E27FC236}">
              <a16:creationId xmlns:a16="http://schemas.microsoft.com/office/drawing/2014/main" xmlns="" id="{00000000-0008-0000-0300-000099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70" name="Picture 47" descr="ecblank">
          <a:extLst>
            <a:ext uri="{FF2B5EF4-FFF2-40B4-BE49-F238E27FC236}">
              <a16:creationId xmlns:a16="http://schemas.microsoft.com/office/drawing/2014/main" xmlns="" id="{00000000-0008-0000-0300-00009A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71" name="Picture 51" descr="ecblank">
          <a:extLst>
            <a:ext uri="{FF2B5EF4-FFF2-40B4-BE49-F238E27FC236}">
              <a16:creationId xmlns:a16="http://schemas.microsoft.com/office/drawing/2014/main" xmlns="" id="{00000000-0008-0000-0300-00009B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72" name="Picture 55" descr="ecblank">
          <a:extLst>
            <a:ext uri="{FF2B5EF4-FFF2-40B4-BE49-F238E27FC236}">
              <a16:creationId xmlns:a16="http://schemas.microsoft.com/office/drawing/2014/main" xmlns="" id="{00000000-0008-0000-0300-00009C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73" name="Picture 59" descr="ecblank">
          <a:extLst>
            <a:ext uri="{FF2B5EF4-FFF2-40B4-BE49-F238E27FC236}">
              <a16:creationId xmlns:a16="http://schemas.microsoft.com/office/drawing/2014/main" xmlns="" id="{00000000-0008-0000-0300-00009D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74" name="Picture 63" descr="ecblank">
          <a:extLst>
            <a:ext uri="{FF2B5EF4-FFF2-40B4-BE49-F238E27FC236}">
              <a16:creationId xmlns:a16="http://schemas.microsoft.com/office/drawing/2014/main" xmlns="" id="{00000000-0008-0000-0300-00009E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75" name="Picture 64" descr="ecblank">
          <a:extLst>
            <a:ext uri="{FF2B5EF4-FFF2-40B4-BE49-F238E27FC236}">
              <a16:creationId xmlns:a16="http://schemas.microsoft.com/office/drawing/2014/main" xmlns="" id="{00000000-0008-0000-0300-00009F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76" name="Picture 65" descr="ecblank">
          <a:extLst>
            <a:ext uri="{FF2B5EF4-FFF2-40B4-BE49-F238E27FC236}">
              <a16:creationId xmlns:a16="http://schemas.microsoft.com/office/drawing/2014/main" xmlns="" id="{00000000-0008-0000-0300-0000A0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77" name="Picture 66" descr="ecblank">
          <a:extLst>
            <a:ext uri="{FF2B5EF4-FFF2-40B4-BE49-F238E27FC236}">
              <a16:creationId xmlns:a16="http://schemas.microsoft.com/office/drawing/2014/main" xmlns="" id="{00000000-0008-0000-0300-0000A1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78" name="Picture 68" descr="ecblank">
          <a:extLst>
            <a:ext uri="{FF2B5EF4-FFF2-40B4-BE49-F238E27FC236}">
              <a16:creationId xmlns:a16="http://schemas.microsoft.com/office/drawing/2014/main" xmlns="" id="{00000000-0008-0000-0300-0000A2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79" name="Picture 72" descr="ecblank">
          <a:extLst>
            <a:ext uri="{FF2B5EF4-FFF2-40B4-BE49-F238E27FC236}">
              <a16:creationId xmlns:a16="http://schemas.microsoft.com/office/drawing/2014/main" xmlns="" id="{00000000-0008-0000-0300-0000A3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80" name="Picture 97" descr="ecblank">
          <a:extLst>
            <a:ext uri="{FF2B5EF4-FFF2-40B4-BE49-F238E27FC236}">
              <a16:creationId xmlns:a16="http://schemas.microsoft.com/office/drawing/2014/main" xmlns="" id="{00000000-0008-0000-0300-0000A4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81" name="Picture 99" descr="ecblank">
          <a:extLst>
            <a:ext uri="{FF2B5EF4-FFF2-40B4-BE49-F238E27FC236}">
              <a16:creationId xmlns:a16="http://schemas.microsoft.com/office/drawing/2014/main" xmlns="" id="{00000000-0008-0000-0300-0000A5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82" name="Picture 101" descr="ecblank">
          <a:extLst>
            <a:ext uri="{FF2B5EF4-FFF2-40B4-BE49-F238E27FC236}">
              <a16:creationId xmlns:a16="http://schemas.microsoft.com/office/drawing/2014/main" xmlns="" id="{00000000-0008-0000-0300-0000A6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83" name="Picture 103" descr="ecblank">
          <a:extLst>
            <a:ext uri="{FF2B5EF4-FFF2-40B4-BE49-F238E27FC236}">
              <a16:creationId xmlns:a16="http://schemas.microsoft.com/office/drawing/2014/main" xmlns="" id="{00000000-0008-0000-0300-0000A7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84" name="Picture 105" descr="ecblank">
          <a:extLst>
            <a:ext uri="{FF2B5EF4-FFF2-40B4-BE49-F238E27FC236}">
              <a16:creationId xmlns:a16="http://schemas.microsoft.com/office/drawing/2014/main" xmlns="" id="{00000000-0008-0000-0300-0000A8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85" name="Picture 2" descr="ecblank">
          <a:extLst>
            <a:ext uri="{FF2B5EF4-FFF2-40B4-BE49-F238E27FC236}">
              <a16:creationId xmlns:a16="http://schemas.microsoft.com/office/drawing/2014/main" xmlns="" id="{00000000-0008-0000-0300-0000A9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86" name="Picture 6" descr="ecblank">
          <a:extLst>
            <a:ext uri="{FF2B5EF4-FFF2-40B4-BE49-F238E27FC236}">
              <a16:creationId xmlns:a16="http://schemas.microsoft.com/office/drawing/2014/main" xmlns="" id="{00000000-0008-0000-0300-0000AA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87" name="Picture 10" descr="ecblank">
          <a:extLst>
            <a:ext uri="{FF2B5EF4-FFF2-40B4-BE49-F238E27FC236}">
              <a16:creationId xmlns:a16="http://schemas.microsoft.com/office/drawing/2014/main" xmlns="" id="{00000000-0008-0000-0300-0000AB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88" name="Picture 14" descr="ecblank">
          <a:extLst>
            <a:ext uri="{FF2B5EF4-FFF2-40B4-BE49-F238E27FC236}">
              <a16:creationId xmlns:a16="http://schemas.microsoft.com/office/drawing/2014/main" xmlns="" id="{00000000-0008-0000-0300-0000AC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89" name="Picture 18" descr="ecblank">
          <a:extLst>
            <a:ext uri="{FF2B5EF4-FFF2-40B4-BE49-F238E27FC236}">
              <a16:creationId xmlns:a16="http://schemas.microsoft.com/office/drawing/2014/main" xmlns="" id="{00000000-0008-0000-0300-0000AD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90" name="Picture 22" descr="ecblank">
          <a:extLst>
            <a:ext uri="{FF2B5EF4-FFF2-40B4-BE49-F238E27FC236}">
              <a16:creationId xmlns:a16="http://schemas.microsoft.com/office/drawing/2014/main" xmlns="" id="{00000000-0008-0000-0300-0000AE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91" name="Picture 26" descr="ecblank">
          <a:extLst>
            <a:ext uri="{FF2B5EF4-FFF2-40B4-BE49-F238E27FC236}">
              <a16:creationId xmlns:a16="http://schemas.microsoft.com/office/drawing/2014/main" xmlns="" id="{00000000-0008-0000-0300-0000AF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92" name="Picture 30" descr="ecblank">
          <a:extLst>
            <a:ext uri="{FF2B5EF4-FFF2-40B4-BE49-F238E27FC236}">
              <a16:creationId xmlns:a16="http://schemas.microsoft.com/office/drawing/2014/main" xmlns="" id="{00000000-0008-0000-0300-0000B0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93" name="Picture 34" descr="ecblank">
          <a:extLst>
            <a:ext uri="{FF2B5EF4-FFF2-40B4-BE49-F238E27FC236}">
              <a16:creationId xmlns:a16="http://schemas.microsoft.com/office/drawing/2014/main" xmlns="" id="{00000000-0008-0000-0300-0000B1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94" name="Picture 38" descr="ecblank">
          <a:extLst>
            <a:ext uri="{FF2B5EF4-FFF2-40B4-BE49-F238E27FC236}">
              <a16:creationId xmlns:a16="http://schemas.microsoft.com/office/drawing/2014/main" xmlns="" id="{00000000-0008-0000-0300-0000B2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95" name="Picture 43" descr="ecblank">
          <a:extLst>
            <a:ext uri="{FF2B5EF4-FFF2-40B4-BE49-F238E27FC236}">
              <a16:creationId xmlns:a16="http://schemas.microsoft.com/office/drawing/2014/main" xmlns="" id="{00000000-0008-0000-0300-0000B3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96" name="Picture 47" descr="ecblank">
          <a:extLst>
            <a:ext uri="{FF2B5EF4-FFF2-40B4-BE49-F238E27FC236}">
              <a16:creationId xmlns:a16="http://schemas.microsoft.com/office/drawing/2014/main" xmlns="" id="{00000000-0008-0000-0300-0000B4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97" name="Picture 51" descr="ecblank">
          <a:extLst>
            <a:ext uri="{FF2B5EF4-FFF2-40B4-BE49-F238E27FC236}">
              <a16:creationId xmlns:a16="http://schemas.microsoft.com/office/drawing/2014/main" xmlns="" id="{00000000-0008-0000-0300-0000B5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98" name="Picture 55" descr="ecblank">
          <a:extLst>
            <a:ext uri="{FF2B5EF4-FFF2-40B4-BE49-F238E27FC236}">
              <a16:creationId xmlns:a16="http://schemas.microsoft.com/office/drawing/2014/main" xmlns="" id="{00000000-0008-0000-0300-0000B6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99" name="Picture 59" descr="ecblank">
          <a:extLst>
            <a:ext uri="{FF2B5EF4-FFF2-40B4-BE49-F238E27FC236}">
              <a16:creationId xmlns:a16="http://schemas.microsoft.com/office/drawing/2014/main" xmlns="" id="{00000000-0008-0000-0300-0000B7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000" name="Picture 63" descr="ecblank">
          <a:extLst>
            <a:ext uri="{FF2B5EF4-FFF2-40B4-BE49-F238E27FC236}">
              <a16:creationId xmlns:a16="http://schemas.microsoft.com/office/drawing/2014/main" xmlns="" id="{00000000-0008-0000-0300-0000B8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001" name="Picture 64" descr="ecblank">
          <a:extLst>
            <a:ext uri="{FF2B5EF4-FFF2-40B4-BE49-F238E27FC236}">
              <a16:creationId xmlns:a16="http://schemas.microsoft.com/office/drawing/2014/main" xmlns="" id="{00000000-0008-0000-0300-0000B9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002" name="Picture 65" descr="ecblank">
          <a:extLst>
            <a:ext uri="{FF2B5EF4-FFF2-40B4-BE49-F238E27FC236}">
              <a16:creationId xmlns:a16="http://schemas.microsoft.com/office/drawing/2014/main" xmlns="" id="{00000000-0008-0000-0300-0000BA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003" name="Picture 66" descr="ecblank">
          <a:extLst>
            <a:ext uri="{FF2B5EF4-FFF2-40B4-BE49-F238E27FC236}">
              <a16:creationId xmlns:a16="http://schemas.microsoft.com/office/drawing/2014/main" xmlns="" id="{00000000-0008-0000-0300-0000BB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004" name="Picture 68" descr="ecblank">
          <a:extLst>
            <a:ext uri="{FF2B5EF4-FFF2-40B4-BE49-F238E27FC236}">
              <a16:creationId xmlns:a16="http://schemas.microsoft.com/office/drawing/2014/main" xmlns="" id="{00000000-0008-0000-0300-0000BC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005" name="Picture 72" descr="ecblank">
          <a:extLst>
            <a:ext uri="{FF2B5EF4-FFF2-40B4-BE49-F238E27FC236}">
              <a16:creationId xmlns:a16="http://schemas.microsoft.com/office/drawing/2014/main" xmlns="" id="{00000000-0008-0000-0300-0000BD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006" name="Picture 97" descr="ecblank">
          <a:extLst>
            <a:ext uri="{FF2B5EF4-FFF2-40B4-BE49-F238E27FC236}">
              <a16:creationId xmlns:a16="http://schemas.microsoft.com/office/drawing/2014/main" xmlns="" id="{00000000-0008-0000-0300-0000BE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007" name="Picture 99" descr="ecblank">
          <a:extLst>
            <a:ext uri="{FF2B5EF4-FFF2-40B4-BE49-F238E27FC236}">
              <a16:creationId xmlns:a16="http://schemas.microsoft.com/office/drawing/2014/main" xmlns="" id="{00000000-0008-0000-0300-0000BF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008" name="Picture 101" descr="ecblank">
          <a:extLst>
            <a:ext uri="{FF2B5EF4-FFF2-40B4-BE49-F238E27FC236}">
              <a16:creationId xmlns:a16="http://schemas.microsoft.com/office/drawing/2014/main" xmlns="" id="{00000000-0008-0000-0300-0000C0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009" name="Picture 103" descr="ecblank">
          <a:extLst>
            <a:ext uri="{FF2B5EF4-FFF2-40B4-BE49-F238E27FC236}">
              <a16:creationId xmlns:a16="http://schemas.microsoft.com/office/drawing/2014/main" xmlns="" id="{00000000-0008-0000-0300-0000C1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10" name="Picture 30" descr="ecblank">
          <a:extLst>
            <a:ext uri="{FF2B5EF4-FFF2-40B4-BE49-F238E27FC236}">
              <a16:creationId xmlns:a16="http://schemas.microsoft.com/office/drawing/2014/main" xmlns="" id="{00000000-0008-0000-0300-0000C2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11" name="Picture 34" descr="ecblank">
          <a:extLst>
            <a:ext uri="{FF2B5EF4-FFF2-40B4-BE49-F238E27FC236}">
              <a16:creationId xmlns:a16="http://schemas.microsoft.com/office/drawing/2014/main" xmlns="" id="{00000000-0008-0000-0300-0000C3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12" name="Picture 38" descr="ecblank">
          <a:extLst>
            <a:ext uri="{FF2B5EF4-FFF2-40B4-BE49-F238E27FC236}">
              <a16:creationId xmlns:a16="http://schemas.microsoft.com/office/drawing/2014/main" xmlns="" id="{00000000-0008-0000-0300-0000C4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13" name="Picture 43" descr="ecblank">
          <a:extLst>
            <a:ext uri="{FF2B5EF4-FFF2-40B4-BE49-F238E27FC236}">
              <a16:creationId xmlns:a16="http://schemas.microsoft.com/office/drawing/2014/main" xmlns="" id="{00000000-0008-0000-0300-0000C5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14" name="Picture 47" descr="ecblank">
          <a:extLst>
            <a:ext uri="{FF2B5EF4-FFF2-40B4-BE49-F238E27FC236}">
              <a16:creationId xmlns:a16="http://schemas.microsoft.com/office/drawing/2014/main" xmlns="" id="{00000000-0008-0000-0300-0000C6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15" name="Picture 51" descr="ecblank">
          <a:extLst>
            <a:ext uri="{FF2B5EF4-FFF2-40B4-BE49-F238E27FC236}">
              <a16:creationId xmlns:a16="http://schemas.microsoft.com/office/drawing/2014/main" xmlns="" id="{00000000-0008-0000-0300-0000C7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16" name="Picture 55" descr="ecblank">
          <a:extLst>
            <a:ext uri="{FF2B5EF4-FFF2-40B4-BE49-F238E27FC236}">
              <a16:creationId xmlns:a16="http://schemas.microsoft.com/office/drawing/2014/main" xmlns="" id="{00000000-0008-0000-0300-0000C8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17" name="Picture 59" descr="ecblank">
          <a:extLst>
            <a:ext uri="{FF2B5EF4-FFF2-40B4-BE49-F238E27FC236}">
              <a16:creationId xmlns:a16="http://schemas.microsoft.com/office/drawing/2014/main" xmlns="" id="{00000000-0008-0000-0300-0000C9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18" name="Picture 63" descr="ecblank">
          <a:extLst>
            <a:ext uri="{FF2B5EF4-FFF2-40B4-BE49-F238E27FC236}">
              <a16:creationId xmlns:a16="http://schemas.microsoft.com/office/drawing/2014/main" xmlns="" id="{00000000-0008-0000-0300-0000CA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19" name="Picture 64" descr="ecblank">
          <a:extLst>
            <a:ext uri="{FF2B5EF4-FFF2-40B4-BE49-F238E27FC236}">
              <a16:creationId xmlns:a16="http://schemas.microsoft.com/office/drawing/2014/main" xmlns="" id="{00000000-0008-0000-0300-0000CB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20" name="Picture 65" descr="ecblank">
          <a:extLst>
            <a:ext uri="{FF2B5EF4-FFF2-40B4-BE49-F238E27FC236}">
              <a16:creationId xmlns:a16="http://schemas.microsoft.com/office/drawing/2014/main" xmlns="" id="{00000000-0008-0000-0300-0000CC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21" name="Picture 66" descr="ecblank">
          <a:extLst>
            <a:ext uri="{FF2B5EF4-FFF2-40B4-BE49-F238E27FC236}">
              <a16:creationId xmlns:a16="http://schemas.microsoft.com/office/drawing/2014/main" xmlns="" id="{00000000-0008-0000-0300-0000CD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22" name="Picture 68" descr="ecblank">
          <a:extLst>
            <a:ext uri="{FF2B5EF4-FFF2-40B4-BE49-F238E27FC236}">
              <a16:creationId xmlns:a16="http://schemas.microsoft.com/office/drawing/2014/main" xmlns="" id="{00000000-0008-0000-0300-0000CE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23" name="Picture 72" descr="ecblank">
          <a:extLst>
            <a:ext uri="{FF2B5EF4-FFF2-40B4-BE49-F238E27FC236}">
              <a16:creationId xmlns:a16="http://schemas.microsoft.com/office/drawing/2014/main" xmlns="" id="{00000000-0008-0000-0300-0000CF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24" name="Picture 97" descr="ecblank">
          <a:extLst>
            <a:ext uri="{FF2B5EF4-FFF2-40B4-BE49-F238E27FC236}">
              <a16:creationId xmlns:a16="http://schemas.microsoft.com/office/drawing/2014/main" xmlns="" id="{00000000-0008-0000-0300-0000D0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25" name="Picture 99" descr="ecblank">
          <a:extLst>
            <a:ext uri="{FF2B5EF4-FFF2-40B4-BE49-F238E27FC236}">
              <a16:creationId xmlns:a16="http://schemas.microsoft.com/office/drawing/2014/main" xmlns="" id="{00000000-0008-0000-0300-0000D1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26" name="Picture 101" descr="ecblank">
          <a:extLst>
            <a:ext uri="{FF2B5EF4-FFF2-40B4-BE49-F238E27FC236}">
              <a16:creationId xmlns:a16="http://schemas.microsoft.com/office/drawing/2014/main" xmlns="" id="{00000000-0008-0000-0300-0000D2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27" name="Picture 103" descr="ecblank">
          <a:extLst>
            <a:ext uri="{FF2B5EF4-FFF2-40B4-BE49-F238E27FC236}">
              <a16:creationId xmlns:a16="http://schemas.microsoft.com/office/drawing/2014/main" xmlns="" id="{00000000-0008-0000-0300-0000D3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28" name="Picture 105" descr="ecblank">
          <a:extLst>
            <a:ext uri="{FF2B5EF4-FFF2-40B4-BE49-F238E27FC236}">
              <a16:creationId xmlns:a16="http://schemas.microsoft.com/office/drawing/2014/main" xmlns="" id="{00000000-0008-0000-0300-0000D4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29" name="Picture 2" descr="ecblank">
          <a:extLst>
            <a:ext uri="{FF2B5EF4-FFF2-40B4-BE49-F238E27FC236}">
              <a16:creationId xmlns:a16="http://schemas.microsoft.com/office/drawing/2014/main" xmlns="" id="{00000000-0008-0000-0300-0000D5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30" name="Picture 6" descr="ecblank">
          <a:extLst>
            <a:ext uri="{FF2B5EF4-FFF2-40B4-BE49-F238E27FC236}">
              <a16:creationId xmlns:a16="http://schemas.microsoft.com/office/drawing/2014/main" xmlns="" id="{00000000-0008-0000-0300-0000D6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31" name="Picture 10" descr="ecblank">
          <a:extLst>
            <a:ext uri="{FF2B5EF4-FFF2-40B4-BE49-F238E27FC236}">
              <a16:creationId xmlns:a16="http://schemas.microsoft.com/office/drawing/2014/main" xmlns="" id="{00000000-0008-0000-0300-0000D7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32" name="Picture 14" descr="ecblank">
          <a:extLst>
            <a:ext uri="{FF2B5EF4-FFF2-40B4-BE49-F238E27FC236}">
              <a16:creationId xmlns:a16="http://schemas.microsoft.com/office/drawing/2014/main" xmlns="" id="{00000000-0008-0000-0300-0000D8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33" name="Picture 18" descr="ecblank">
          <a:extLst>
            <a:ext uri="{FF2B5EF4-FFF2-40B4-BE49-F238E27FC236}">
              <a16:creationId xmlns:a16="http://schemas.microsoft.com/office/drawing/2014/main" xmlns="" id="{00000000-0008-0000-0300-0000D9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34" name="Picture 22" descr="ecblank">
          <a:extLst>
            <a:ext uri="{FF2B5EF4-FFF2-40B4-BE49-F238E27FC236}">
              <a16:creationId xmlns:a16="http://schemas.microsoft.com/office/drawing/2014/main" xmlns="" id="{00000000-0008-0000-0300-0000DA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35" name="Picture 26" descr="ecblank">
          <a:extLst>
            <a:ext uri="{FF2B5EF4-FFF2-40B4-BE49-F238E27FC236}">
              <a16:creationId xmlns:a16="http://schemas.microsoft.com/office/drawing/2014/main" xmlns="" id="{00000000-0008-0000-0300-0000DB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36" name="Picture 30" descr="ecblank">
          <a:extLst>
            <a:ext uri="{FF2B5EF4-FFF2-40B4-BE49-F238E27FC236}">
              <a16:creationId xmlns:a16="http://schemas.microsoft.com/office/drawing/2014/main" xmlns="" id="{00000000-0008-0000-0300-0000DC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37" name="Picture 34" descr="ecblank">
          <a:extLst>
            <a:ext uri="{FF2B5EF4-FFF2-40B4-BE49-F238E27FC236}">
              <a16:creationId xmlns:a16="http://schemas.microsoft.com/office/drawing/2014/main" xmlns="" id="{00000000-0008-0000-0300-0000DD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38" name="Picture 38" descr="ecblank">
          <a:extLst>
            <a:ext uri="{FF2B5EF4-FFF2-40B4-BE49-F238E27FC236}">
              <a16:creationId xmlns:a16="http://schemas.microsoft.com/office/drawing/2014/main" xmlns="" id="{00000000-0008-0000-0300-0000DE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39" name="Picture 43" descr="ecblank">
          <a:extLst>
            <a:ext uri="{FF2B5EF4-FFF2-40B4-BE49-F238E27FC236}">
              <a16:creationId xmlns:a16="http://schemas.microsoft.com/office/drawing/2014/main" xmlns="" id="{00000000-0008-0000-0300-0000DF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40" name="Picture 47" descr="ecblank">
          <a:extLst>
            <a:ext uri="{FF2B5EF4-FFF2-40B4-BE49-F238E27FC236}">
              <a16:creationId xmlns:a16="http://schemas.microsoft.com/office/drawing/2014/main" xmlns="" id="{00000000-0008-0000-0300-0000E0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41" name="Picture 51" descr="ecblank">
          <a:extLst>
            <a:ext uri="{FF2B5EF4-FFF2-40B4-BE49-F238E27FC236}">
              <a16:creationId xmlns:a16="http://schemas.microsoft.com/office/drawing/2014/main" xmlns="" id="{00000000-0008-0000-0300-0000E1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42" name="Picture 55" descr="ecblank">
          <a:extLst>
            <a:ext uri="{FF2B5EF4-FFF2-40B4-BE49-F238E27FC236}">
              <a16:creationId xmlns:a16="http://schemas.microsoft.com/office/drawing/2014/main" xmlns="" id="{00000000-0008-0000-0300-0000E2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43" name="Picture 59" descr="ecblank">
          <a:extLst>
            <a:ext uri="{FF2B5EF4-FFF2-40B4-BE49-F238E27FC236}">
              <a16:creationId xmlns:a16="http://schemas.microsoft.com/office/drawing/2014/main" xmlns="" id="{00000000-0008-0000-0300-0000E3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44" name="Picture 63" descr="ecblank">
          <a:extLst>
            <a:ext uri="{FF2B5EF4-FFF2-40B4-BE49-F238E27FC236}">
              <a16:creationId xmlns:a16="http://schemas.microsoft.com/office/drawing/2014/main" xmlns="" id="{00000000-0008-0000-0300-0000E4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45" name="Picture 64" descr="ecblank">
          <a:extLst>
            <a:ext uri="{FF2B5EF4-FFF2-40B4-BE49-F238E27FC236}">
              <a16:creationId xmlns:a16="http://schemas.microsoft.com/office/drawing/2014/main" xmlns="" id="{00000000-0008-0000-0300-0000E5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46" name="Picture 65" descr="ecblank">
          <a:extLst>
            <a:ext uri="{FF2B5EF4-FFF2-40B4-BE49-F238E27FC236}">
              <a16:creationId xmlns:a16="http://schemas.microsoft.com/office/drawing/2014/main" xmlns="" id="{00000000-0008-0000-0300-0000E6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47" name="Picture 66" descr="ecblank">
          <a:extLst>
            <a:ext uri="{FF2B5EF4-FFF2-40B4-BE49-F238E27FC236}">
              <a16:creationId xmlns:a16="http://schemas.microsoft.com/office/drawing/2014/main" xmlns="" id="{00000000-0008-0000-0300-0000E7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48" name="Picture 68" descr="ecblank">
          <a:extLst>
            <a:ext uri="{FF2B5EF4-FFF2-40B4-BE49-F238E27FC236}">
              <a16:creationId xmlns:a16="http://schemas.microsoft.com/office/drawing/2014/main" xmlns="" id="{00000000-0008-0000-0300-0000E8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49" name="Picture 72" descr="ecblank">
          <a:extLst>
            <a:ext uri="{FF2B5EF4-FFF2-40B4-BE49-F238E27FC236}">
              <a16:creationId xmlns:a16="http://schemas.microsoft.com/office/drawing/2014/main" xmlns="" id="{00000000-0008-0000-0300-0000E9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50" name="Picture 97" descr="ecblank">
          <a:extLst>
            <a:ext uri="{FF2B5EF4-FFF2-40B4-BE49-F238E27FC236}">
              <a16:creationId xmlns:a16="http://schemas.microsoft.com/office/drawing/2014/main" xmlns="" id="{00000000-0008-0000-0300-0000EA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51" name="Picture 99" descr="ecblank">
          <a:extLst>
            <a:ext uri="{FF2B5EF4-FFF2-40B4-BE49-F238E27FC236}">
              <a16:creationId xmlns:a16="http://schemas.microsoft.com/office/drawing/2014/main" xmlns="" id="{00000000-0008-0000-0300-0000EB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52" name="Picture 101" descr="ecblank">
          <a:extLst>
            <a:ext uri="{FF2B5EF4-FFF2-40B4-BE49-F238E27FC236}">
              <a16:creationId xmlns:a16="http://schemas.microsoft.com/office/drawing/2014/main" xmlns="" id="{00000000-0008-0000-0300-0000EC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53" name="Picture 103" descr="ecblank">
          <a:extLst>
            <a:ext uri="{FF2B5EF4-FFF2-40B4-BE49-F238E27FC236}">
              <a16:creationId xmlns:a16="http://schemas.microsoft.com/office/drawing/2014/main" xmlns="" id="{00000000-0008-0000-0300-0000ED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54" name="Picture 26" descr="ecblank">
          <a:extLst>
            <a:ext uri="{FF2B5EF4-FFF2-40B4-BE49-F238E27FC236}">
              <a16:creationId xmlns:a16="http://schemas.microsoft.com/office/drawing/2014/main" xmlns="" id="{00000000-0008-0000-0300-0000EE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55" name="Picture 30" descr="ecblank">
          <a:extLst>
            <a:ext uri="{FF2B5EF4-FFF2-40B4-BE49-F238E27FC236}">
              <a16:creationId xmlns:a16="http://schemas.microsoft.com/office/drawing/2014/main" xmlns="" id="{00000000-0008-0000-0300-0000EF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56" name="Picture 34" descr="ecblank">
          <a:extLst>
            <a:ext uri="{FF2B5EF4-FFF2-40B4-BE49-F238E27FC236}">
              <a16:creationId xmlns:a16="http://schemas.microsoft.com/office/drawing/2014/main" xmlns="" id="{00000000-0008-0000-0300-0000F0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57" name="Picture 38" descr="ecblank">
          <a:extLst>
            <a:ext uri="{FF2B5EF4-FFF2-40B4-BE49-F238E27FC236}">
              <a16:creationId xmlns:a16="http://schemas.microsoft.com/office/drawing/2014/main" xmlns="" id="{00000000-0008-0000-0300-0000F1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58" name="Picture 43" descr="ecblank">
          <a:extLst>
            <a:ext uri="{FF2B5EF4-FFF2-40B4-BE49-F238E27FC236}">
              <a16:creationId xmlns:a16="http://schemas.microsoft.com/office/drawing/2014/main" xmlns="" id="{00000000-0008-0000-0300-0000F2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59" name="Picture 47" descr="ecblank">
          <a:extLst>
            <a:ext uri="{FF2B5EF4-FFF2-40B4-BE49-F238E27FC236}">
              <a16:creationId xmlns:a16="http://schemas.microsoft.com/office/drawing/2014/main" xmlns="" id="{00000000-0008-0000-0300-0000F3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60" name="Picture 51" descr="ecblank">
          <a:extLst>
            <a:ext uri="{FF2B5EF4-FFF2-40B4-BE49-F238E27FC236}">
              <a16:creationId xmlns:a16="http://schemas.microsoft.com/office/drawing/2014/main" xmlns="" id="{00000000-0008-0000-0300-0000F4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61" name="Picture 55" descr="ecblank">
          <a:extLst>
            <a:ext uri="{FF2B5EF4-FFF2-40B4-BE49-F238E27FC236}">
              <a16:creationId xmlns:a16="http://schemas.microsoft.com/office/drawing/2014/main" xmlns="" id="{00000000-0008-0000-0300-0000F5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62" name="Picture 59" descr="ecblank">
          <a:extLst>
            <a:ext uri="{FF2B5EF4-FFF2-40B4-BE49-F238E27FC236}">
              <a16:creationId xmlns:a16="http://schemas.microsoft.com/office/drawing/2014/main" xmlns="" id="{00000000-0008-0000-0300-0000F6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63" name="Picture 63" descr="ecblank">
          <a:extLst>
            <a:ext uri="{FF2B5EF4-FFF2-40B4-BE49-F238E27FC236}">
              <a16:creationId xmlns:a16="http://schemas.microsoft.com/office/drawing/2014/main" xmlns="" id="{00000000-0008-0000-0300-0000F7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64" name="Picture 64" descr="ecblank">
          <a:extLst>
            <a:ext uri="{FF2B5EF4-FFF2-40B4-BE49-F238E27FC236}">
              <a16:creationId xmlns:a16="http://schemas.microsoft.com/office/drawing/2014/main" xmlns="" id="{00000000-0008-0000-0300-0000F8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65" name="Picture 65" descr="ecblank">
          <a:extLst>
            <a:ext uri="{FF2B5EF4-FFF2-40B4-BE49-F238E27FC236}">
              <a16:creationId xmlns:a16="http://schemas.microsoft.com/office/drawing/2014/main" xmlns="" id="{00000000-0008-0000-0300-0000F9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66" name="Picture 66" descr="ecblank">
          <a:extLst>
            <a:ext uri="{FF2B5EF4-FFF2-40B4-BE49-F238E27FC236}">
              <a16:creationId xmlns:a16="http://schemas.microsoft.com/office/drawing/2014/main" xmlns="" id="{00000000-0008-0000-0300-0000FA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67" name="Picture 68" descr="ecblank">
          <a:extLst>
            <a:ext uri="{FF2B5EF4-FFF2-40B4-BE49-F238E27FC236}">
              <a16:creationId xmlns:a16="http://schemas.microsoft.com/office/drawing/2014/main" xmlns="" id="{00000000-0008-0000-0300-0000FB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68" name="Picture 72" descr="ecblank">
          <a:extLst>
            <a:ext uri="{FF2B5EF4-FFF2-40B4-BE49-F238E27FC236}">
              <a16:creationId xmlns:a16="http://schemas.microsoft.com/office/drawing/2014/main" xmlns="" id="{00000000-0008-0000-0300-0000FC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69" name="Picture 97" descr="ecblank">
          <a:extLst>
            <a:ext uri="{FF2B5EF4-FFF2-40B4-BE49-F238E27FC236}">
              <a16:creationId xmlns:a16="http://schemas.microsoft.com/office/drawing/2014/main" xmlns="" id="{00000000-0008-0000-0300-0000FD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70" name="Picture 99" descr="ecblank">
          <a:extLst>
            <a:ext uri="{FF2B5EF4-FFF2-40B4-BE49-F238E27FC236}">
              <a16:creationId xmlns:a16="http://schemas.microsoft.com/office/drawing/2014/main" xmlns="" id="{00000000-0008-0000-0300-0000FE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71" name="Picture 101" descr="ecblank">
          <a:extLst>
            <a:ext uri="{FF2B5EF4-FFF2-40B4-BE49-F238E27FC236}">
              <a16:creationId xmlns:a16="http://schemas.microsoft.com/office/drawing/2014/main" xmlns="" id="{00000000-0008-0000-0300-0000FF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72" name="Picture 103" descr="ecblank">
          <a:extLst>
            <a:ext uri="{FF2B5EF4-FFF2-40B4-BE49-F238E27FC236}">
              <a16:creationId xmlns:a16="http://schemas.microsoft.com/office/drawing/2014/main" xmlns="" id="{00000000-0008-0000-0300-000000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73" name="Picture 105" descr="ecblank">
          <a:extLst>
            <a:ext uri="{FF2B5EF4-FFF2-40B4-BE49-F238E27FC236}">
              <a16:creationId xmlns:a16="http://schemas.microsoft.com/office/drawing/2014/main" xmlns="" id="{00000000-0008-0000-0300-000001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74" name="Picture 2" descr="ecblank">
          <a:extLst>
            <a:ext uri="{FF2B5EF4-FFF2-40B4-BE49-F238E27FC236}">
              <a16:creationId xmlns:a16="http://schemas.microsoft.com/office/drawing/2014/main" xmlns="" id="{00000000-0008-0000-0300-000002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75" name="Picture 6" descr="ecblank">
          <a:extLst>
            <a:ext uri="{FF2B5EF4-FFF2-40B4-BE49-F238E27FC236}">
              <a16:creationId xmlns:a16="http://schemas.microsoft.com/office/drawing/2014/main" xmlns="" id="{00000000-0008-0000-0300-000003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76" name="Picture 10" descr="ecblank">
          <a:extLst>
            <a:ext uri="{FF2B5EF4-FFF2-40B4-BE49-F238E27FC236}">
              <a16:creationId xmlns:a16="http://schemas.microsoft.com/office/drawing/2014/main" xmlns="" id="{00000000-0008-0000-0300-000004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77" name="Picture 14" descr="ecblank">
          <a:extLst>
            <a:ext uri="{FF2B5EF4-FFF2-40B4-BE49-F238E27FC236}">
              <a16:creationId xmlns:a16="http://schemas.microsoft.com/office/drawing/2014/main" xmlns="" id="{00000000-0008-0000-0300-000005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78" name="Picture 18" descr="ecblank">
          <a:extLst>
            <a:ext uri="{FF2B5EF4-FFF2-40B4-BE49-F238E27FC236}">
              <a16:creationId xmlns:a16="http://schemas.microsoft.com/office/drawing/2014/main" xmlns="" id="{00000000-0008-0000-0300-000006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79" name="Picture 22" descr="ecblank">
          <a:extLst>
            <a:ext uri="{FF2B5EF4-FFF2-40B4-BE49-F238E27FC236}">
              <a16:creationId xmlns:a16="http://schemas.microsoft.com/office/drawing/2014/main" xmlns="" id="{00000000-0008-0000-0300-000007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80" name="Picture 26" descr="ecblank">
          <a:extLst>
            <a:ext uri="{FF2B5EF4-FFF2-40B4-BE49-F238E27FC236}">
              <a16:creationId xmlns:a16="http://schemas.microsoft.com/office/drawing/2014/main" xmlns="" id="{00000000-0008-0000-0300-000008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81" name="Picture 30" descr="ecblank">
          <a:extLst>
            <a:ext uri="{FF2B5EF4-FFF2-40B4-BE49-F238E27FC236}">
              <a16:creationId xmlns:a16="http://schemas.microsoft.com/office/drawing/2014/main" xmlns="" id="{00000000-0008-0000-0300-000009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82" name="Picture 34" descr="ecblank">
          <a:extLst>
            <a:ext uri="{FF2B5EF4-FFF2-40B4-BE49-F238E27FC236}">
              <a16:creationId xmlns:a16="http://schemas.microsoft.com/office/drawing/2014/main" xmlns="" id="{00000000-0008-0000-0300-00000A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83" name="Picture 38" descr="ecblank">
          <a:extLst>
            <a:ext uri="{FF2B5EF4-FFF2-40B4-BE49-F238E27FC236}">
              <a16:creationId xmlns:a16="http://schemas.microsoft.com/office/drawing/2014/main" xmlns="" id="{00000000-0008-0000-0300-00000B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84" name="Picture 43" descr="ecblank">
          <a:extLst>
            <a:ext uri="{FF2B5EF4-FFF2-40B4-BE49-F238E27FC236}">
              <a16:creationId xmlns:a16="http://schemas.microsoft.com/office/drawing/2014/main" xmlns="" id="{00000000-0008-0000-0300-00000C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85" name="Picture 47" descr="ecblank">
          <a:extLst>
            <a:ext uri="{FF2B5EF4-FFF2-40B4-BE49-F238E27FC236}">
              <a16:creationId xmlns:a16="http://schemas.microsoft.com/office/drawing/2014/main" xmlns="" id="{00000000-0008-0000-0300-00000D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86" name="Picture 51" descr="ecblank">
          <a:extLst>
            <a:ext uri="{FF2B5EF4-FFF2-40B4-BE49-F238E27FC236}">
              <a16:creationId xmlns:a16="http://schemas.microsoft.com/office/drawing/2014/main" xmlns="" id="{00000000-0008-0000-0300-00000E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87" name="Picture 55" descr="ecblank">
          <a:extLst>
            <a:ext uri="{FF2B5EF4-FFF2-40B4-BE49-F238E27FC236}">
              <a16:creationId xmlns:a16="http://schemas.microsoft.com/office/drawing/2014/main" xmlns="" id="{00000000-0008-0000-0300-00000F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88" name="Picture 59" descr="ecblank">
          <a:extLst>
            <a:ext uri="{FF2B5EF4-FFF2-40B4-BE49-F238E27FC236}">
              <a16:creationId xmlns:a16="http://schemas.microsoft.com/office/drawing/2014/main" xmlns="" id="{00000000-0008-0000-0300-000010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89" name="Picture 63" descr="ecblank">
          <a:extLst>
            <a:ext uri="{FF2B5EF4-FFF2-40B4-BE49-F238E27FC236}">
              <a16:creationId xmlns:a16="http://schemas.microsoft.com/office/drawing/2014/main" xmlns="" id="{00000000-0008-0000-0300-000011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90" name="Picture 64" descr="ecblank">
          <a:extLst>
            <a:ext uri="{FF2B5EF4-FFF2-40B4-BE49-F238E27FC236}">
              <a16:creationId xmlns:a16="http://schemas.microsoft.com/office/drawing/2014/main" xmlns="" id="{00000000-0008-0000-0300-000012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91" name="Picture 65" descr="ecblank">
          <a:extLst>
            <a:ext uri="{FF2B5EF4-FFF2-40B4-BE49-F238E27FC236}">
              <a16:creationId xmlns:a16="http://schemas.microsoft.com/office/drawing/2014/main" xmlns="" id="{00000000-0008-0000-0300-000013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92" name="Picture 66" descr="ecblank">
          <a:extLst>
            <a:ext uri="{FF2B5EF4-FFF2-40B4-BE49-F238E27FC236}">
              <a16:creationId xmlns:a16="http://schemas.microsoft.com/office/drawing/2014/main" xmlns="" id="{00000000-0008-0000-0300-000014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93" name="Picture 68" descr="ecblank">
          <a:extLst>
            <a:ext uri="{FF2B5EF4-FFF2-40B4-BE49-F238E27FC236}">
              <a16:creationId xmlns:a16="http://schemas.microsoft.com/office/drawing/2014/main" xmlns="" id="{00000000-0008-0000-0300-000015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94" name="Picture 72" descr="ecblank">
          <a:extLst>
            <a:ext uri="{FF2B5EF4-FFF2-40B4-BE49-F238E27FC236}">
              <a16:creationId xmlns:a16="http://schemas.microsoft.com/office/drawing/2014/main" xmlns="" id="{00000000-0008-0000-0300-000016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95" name="Picture 97" descr="ecblank">
          <a:extLst>
            <a:ext uri="{FF2B5EF4-FFF2-40B4-BE49-F238E27FC236}">
              <a16:creationId xmlns:a16="http://schemas.microsoft.com/office/drawing/2014/main" xmlns="" id="{00000000-0008-0000-0300-000017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96" name="Picture 99" descr="ecblank">
          <a:extLst>
            <a:ext uri="{FF2B5EF4-FFF2-40B4-BE49-F238E27FC236}">
              <a16:creationId xmlns:a16="http://schemas.microsoft.com/office/drawing/2014/main" xmlns="" id="{00000000-0008-0000-0300-000018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97" name="Picture 101" descr="ecblank">
          <a:extLst>
            <a:ext uri="{FF2B5EF4-FFF2-40B4-BE49-F238E27FC236}">
              <a16:creationId xmlns:a16="http://schemas.microsoft.com/office/drawing/2014/main" xmlns="" id="{00000000-0008-0000-0300-000019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98" name="Picture 103" descr="ecblank">
          <a:extLst>
            <a:ext uri="{FF2B5EF4-FFF2-40B4-BE49-F238E27FC236}">
              <a16:creationId xmlns:a16="http://schemas.microsoft.com/office/drawing/2014/main" xmlns="" id="{00000000-0008-0000-0300-00001A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099" name="Picture 30" descr="ecblank">
          <a:extLst>
            <a:ext uri="{FF2B5EF4-FFF2-40B4-BE49-F238E27FC236}">
              <a16:creationId xmlns:a16="http://schemas.microsoft.com/office/drawing/2014/main" xmlns="" id="{00000000-0008-0000-0300-00001B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00" name="Picture 34" descr="ecblank">
          <a:extLst>
            <a:ext uri="{FF2B5EF4-FFF2-40B4-BE49-F238E27FC236}">
              <a16:creationId xmlns:a16="http://schemas.microsoft.com/office/drawing/2014/main" xmlns="" id="{00000000-0008-0000-0300-00001C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01" name="Picture 38" descr="ecblank">
          <a:extLst>
            <a:ext uri="{FF2B5EF4-FFF2-40B4-BE49-F238E27FC236}">
              <a16:creationId xmlns:a16="http://schemas.microsoft.com/office/drawing/2014/main" xmlns="" id="{00000000-0008-0000-0300-00001D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02" name="Picture 43" descr="ecblank">
          <a:extLst>
            <a:ext uri="{FF2B5EF4-FFF2-40B4-BE49-F238E27FC236}">
              <a16:creationId xmlns:a16="http://schemas.microsoft.com/office/drawing/2014/main" xmlns="" id="{00000000-0008-0000-0300-00001E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03" name="Picture 47" descr="ecblank">
          <a:extLst>
            <a:ext uri="{FF2B5EF4-FFF2-40B4-BE49-F238E27FC236}">
              <a16:creationId xmlns:a16="http://schemas.microsoft.com/office/drawing/2014/main" xmlns="" id="{00000000-0008-0000-0300-00001F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04" name="Picture 51" descr="ecblank">
          <a:extLst>
            <a:ext uri="{FF2B5EF4-FFF2-40B4-BE49-F238E27FC236}">
              <a16:creationId xmlns:a16="http://schemas.microsoft.com/office/drawing/2014/main" xmlns="" id="{00000000-0008-0000-0300-000020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05" name="Picture 55" descr="ecblank">
          <a:extLst>
            <a:ext uri="{FF2B5EF4-FFF2-40B4-BE49-F238E27FC236}">
              <a16:creationId xmlns:a16="http://schemas.microsoft.com/office/drawing/2014/main" xmlns="" id="{00000000-0008-0000-0300-000021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06" name="Picture 59" descr="ecblank">
          <a:extLst>
            <a:ext uri="{FF2B5EF4-FFF2-40B4-BE49-F238E27FC236}">
              <a16:creationId xmlns:a16="http://schemas.microsoft.com/office/drawing/2014/main" xmlns="" id="{00000000-0008-0000-0300-000022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07" name="Picture 63" descr="ecblank">
          <a:extLst>
            <a:ext uri="{FF2B5EF4-FFF2-40B4-BE49-F238E27FC236}">
              <a16:creationId xmlns:a16="http://schemas.microsoft.com/office/drawing/2014/main" xmlns="" id="{00000000-0008-0000-0300-000023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08" name="Picture 64" descr="ecblank">
          <a:extLst>
            <a:ext uri="{FF2B5EF4-FFF2-40B4-BE49-F238E27FC236}">
              <a16:creationId xmlns:a16="http://schemas.microsoft.com/office/drawing/2014/main" xmlns="" id="{00000000-0008-0000-0300-000024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09" name="Picture 65" descr="ecblank">
          <a:extLst>
            <a:ext uri="{FF2B5EF4-FFF2-40B4-BE49-F238E27FC236}">
              <a16:creationId xmlns:a16="http://schemas.microsoft.com/office/drawing/2014/main" xmlns="" id="{00000000-0008-0000-0300-000025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10" name="Picture 66" descr="ecblank">
          <a:extLst>
            <a:ext uri="{FF2B5EF4-FFF2-40B4-BE49-F238E27FC236}">
              <a16:creationId xmlns:a16="http://schemas.microsoft.com/office/drawing/2014/main" xmlns="" id="{00000000-0008-0000-0300-000026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11" name="Picture 68" descr="ecblank">
          <a:extLst>
            <a:ext uri="{FF2B5EF4-FFF2-40B4-BE49-F238E27FC236}">
              <a16:creationId xmlns:a16="http://schemas.microsoft.com/office/drawing/2014/main" xmlns="" id="{00000000-0008-0000-0300-000027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12" name="Picture 72" descr="ecblank">
          <a:extLst>
            <a:ext uri="{FF2B5EF4-FFF2-40B4-BE49-F238E27FC236}">
              <a16:creationId xmlns:a16="http://schemas.microsoft.com/office/drawing/2014/main" xmlns="" id="{00000000-0008-0000-0300-000028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13" name="Picture 97" descr="ecblank">
          <a:extLst>
            <a:ext uri="{FF2B5EF4-FFF2-40B4-BE49-F238E27FC236}">
              <a16:creationId xmlns:a16="http://schemas.microsoft.com/office/drawing/2014/main" xmlns="" id="{00000000-0008-0000-0300-000029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14" name="Picture 99" descr="ecblank">
          <a:extLst>
            <a:ext uri="{FF2B5EF4-FFF2-40B4-BE49-F238E27FC236}">
              <a16:creationId xmlns:a16="http://schemas.microsoft.com/office/drawing/2014/main" xmlns="" id="{00000000-0008-0000-0300-00002A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15" name="Picture 101" descr="ecblank">
          <a:extLst>
            <a:ext uri="{FF2B5EF4-FFF2-40B4-BE49-F238E27FC236}">
              <a16:creationId xmlns:a16="http://schemas.microsoft.com/office/drawing/2014/main" xmlns="" id="{00000000-0008-0000-0300-00002B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16" name="Picture 103" descr="ecblank">
          <a:extLst>
            <a:ext uri="{FF2B5EF4-FFF2-40B4-BE49-F238E27FC236}">
              <a16:creationId xmlns:a16="http://schemas.microsoft.com/office/drawing/2014/main" xmlns="" id="{00000000-0008-0000-0300-00002C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17" name="Picture 105" descr="ecblank">
          <a:extLst>
            <a:ext uri="{FF2B5EF4-FFF2-40B4-BE49-F238E27FC236}">
              <a16:creationId xmlns:a16="http://schemas.microsoft.com/office/drawing/2014/main" xmlns="" id="{00000000-0008-0000-0300-00002D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18" name="Picture 2" descr="ecblank">
          <a:extLst>
            <a:ext uri="{FF2B5EF4-FFF2-40B4-BE49-F238E27FC236}">
              <a16:creationId xmlns:a16="http://schemas.microsoft.com/office/drawing/2014/main" xmlns="" id="{00000000-0008-0000-0300-00002E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19" name="Picture 6" descr="ecblank">
          <a:extLst>
            <a:ext uri="{FF2B5EF4-FFF2-40B4-BE49-F238E27FC236}">
              <a16:creationId xmlns:a16="http://schemas.microsoft.com/office/drawing/2014/main" xmlns="" id="{00000000-0008-0000-0300-00002F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20" name="Picture 10" descr="ecblank">
          <a:extLst>
            <a:ext uri="{FF2B5EF4-FFF2-40B4-BE49-F238E27FC236}">
              <a16:creationId xmlns:a16="http://schemas.microsoft.com/office/drawing/2014/main" xmlns="" id="{00000000-0008-0000-0300-000030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21" name="Picture 14" descr="ecblank">
          <a:extLst>
            <a:ext uri="{FF2B5EF4-FFF2-40B4-BE49-F238E27FC236}">
              <a16:creationId xmlns:a16="http://schemas.microsoft.com/office/drawing/2014/main" xmlns="" id="{00000000-0008-0000-0300-000031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22" name="Picture 18" descr="ecblank">
          <a:extLst>
            <a:ext uri="{FF2B5EF4-FFF2-40B4-BE49-F238E27FC236}">
              <a16:creationId xmlns:a16="http://schemas.microsoft.com/office/drawing/2014/main" xmlns="" id="{00000000-0008-0000-0300-000032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23" name="Picture 22" descr="ecblank">
          <a:extLst>
            <a:ext uri="{FF2B5EF4-FFF2-40B4-BE49-F238E27FC236}">
              <a16:creationId xmlns:a16="http://schemas.microsoft.com/office/drawing/2014/main" xmlns="" id="{00000000-0008-0000-0300-000033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24" name="Picture 26" descr="ecblank">
          <a:extLst>
            <a:ext uri="{FF2B5EF4-FFF2-40B4-BE49-F238E27FC236}">
              <a16:creationId xmlns:a16="http://schemas.microsoft.com/office/drawing/2014/main" xmlns="" id="{00000000-0008-0000-0300-000034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25" name="Picture 30" descr="ecblank">
          <a:extLst>
            <a:ext uri="{FF2B5EF4-FFF2-40B4-BE49-F238E27FC236}">
              <a16:creationId xmlns:a16="http://schemas.microsoft.com/office/drawing/2014/main" xmlns="" id="{00000000-0008-0000-0300-000035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26" name="Picture 34" descr="ecblank">
          <a:extLst>
            <a:ext uri="{FF2B5EF4-FFF2-40B4-BE49-F238E27FC236}">
              <a16:creationId xmlns:a16="http://schemas.microsoft.com/office/drawing/2014/main" xmlns="" id="{00000000-0008-0000-0300-000036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27" name="Picture 38" descr="ecblank">
          <a:extLst>
            <a:ext uri="{FF2B5EF4-FFF2-40B4-BE49-F238E27FC236}">
              <a16:creationId xmlns:a16="http://schemas.microsoft.com/office/drawing/2014/main" xmlns="" id="{00000000-0008-0000-0300-000037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28" name="Picture 43" descr="ecblank">
          <a:extLst>
            <a:ext uri="{FF2B5EF4-FFF2-40B4-BE49-F238E27FC236}">
              <a16:creationId xmlns:a16="http://schemas.microsoft.com/office/drawing/2014/main" xmlns="" id="{00000000-0008-0000-0300-000038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29" name="Picture 47" descr="ecblank">
          <a:extLst>
            <a:ext uri="{FF2B5EF4-FFF2-40B4-BE49-F238E27FC236}">
              <a16:creationId xmlns:a16="http://schemas.microsoft.com/office/drawing/2014/main" xmlns="" id="{00000000-0008-0000-0300-000039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30" name="Picture 51" descr="ecblank">
          <a:extLst>
            <a:ext uri="{FF2B5EF4-FFF2-40B4-BE49-F238E27FC236}">
              <a16:creationId xmlns:a16="http://schemas.microsoft.com/office/drawing/2014/main" xmlns="" id="{00000000-0008-0000-0300-00003A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31" name="Picture 55" descr="ecblank">
          <a:extLst>
            <a:ext uri="{FF2B5EF4-FFF2-40B4-BE49-F238E27FC236}">
              <a16:creationId xmlns:a16="http://schemas.microsoft.com/office/drawing/2014/main" xmlns="" id="{00000000-0008-0000-0300-00003B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32" name="Picture 59" descr="ecblank">
          <a:extLst>
            <a:ext uri="{FF2B5EF4-FFF2-40B4-BE49-F238E27FC236}">
              <a16:creationId xmlns:a16="http://schemas.microsoft.com/office/drawing/2014/main" xmlns="" id="{00000000-0008-0000-0300-00003C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33" name="Picture 63" descr="ecblank">
          <a:extLst>
            <a:ext uri="{FF2B5EF4-FFF2-40B4-BE49-F238E27FC236}">
              <a16:creationId xmlns:a16="http://schemas.microsoft.com/office/drawing/2014/main" xmlns="" id="{00000000-0008-0000-0300-00003D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34" name="Picture 64" descr="ecblank">
          <a:extLst>
            <a:ext uri="{FF2B5EF4-FFF2-40B4-BE49-F238E27FC236}">
              <a16:creationId xmlns:a16="http://schemas.microsoft.com/office/drawing/2014/main" xmlns="" id="{00000000-0008-0000-0300-00003E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35" name="Picture 65" descr="ecblank">
          <a:extLst>
            <a:ext uri="{FF2B5EF4-FFF2-40B4-BE49-F238E27FC236}">
              <a16:creationId xmlns:a16="http://schemas.microsoft.com/office/drawing/2014/main" xmlns="" id="{00000000-0008-0000-0300-00003F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36" name="Picture 66" descr="ecblank">
          <a:extLst>
            <a:ext uri="{FF2B5EF4-FFF2-40B4-BE49-F238E27FC236}">
              <a16:creationId xmlns:a16="http://schemas.microsoft.com/office/drawing/2014/main" xmlns="" id="{00000000-0008-0000-0300-000040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37" name="Picture 68" descr="ecblank">
          <a:extLst>
            <a:ext uri="{FF2B5EF4-FFF2-40B4-BE49-F238E27FC236}">
              <a16:creationId xmlns:a16="http://schemas.microsoft.com/office/drawing/2014/main" xmlns="" id="{00000000-0008-0000-0300-000041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38" name="Picture 72" descr="ecblank">
          <a:extLst>
            <a:ext uri="{FF2B5EF4-FFF2-40B4-BE49-F238E27FC236}">
              <a16:creationId xmlns:a16="http://schemas.microsoft.com/office/drawing/2014/main" xmlns="" id="{00000000-0008-0000-0300-000042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39" name="Picture 97" descr="ecblank">
          <a:extLst>
            <a:ext uri="{FF2B5EF4-FFF2-40B4-BE49-F238E27FC236}">
              <a16:creationId xmlns:a16="http://schemas.microsoft.com/office/drawing/2014/main" xmlns="" id="{00000000-0008-0000-0300-000043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40" name="Picture 99" descr="ecblank">
          <a:extLst>
            <a:ext uri="{FF2B5EF4-FFF2-40B4-BE49-F238E27FC236}">
              <a16:creationId xmlns:a16="http://schemas.microsoft.com/office/drawing/2014/main" xmlns="" id="{00000000-0008-0000-0300-000044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41" name="Picture 101" descr="ecblank">
          <a:extLst>
            <a:ext uri="{FF2B5EF4-FFF2-40B4-BE49-F238E27FC236}">
              <a16:creationId xmlns:a16="http://schemas.microsoft.com/office/drawing/2014/main" xmlns="" id="{00000000-0008-0000-0300-000045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42" name="Picture 103" descr="ecblank">
          <a:extLst>
            <a:ext uri="{FF2B5EF4-FFF2-40B4-BE49-F238E27FC236}">
              <a16:creationId xmlns:a16="http://schemas.microsoft.com/office/drawing/2014/main" xmlns="" id="{00000000-0008-0000-0300-000046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43" name="Picture 26" descr="ecblank">
          <a:extLst>
            <a:ext uri="{FF2B5EF4-FFF2-40B4-BE49-F238E27FC236}">
              <a16:creationId xmlns:a16="http://schemas.microsoft.com/office/drawing/2014/main" xmlns="" id="{00000000-0008-0000-0300-000047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44" name="Picture 30" descr="ecblank">
          <a:extLst>
            <a:ext uri="{FF2B5EF4-FFF2-40B4-BE49-F238E27FC236}">
              <a16:creationId xmlns:a16="http://schemas.microsoft.com/office/drawing/2014/main" xmlns="" id="{00000000-0008-0000-0300-000048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45" name="Picture 34" descr="ecblank">
          <a:extLst>
            <a:ext uri="{FF2B5EF4-FFF2-40B4-BE49-F238E27FC236}">
              <a16:creationId xmlns:a16="http://schemas.microsoft.com/office/drawing/2014/main" xmlns="" id="{00000000-0008-0000-0300-000049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46" name="Picture 38" descr="ecblank">
          <a:extLst>
            <a:ext uri="{FF2B5EF4-FFF2-40B4-BE49-F238E27FC236}">
              <a16:creationId xmlns:a16="http://schemas.microsoft.com/office/drawing/2014/main" xmlns="" id="{00000000-0008-0000-0300-00004A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47" name="Picture 43" descr="ecblank">
          <a:extLst>
            <a:ext uri="{FF2B5EF4-FFF2-40B4-BE49-F238E27FC236}">
              <a16:creationId xmlns:a16="http://schemas.microsoft.com/office/drawing/2014/main" xmlns="" id="{00000000-0008-0000-0300-00004B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48" name="Picture 47" descr="ecblank">
          <a:extLst>
            <a:ext uri="{FF2B5EF4-FFF2-40B4-BE49-F238E27FC236}">
              <a16:creationId xmlns:a16="http://schemas.microsoft.com/office/drawing/2014/main" xmlns="" id="{00000000-0008-0000-0300-00004C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49" name="Picture 51" descr="ecblank">
          <a:extLst>
            <a:ext uri="{FF2B5EF4-FFF2-40B4-BE49-F238E27FC236}">
              <a16:creationId xmlns:a16="http://schemas.microsoft.com/office/drawing/2014/main" xmlns="" id="{00000000-0008-0000-0300-00004D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50" name="Picture 55" descr="ecblank">
          <a:extLst>
            <a:ext uri="{FF2B5EF4-FFF2-40B4-BE49-F238E27FC236}">
              <a16:creationId xmlns:a16="http://schemas.microsoft.com/office/drawing/2014/main" xmlns="" id="{00000000-0008-0000-0300-00004E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51" name="Picture 59" descr="ecblank">
          <a:extLst>
            <a:ext uri="{FF2B5EF4-FFF2-40B4-BE49-F238E27FC236}">
              <a16:creationId xmlns:a16="http://schemas.microsoft.com/office/drawing/2014/main" xmlns="" id="{00000000-0008-0000-0300-00004F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52" name="Picture 63" descr="ecblank">
          <a:extLst>
            <a:ext uri="{FF2B5EF4-FFF2-40B4-BE49-F238E27FC236}">
              <a16:creationId xmlns:a16="http://schemas.microsoft.com/office/drawing/2014/main" xmlns="" id="{00000000-0008-0000-0300-000050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53" name="Picture 64" descr="ecblank">
          <a:extLst>
            <a:ext uri="{FF2B5EF4-FFF2-40B4-BE49-F238E27FC236}">
              <a16:creationId xmlns:a16="http://schemas.microsoft.com/office/drawing/2014/main" xmlns="" id="{00000000-0008-0000-0300-000051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54" name="Picture 65" descr="ecblank">
          <a:extLst>
            <a:ext uri="{FF2B5EF4-FFF2-40B4-BE49-F238E27FC236}">
              <a16:creationId xmlns:a16="http://schemas.microsoft.com/office/drawing/2014/main" xmlns="" id="{00000000-0008-0000-0300-000052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55" name="Picture 66" descr="ecblank">
          <a:extLst>
            <a:ext uri="{FF2B5EF4-FFF2-40B4-BE49-F238E27FC236}">
              <a16:creationId xmlns:a16="http://schemas.microsoft.com/office/drawing/2014/main" xmlns="" id="{00000000-0008-0000-0300-000053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56" name="Picture 68" descr="ecblank">
          <a:extLst>
            <a:ext uri="{FF2B5EF4-FFF2-40B4-BE49-F238E27FC236}">
              <a16:creationId xmlns:a16="http://schemas.microsoft.com/office/drawing/2014/main" xmlns="" id="{00000000-0008-0000-0300-000054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57" name="Picture 72" descr="ecblank">
          <a:extLst>
            <a:ext uri="{FF2B5EF4-FFF2-40B4-BE49-F238E27FC236}">
              <a16:creationId xmlns:a16="http://schemas.microsoft.com/office/drawing/2014/main" xmlns="" id="{00000000-0008-0000-0300-000055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58" name="Picture 97" descr="ecblank">
          <a:extLst>
            <a:ext uri="{FF2B5EF4-FFF2-40B4-BE49-F238E27FC236}">
              <a16:creationId xmlns:a16="http://schemas.microsoft.com/office/drawing/2014/main" xmlns="" id="{00000000-0008-0000-0300-000056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59" name="Picture 99" descr="ecblank">
          <a:extLst>
            <a:ext uri="{FF2B5EF4-FFF2-40B4-BE49-F238E27FC236}">
              <a16:creationId xmlns:a16="http://schemas.microsoft.com/office/drawing/2014/main" xmlns="" id="{00000000-0008-0000-0300-000057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60" name="Picture 101" descr="ecblank">
          <a:extLst>
            <a:ext uri="{FF2B5EF4-FFF2-40B4-BE49-F238E27FC236}">
              <a16:creationId xmlns:a16="http://schemas.microsoft.com/office/drawing/2014/main" xmlns="" id="{00000000-0008-0000-0300-000058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61" name="Picture 103" descr="ecblank">
          <a:extLst>
            <a:ext uri="{FF2B5EF4-FFF2-40B4-BE49-F238E27FC236}">
              <a16:creationId xmlns:a16="http://schemas.microsoft.com/office/drawing/2014/main" xmlns="" id="{00000000-0008-0000-0300-000059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62" name="Picture 105" descr="ecblank">
          <a:extLst>
            <a:ext uri="{FF2B5EF4-FFF2-40B4-BE49-F238E27FC236}">
              <a16:creationId xmlns:a16="http://schemas.microsoft.com/office/drawing/2014/main" xmlns="" id="{00000000-0008-0000-0300-00005A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63" name="Picture 2" descr="ecblank">
          <a:extLst>
            <a:ext uri="{FF2B5EF4-FFF2-40B4-BE49-F238E27FC236}">
              <a16:creationId xmlns:a16="http://schemas.microsoft.com/office/drawing/2014/main" xmlns="" id="{00000000-0008-0000-0300-00005B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64" name="Picture 6" descr="ecblank">
          <a:extLst>
            <a:ext uri="{FF2B5EF4-FFF2-40B4-BE49-F238E27FC236}">
              <a16:creationId xmlns:a16="http://schemas.microsoft.com/office/drawing/2014/main" xmlns="" id="{00000000-0008-0000-0300-00005C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65" name="Picture 10" descr="ecblank">
          <a:extLst>
            <a:ext uri="{FF2B5EF4-FFF2-40B4-BE49-F238E27FC236}">
              <a16:creationId xmlns:a16="http://schemas.microsoft.com/office/drawing/2014/main" xmlns="" id="{00000000-0008-0000-0300-00005D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66" name="Picture 14" descr="ecblank">
          <a:extLst>
            <a:ext uri="{FF2B5EF4-FFF2-40B4-BE49-F238E27FC236}">
              <a16:creationId xmlns:a16="http://schemas.microsoft.com/office/drawing/2014/main" xmlns="" id="{00000000-0008-0000-0300-00005E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67" name="Picture 18" descr="ecblank">
          <a:extLst>
            <a:ext uri="{FF2B5EF4-FFF2-40B4-BE49-F238E27FC236}">
              <a16:creationId xmlns:a16="http://schemas.microsoft.com/office/drawing/2014/main" xmlns="" id="{00000000-0008-0000-0300-00005F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68" name="Picture 22" descr="ecblank">
          <a:extLst>
            <a:ext uri="{FF2B5EF4-FFF2-40B4-BE49-F238E27FC236}">
              <a16:creationId xmlns:a16="http://schemas.microsoft.com/office/drawing/2014/main" xmlns="" id="{00000000-0008-0000-0300-000060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69" name="Picture 26" descr="ecblank">
          <a:extLst>
            <a:ext uri="{FF2B5EF4-FFF2-40B4-BE49-F238E27FC236}">
              <a16:creationId xmlns:a16="http://schemas.microsoft.com/office/drawing/2014/main" xmlns="" id="{00000000-0008-0000-0300-000061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70" name="Picture 30" descr="ecblank">
          <a:extLst>
            <a:ext uri="{FF2B5EF4-FFF2-40B4-BE49-F238E27FC236}">
              <a16:creationId xmlns:a16="http://schemas.microsoft.com/office/drawing/2014/main" xmlns="" id="{00000000-0008-0000-0300-000062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71" name="Picture 34" descr="ecblank">
          <a:extLst>
            <a:ext uri="{FF2B5EF4-FFF2-40B4-BE49-F238E27FC236}">
              <a16:creationId xmlns:a16="http://schemas.microsoft.com/office/drawing/2014/main" xmlns="" id="{00000000-0008-0000-0300-000063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72" name="Picture 38" descr="ecblank">
          <a:extLst>
            <a:ext uri="{FF2B5EF4-FFF2-40B4-BE49-F238E27FC236}">
              <a16:creationId xmlns:a16="http://schemas.microsoft.com/office/drawing/2014/main" xmlns="" id="{00000000-0008-0000-0300-000064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73" name="Picture 43" descr="ecblank">
          <a:extLst>
            <a:ext uri="{FF2B5EF4-FFF2-40B4-BE49-F238E27FC236}">
              <a16:creationId xmlns:a16="http://schemas.microsoft.com/office/drawing/2014/main" xmlns="" id="{00000000-0008-0000-0300-000065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74" name="Picture 47" descr="ecblank">
          <a:extLst>
            <a:ext uri="{FF2B5EF4-FFF2-40B4-BE49-F238E27FC236}">
              <a16:creationId xmlns:a16="http://schemas.microsoft.com/office/drawing/2014/main" xmlns="" id="{00000000-0008-0000-0300-000066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75" name="Picture 51" descr="ecblank">
          <a:extLst>
            <a:ext uri="{FF2B5EF4-FFF2-40B4-BE49-F238E27FC236}">
              <a16:creationId xmlns:a16="http://schemas.microsoft.com/office/drawing/2014/main" xmlns="" id="{00000000-0008-0000-0300-000067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76" name="Picture 55" descr="ecblank">
          <a:extLst>
            <a:ext uri="{FF2B5EF4-FFF2-40B4-BE49-F238E27FC236}">
              <a16:creationId xmlns:a16="http://schemas.microsoft.com/office/drawing/2014/main" xmlns="" id="{00000000-0008-0000-0300-000068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77" name="Picture 59" descr="ecblank">
          <a:extLst>
            <a:ext uri="{FF2B5EF4-FFF2-40B4-BE49-F238E27FC236}">
              <a16:creationId xmlns:a16="http://schemas.microsoft.com/office/drawing/2014/main" xmlns="" id="{00000000-0008-0000-0300-000069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78" name="Picture 63" descr="ecblank">
          <a:extLst>
            <a:ext uri="{FF2B5EF4-FFF2-40B4-BE49-F238E27FC236}">
              <a16:creationId xmlns:a16="http://schemas.microsoft.com/office/drawing/2014/main" xmlns="" id="{00000000-0008-0000-0300-00006A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79" name="Picture 64" descr="ecblank">
          <a:extLst>
            <a:ext uri="{FF2B5EF4-FFF2-40B4-BE49-F238E27FC236}">
              <a16:creationId xmlns:a16="http://schemas.microsoft.com/office/drawing/2014/main" xmlns="" id="{00000000-0008-0000-0300-00006B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80" name="Picture 65" descr="ecblank">
          <a:extLst>
            <a:ext uri="{FF2B5EF4-FFF2-40B4-BE49-F238E27FC236}">
              <a16:creationId xmlns:a16="http://schemas.microsoft.com/office/drawing/2014/main" xmlns="" id="{00000000-0008-0000-0300-00006C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81" name="Picture 66" descr="ecblank">
          <a:extLst>
            <a:ext uri="{FF2B5EF4-FFF2-40B4-BE49-F238E27FC236}">
              <a16:creationId xmlns:a16="http://schemas.microsoft.com/office/drawing/2014/main" xmlns="" id="{00000000-0008-0000-0300-00006D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82" name="Picture 68" descr="ecblank">
          <a:extLst>
            <a:ext uri="{FF2B5EF4-FFF2-40B4-BE49-F238E27FC236}">
              <a16:creationId xmlns:a16="http://schemas.microsoft.com/office/drawing/2014/main" xmlns="" id="{00000000-0008-0000-0300-00006E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83" name="Picture 72" descr="ecblank">
          <a:extLst>
            <a:ext uri="{FF2B5EF4-FFF2-40B4-BE49-F238E27FC236}">
              <a16:creationId xmlns:a16="http://schemas.microsoft.com/office/drawing/2014/main" xmlns="" id="{00000000-0008-0000-0300-00006F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84" name="Picture 97" descr="ecblank">
          <a:extLst>
            <a:ext uri="{FF2B5EF4-FFF2-40B4-BE49-F238E27FC236}">
              <a16:creationId xmlns:a16="http://schemas.microsoft.com/office/drawing/2014/main" xmlns="" id="{00000000-0008-0000-0300-000070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85" name="Picture 99" descr="ecblank">
          <a:extLst>
            <a:ext uri="{FF2B5EF4-FFF2-40B4-BE49-F238E27FC236}">
              <a16:creationId xmlns:a16="http://schemas.microsoft.com/office/drawing/2014/main" xmlns="" id="{00000000-0008-0000-0300-000071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86" name="Picture 101" descr="ecblank">
          <a:extLst>
            <a:ext uri="{FF2B5EF4-FFF2-40B4-BE49-F238E27FC236}">
              <a16:creationId xmlns:a16="http://schemas.microsoft.com/office/drawing/2014/main" xmlns="" id="{00000000-0008-0000-0300-000072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87" name="Picture 103" descr="ecblank">
          <a:extLst>
            <a:ext uri="{FF2B5EF4-FFF2-40B4-BE49-F238E27FC236}">
              <a16:creationId xmlns:a16="http://schemas.microsoft.com/office/drawing/2014/main" xmlns="" id="{00000000-0008-0000-0300-000073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188" name="Picture 30" descr="ecblank">
          <a:extLst>
            <a:ext uri="{FF2B5EF4-FFF2-40B4-BE49-F238E27FC236}">
              <a16:creationId xmlns:a16="http://schemas.microsoft.com/office/drawing/2014/main" xmlns="" id="{00000000-0008-0000-0300-000074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189" name="Picture 34" descr="ecblank">
          <a:extLst>
            <a:ext uri="{FF2B5EF4-FFF2-40B4-BE49-F238E27FC236}">
              <a16:creationId xmlns:a16="http://schemas.microsoft.com/office/drawing/2014/main" xmlns="" id="{00000000-0008-0000-0300-000075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190" name="Picture 38" descr="ecblank">
          <a:extLst>
            <a:ext uri="{FF2B5EF4-FFF2-40B4-BE49-F238E27FC236}">
              <a16:creationId xmlns:a16="http://schemas.microsoft.com/office/drawing/2014/main" xmlns="" id="{00000000-0008-0000-0300-000076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191" name="Picture 43" descr="ecblank">
          <a:extLst>
            <a:ext uri="{FF2B5EF4-FFF2-40B4-BE49-F238E27FC236}">
              <a16:creationId xmlns:a16="http://schemas.microsoft.com/office/drawing/2014/main" xmlns="" id="{00000000-0008-0000-0300-000077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192" name="Picture 47" descr="ecblank">
          <a:extLst>
            <a:ext uri="{FF2B5EF4-FFF2-40B4-BE49-F238E27FC236}">
              <a16:creationId xmlns:a16="http://schemas.microsoft.com/office/drawing/2014/main" xmlns="" id="{00000000-0008-0000-0300-000078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193" name="Picture 51" descr="ecblank">
          <a:extLst>
            <a:ext uri="{FF2B5EF4-FFF2-40B4-BE49-F238E27FC236}">
              <a16:creationId xmlns:a16="http://schemas.microsoft.com/office/drawing/2014/main" xmlns="" id="{00000000-0008-0000-0300-000079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194" name="Picture 55" descr="ecblank">
          <a:extLst>
            <a:ext uri="{FF2B5EF4-FFF2-40B4-BE49-F238E27FC236}">
              <a16:creationId xmlns:a16="http://schemas.microsoft.com/office/drawing/2014/main" xmlns="" id="{00000000-0008-0000-0300-00007A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195" name="Picture 59" descr="ecblank">
          <a:extLst>
            <a:ext uri="{FF2B5EF4-FFF2-40B4-BE49-F238E27FC236}">
              <a16:creationId xmlns:a16="http://schemas.microsoft.com/office/drawing/2014/main" xmlns="" id="{00000000-0008-0000-0300-00007B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196" name="Picture 63" descr="ecblank">
          <a:extLst>
            <a:ext uri="{FF2B5EF4-FFF2-40B4-BE49-F238E27FC236}">
              <a16:creationId xmlns:a16="http://schemas.microsoft.com/office/drawing/2014/main" xmlns="" id="{00000000-0008-0000-0300-00007C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197" name="Picture 64" descr="ecblank">
          <a:extLst>
            <a:ext uri="{FF2B5EF4-FFF2-40B4-BE49-F238E27FC236}">
              <a16:creationId xmlns:a16="http://schemas.microsoft.com/office/drawing/2014/main" xmlns="" id="{00000000-0008-0000-0300-00007D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198" name="Picture 65" descr="ecblank">
          <a:extLst>
            <a:ext uri="{FF2B5EF4-FFF2-40B4-BE49-F238E27FC236}">
              <a16:creationId xmlns:a16="http://schemas.microsoft.com/office/drawing/2014/main" xmlns="" id="{00000000-0008-0000-0300-00007E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199" name="Picture 66" descr="ecblank">
          <a:extLst>
            <a:ext uri="{FF2B5EF4-FFF2-40B4-BE49-F238E27FC236}">
              <a16:creationId xmlns:a16="http://schemas.microsoft.com/office/drawing/2014/main" xmlns="" id="{00000000-0008-0000-0300-00007F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00" name="Picture 68" descr="ecblank">
          <a:extLst>
            <a:ext uri="{FF2B5EF4-FFF2-40B4-BE49-F238E27FC236}">
              <a16:creationId xmlns:a16="http://schemas.microsoft.com/office/drawing/2014/main" xmlns="" id="{00000000-0008-0000-0300-000080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01" name="Picture 72" descr="ecblank">
          <a:extLst>
            <a:ext uri="{FF2B5EF4-FFF2-40B4-BE49-F238E27FC236}">
              <a16:creationId xmlns:a16="http://schemas.microsoft.com/office/drawing/2014/main" xmlns="" id="{00000000-0008-0000-0300-000081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02" name="Picture 97" descr="ecblank">
          <a:extLst>
            <a:ext uri="{FF2B5EF4-FFF2-40B4-BE49-F238E27FC236}">
              <a16:creationId xmlns:a16="http://schemas.microsoft.com/office/drawing/2014/main" xmlns="" id="{00000000-0008-0000-0300-000082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03" name="Picture 99" descr="ecblank">
          <a:extLst>
            <a:ext uri="{FF2B5EF4-FFF2-40B4-BE49-F238E27FC236}">
              <a16:creationId xmlns:a16="http://schemas.microsoft.com/office/drawing/2014/main" xmlns="" id="{00000000-0008-0000-0300-000083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04" name="Picture 101" descr="ecblank">
          <a:extLst>
            <a:ext uri="{FF2B5EF4-FFF2-40B4-BE49-F238E27FC236}">
              <a16:creationId xmlns:a16="http://schemas.microsoft.com/office/drawing/2014/main" xmlns="" id="{00000000-0008-0000-0300-000084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05" name="Picture 103" descr="ecblank">
          <a:extLst>
            <a:ext uri="{FF2B5EF4-FFF2-40B4-BE49-F238E27FC236}">
              <a16:creationId xmlns:a16="http://schemas.microsoft.com/office/drawing/2014/main" xmlns="" id="{00000000-0008-0000-0300-000085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06" name="Picture 105" descr="ecblank">
          <a:extLst>
            <a:ext uri="{FF2B5EF4-FFF2-40B4-BE49-F238E27FC236}">
              <a16:creationId xmlns:a16="http://schemas.microsoft.com/office/drawing/2014/main" xmlns="" id="{00000000-0008-0000-0300-000086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07" name="Picture 2" descr="ecblank">
          <a:extLst>
            <a:ext uri="{FF2B5EF4-FFF2-40B4-BE49-F238E27FC236}">
              <a16:creationId xmlns:a16="http://schemas.microsoft.com/office/drawing/2014/main" xmlns="" id="{00000000-0008-0000-0300-000087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08" name="Picture 6" descr="ecblank">
          <a:extLst>
            <a:ext uri="{FF2B5EF4-FFF2-40B4-BE49-F238E27FC236}">
              <a16:creationId xmlns:a16="http://schemas.microsoft.com/office/drawing/2014/main" xmlns="" id="{00000000-0008-0000-0300-000088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09" name="Picture 10" descr="ecblank">
          <a:extLst>
            <a:ext uri="{FF2B5EF4-FFF2-40B4-BE49-F238E27FC236}">
              <a16:creationId xmlns:a16="http://schemas.microsoft.com/office/drawing/2014/main" xmlns="" id="{00000000-0008-0000-0300-000089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10" name="Picture 14" descr="ecblank">
          <a:extLst>
            <a:ext uri="{FF2B5EF4-FFF2-40B4-BE49-F238E27FC236}">
              <a16:creationId xmlns:a16="http://schemas.microsoft.com/office/drawing/2014/main" xmlns="" id="{00000000-0008-0000-0300-00008A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11" name="Picture 18" descr="ecblank">
          <a:extLst>
            <a:ext uri="{FF2B5EF4-FFF2-40B4-BE49-F238E27FC236}">
              <a16:creationId xmlns:a16="http://schemas.microsoft.com/office/drawing/2014/main" xmlns="" id="{00000000-0008-0000-0300-00008B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12" name="Picture 22" descr="ecblank">
          <a:extLst>
            <a:ext uri="{FF2B5EF4-FFF2-40B4-BE49-F238E27FC236}">
              <a16:creationId xmlns:a16="http://schemas.microsoft.com/office/drawing/2014/main" xmlns="" id="{00000000-0008-0000-0300-00008C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13" name="Picture 26" descr="ecblank">
          <a:extLst>
            <a:ext uri="{FF2B5EF4-FFF2-40B4-BE49-F238E27FC236}">
              <a16:creationId xmlns:a16="http://schemas.microsoft.com/office/drawing/2014/main" xmlns="" id="{00000000-0008-0000-0300-00008D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14" name="Picture 30" descr="ecblank">
          <a:extLst>
            <a:ext uri="{FF2B5EF4-FFF2-40B4-BE49-F238E27FC236}">
              <a16:creationId xmlns:a16="http://schemas.microsoft.com/office/drawing/2014/main" xmlns="" id="{00000000-0008-0000-0300-00008E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15" name="Picture 34" descr="ecblank">
          <a:extLst>
            <a:ext uri="{FF2B5EF4-FFF2-40B4-BE49-F238E27FC236}">
              <a16:creationId xmlns:a16="http://schemas.microsoft.com/office/drawing/2014/main" xmlns="" id="{00000000-0008-0000-0300-00008F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16" name="Picture 38" descr="ecblank">
          <a:extLst>
            <a:ext uri="{FF2B5EF4-FFF2-40B4-BE49-F238E27FC236}">
              <a16:creationId xmlns:a16="http://schemas.microsoft.com/office/drawing/2014/main" xmlns="" id="{00000000-0008-0000-0300-000090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17" name="Picture 43" descr="ecblank">
          <a:extLst>
            <a:ext uri="{FF2B5EF4-FFF2-40B4-BE49-F238E27FC236}">
              <a16:creationId xmlns:a16="http://schemas.microsoft.com/office/drawing/2014/main" xmlns="" id="{00000000-0008-0000-0300-000091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18" name="Picture 47" descr="ecblank">
          <a:extLst>
            <a:ext uri="{FF2B5EF4-FFF2-40B4-BE49-F238E27FC236}">
              <a16:creationId xmlns:a16="http://schemas.microsoft.com/office/drawing/2014/main" xmlns="" id="{00000000-0008-0000-0300-000092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19" name="Picture 51" descr="ecblank">
          <a:extLst>
            <a:ext uri="{FF2B5EF4-FFF2-40B4-BE49-F238E27FC236}">
              <a16:creationId xmlns:a16="http://schemas.microsoft.com/office/drawing/2014/main" xmlns="" id="{00000000-0008-0000-0300-000093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20" name="Picture 55" descr="ecblank">
          <a:extLst>
            <a:ext uri="{FF2B5EF4-FFF2-40B4-BE49-F238E27FC236}">
              <a16:creationId xmlns:a16="http://schemas.microsoft.com/office/drawing/2014/main" xmlns="" id="{00000000-0008-0000-0300-000094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21" name="Picture 59" descr="ecblank">
          <a:extLst>
            <a:ext uri="{FF2B5EF4-FFF2-40B4-BE49-F238E27FC236}">
              <a16:creationId xmlns:a16="http://schemas.microsoft.com/office/drawing/2014/main" xmlns="" id="{00000000-0008-0000-0300-000095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22" name="Picture 63" descr="ecblank">
          <a:extLst>
            <a:ext uri="{FF2B5EF4-FFF2-40B4-BE49-F238E27FC236}">
              <a16:creationId xmlns:a16="http://schemas.microsoft.com/office/drawing/2014/main" xmlns="" id="{00000000-0008-0000-0300-000096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23" name="Picture 64" descr="ecblank">
          <a:extLst>
            <a:ext uri="{FF2B5EF4-FFF2-40B4-BE49-F238E27FC236}">
              <a16:creationId xmlns:a16="http://schemas.microsoft.com/office/drawing/2014/main" xmlns="" id="{00000000-0008-0000-0300-000097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24" name="Picture 65" descr="ecblank">
          <a:extLst>
            <a:ext uri="{FF2B5EF4-FFF2-40B4-BE49-F238E27FC236}">
              <a16:creationId xmlns:a16="http://schemas.microsoft.com/office/drawing/2014/main" xmlns="" id="{00000000-0008-0000-0300-000098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25" name="Picture 66" descr="ecblank">
          <a:extLst>
            <a:ext uri="{FF2B5EF4-FFF2-40B4-BE49-F238E27FC236}">
              <a16:creationId xmlns:a16="http://schemas.microsoft.com/office/drawing/2014/main" xmlns="" id="{00000000-0008-0000-0300-000099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26" name="Picture 68" descr="ecblank">
          <a:extLst>
            <a:ext uri="{FF2B5EF4-FFF2-40B4-BE49-F238E27FC236}">
              <a16:creationId xmlns:a16="http://schemas.microsoft.com/office/drawing/2014/main" xmlns="" id="{00000000-0008-0000-0300-00009A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27" name="Picture 72" descr="ecblank">
          <a:extLst>
            <a:ext uri="{FF2B5EF4-FFF2-40B4-BE49-F238E27FC236}">
              <a16:creationId xmlns:a16="http://schemas.microsoft.com/office/drawing/2014/main" xmlns="" id="{00000000-0008-0000-0300-00009B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28" name="Picture 97" descr="ecblank">
          <a:extLst>
            <a:ext uri="{FF2B5EF4-FFF2-40B4-BE49-F238E27FC236}">
              <a16:creationId xmlns:a16="http://schemas.microsoft.com/office/drawing/2014/main" xmlns="" id="{00000000-0008-0000-0300-00009C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29" name="Picture 99" descr="ecblank">
          <a:extLst>
            <a:ext uri="{FF2B5EF4-FFF2-40B4-BE49-F238E27FC236}">
              <a16:creationId xmlns:a16="http://schemas.microsoft.com/office/drawing/2014/main" xmlns="" id="{00000000-0008-0000-0300-00009D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30" name="Picture 101" descr="ecblank">
          <a:extLst>
            <a:ext uri="{FF2B5EF4-FFF2-40B4-BE49-F238E27FC236}">
              <a16:creationId xmlns:a16="http://schemas.microsoft.com/office/drawing/2014/main" xmlns="" id="{00000000-0008-0000-0300-00009E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31" name="Picture 103" descr="ecblank">
          <a:extLst>
            <a:ext uri="{FF2B5EF4-FFF2-40B4-BE49-F238E27FC236}">
              <a16:creationId xmlns:a16="http://schemas.microsoft.com/office/drawing/2014/main" xmlns="" id="{00000000-0008-0000-0300-00009F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32" name="Picture 26" descr="ecblank">
          <a:extLst>
            <a:ext uri="{FF2B5EF4-FFF2-40B4-BE49-F238E27FC236}">
              <a16:creationId xmlns:a16="http://schemas.microsoft.com/office/drawing/2014/main" xmlns="" id="{00000000-0008-0000-0300-0000A0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33" name="Picture 30" descr="ecblank">
          <a:extLst>
            <a:ext uri="{FF2B5EF4-FFF2-40B4-BE49-F238E27FC236}">
              <a16:creationId xmlns:a16="http://schemas.microsoft.com/office/drawing/2014/main" xmlns="" id="{00000000-0008-0000-0300-0000A1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34" name="Picture 34" descr="ecblank">
          <a:extLst>
            <a:ext uri="{FF2B5EF4-FFF2-40B4-BE49-F238E27FC236}">
              <a16:creationId xmlns:a16="http://schemas.microsoft.com/office/drawing/2014/main" xmlns="" id="{00000000-0008-0000-0300-0000A2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35" name="Picture 38" descr="ecblank">
          <a:extLst>
            <a:ext uri="{FF2B5EF4-FFF2-40B4-BE49-F238E27FC236}">
              <a16:creationId xmlns:a16="http://schemas.microsoft.com/office/drawing/2014/main" xmlns="" id="{00000000-0008-0000-0300-0000A3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36" name="Picture 43" descr="ecblank">
          <a:extLst>
            <a:ext uri="{FF2B5EF4-FFF2-40B4-BE49-F238E27FC236}">
              <a16:creationId xmlns:a16="http://schemas.microsoft.com/office/drawing/2014/main" xmlns="" id="{00000000-0008-0000-0300-0000A4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37" name="Picture 47" descr="ecblank">
          <a:extLst>
            <a:ext uri="{FF2B5EF4-FFF2-40B4-BE49-F238E27FC236}">
              <a16:creationId xmlns:a16="http://schemas.microsoft.com/office/drawing/2014/main" xmlns="" id="{00000000-0008-0000-0300-0000A5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38" name="Picture 51" descr="ecblank">
          <a:extLst>
            <a:ext uri="{FF2B5EF4-FFF2-40B4-BE49-F238E27FC236}">
              <a16:creationId xmlns:a16="http://schemas.microsoft.com/office/drawing/2014/main" xmlns="" id="{00000000-0008-0000-0300-0000A6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39" name="Picture 55" descr="ecblank">
          <a:extLst>
            <a:ext uri="{FF2B5EF4-FFF2-40B4-BE49-F238E27FC236}">
              <a16:creationId xmlns:a16="http://schemas.microsoft.com/office/drawing/2014/main" xmlns="" id="{00000000-0008-0000-0300-0000A7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40" name="Picture 59" descr="ecblank">
          <a:extLst>
            <a:ext uri="{FF2B5EF4-FFF2-40B4-BE49-F238E27FC236}">
              <a16:creationId xmlns:a16="http://schemas.microsoft.com/office/drawing/2014/main" xmlns="" id="{00000000-0008-0000-0300-0000A8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41" name="Picture 63" descr="ecblank">
          <a:extLst>
            <a:ext uri="{FF2B5EF4-FFF2-40B4-BE49-F238E27FC236}">
              <a16:creationId xmlns:a16="http://schemas.microsoft.com/office/drawing/2014/main" xmlns="" id="{00000000-0008-0000-0300-0000A9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42" name="Picture 64" descr="ecblank">
          <a:extLst>
            <a:ext uri="{FF2B5EF4-FFF2-40B4-BE49-F238E27FC236}">
              <a16:creationId xmlns:a16="http://schemas.microsoft.com/office/drawing/2014/main" xmlns="" id="{00000000-0008-0000-0300-0000AA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43" name="Picture 65" descr="ecblank">
          <a:extLst>
            <a:ext uri="{FF2B5EF4-FFF2-40B4-BE49-F238E27FC236}">
              <a16:creationId xmlns:a16="http://schemas.microsoft.com/office/drawing/2014/main" xmlns="" id="{00000000-0008-0000-0300-0000AB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44" name="Picture 66" descr="ecblank">
          <a:extLst>
            <a:ext uri="{FF2B5EF4-FFF2-40B4-BE49-F238E27FC236}">
              <a16:creationId xmlns:a16="http://schemas.microsoft.com/office/drawing/2014/main" xmlns="" id="{00000000-0008-0000-0300-0000AC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45" name="Picture 68" descr="ecblank">
          <a:extLst>
            <a:ext uri="{FF2B5EF4-FFF2-40B4-BE49-F238E27FC236}">
              <a16:creationId xmlns:a16="http://schemas.microsoft.com/office/drawing/2014/main" xmlns="" id="{00000000-0008-0000-0300-0000AD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46" name="Picture 72" descr="ecblank">
          <a:extLst>
            <a:ext uri="{FF2B5EF4-FFF2-40B4-BE49-F238E27FC236}">
              <a16:creationId xmlns:a16="http://schemas.microsoft.com/office/drawing/2014/main" xmlns="" id="{00000000-0008-0000-0300-0000AE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47" name="Picture 97" descr="ecblank">
          <a:extLst>
            <a:ext uri="{FF2B5EF4-FFF2-40B4-BE49-F238E27FC236}">
              <a16:creationId xmlns:a16="http://schemas.microsoft.com/office/drawing/2014/main" xmlns="" id="{00000000-0008-0000-0300-0000AF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48" name="Picture 99" descr="ecblank">
          <a:extLst>
            <a:ext uri="{FF2B5EF4-FFF2-40B4-BE49-F238E27FC236}">
              <a16:creationId xmlns:a16="http://schemas.microsoft.com/office/drawing/2014/main" xmlns="" id="{00000000-0008-0000-0300-0000B0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49" name="Picture 101" descr="ecblank">
          <a:extLst>
            <a:ext uri="{FF2B5EF4-FFF2-40B4-BE49-F238E27FC236}">
              <a16:creationId xmlns:a16="http://schemas.microsoft.com/office/drawing/2014/main" xmlns="" id="{00000000-0008-0000-0300-0000B1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50" name="Picture 103" descr="ecblank">
          <a:extLst>
            <a:ext uri="{FF2B5EF4-FFF2-40B4-BE49-F238E27FC236}">
              <a16:creationId xmlns:a16="http://schemas.microsoft.com/office/drawing/2014/main" xmlns="" id="{00000000-0008-0000-0300-0000B2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51" name="Picture 105" descr="ecblank">
          <a:extLst>
            <a:ext uri="{FF2B5EF4-FFF2-40B4-BE49-F238E27FC236}">
              <a16:creationId xmlns:a16="http://schemas.microsoft.com/office/drawing/2014/main" xmlns="" id="{00000000-0008-0000-0300-0000B3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52" name="Picture 2" descr="ecblank">
          <a:extLst>
            <a:ext uri="{FF2B5EF4-FFF2-40B4-BE49-F238E27FC236}">
              <a16:creationId xmlns:a16="http://schemas.microsoft.com/office/drawing/2014/main" xmlns="" id="{00000000-0008-0000-0300-0000B4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53" name="Picture 6" descr="ecblank">
          <a:extLst>
            <a:ext uri="{FF2B5EF4-FFF2-40B4-BE49-F238E27FC236}">
              <a16:creationId xmlns:a16="http://schemas.microsoft.com/office/drawing/2014/main" xmlns="" id="{00000000-0008-0000-0300-0000B5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54" name="Picture 10" descr="ecblank">
          <a:extLst>
            <a:ext uri="{FF2B5EF4-FFF2-40B4-BE49-F238E27FC236}">
              <a16:creationId xmlns:a16="http://schemas.microsoft.com/office/drawing/2014/main" xmlns="" id="{00000000-0008-0000-0300-0000B6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55" name="Picture 14" descr="ecblank">
          <a:extLst>
            <a:ext uri="{FF2B5EF4-FFF2-40B4-BE49-F238E27FC236}">
              <a16:creationId xmlns:a16="http://schemas.microsoft.com/office/drawing/2014/main" xmlns="" id="{00000000-0008-0000-0300-0000B7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56" name="Picture 18" descr="ecblank">
          <a:extLst>
            <a:ext uri="{FF2B5EF4-FFF2-40B4-BE49-F238E27FC236}">
              <a16:creationId xmlns:a16="http://schemas.microsoft.com/office/drawing/2014/main" xmlns="" id="{00000000-0008-0000-0300-0000B8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57" name="Picture 22" descr="ecblank">
          <a:extLst>
            <a:ext uri="{FF2B5EF4-FFF2-40B4-BE49-F238E27FC236}">
              <a16:creationId xmlns:a16="http://schemas.microsoft.com/office/drawing/2014/main" xmlns="" id="{00000000-0008-0000-0300-0000B9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58" name="Picture 26" descr="ecblank">
          <a:extLst>
            <a:ext uri="{FF2B5EF4-FFF2-40B4-BE49-F238E27FC236}">
              <a16:creationId xmlns:a16="http://schemas.microsoft.com/office/drawing/2014/main" xmlns="" id="{00000000-0008-0000-0300-0000BA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59" name="Picture 30" descr="ecblank">
          <a:extLst>
            <a:ext uri="{FF2B5EF4-FFF2-40B4-BE49-F238E27FC236}">
              <a16:creationId xmlns:a16="http://schemas.microsoft.com/office/drawing/2014/main" xmlns="" id="{00000000-0008-0000-0300-0000BB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60" name="Picture 34" descr="ecblank">
          <a:extLst>
            <a:ext uri="{FF2B5EF4-FFF2-40B4-BE49-F238E27FC236}">
              <a16:creationId xmlns:a16="http://schemas.microsoft.com/office/drawing/2014/main" xmlns="" id="{00000000-0008-0000-0300-0000BC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61" name="Picture 38" descr="ecblank">
          <a:extLst>
            <a:ext uri="{FF2B5EF4-FFF2-40B4-BE49-F238E27FC236}">
              <a16:creationId xmlns:a16="http://schemas.microsoft.com/office/drawing/2014/main" xmlns="" id="{00000000-0008-0000-0300-0000BD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62" name="Picture 43" descr="ecblank">
          <a:extLst>
            <a:ext uri="{FF2B5EF4-FFF2-40B4-BE49-F238E27FC236}">
              <a16:creationId xmlns:a16="http://schemas.microsoft.com/office/drawing/2014/main" xmlns="" id="{00000000-0008-0000-0300-0000BE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63" name="Picture 47" descr="ecblank">
          <a:extLst>
            <a:ext uri="{FF2B5EF4-FFF2-40B4-BE49-F238E27FC236}">
              <a16:creationId xmlns:a16="http://schemas.microsoft.com/office/drawing/2014/main" xmlns="" id="{00000000-0008-0000-0300-0000BF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64" name="Picture 51" descr="ecblank">
          <a:extLst>
            <a:ext uri="{FF2B5EF4-FFF2-40B4-BE49-F238E27FC236}">
              <a16:creationId xmlns:a16="http://schemas.microsoft.com/office/drawing/2014/main" xmlns="" id="{00000000-0008-0000-0300-0000C0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65" name="Picture 55" descr="ecblank">
          <a:extLst>
            <a:ext uri="{FF2B5EF4-FFF2-40B4-BE49-F238E27FC236}">
              <a16:creationId xmlns:a16="http://schemas.microsoft.com/office/drawing/2014/main" xmlns="" id="{00000000-0008-0000-0300-0000C1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66" name="Picture 59" descr="ecblank">
          <a:extLst>
            <a:ext uri="{FF2B5EF4-FFF2-40B4-BE49-F238E27FC236}">
              <a16:creationId xmlns:a16="http://schemas.microsoft.com/office/drawing/2014/main" xmlns="" id="{00000000-0008-0000-0300-0000C2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67" name="Picture 63" descr="ecblank">
          <a:extLst>
            <a:ext uri="{FF2B5EF4-FFF2-40B4-BE49-F238E27FC236}">
              <a16:creationId xmlns:a16="http://schemas.microsoft.com/office/drawing/2014/main" xmlns="" id="{00000000-0008-0000-0300-0000C3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68" name="Picture 64" descr="ecblank">
          <a:extLst>
            <a:ext uri="{FF2B5EF4-FFF2-40B4-BE49-F238E27FC236}">
              <a16:creationId xmlns:a16="http://schemas.microsoft.com/office/drawing/2014/main" xmlns="" id="{00000000-0008-0000-0300-0000C4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69" name="Picture 65" descr="ecblank">
          <a:extLst>
            <a:ext uri="{FF2B5EF4-FFF2-40B4-BE49-F238E27FC236}">
              <a16:creationId xmlns:a16="http://schemas.microsoft.com/office/drawing/2014/main" xmlns="" id="{00000000-0008-0000-0300-0000C5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70" name="Picture 66" descr="ecblank">
          <a:extLst>
            <a:ext uri="{FF2B5EF4-FFF2-40B4-BE49-F238E27FC236}">
              <a16:creationId xmlns:a16="http://schemas.microsoft.com/office/drawing/2014/main" xmlns="" id="{00000000-0008-0000-0300-0000C6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71" name="Picture 68" descr="ecblank">
          <a:extLst>
            <a:ext uri="{FF2B5EF4-FFF2-40B4-BE49-F238E27FC236}">
              <a16:creationId xmlns:a16="http://schemas.microsoft.com/office/drawing/2014/main" xmlns="" id="{00000000-0008-0000-0300-0000C7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72" name="Picture 72" descr="ecblank">
          <a:extLst>
            <a:ext uri="{FF2B5EF4-FFF2-40B4-BE49-F238E27FC236}">
              <a16:creationId xmlns:a16="http://schemas.microsoft.com/office/drawing/2014/main" xmlns="" id="{00000000-0008-0000-0300-0000C8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73" name="Picture 97" descr="ecblank">
          <a:extLst>
            <a:ext uri="{FF2B5EF4-FFF2-40B4-BE49-F238E27FC236}">
              <a16:creationId xmlns:a16="http://schemas.microsoft.com/office/drawing/2014/main" xmlns="" id="{00000000-0008-0000-0300-0000C9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74" name="Picture 99" descr="ecblank">
          <a:extLst>
            <a:ext uri="{FF2B5EF4-FFF2-40B4-BE49-F238E27FC236}">
              <a16:creationId xmlns:a16="http://schemas.microsoft.com/office/drawing/2014/main" xmlns="" id="{00000000-0008-0000-0300-0000CA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75" name="Picture 101" descr="ecblank">
          <a:extLst>
            <a:ext uri="{FF2B5EF4-FFF2-40B4-BE49-F238E27FC236}">
              <a16:creationId xmlns:a16="http://schemas.microsoft.com/office/drawing/2014/main" xmlns="" id="{00000000-0008-0000-0300-0000CB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76" name="Picture 103" descr="ecblank">
          <a:extLst>
            <a:ext uri="{FF2B5EF4-FFF2-40B4-BE49-F238E27FC236}">
              <a16:creationId xmlns:a16="http://schemas.microsoft.com/office/drawing/2014/main" xmlns="" id="{00000000-0008-0000-0300-0000CC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277" name="Picture 30" descr="ecblank">
          <a:extLst>
            <a:ext uri="{FF2B5EF4-FFF2-40B4-BE49-F238E27FC236}">
              <a16:creationId xmlns:a16="http://schemas.microsoft.com/office/drawing/2014/main" xmlns="" id="{00000000-0008-0000-0300-0000CD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278" name="Picture 34" descr="ecblank">
          <a:extLst>
            <a:ext uri="{FF2B5EF4-FFF2-40B4-BE49-F238E27FC236}">
              <a16:creationId xmlns:a16="http://schemas.microsoft.com/office/drawing/2014/main" xmlns="" id="{00000000-0008-0000-0300-0000CE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279" name="Picture 38" descr="ecblank">
          <a:extLst>
            <a:ext uri="{FF2B5EF4-FFF2-40B4-BE49-F238E27FC236}">
              <a16:creationId xmlns:a16="http://schemas.microsoft.com/office/drawing/2014/main" xmlns="" id="{00000000-0008-0000-0300-0000CF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280" name="Picture 43" descr="ecblank">
          <a:extLst>
            <a:ext uri="{FF2B5EF4-FFF2-40B4-BE49-F238E27FC236}">
              <a16:creationId xmlns:a16="http://schemas.microsoft.com/office/drawing/2014/main" xmlns="" id="{00000000-0008-0000-0300-0000D0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281" name="Picture 47" descr="ecblank">
          <a:extLst>
            <a:ext uri="{FF2B5EF4-FFF2-40B4-BE49-F238E27FC236}">
              <a16:creationId xmlns:a16="http://schemas.microsoft.com/office/drawing/2014/main" xmlns="" id="{00000000-0008-0000-0300-0000D1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282" name="Picture 51" descr="ecblank">
          <a:extLst>
            <a:ext uri="{FF2B5EF4-FFF2-40B4-BE49-F238E27FC236}">
              <a16:creationId xmlns:a16="http://schemas.microsoft.com/office/drawing/2014/main" xmlns="" id="{00000000-0008-0000-0300-0000D2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283" name="Picture 55" descr="ecblank">
          <a:extLst>
            <a:ext uri="{FF2B5EF4-FFF2-40B4-BE49-F238E27FC236}">
              <a16:creationId xmlns:a16="http://schemas.microsoft.com/office/drawing/2014/main" xmlns="" id="{00000000-0008-0000-0300-0000D3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284" name="Picture 59" descr="ecblank">
          <a:extLst>
            <a:ext uri="{FF2B5EF4-FFF2-40B4-BE49-F238E27FC236}">
              <a16:creationId xmlns:a16="http://schemas.microsoft.com/office/drawing/2014/main" xmlns="" id="{00000000-0008-0000-0300-0000D4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285" name="Picture 63" descr="ecblank">
          <a:extLst>
            <a:ext uri="{FF2B5EF4-FFF2-40B4-BE49-F238E27FC236}">
              <a16:creationId xmlns:a16="http://schemas.microsoft.com/office/drawing/2014/main" xmlns="" id="{00000000-0008-0000-0300-0000D5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286" name="Picture 64" descr="ecblank">
          <a:extLst>
            <a:ext uri="{FF2B5EF4-FFF2-40B4-BE49-F238E27FC236}">
              <a16:creationId xmlns:a16="http://schemas.microsoft.com/office/drawing/2014/main" xmlns="" id="{00000000-0008-0000-0300-0000D6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287" name="Picture 65" descr="ecblank">
          <a:extLst>
            <a:ext uri="{FF2B5EF4-FFF2-40B4-BE49-F238E27FC236}">
              <a16:creationId xmlns:a16="http://schemas.microsoft.com/office/drawing/2014/main" xmlns="" id="{00000000-0008-0000-0300-0000D7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288" name="Picture 66" descr="ecblank">
          <a:extLst>
            <a:ext uri="{FF2B5EF4-FFF2-40B4-BE49-F238E27FC236}">
              <a16:creationId xmlns:a16="http://schemas.microsoft.com/office/drawing/2014/main" xmlns="" id="{00000000-0008-0000-0300-0000D8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289" name="Picture 68" descr="ecblank">
          <a:extLst>
            <a:ext uri="{FF2B5EF4-FFF2-40B4-BE49-F238E27FC236}">
              <a16:creationId xmlns:a16="http://schemas.microsoft.com/office/drawing/2014/main" xmlns="" id="{00000000-0008-0000-0300-0000D9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290" name="Picture 72" descr="ecblank">
          <a:extLst>
            <a:ext uri="{FF2B5EF4-FFF2-40B4-BE49-F238E27FC236}">
              <a16:creationId xmlns:a16="http://schemas.microsoft.com/office/drawing/2014/main" xmlns="" id="{00000000-0008-0000-0300-0000DA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291" name="Picture 97" descr="ecblank">
          <a:extLst>
            <a:ext uri="{FF2B5EF4-FFF2-40B4-BE49-F238E27FC236}">
              <a16:creationId xmlns:a16="http://schemas.microsoft.com/office/drawing/2014/main" xmlns="" id="{00000000-0008-0000-0300-0000DB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292" name="Picture 99" descr="ecblank">
          <a:extLst>
            <a:ext uri="{FF2B5EF4-FFF2-40B4-BE49-F238E27FC236}">
              <a16:creationId xmlns:a16="http://schemas.microsoft.com/office/drawing/2014/main" xmlns="" id="{00000000-0008-0000-0300-0000DC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293" name="Picture 101" descr="ecblank">
          <a:extLst>
            <a:ext uri="{FF2B5EF4-FFF2-40B4-BE49-F238E27FC236}">
              <a16:creationId xmlns:a16="http://schemas.microsoft.com/office/drawing/2014/main" xmlns="" id="{00000000-0008-0000-0300-0000DD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294" name="Picture 103" descr="ecblank">
          <a:extLst>
            <a:ext uri="{FF2B5EF4-FFF2-40B4-BE49-F238E27FC236}">
              <a16:creationId xmlns:a16="http://schemas.microsoft.com/office/drawing/2014/main" xmlns="" id="{00000000-0008-0000-0300-0000DE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295" name="Picture 105" descr="ecblank">
          <a:extLst>
            <a:ext uri="{FF2B5EF4-FFF2-40B4-BE49-F238E27FC236}">
              <a16:creationId xmlns:a16="http://schemas.microsoft.com/office/drawing/2014/main" xmlns="" id="{00000000-0008-0000-0300-0000DF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296" name="Picture 2" descr="ecblank">
          <a:extLst>
            <a:ext uri="{FF2B5EF4-FFF2-40B4-BE49-F238E27FC236}">
              <a16:creationId xmlns:a16="http://schemas.microsoft.com/office/drawing/2014/main" xmlns="" id="{00000000-0008-0000-0300-0000E0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297" name="Picture 6" descr="ecblank">
          <a:extLst>
            <a:ext uri="{FF2B5EF4-FFF2-40B4-BE49-F238E27FC236}">
              <a16:creationId xmlns:a16="http://schemas.microsoft.com/office/drawing/2014/main" xmlns="" id="{00000000-0008-0000-0300-0000E1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298" name="Picture 10" descr="ecblank">
          <a:extLst>
            <a:ext uri="{FF2B5EF4-FFF2-40B4-BE49-F238E27FC236}">
              <a16:creationId xmlns:a16="http://schemas.microsoft.com/office/drawing/2014/main" xmlns="" id="{00000000-0008-0000-0300-0000E2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299" name="Picture 14" descr="ecblank">
          <a:extLst>
            <a:ext uri="{FF2B5EF4-FFF2-40B4-BE49-F238E27FC236}">
              <a16:creationId xmlns:a16="http://schemas.microsoft.com/office/drawing/2014/main" xmlns="" id="{00000000-0008-0000-0300-0000E3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00" name="Picture 18" descr="ecblank">
          <a:extLst>
            <a:ext uri="{FF2B5EF4-FFF2-40B4-BE49-F238E27FC236}">
              <a16:creationId xmlns:a16="http://schemas.microsoft.com/office/drawing/2014/main" xmlns="" id="{00000000-0008-0000-0300-0000E4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01" name="Picture 22" descr="ecblank">
          <a:extLst>
            <a:ext uri="{FF2B5EF4-FFF2-40B4-BE49-F238E27FC236}">
              <a16:creationId xmlns:a16="http://schemas.microsoft.com/office/drawing/2014/main" xmlns="" id="{00000000-0008-0000-0300-0000E5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02" name="Picture 26" descr="ecblank">
          <a:extLst>
            <a:ext uri="{FF2B5EF4-FFF2-40B4-BE49-F238E27FC236}">
              <a16:creationId xmlns:a16="http://schemas.microsoft.com/office/drawing/2014/main" xmlns="" id="{00000000-0008-0000-0300-0000E6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03" name="Picture 30" descr="ecblank">
          <a:extLst>
            <a:ext uri="{FF2B5EF4-FFF2-40B4-BE49-F238E27FC236}">
              <a16:creationId xmlns:a16="http://schemas.microsoft.com/office/drawing/2014/main" xmlns="" id="{00000000-0008-0000-0300-0000E7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04" name="Picture 34" descr="ecblank">
          <a:extLst>
            <a:ext uri="{FF2B5EF4-FFF2-40B4-BE49-F238E27FC236}">
              <a16:creationId xmlns:a16="http://schemas.microsoft.com/office/drawing/2014/main" xmlns="" id="{00000000-0008-0000-0300-0000E8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05" name="Picture 38" descr="ecblank">
          <a:extLst>
            <a:ext uri="{FF2B5EF4-FFF2-40B4-BE49-F238E27FC236}">
              <a16:creationId xmlns:a16="http://schemas.microsoft.com/office/drawing/2014/main" xmlns="" id="{00000000-0008-0000-0300-0000E9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06" name="Picture 43" descr="ecblank">
          <a:extLst>
            <a:ext uri="{FF2B5EF4-FFF2-40B4-BE49-F238E27FC236}">
              <a16:creationId xmlns:a16="http://schemas.microsoft.com/office/drawing/2014/main" xmlns="" id="{00000000-0008-0000-0300-0000EA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07" name="Picture 47" descr="ecblank">
          <a:extLst>
            <a:ext uri="{FF2B5EF4-FFF2-40B4-BE49-F238E27FC236}">
              <a16:creationId xmlns:a16="http://schemas.microsoft.com/office/drawing/2014/main" xmlns="" id="{00000000-0008-0000-0300-0000EB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08" name="Picture 51" descr="ecblank">
          <a:extLst>
            <a:ext uri="{FF2B5EF4-FFF2-40B4-BE49-F238E27FC236}">
              <a16:creationId xmlns:a16="http://schemas.microsoft.com/office/drawing/2014/main" xmlns="" id="{00000000-0008-0000-0300-0000EC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09" name="Picture 55" descr="ecblank">
          <a:extLst>
            <a:ext uri="{FF2B5EF4-FFF2-40B4-BE49-F238E27FC236}">
              <a16:creationId xmlns:a16="http://schemas.microsoft.com/office/drawing/2014/main" xmlns="" id="{00000000-0008-0000-0300-0000ED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10" name="Picture 59" descr="ecblank">
          <a:extLst>
            <a:ext uri="{FF2B5EF4-FFF2-40B4-BE49-F238E27FC236}">
              <a16:creationId xmlns:a16="http://schemas.microsoft.com/office/drawing/2014/main" xmlns="" id="{00000000-0008-0000-0300-0000EE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11" name="Picture 63" descr="ecblank">
          <a:extLst>
            <a:ext uri="{FF2B5EF4-FFF2-40B4-BE49-F238E27FC236}">
              <a16:creationId xmlns:a16="http://schemas.microsoft.com/office/drawing/2014/main" xmlns="" id="{00000000-0008-0000-0300-0000EF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12" name="Picture 64" descr="ecblank">
          <a:extLst>
            <a:ext uri="{FF2B5EF4-FFF2-40B4-BE49-F238E27FC236}">
              <a16:creationId xmlns:a16="http://schemas.microsoft.com/office/drawing/2014/main" xmlns="" id="{00000000-0008-0000-0300-0000F0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13" name="Picture 65" descr="ecblank">
          <a:extLst>
            <a:ext uri="{FF2B5EF4-FFF2-40B4-BE49-F238E27FC236}">
              <a16:creationId xmlns:a16="http://schemas.microsoft.com/office/drawing/2014/main" xmlns="" id="{00000000-0008-0000-0300-0000F1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14" name="Picture 66" descr="ecblank">
          <a:extLst>
            <a:ext uri="{FF2B5EF4-FFF2-40B4-BE49-F238E27FC236}">
              <a16:creationId xmlns:a16="http://schemas.microsoft.com/office/drawing/2014/main" xmlns="" id="{00000000-0008-0000-0300-0000F2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15" name="Picture 68" descr="ecblank">
          <a:extLst>
            <a:ext uri="{FF2B5EF4-FFF2-40B4-BE49-F238E27FC236}">
              <a16:creationId xmlns:a16="http://schemas.microsoft.com/office/drawing/2014/main" xmlns="" id="{00000000-0008-0000-0300-0000F3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16" name="Picture 72" descr="ecblank">
          <a:extLst>
            <a:ext uri="{FF2B5EF4-FFF2-40B4-BE49-F238E27FC236}">
              <a16:creationId xmlns:a16="http://schemas.microsoft.com/office/drawing/2014/main" xmlns="" id="{00000000-0008-0000-0300-0000F4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17" name="Picture 97" descr="ecblank">
          <a:extLst>
            <a:ext uri="{FF2B5EF4-FFF2-40B4-BE49-F238E27FC236}">
              <a16:creationId xmlns:a16="http://schemas.microsoft.com/office/drawing/2014/main" xmlns="" id="{00000000-0008-0000-0300-0000F5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18" name="Picture 99" descr="ecblank">
          <a:extLst>
            <a:ext uri="{FF2B5EF4-FFF2-40B4-BE49-F238E27FC236}">
              <a16:creationId xmlns:a16="http://schemas.microsoft.com/office/drawing/2014/main" xmlns="" id="{00000000-0008-0000-0300-0000F6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19" name="Picture 101" descr="ecblank">
          <a:extLst>
            <a:ext uri="{FF2B5EF4-FFF2-40B4-BE49-F238E27FC236}">
              <a16:creationId xmlns:a16="http://schemas.microsoft.com/office/drawing/2014/main" xmlns="" id="{00000000-0008-0000-0300-0000F7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20" name="Picture 103" descr="ecblank">
          <a:extLst>
            <a:ext uri="{FF2B5EF4-FFF2-40B4-BE49-F238E27FC236}">
              <a16:creationId xmlns:a16="http://schemas.microsoft.com/office/drawing/2014/main" xmlns="" id="{00000000-0008-0000-0300-0000F8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21" name="Picture 26" descr="ecblank">
          <a:extLst>
            <a:ext uri="{FF2B5EF4-FFF2-40B4-BE49-F238E27FC236}">
              <a16:creationId xmlns:a16="http://schemas.microsoft.com/office/drawing/2014/main" xmlns="" id="{00000000-0008-0000-0300-0000F9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22" name="Picture 30" descr="ecblank">
          <a:extLst>
            <a:ext uri="{FF2B5EF4-FFF2-40B4-BE49-F238E27FC236}">
              <a16:creationId xmlns:a16="http://schemas.microsoft.com/office/drawing/2014/main" xmlns="" id="{00000000-0008-0000-0300-0000FA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23" name="Picture 34" descr="ecblank">
          <a:extLst>
            <a:ext uri="{FF2B5EF4-FFF2-40B4-BE49-F238E27FC236}">
              <a16:creationId xmlns:a16="http://schemas.microsoft.com/office/drawing/2014/main" xmlns="" id="{00000000-0008-0000-0300-0000FB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24" name="Picture 38" descr="ecblank">
          <a:extLst>
            <a:ext uri="{FF2B5EF4-FFF2-40B4-BE49-F238E27FC236}">
              <a16:creationId xmlns:a16="http://schemas.microsoft.com/office/drawing/2014/main" xmlns="" id="{00000000-0008-0000-0300-0000FC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25" name="Picture 43" descr="ecblank">
          <a:extLst>
            <a:ext uri="{FF2B5EF4-FFF2-40B4-BE49-F238E27FC236}">
              <a16:creationId xmlns:a16="http://schemas.microsoft.com/office/drawing/2014/main" xmlns="" id="{00000000-0008-0000-0300-0000FD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26" name="Picture 47" descr="ecblank">
          <a:extLst>
            <a:ext uri="{FF2B5EF4-FFF2-40B4-BE49-F238E27FC236}">
              <a16:creationId xmlns:a16="http://schemas.microsoft.com/office/drawing/2014/main" xmlns="" id="{00000000-0008-0000-0300-0000FE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27" name="Picture 51" descr="ecblank">
          <a:extLst>
            <a:ext uri="{FF2B5EF4-FFF2-40B4-BE49-F238E27FC236}">
              <a16:creationId xmlns:a16="http://schemas.microsoft.com/office/drawing/2014/main" xmlns="" id="{00000000-0008-0000-0300-0000FF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28" name="Picture 55" descr="ecblank">
          <a:extLst>
            <a:ext uri="{FF2B5EF4-FFF2-40B4-BE49-F238E27FC236}">
              <a16:creationId xmlns:a16="http://schemas.microsoft.com/office/drawing/2014/main" xmlns="" id="{00000000-0008-0000-0300-000000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29" name="Picture 59" descr="ecblank">
          <a:extLst>
            <a:ext uri="{FF2B5EF4-FFF2-40B4-BE49-F238E27FC236}">
              <a16:creationId xmlns:a16="http://schemas.microsoft.com/office/drawing/2014/main" xmlns="" id="{00000000-0008-0000-0300-000001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30" name="Picture 63" descr="ecblank">
          <a:extLst>
            <a:ext uri="{FF2B5EF4-FFF2-40B4-BE49-F238E27FC236}">
              <a16:creationId xmlns:a16="http://schemas.microsoft.com/office/drawing/2014/main" xmlns="" id="{00000000-0008-0000-0300-000002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31" name="Picture 64" descr="ecblank">
          <a:extLst>
            <a:ext uri="{FF2B5EF4-FFF2-40B4-BE49-F238E27FC236}">
              <a16:creationId xmlns:a16="http://schemas.microsoft.com/office/drawing/2014/main" xmlns="" id="{00000000-0008-0000-0300-000003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32" name="Picture 65" descr="ecblank">
          <a:extLst>
            <a:ext uri="{FF2B5EF4-FFF2-40B4-BE49-F238E27FC236}">
              <a16:creationId xmlns:a16="http://schemas.microsoft.com/office/drawing/2014/main" xmlns="" id="{00000000-0008-0000-0300-000004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33" name="Picture 66" descr="ecblank">
          <a:extLst>
            <a:ext uri="{FF2B5EF4-FFF2-40B4-BE49-F238E27FC236}">
              <a16:creationId xmlns:a16="http://schemas.microsoft.com/office/drawing/2014/main" xmlns="" id="{00000000-0008-0000-0300-000005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34" name="Picture 68" descr="ecblank">
          <a:extLst>
            <a:ext uri="{FF2B5EF4-FFF2-40B4-BE49-F238E27FC236}">
              <a16:creationId xmlns:a16="http://schemas.microsoft.com/office/drawing/2014/main" xmlns="" id="{00000000-0008-0000-0300-000006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35" name="Picture 72" descr="ecblank">
          <a:extLst>
            <a:ext uri="{FF2B5EF4-FFF2-40B4-BE49-F238E27FC236}">
              <a16:creationId xmlns:a16="http://schemas.microsoft.com/office/drawing/2014/main" xmlns="" id="{00000000-0008-0000-0300-000007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36" name="Picture 97" descr="ecblank">
          <a:extLst>
            <a:ext uri="{FF2B5EF4-FFF2-40B4-BE49-F238E27FC236}">
              <a16:creationId xmlns:a16="http://schemas.microsoft.com/office/drawing/2014/main" xmlns="" id="{00000000-0008-0000-0300-000008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37" name="Picture 99" descr="ecblank">
          <a:extLst>
            <a:ext uri="{FF2B5EF4-FFF2-40B4-BE49-F238E27FC236}">
              <a16:creationId xmlns:a16="http://schemas.microsoft.com/office/drawing/2014/main" xmlns="" id="{00000000-0008-0000-0300-000009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38" name="Picture 101" descr="ecblank">
          <a:extLst>
            <a:ext uri="{FF2B5EF4-FFF2-40B4-BE49-F238E27FC236}">
              <a16:creationId xmlns:a16="http://schemas.microsoft.com/office/drawing/2014/main" xmlns="" id="{00000000-0008-0000-0300-00000A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39" name="Picture 103" descr="ecblank">
          <a:extLst>
            <a:ext uri="{FF2B5EF4-FFF2-40B4-BE49-F238E27FC236}">
              <a16:creationId xmlns:a16="http://schemas.microsoft.com/office/drawing/2014/main" xmlns="" id="{00000000-0008-0000-0300-00000B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40" name="Picture 105" descr="ecblank">
          <a:extLst>
            <a:ext uri="{FF2B5EF4-FFF2-40B4-BE49-F238E27FC236}">
              <a16:creationId xmlns:a16="http://schemas.microsoft.com/office/drawing/2014/main" xmlns="" id="{00000000-0008-0000-0300-00000C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41" name="Picture 2" descr="ecblank">
          <a:extLst>
            <a:ext uri="{FF2B5EF4-FFF2-40B4-BE49-F238E27FC236}">
              <a16:creationId xmlns:a16="http://schemas.microsoft.com/office/drawing/2014/main" xmlns="" id="{00000000-0008-0000-0300-00000D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42" name="Picture 6" descr="ecblank">
          <a:extLst>
            <a:ext uri="{FF2B5EF4-FFF2-40B4-BE49-F238E27FC236}">
              <a16:creationId xmlns:a16="http://schemas.microsoft.com/office/drawing/2014/main" xmlns="" id="{00000000-0008-0000-0300-00000E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43" name="Picture 10" descr="ecblank">
          <a:extLst>
            <a:ext uri="{FF2B5EF4-FFF2-40B4-BE49-F238E27FC236}">
              <a16:creationId xmlns:a16="http://schemas.microsoft.com/office/drawing/2014/main" xmlns="" id="{00000000-0008-0000-0300-00000F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44" name="Picture 14" descr="ecblank">
          <a:extLst>
            <a:ext uri="{FF2B5EF4-FFF2-40B4-BE49-F238E27FC236}">
              <a16:creationId xmlns:a16="http://schemas.microsoft.com/office/drawing/2014/main" xmlns="" id="{00000000-0008-0000-0300-000010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45" name="Picture 18" descr="ecblank">
          <a:extLst>
            <a:ext uri="{FF2B5EF4-FFF2-40B4-BE49-F238E27FC236}">
              <a16:creationId xmlns:a16="http://schemas.microsoft.com/office/drawing/2014/main" xmlns="" id="{00000000-0008-0000-0300-000011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46" name="Picture 22" descr="ecblank">
          <a:extLst>
            <a:ext uri="{FF2B5EF4-FFF2-40B4-BE49-F238E27FC236}">
              <a16:creationId xmlns:a16="http://schemas.microsoft.com/office/drawing/2014/main" xmlns="" id="{00000000-0008-0000-0300-000012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47" name="Picture 26" descr="ecblank">
          <a:extLst>
            <a:ext uri="{FF2B5EF4-FFF2-40B4-BE49-F238E27FC236}">
              <a16:creationId xmlns:a16="http://schemas.microsoft.com/office/drawing/2014/main" xmlns="" id="{00000000-0008-0000-0300-000013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48" name="Picture 30" descr="ecblank">
          <a:extLst>
            <a:ext uri="{FF2B5EF4-FFF2-40B4-BE49-F238E27FC236}">
              <a16:creationId xmlns:a16="http://schemas.microsoft.com/office/drawing/2014/main" xmlns="" id="{00000000-0008-0000-0300-000014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49" name="Picture 34" descr="ecblank">
          <a:extLst>
            <a:ext uri="{FF2B5EF4-FFF2-40B4-BE49-F238E27FC236}">
              <a16:creationId xmlns:a16="http://schemas.microsoft.com/office/drawing/2014/main" xmlns="" id="{00000000-0008-0000-0300-000015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50" name="Picture 38" descr="ecblank">
          <a:extLst>
            <a:ext uri="{FF2B5EF4-FFF2-40B4-BE49-F238E27FC236}">
              <a16:creationId xmlns:a16="http://schemas.microsoft.com/office/drawing/2014/main" xmlns="" id="{00000000-0008-0000-0300-000016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51" name="Picture 43" descr="ecblank">
          <a:extLst>
            <a:ext uri="{FF2B5EF4-FFF2-40B4-BE49-F238E27FC236}">
              <a16:creationId xmlns:a16="http://schemas.microsoft.com/office/drawing/2014/main" xmlns="" id="{00000000-0008-0000-0300-000017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52" name="Picture 47" descr="ecblank">
          <a:extLst>
            <a:ext uri="{FF2B5EF4-FFF2-40B4-BE49-F238E27FC236}">
              <a16:creationId xmlns:a16="http://schemas.microsoft.com/office/drawing/2014/main" xmlns="" id="{00000000-0008-0000-0300-000018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53" name="Picture 51" descr="ecblank">
          <a:extLst>
            <a:ext uri="{FF2B5EF4-FFF2-40B4-BE49-F238E27FC236}">
              <a16:creationId xmlns:a16="http://schemas.microsoft.com/office/drawing/2014/main" xmlns="" id="{00000000-0008-0000-0300-000019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54" name="Picture 55" descr="ecblank">
          <a:extLst>
            <a:ext uri="{FF2B5EF4-FFF2-40B4-BE49-F238E27FC236}">
              <a16:creationId xmlns:a16="http://schemas.microsoft.com/office/drawing/2014/main" xmlns="" id="{00000000-0008-0000-0300-00001A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55" name="Picture 59" descr="ecblank">
          <a:extLst>
            <a:ext uri="{FF2B5EF4-FFF2-40B4-BE49-F238E27FC236}">
              <a16:creationId xmlns:a16="http://schemas.microsoft.com/office/drawing/2014/main" xmlns="" id="{00000000-0008-0000-0300-00001B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56" name="Picture 63" descr="ecblank">
          <a:extLst>
            <a:ext uri="{FF2B5EF4-FFF2-40B4-BE49-F238E27FC236}">
              <a16:creationId xmlns:a16="http://schemas.microsoft.com/office/drawing/2014/main" xmlns="" id="{00000000-0008-0000-0300-00001C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57" name="Picture 64" descr="ecblank">
          <a:extLst>
            <a:ext uri="{FF2B5EF4-FFF2-40B4-BE49-F238E27FC236}">
              <a16:creationId xmlns:a16="http://schemas.microsoft.com/office/drawing/2014/main" xmlns="" id="{00000000-0008-0000-0300-00001D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58" name="Picture 65" descr="ecblank">
          <a:extLst>
            <a:ext uri="{FF2B5EF4-FFF2-40B4-BE49-F238E27FC236}">
              <a16:creationId xmlns:a16="http://schemas.microsoft.com/office/drawing/2014/main" xmlns="" id="{00000000-0008-0000-0300-00001E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59" name="Picture 66" descr="ecblank">
          <a:extLst>
            <a:ext uri="{FF2B5EF4-FFF2-40B4-BE49-F238E27FC236}">
              <a16:creationId xmlns:a16="http://schemas.microsoft.com/office/drawing/2014/main" xmlns="" id="{00000000-0008-0000-0300-00001F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60" name="Picture 68" descr="ecblank">
          <a:extLst>
            <a:ext uri="{FF2B5EF4-FFF2-40B4-BE49-F238E27FC236}">
              <a16:creationId xmlns:a16="http://schemas.microsoft.com/office/drawing/2014/main" xmlns="" id="{00000000-0008-0000-0300-000020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61" name="Picture 72" descr="ecblank">
          <a:extLst>
            <a:ext uri="{FF2B5EF4-FFF2-40B4-BE49-F238E27FC236}">
              <a16:creationId xmlns:a16="http://schemas.microsoft.com/office/drawing/2014/main" xmlns="" id="{00000000-0008-0000-0300-000021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62" name="Picture 97" descr="ecblank">
          <a:extLst>
            <a:ext uri="{FF2B5EF4-FFF2-40B4-BE49-F238E27FC236}">
              <a16:creationId xmlns:a16="http://schemas.microsoft.com/office/drawing/2014/main" xmlns="" id="{00000000-0008-0000-0300-000022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63" name="Picture 99" descr="ecblank">
          <a:extLst>
            <a:ext uri="{FF2B5EF4-FFF2-40B4-BE49-F238E27FC236}">
              <a16:creationId xmlns:a16="http://schemas.microsoft.com/office/drawing/2014/main" xmlns="" id="{00000000-0008-0000-0300-000023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64" name="Picture 101" descr="ecblank">
          <a:extLst>
            <a:ext uri="{FF2B5EF4-FFF2-40B4-BE49-F238E27FC236}">
              <a16:creationId xmlns:a16="http://schemas.microsoft.com/office/drawing/2014/main" xmlns="" id="{00000000-0008-0000-0300-000024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65" name="Picture 103" descr="ecblank">
          <a:extLst>
            <a:ext uri="{FF2B5EF4-FFF2-40B4-BE49-F238E27FC236}">
              <a16:creationId xmlns:a16="http://schemas.microsoft.com/office/drawing/2014/main" xmlns="" id="{00000000-0008-0000-0300-000025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366" name="Picture 30" descr="ecblank">
          <a:extLst>
            <a:ext uri="{FF2B5EF4-FFF2-40B4-BE49-F238E27FC236}">
              <a16:creationId xmlns:a16="http://schemas.microsoft.com/office/drawing/2014/main" xmlns="" id="{00000000-0008-0000-0300-000026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367" name="Picture 34" descr="ecblank">
          <a:extLst>
            <a:ext uri="{FF2B5EF4-FFF2-40B4-BE49-F238E27FC236}">
              <a16:creationId xmlns:a16="http://schemas.microsoft.com/office/drawing/2014/main" xmlns="" id="{00000000-0008-0000-0300-000027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368" name="Picture 38" descr="ecblank">
          <a:extLst>
            <a:ext uri="{FF2B5EF4-FFF2-40B4-BE49-F238E27FC236}">
              <a16:creationId xmlns:a16="http://schemas.microsoft.com/office/drawing/2014/main" xmlns="" id="{00000000-0008-0000-0300-000028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369" name="Picture 43" descr="ecblank">
          <a:extLst>
            <a:ext uri="{FF2B5EF4-FFF2-40B4-BE49-F238E27FC236}">
              <a16:creationId xmlns:a16="http://schemas.microsoft.com/office/drawing/2014/main" xmlns="" id="{00000000-0008-0000-0300-000029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370" name="Picture 47" descr="ecblank">
          <a:extLst>
            <a:ext uri="{FF2B5EF4-FFF2-40B4-BE49-F238E27FC236}">
              <a16:creationId xmlns:a16="http://schemas.microsoft.com/office/drawing/2014/main" xmlns="" id="{00000000-0008-0000-0300-00002A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371" name="Picture 51" descr="ecblank">
          <a:extLst>
            <a:ext uri="{FF2B5EF4-FFF2-40B4-BE49-F238E27FC236}">
              <a16:creationId xmlns:a16="http://schemas.microsoft.com/office/drawing/2014/main" xmlns="" id="{00000000-0008-0000-0300-00002B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372" name="Picture 55" descr="ecblank">
          <a:extLst>
            <a:ext uri="{FF2B5EF4-FFF2-40B4-BE49-F238E27FC236}">
              <a16:creationId xmlns:a16="http://schemas.microsoft.com/office/drawing/2014/main" xmlns="" id="{00000000-0008-0000-0300-00002C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373" name="Picture 59" descr="ecblank">
          <a:extLst>
            <a:ext uri="{FF2B5EF4-FFF2-40B4-BE49-F238E27FC236}">
              <a16:creationId xmlns:a16="http://schemas.microsoft.com/office/drawing/2014/main" xmlns="" id="{00000000-0008-0000-0300-00002D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374" name="Picture 63" descr="ecblank">
          <a:extLst>
            <a:ext uri="{FF2B5EF4-FFF2-40B4-BE49-F238E27FC236}">
              <a16:creationId xmlns:a16="http://schemas.microsoft.com/office/drawing/2014/main" xmlns="" id="{00000000-0008-0000-0300-00002E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375" name="Picture 64" descr="ecblank">
          <a:extLst>
            <a:ext uri="{FF2B5EF4-FFF2-40B4-BE49-F238E27FC236}">
              <a16:creationId xmlns:a16="http://schemas.microsoft.com/office/drawing/2014/main" xmlns="" id="{00000000-0008-0000-0300-00002F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376" name="Picture 65" descr="ecblank">
          <a:extLst>
            <a:ext uri="{FF2B5EF4-FFF2-40B4-BE49-F238E27FC236}">
              <a16:creationId xmlns:a16="http://schemas.microsoft.com/office/drawing/2014/main" xmlns="" id="{00000000-0008-0000-0300-000030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377" name="Picture 66" descr="ecblank">
          <a:extLst>
            <a:ext uri="{FF2B5EF4-FFF2-40B4-BE49-F238E27FC236}">
              <a16:creationId xmlns:a16="http://schemas.microsoft.com/office/drawing/2014/main" xmlns="" id="{00000000-0008-0000-0300-000031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378" name="Picture 68" descr="ecblank">
          <a:extLst>
            <a:ext uri="{FF2B5EF4-FFF2-40B4-BE49-F238E27FC236}">
              <a16:creationId xmlns:a16="http://schemas.microsoft.com/office/drawing/2014/main" xmlns="" id="{00000000-0008-0000-0300-000032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379" name="Picture 72" descr="ecblank">
          <a:extLst>
            <a:ext uri="{FF2B5EF4-FFF2-40B4-BE49-F238E27FC236}">
              <a16:creationId xmlns:a16="http://schemas.microsoft.com/office/drawing/2014/main" xmlns="" id="{00000000-0008-0000-0300-000033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380" name="Picture 97" descr="ecblank">
          <a:extLst>
            <a:ext uri="{FF2B5EF4-FFF2-40B4-BE49-F238E27FC236}">
              <a16:creationId xmlns:a16="http://schemas.microsoft.com/office/drawing/2014/main" xmlns="" id="{00000000-0008-0000-0300-000034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381" name="Picture 99" descr="ecblank">
          <a:extLst>
            <a:ext uri="{FF2B5EF4-FFF2-40B4-BE49-F238E27FC236}">
              <a16:creationId xmlns:a16="http://schemas.microsoft.com/office/drawing/2014/main" xmlns="" id="{00000000-0008-0000-0300-000035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382" name="Picture 101" descr="ecblank">
          <a:extLst>
            <a:ext uri="{FF2B5EF4-FFF2-40B4-BE49-F238E27FC236}">
              <a16:creationId xmlns:a16="http://schemas.microsoft.com/office/drawing/2014/main" xmlns="" id="{00000000-0008-0000-0300-000036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383" name="Picture 103" descr="ecblank">
          <a:extLst>
            <a:ext uri="{FF2B5EF4-FFF2-40B4-BE49-F238E27FC236}">
              <a16:creationId xmlns:a16="http://schemas.microsoft.com/office/drawing/2014/main" xmlns="" id="{00000000-0008-0000-0300-000037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384" name="Picture 105" descr="ecblank">
          <a:extLst>
            <a:ext uri="{FF2B5EF4-FFF2-40B4-BE49-F238E27FC236}">
              <a16:creationId xmlns:a16="http://schemas.microsoft.com/office/drawing/2014/main" xmlns="" id="{00000000-0008-0000-0300-000038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385" name="Picture 2" descr="ecblank">
          <a:extLst>
            <a:ext uri="{FF2B5EF4-FFF2-40B4-BE49-F238E27FC236}">
              <a16:creationId xmlns:a16="http://schemas.microsoft.com/office/drawing/2014/main" xmlns="" id="{00000000-0008-0000-0300-000039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386" name="Picture 6" descr="ecblank">
          <a:extLst>
            <a:ext uri="{FF2B5EF4-FFF2-40B4-BE49-F238E27FC236}">
              <a16:creationId xmlns:a16="http://schemas.microsoft.com/office/drawing/2014/main" xmlns="" id="{00000000-0008-0000-0300-00003A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387" name="Picture 10" descr="ecblank">
          <a:extLst>
            <a:ext uri="{FF2B5EF4-FFF2-40B4-BE49-F238E27FC236}">
              <a16:creationId xmlns:a16="http://schemas.microsoft.com/office/drawing/2014/main" xmlns="" id="{00000000-0008-0000-0300-00003B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388" name="Picture 14" descr="ecblank">
          <a:extLst>
            <a:ext uri="{FF2B5EF4-FFF2-40B4-BE49-F238E27FC236}">
              <a16:creationId xmlns:a16="http://schemas.microsoft.com/office/drawing/2014/main" xmlns="" id="{00000000-0008-0000-0300-00003C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389" name="Picture 18" descr="ecblank">
          <a:extLst>
            <a:ext uri="{FF2B5EF4-FFF2-40B4-BE49-F238E27FC236}">
              <a16:creationId xmlns:a16="http://schemas.microsoft.com/office/drawing/2014/main" xmlns="" id="{00000000-0008-0000-0300-00003D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390" name="Picture 22" descr="ecblank">
          <a:extLst>
            <a:ext uri="{FF2B5EF4-FFF2-40B4-BE49-F238E27FC236}">
              <a16:creationId xmlns:a16="http://schemas.microsoft.com/office/drawing/2014/main" xmlns="" id="{00000000-0008-0000-0300-00003E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391" name="Picture 26" descr="ecblank">
          <a:extLst>
            <a:ext uri="{FF2B5EF4-FFF2-40B4-BE49-F238E27FC236}">
              <a16:creationId xmlns:a16="http://schemas.microsoft.com/office/drawing/2014/main" xmlns="" id="{00000000-0008-0000-0300-00003F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392" name="Picture 30" descr="ecblank">
          <a:extLst>
            <a:ext uri="{FF2B5EF4-FFF2-40B4-BE49-F238E27FC236}">
              <a16:creationId xmlns:a16="http://schemas.microsoft.com/office/drawing/2014/main" xmlns="" id="{00000000-0008-0000-0300-000040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393" name="Picture 34" descr="ecblank">
          <a:extLst>
            <a:ext uri="{FF2B5EF4-FFF2-40B4-BE49-F238E27FC236}">
              <a16:creationId xmlns:a16="http://schemas.microsoft.com/office/drawing/2014/main" xmlns="" id="{00000000-0008-0000-0300-000041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394" name="Picture 38" descr="ecblank">
          <a:extLst>
            <a:ext uri="{FF2B5EF4-FFF2-40B4-BE49-F238E27FC236}">
              <a16:creationId xmlns:a16="http://schemas.microsoft.com/office/drawing/2014/main" xmlns="" id="{00000000-0008-0000-0300-000042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395" name="Picture 43" descr="ecblank">
          <a:extLst>
            <a:ext uri="{FF2B5EF4-FFF2-40B4-BE49-F238E27FC236}">
              <a16:creationId xmlns:a16="http://schemas.microsoft.com/office/drawing/2014/main" xmlns="" id="{00000000-0008-0000-0300-000043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396" name="Picture 47" descr="ecblank">
          <a:extLst>
            <a:ext uri="{FF2B5EF4-FFF2-40B4-BE49-F238E27FC236}">
              <a16:creationId xmlns:a16="http://schemas.microsoft.com/office/drawing/2014/main" xmlns="" id="{00000000-0008-0000-0300-000044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397" name="Picture 51" descr="ecblank">
          <a:extLst>
            <a:ext uri="{FF2B5EF4-FFF2-40B4-BE49-F238E27FC236}">
              <a16:creationId xmlns:a16="http://schemas.microsoft.com/office/drawing/2014/main" xmlns="" id="{00000000-0008-0000-0300-000045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398" name="Picture 55" descr="ecblank">
          <a:extLst>
            <a:ext uri="{FF2B5EF4-FFF2-40B4-BE49-F238E27FC236}">
              <a16:creationId xmlns:a16="http://schemas.microsoft.com/office/drawing/2014/main" xmlns="" id="{00000000-0008-0000-0300-000046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399" name="Picture 59" descr="ecblank">
          <a:extLst>
            <a:ext uri="{FF2B5EF4-FFF2-40B4-BE49-F238E27FC236}">
              <a16:creationId xmlns:a16="http://schemas.microsoft.com/office/drawing/2014/main" xmlns="" id="{00000000-0008-0000-0300-000047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400" name="Picture 63" descr="ecblank">
          <a:extLst>
            <a:ext uri="{FF2B5EF4-FFF2-40B4-BE49-F238E27FC236}">
              <a16:creationId xmlns:a16="http://schemas.microsoft.com/office/drawing/2014/main" xmlns="" id="{00000000-0008-0000-0300-000048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401" name="Picture 64" descr="ecblank">
          <a:extLst>
            <a:ext uri="{FF2B5EF4-FFF2-40B4-BE49-F238E27FC236}">
              <a16:creationId xmlns:a16="http://schemas.microsoft.com/office/drawing/2014/main" xmlns="" id="{00000000-0008-0000-0300-000049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402" name="Picture 65" descr="ecblank">
          <a:extLst>
            <a:ext uri="{FF2B5EF4-FFF2-40B4-BE49-F238E27FC236}">
              <a16:creationId xmlns:a16="http://schemas.microsoft.com/office/drawing/2014/main" xmlns="" id="{00000000-0008-0000-0300-00004A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403" name="Picture 66" descr="ecblank">
          <a:extLst>
            <a:ext uri="{FF2B5EF4-FFF2-40B4-BE49-F238E27FC236}">
              <a16:creationId xmlns:a16="http://schemas.microsoft.com/office/drawing/2014/main" xmlns="" id="{00000000-0008-0000-0300-00004B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404" name="Picture 68" descr="ecblank">
          <a:extLst>
            <a:ext uri="{FF2B5EF4-FFF2-40B4-BE49-F238E27FC236}">
              <a16:creationId xmlns:a16="http://schemas.microsoft.com/office/drawing/2014/main" xmlns="" id="{00000000-0008-0000-0300-00004C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405" name="Picture 72" descr="ecblank">
          <a:extLst>
            <a:ext uri="{FF2B5EF4-FFF2-40B4-BE49-F238E27FC236}">
              <a16:creationId xmlns:a16="http://schemas.microsoft.com/office/drawing/2014/main" xmlns="" id="{00000000-0008-0000-0300-00004D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406" name="Picture 97" descr="ecblank">
          <a:extLst>
            <a:ext uri="{FF2B5EF4-FFF2-40B4-BE49-F238E27FC236}">
              <a16:creationId xmlns:a16="http://schemas.microsoft.com/office/drawing/2014/main" xmlns="" id="{00000000-0008-0000-0300-00004E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407" name="Picture 99" descr="ecblank">
          <a:extLst>
            <a:ext uri="{FF2B5EF4-FFF2-40B4-BE49-F238E27FC236}">
              <a16:creationId xmlns:a16="http://schemas.microsoft.com/office/drawing/2014/main" xmlns="" id="{00000000-0008-0000-0300-00004F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408" name="Picture 101" descr="ecblank">
          <a:extLst>
            <a:ext uri="{FF2B5EF4-FFF2-40B4-BE49-F238E27FC236}">
              <a16:creationId xmlns:a16="http://schemas.microsoft.com/office/drawing/2014/main" xmlns="" id="{00000000-0008-0000-0300-000050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409" name="Picture 103" descr="ecblank">
          <a:extLst>
            <a:ext uri="{FF2B5EF4-FFF2-40B4-BE49-F238E27FC236}">
              <a16:creationId xmlns:a16="http://schemas.microsoft.com/office/drawing/2014/main" xmlns="" id="{00000000-0008-0000-0300-000051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410" name="Picture 26" descr="ecblank">
          <a:extLst>
            <a:ext uri="{FF2B5EF4-FFF2-40B4-BE49-F238E27FC236}">
              <a16:creationId xmlns:a16="http://schemas.microsoft.com/office/drawing/2014/main" xmlns="" id="{00000000-0008-0000-0300-000052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411" name="Picture 30" descr="ecblank">
          <a:extLst>
            <a:ext uri="{FF2B5EF4-FFF2-40B4-BE49-F238E27FC236}">
              <a16:creationId xmlns:a16="http://schemas.microsoft.com/office/drawing/2014/main" xmlns="" id="{00000000-0008-0000-0300-000053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412" name="Picture 34" descr="ecblank">
          <a:extLst>
            <a:ext uri="{FF2B5EF4-FFF2-40B4-BE49-F238E27FC236}">
              <a16:creationId xmlns:a16="http://schemas.microsoft.com/office/drawing/2014/main" xmlns="" id="{00000000-0008-0000-0300-000054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413" name="Picture 38" descr="ecblank">
          <a:extLst>
            <a:ext uri="{FF2B5EF4-FFF2-40B4-BE49-F238E27FC236}">
              <a16:creationId xmlns:a16="http://schemas.microsoft.com/office/drawing/2014/main" xmlns="" id="{00000000-0008-0000-0300-000055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414" name="Picture 43" descr="ecblank">
          <a:extLst>
            <a:ext uri="{FF2B5EF4-FFF2-40B4-BE49-F238E27FC236}">
              <a16:creationId xmlns:a16="http://schemas.microsoft.com/office/drawing/2014/main" xmlns="" id="{00000000-0008-0000-0300-000056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415" name="Picture 47" descr="ecblank">
          <a:extLst>
            <a:ext uri="{FF2B5EF4-FFF2-40B4-BE49-F238E27FC236}">
              <a16:creationId xmlns:a16="http://schemas.microsoft.com/office/drawing/2014/main" xmlns="" id="{00000000-0008-0000-0300-000057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416" name="Picture 51" descr="ecblank">
          <a:extLst>
            <a:ext uri="{FF2B5EF4-FFF2-40B4-BE49-F238E27FC236}">
              <a16:creationId xmlns:a16="http://schemas.microsoft.com/office/drawing/2014/main" xmlns="" id="{00000000-0008-0000-0300-000058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417" name="Picture 55" descr="ecblank">
          <a:extLst>
            <a:ext uri="{FF2B5EF4-FFF2-40B4-BE49-F238E27FC236}">
              <a16:creationId xmlns:a16="http://schemas.microsoft.com/office/drawing/2014/main" xmlns="" id="{00000000-0008-0000-0300-000059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418" name="Picture 59" descr="ecblank">
          <a:extLst>
            <a:ext uri="{FF2B5EF4-FFF2-40B4-BE49-F238E27FC236}">
              <a16:creationId xmlns:a16="http://schemas.microsoft.com/office/drawing/2014/main" xmlns="" id="{00000000-0008-0000-0300-00005A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419" name="Picture 63" descr="ecblank">
          <a:extLst>
            <a:ext uri="{FF2B5EF4-FFF2-40B4-BE49-F238E27FC236}">
              <a16:creationId xmlns:a16="http://schemas.microsoft.com/office/drawing/2014/main" xmlns="" id="{00000000-0008-0000-0300-00005B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420" name="Picture 64" descr="ecblank">
          <a:extLst>
            <a:ext uri="{FF2B5EF4-FFF2-40B4-BE49-F238E27FC236}">
              <a16:creationId xmlns:a16="http://schemas.microsoft.com/office/drawing/2014/main" xmlns="" id="{00000000-0008-0000-0300-00005C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421" name="Picture 65" descr="ecblank">
          <a:extLst>
            <a:ext uri="{FF2B5EF4-FFF2-40B4-BE49-F238E27FC236}">
              <a16:creationId xmlns:a16="http://schemas.microsoft.com/office/drawing/2014/main" xmlns="" id="{00000000-0008-0000-0300-00005D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422" name="Picture 66" descr="ecblank">
          <a:extLst>
            <a:ext uri="{FF2B5EF4-FFF2-40B4-BE49-F238E27FC236}">
              <a16:creationId xmlns:a16="http://schemas.microsoft.com/office/drawing/2014/main" xmlns="" id="{00000000-0008-0000-0300-00005E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423" name="Picture 68" descr="ecblank">
          <a:extLst>
            <a:ext uri="{FF2B5EF4-FFF2-40B4-BE49-F238E27FC236}">
              <a16:creationId xmlns:a16="http://schemas.microsoft.com/office/drawing/2014/main" xmlns="" id="{00000000-0008-0000-0300-00005F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424" name="Picture 72" descr="ecblank">
          <a:extLst>
            <a:ext uri="{FF2B5EF4-FFF2-40B4-BE49-F238E27FC236}">
              <a16:creationId xmlns:a16="http://schemas.microsoft.com/office/drawing/2014/main" xmlns="" id="{00000000-0008-0000-0300-000060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425" name="Picture 97" descr="ecblank">
          <a:extLst>
            <a:ext uri="{FF2B5EF4-FFF2-40B4-BE49-F238E27FC236}">
              <a16:creationId xmlns:a16="http://schemas.microsoft.com/office/drawing/2014/main" xmlns="" id="{00000000-0008-0000-0300-000061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426" name="Picture 99" descr="ecblank">
          <a:extLst>
            <a:ext uri="{FF2B5EF4-FFF2-40B4-BE49-F238E27FC236}">
              <a16:creationId xmlns:a16="http://schemas.microsoft.com/office/drawing/2014/main" xmlns="" id="{00000000-0008-0000-0300-000062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427" name="Picture 101" descr="ecblank">
          <a:extLst>
            <a:ext uri="{FF2B5EF4-FFF2-40B4-BE49-F238E27FC236}">
              <a16:creationId xmlns:a16="http://schemas.microsoft.com/office/drawing/2014/main" xmlns="" id="{00000000-0008-0000-0300-000063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428" name="Picture 103" descr="ecblank">
          <a:extLst>
            <a:ext uri="{FF2B5EF4-FFF2-40B4-BE49-F238E27FC236}">
              <a16:creationId xmlns:a16="http://schemas.microsoft.com/office/drawing/2014/main" xmlns="" id="{00000000-0008-0000-0300-000064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429" name="Picture 105" descr="ecblank">
          <a:extLst>
            <a:ext uri="{FF2B5EF4-FFF2-40B4-BE49-F238E27FC236}">
              <a16:creationId xmlns:a16="http://schemas.microsoft.com/office/drawing/2014/main" xmlns="" id="{00000000-0008-0000-0300-000065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430" name="Picture 2" descr="ecblank">
          <a:extLst>
            <a:ext uri="{FF2B5EF4-FFF2-40B4-BE49-F238E27FC236}">
              <a16:creationId xmlns:a16="http://schemas.microsoft.com/office/drawing/2014/main" xmlns="" id="{00000000-0008-0000-0300-000066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431" name="Picture 6" descr="ecblank">
          <a:extLst>
            <a:ext uri="{FF2B5EF4-FFF2-40B4-BE49-F238E27FC236}">
              <a16:creationId xmlns:a16="http://schemas.microsoft.com/office/drawing/2014/main" xmlns="" id="{00000000-0008-0000-0300-000067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432" name="Picture 10" descr="ecblank">
          <a:extLst>
            <a:ext uri="{FF2B5EF4-FFF2-40B4-BE49-F238E27FC236}">
              <a16:creationId xmlns:a16="http://schemas.microsoft.com/office/drawing/2014/main" xmlns="" id="{00000000-0008-0000-0300-000068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433" name="Picture 14" descr="ecblank">
          <a:extLst>
            <a:ext uri="{FF2B5EF4-FFF2-40B4-BE49-F238E27FC236}">
              <a16:creationId xmlns:a16="http://schemas.microsoft.com/office/drawing/2014/main" xmlns="" id="{00000000-0008-0000-0300-000069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434" name="Picture 18" descr="ecblank">
          <a:extLst>
            <a:ext uri="{FF2B5EF4-FFF2-40B4-BE49-F238E27FC236}">
              <a16:creationId xmlns:a16="http://schemas.microsoft.com/office/drawing/2014/main" xmlns="" id="{00000000-0008-0000-0300-00006A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435" name="Picture 22" descr="ecblank">
          <a:extLst>
            <a:ext uri="{FF2B5EF4-FFF2-40B4-BE49-F238E27FC236}">
              <a16:creationId xmlns:a16="http://schemas.microsoft.com/office/drawing/2014/main" xmlns="" id="{00000000-0008-0000-0300-00006B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436" name="Picture 26" descr="ecblank">
          <a:extLst>
            <a:ext uri="{FF2B5EF4-FFF2-40B4-BE49-F238E27FC236}">
              <a16:creationId xmlns:a16="http://schemas.microsoft.com/office/drawing/2014/main" xmlns="" id="{00000000-0008-0000-0300-00006C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437" name="Picture 30" descr="ecblank">
          <a:extLst>
            <a:ext uri="{FF2B5EF4-FFF2-40B4-BE49-F238E27FC236}">
              <a16:creationId xmlns:a16="http://schemas.microsoft.com/office/drawing/2014/main" xmlns="" id="{00000000-0008-0000-0300-00006D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438" name="Picture 34" descr="ecblank">
          <a:extLst>
            <a:ext uri="{FF2B5EF4-FFF2-40B4-BE49-F238E27FC236}">
              <a16:creationId xmlns:a16="http://schemas.microsoft.com/office/drawing/2014/main" xmlns="" id="{00000000-0008-0000-0300-00006E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439" name="Picture 38" descr="ecblank">
          <a:extLst>
            <a:ext uri="{FF2B5EF4-FFF2-40B4-BE49-F238E27FC236}">
              <a16:creationId xmlns:a16="http://schemas.microsoft.com/office/drawing/2014/main" xmlns="" id="{00000000-0008-0000-0300-00006F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440" name="Picture 43" descr="ecblank">
          <a:extLst>
            <a:ext uri="{FF2B5EF4-FFF2-40B4-BE49-F238E27FC236}">
              <a16:creationId xmlns:a16="http://schemas.microsoft.com/office/drawing/2014/main" xmlns="" id="{00000000-0008-0000-0300-000070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441" name="Picture 47" descr="ecblank">
          <a:extLst>
            <a:ext uri="{FF2B5EF4-FFF2-40B4-BE49-F238E27FC236}">
              <a16:creationId xmlns:a16="http://schemas.microsoft.com/office/drawing/2014/main" xmlns="" id="{00000000-0008-0000-0300-000071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442" name="Picture 51" descr="ecblank">
          <a:extLst>
            <a:ext uri="{FF2B5EF4-FFF2-40B4-BE49-F238E27FC236}">
              <a16:creationId xmlns:a16="http://schemas.microsoft.com/office/drawing/2014/main" xmlns="" id="{00000000-0008-0000-0300-000072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443" name="Picture 55" descr="ecblank">
          <a:extLst>
            <a:ext uri="{FF2B5EF4-FFF2-40B4-BE49-F238E27FC236}">
              <a16:creationId xmlns:a16="http://schemas.microsoft.com/office/drawing/2014/main" xmlns="" id="{00000000-0008-0000-0300-000073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444" name="Picture 59" descr="ecblank">
          <a:extLst>
            <a:ext uri="{FF2B5EF4-FFF2-40B4-BE49-F238E27FC236}">
              <a16:creationId xmlns:a16="http://schemas.microsoft.com/office/drawing/2014/main" xmlns="" id="{00000000-0008-0000-0300-000074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445" name="Picture 63" descr="ecblank">
          <a:extLst>
            <a:ext uri="{FF2B5EF4-FFF2-40B4-BE49-F238E27FC236}">
              <a16:creationId xmlns:a16="http://schemas.microsoft.com/office/drawing/2014/main" xmlns="" id="{00000000-0008-0000-0300-000075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446" name="Picture 64" descr="ecblank">
          <a:extLst>
            <a:ext uri="{FF2B5EF4-FFF2-40B4-BE49-F238E27FC236}">
              <a16:creationId xmlns:a16="http://schemas.microsoft.com/office/drawing/2014/main" xmlns="" id="{00000000-0008-0000-0300-000076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447" name="Picture 65" descr="ecblank">
          <a:extLst>
            <a:ext uri="{FF2B5EF4-FFF2-40B4-BE49-F238E27FC236}">
              <a16:creationId xmlns:a16="http://schemas.microsoft.com/office/drawing/2014/main" xmlns="" id="{00000000-0008-0000-0300-000077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448" name="Picture 66" descr="ecblank">
          <a:extLst>
            <a:ext uri="{FF2B5EF4-FFF2-40B4-BE49-F238E27FC236}">
              <a16:creationId xmlns:a16="http://schemas.microsoft.com/office/drawing/2014/main" xmlns="" id="{00000000-0008-0000-0300-000078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449" name="Picture 68" descr="ecblank">
          <a:extLst>
            <a:ext uri="{FF2B5EF4-FFF2-40B4-BE49-F238E27FC236}">
              <a16:creationId xmlns:a16="http://schemas.microsoft.com/office/drawing/2014/main" xmlns="" id="{00000000-0008-0000-0300-000079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450" name="Picture 72" descr="ecblank">
          <a:extLst>
            <a:ext uri="{FF2B5EF4-FFF2-40B4-BE49-F238E27FC236}">
              <a16:creationId xmlns:a16="http://schemas.microsoft.com/office/drawing/2014/main" xmlns="" id="{00000000-0008-0000-0300-00007A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451" name="Picture 97" descr="ecblank">
          <a:extLst>
            <a:ext uri="{FF2B5EF4-FFF2-40B4-BE49-F238E27FC236}">
              <a16:creationId xmlns:a16="http://schemas.microsoft.com/office/drawing/2014/main" xmlns="" id="{00000000-0008-0000-0300-00007B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452" name="Picture 99" descr="ecblank">
          <a:extLst>
            <a:ext uri="{FF2B5EF4-FFF2-40B4-BE49-F238E27FC236}">
              <a16:creationId xmlns:a16="http://schemas.microsoft.com/office/drawing/2014/main" xmlns="" id="{00000000-0008-0000-0300-00007C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453" name="Picture 101" descr="ecblank">
          <a:extLst>
            <a:ext uri="{FF2B5EF4-FFF2-40B4-BE49-F238E27FC236}">
              <a16:creationId xmlns:a16="http://schemas.microsoft.com/office/drawing/2014/main" xmlns="" id="{00000000-0008-0000-0300-00007D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454" name="Picture 103" descr="ecblank">
          <a:extLst>
            <a:ext uri="{FF2B5EF4-FFF2-40B4-BE49-F238E27FC236}">
              <a16:creationId xmlns:a16="http://schemas.microsoft.com/office/drawing/2014/main" xmlns="" id="{00000000-0008-0000-0300-00007E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455" name="Picture 30" descr="ecblank">
          <a:extLst>
            <a:ext uri="{FF2B5EF4-FFF2-40B4-BE49-F238E27FC236}">
              <a16:creationId xmlns:a16="http://schemas.microsoft.com/office/drawing/2014/main" xmlns="" id="{00000000-0008-0000-0300-00007F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456" name="Picture 34" descr="ecblank">
          <a:extLst>
            <a:ext uri="{FF2B5EF4-FFF2-40B4-BE49-F238E27FC236}">
              <a16:creationId xmlns:a16="http://schemas.microsoft.com/office/drawing/2014/main" xmlns="" id="{00000000-0008-0000-0300-000080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457" name="Picture 38" descr="ecblank">
          <a:extLst>
            <a:ext uri="{FF2B5EF4-FFF2-40B4-BE49-F238E27FC236}">
              <a16:creationId xmlns:a16="http://schemas.microsoft.com/office/drawing/2014/main" xmlns="" id="{00000000-0008-0000-0300-000081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458" name="Picture 43" descr="ecblank">
          <a:extLst>
            <a:ext uri="{FF2B5EF4-FFF2-40B4-BE49-F238E27FC236}">
              <a16:creationId xmlns:a16="http://schemas.microsoft.com/office/drawing/2014/main" xmlns="" id="{00000000-0008-0000-0300-000082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459" name="Picture 47" descr="ecblank">
          <a:extLst>
            <a:ext uri="{FF2B5EF4-FFF2-40B4-BE49-F238E27FC236}">
              <a16:creationId xmlns:a16="http://schemas.microsoft.com/office/drawing/2014/main" xmlns="" id="{00000000-0008-0000-0300-000083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460" name="Picture 51" descr="ecblank">
          <a:extLst>
            <a:ext uri="{FF2B5EF4-FFF2-40B4-BE49-F238E27FC236}">
              <a16:creationId xmlns:a16="http://schemas.microsoft.com/office/drawing/2014/main" xmlns="" id="{00000000-0008-0000-0300-000084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461" name="Picture 55" descr="ecblank">
          <a:extLst>
            <a:ext uri="{FF2B5EF4-FFF2-40B4-BE49-F238E27FC236}">
              <a16:creationId xmlns:a16="http://schemas.microsoft.com/office/drawing/2014/main" xmlns="" id="{00000000-0008-0000-0300-000085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462" name="Picture 59" descr="ecblank">
          <a:extLst>
            <a:ext uri="{FF2B5EF4-FFF2-40B4-BE49-F238E27FC236}">
              <a16:creationId xmlns:a16="http://schemas.microsoft.com/office/drawing/2014/main" xmlns="" id="{00000000-0008-0000-0300-000086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463" name="Picture 63" descr="ecblank">
          <a:extLst>
            <a:ext uri="{FF2B5EF4-FFF2-40B4-BE49-F238E27FC236}">
              <a16:creationId xmlns:a16="http://schemas.microsoft.com/office/drawing/2014/main" xmlns="" id="{00000000-0008-0000-0300-000087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464" name="Picture 64" descr="ecblank">
          <a:extLst>
            <a:ext uri="{FF2B5EF4-FFF2-40B4-BE49-F238E27FC236}">
              <a16:creationId xmlns:a16="http://schemas.microsoft.com/office/drawing/2014/main" xmlns="" id="{00000000-0008-0000-0300-000088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465" name="Picture 65" descr="ecblank">
          <a:extLst>
            <a:ext uri="{FF2B5EF4-FFF2-40B4-BE49-F238E27FC236}">
              <a16:creationId xmlns:a16="http://schemas.microsoft.com/office/drawing/2014/main" xmlns="" id="{00000000-0008-0000-0300-000089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466" name="Picture 66" descr="ecblank">
          <a:extLst>
            <a:ext uri="{FF2B5EF4-FFF2-40B4-BE49-F238E27FC236}">
              <a16:creationId xmlns:a16="http://schemas.microsoft.com/office/drawing/2014/main" xmlns="" id="{00000000-0008-0000-0300-00008A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467" name="Picture 68" descr="ecblank">
          <a:extLst>
            <a:ext uri="{FF2B5EF4-FFF2-40B4-BE49-F238E27FC236}">
              <a16:creationId xmlns:a16="http://schemas.microsoft.com/office/drawing/2014/main" xmlns="" id="{00000000-0008-0000-0300-00008B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468" name="Picture 72" descr="ecblank">
          <a:extLst>
            <a:ext uri="{FF2B5EF4-FFF2-40B4-BE49-F238E27FC236}">
              <a16:creationId xmlns:a16="http://schemas.microsoft.com/office/drawing/2014/main" xmlns="" id="{00000000-0008-0000-0300-00008C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469" name="Picture 97" descr="ecblank">
          <a:extLst>
            <a:ext uri="{FF2B5EF4-FFF2-40B4-BE49-F238E27FC236}">
              <a16:creationId xmlns:a16="http://schemas.microsoft.com/office/drawing/2014/main" xmlns="" id="{00000000-0008-0000-0300-00008D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470" name="Picture 99" descr="ecblank">
          <a:extLst>
            <a:ext uri="{FF2B5EF4-FFF2-40B4-BE49-F238E27FC236}">
              <a16:creationId xmlns:a16="http://schemas.microsoft.com/office/drawing/2014/main" xmlns="" id="{00000000-0008-0000-0300-00008E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471" name="Picture 101" descr="ecblank">
          <a:extLst>
            <a:ext uri="{FF2B5EF4-FFF2-40B4-BE49-F238E27FC236}">
              <a16:creationId xmlns:a16="http://schemas.microsoft.com/office/drawing/2014/main" xmlns="" id="{00000000-0008-0000-0300-00008F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472" name="Picture 103" descr="ecblank">
          <a:extLst>
            <a:ext uri="{FF2B5EF4-FFF2-40B4-BE49-F238E27FC236}">
              <a16:creationId xmlns:a16="http://schemas.microsoft.com/office/drawing/2014/main" xmlns="" id="{00000000-0008-0000-0300-000090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473" name="Picture 105" descr="ecblank">
          <a:extLst>
            <a:ext uri="{FF2B5EF4-FFF2-40B4-BE49-F238E27FC236}">
              <a16:creationId xmlns:a16="http://schemas.microsoft.com/office/drawing/2014/main" xmlns="" id="{00000000-0008-0000-0300-000091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474" name="Picture 2" descr="ecblank">
          <a:extLst>
            <a:ext uri="{FF2B5EF4-FFF2-40B4-BE49-F238E27FC236}">
              <a16:creationId xmlns:a16="http://schemas.microsoft.com/office/drawing/2014/main" xmlns="" id="{00000000-0008-0000-0300-000092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475" name="Picture 6" descr="ecblank">
          <a:extLst>
            <a:ext uri="{FF2B5EF4-FFF2-40B4-BE49-F238E27FC236}">
              <a16:creationId xmlns:a16="http://schemas.microsoft.com/office/drawing/2014/main" xmlns="" id="{00000000-0008-0000-0300-000093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476" name="Picture 10" descr="ecblank">
          <a:extLst>
            <a:ext uri="{FF2B5EF4-FFF2-40B4-BE49-F238E27FC236}">
              <a16:creationId xmlns:a16="http://schemas.microsoft.com/office/drawing/2014/main" xmlns="" id="{00000000-0008-0000-0300-000094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477" name="Picture 14" descr="ecblank">
          <a:extLst>
            <a:ext uri="{FF2B5EF4-FFF2-40B4-BE49-F238E27FC236}">
              <a16:creationId xmlns:a16="http://schemas.microsoft.com/office/drawing/2014/main" xmlns="" id="{00000000-0008-0000-0300-000095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478" name="Picture 18" descr="ecblank">
          <a:extLst>
            <a:ext uri="{FF2B5EF4-FFF2-40B4-BE49-F238E27FC236}">
              <a16:creationId xmlns:a16="http://schemas.microsoft.com/office/drawing/2014/main" xmlns="" id="{00000000-0008-0000-0300-000096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479" name="Picture 22" descr="ecblank">
          <a:extLst>
            <a:ext uri="{FF2B5EF4-FFF2-40B4-BE49-F238E27FC236}">
              <a16:creationId xmlns:a16="http://schemas.microsoft.com/office/drawing/2014/main" xmlns="" id="{00000000-0008-0000-0300-000097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480" name="Picture 26" descr="ecblank">
          <a:extLst>
            <a:ext uri="{FF2B5EF4-FFF2-40B4-BE49-F238E27FC236}">
              <a16:creationId xmlns:a16="http://schemas.microsoft.com/office/drawing/2014/main" xmlns="" id="{00000000-0008-0000-0300-000098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481" name="Picture 30" descr="ecblank">
          <a:extLst>
            <a:ext uri="{FF2B5EF4-FFF2-40B4-BE49-F238E27FC236}">
              <a16:creationId xmlns:a16="http://schemas.microsoft.com/office/drawing/2014/main" xmlns="" id="{00000000-0008-0000-0300-000099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482" name="Picture 34" descr="ecblank">
          <a:extLst>
            <a:ext uri="{FF2B5EF4-FFF2-40B4-BE49-F238E27FC236}">
              <a16:creationId xmlns:a16="http://schemas.microsoft.com/office/drawing/2014/main" xmlns="" id="{00000000-0008-0000-0300-00009A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483" name="Picture 38" descr="ecblank">
          <a:extLst>
            <a:ext uri="{FF2B5EF4-FFF2-40B4-BE49-F238E27FC236}">
              <a16:creationId xmlns:a16="http://schemas.microsoft.com/office/drawing/2014/main" xmlns="" id="{00000000-0008-0000-0300-00009B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484" name="Picture 43" descr="ecblank">
          <a:extLst>
            <a:ext uri="{FF2B5EF4-FFF2-40B4-BE49-F238E27FC236}">
              <a16:creationId xmlns:a16="http://schemas.microsoft.com/office/drawing/2014/main" xmlns="" id="{00000000-0008-0000-0300-00009C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485" name="Picture 47" descr="ecblank">
          <a:extLst>
            <a:ext uri="{FF2B5EF4-FFF2-40B4-BE49-F238E27FC236}">
              <a16:creationId xmlns:a16="http://schemas.microsoft.com/office/drawing/2014/main" xmlns="" id="{00000000-0008-0000-0300-00009D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486" name="Picture 51" descr="ecblank">
          <a:extLst>
            <a:ext uri="{FF2B5EF4-FFF2-40B4-BE49-F238E27FC236}">
              <a16:creationId xmlns:a16="http://schemas.microsoft.com/office/drawing/2014/main" xmlns="" id="{00000000-0008-0000-0300-00009E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487" name="Picture 55" descr="ecblank">
          <a:extLst>
            <a:ext uri="{FF2B5EF4-FFF2-40B4-BE49-F238E27FC236}">
              <a16:creationId xmlns:a16="http://schemas.microsoft.com/office/drawing/2014/main" xmlns="" id="{00000000-0008-0000-0300-00009F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488" name="Picture 59" descr="ecblank">
          <a:extLst>
            <a:ext uri="{FF2B5EF4-FFF2-40B4-BE49-F238E27FC236}">
              <a16:creationId xmlns:a16="http://schemas.microsoft.com/office/drawing/2014/main" xmlns="" id="{00000000-0008-0000-0300-0000A0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489" name="Picture 63" descr="ecblank">
          <a:extLst>
            <a:ext uri="{FF2B5EF4-FFF2-40B4-BE49-F238E27FC236}">
              <a16:creationId xmlns:a16="http://schemas.microsoft.com/office/drawing/2014/main" xmlns="" id="{00000000-0008-0000-0300-0000A1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490" name="Picture 64" descr="ecblank">
          <a:extLst>
            <a:ext uri="{FF2B5EF4-FFF2-40B4-BE49-F238E27FC236}">
              <a16:creationId xmlns:a16="http://schemas.microsoft.com/office/drawing/2014/main" xmlns="" id="{00000000-0008-0000-0300-0000A2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491" name="Picture 65" descr="ecblank">
          <a:extLst>
            <a:ext uri="{FF2B5EF4-FFF2-40B4-BE49-F238E27FC236}">
              <a16:creationId xmlns:a16="http://schemas.microsoft.com/office/drawing/2014/main" xmlns="" id="{00000000-0008-0000-0300-0000A3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492" name="Picture 66" descr="ecblank">
          <a:extLst>
            <a:ext uri="{FF2B5EF4-FFF2-40B4-BE49-F238E27FC236}">
              <a16:creationId xmlns:a16="http://schemas.microsoft.com/office/drawing/2014/main" xmlns="" id="{00000000-0008-0000-0300-0000A4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493" name="Picture 68" descr="ecblank">
          <a:extLst>
            <a:ext uri="{FF2B5EF4-FFF2-40B4-BE49-F238E27FC236}">
              <a16:creationId xmlns:a16="http://schemas.microsoft.com/office/drawing/2014/main" xmlns="" id="{00000000-0008-0000-0300-0000A5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494" name="Picture 72" descr="ecblank">
          <a:extLst>
            <a:ext uri="{FF2B5EF4-FFF2-40B4-BE49-F238E27FC236}">
              <a16:creationId xmlns:a16="http://schemas.microsoft.com/office/drawing/2014/main" xmlns="" id="{00000000-0008-0000-0300-0000A6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495" name="Picture 97" descr="ecblank">
          <a:extLst>
            <a:ext uri="{FF2B5EF4-FFF2-40B4-BE49-F238E27FC236}">
              <a16:creationId xmlns:a16="http://schemas.microsoft.com/office/drawing/2014/main" xmlns="" id="{00000000-0008-0000-0300-0000A7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496" name="Picture 99" descr="ecblank">
          <a:extLst>
            <a:ext uri="{FF2B5EF4-FFF2-40B4-BE49-F238E27FC236}">
              <a16:creationId xmlns:a16="http://schemas.microsoft.com/office/drawing/2014/main" xmlns="" id="{00000000-0008-0000-0300-0000A8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497" name="Picture 101" descr="ecblank">
          <a:extLst>
            <a:ext uri="{FF2B5EF4-FFF2-40B4-BE49-F238E27FC236}">
              <a16:creationId xmlns:a16="http://schemas.microsoft.com/office/drawing/2014/main" xmlns="" id="{00000000-0008-0000-0300-0000A9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498" name="Picture 103" descr="ecblank">
          <a:extLst>
            <a:ext uri="{FF2B5EF4-FFF2-40B4-BE49-F238E27FC236}">
              <a16:creationId xmlns:a16="http://schemas.microsoft.com/office/drawing/2014/main" xmlns="" id="{00000000-0008-0000-0300-0000AA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499" name="Picture 26" descr="ecblank">
          <a:extLst>
            <a:ext uri="{FF2B5EF4-FFF2-40B4-BE49-F238E27FC236}">
              <a16:creationId xmlns:a16="http://schemas.microsoft.com/office/drawing/2014/main" xmlns="" id="{00000000-0008-0000-0300-0000AB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500" name="Picture 30" descr="ecblank">
          <a:extLst>
            <a:ext uri="{FF2B5EF4-FFF2-40B4-BE49-F238E27FC236}">
              <a16:creationId xmlns:a16="http://schemas.microsoft.com/office/drawing/2014/main" xmlns="" id="{00000000-0008-0000-0300-0000AC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501" name="Picture 34" descr="ecblank">
          <a:extLst>
            <a:ext uri="{FF2B5EF4-FFF2-40B4-BE49-F238E27FC236}">
              <a16:creationId xmlns:a16="http://schemas.microsoft.com/office/drawing/2014/main" xmlns="" id="{00000000-0008-0000-0300-0000AD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502" name="Picture 38" descr="ecblank">
          <a:extLst>
            <a:ext uri="{FF2B5EF4-FFF2-40B4-BE49-F238E27FC236}">
              <a16:creationId xmlns:a16="http://schemas.microsoft.com/office/drawing/2014/main" xmlns="" id="{00000000-0008-0000-0300-0000AE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503" name="Picture 43" descr="ecblank">
          <a:extLst>
            <a:ext uri="{FF2B5EF4-FFF2-40B4-BE49-F238E27FC236}">
              <a16:creationId xmlns:a16="http://schemas.microsoft.com/office/drawing/2014/main" xmlns="" id="{00000000-0008-0000-0300-0000AF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504" name="Picture 47" descr="ecblank">
          <a:extLst>
            <a:ext uri="{FF2B5EF4-FFF2-40B4-BE49-F238E27FC236}">
              <a16:creationId xmlns:a16="http://schemas.microsoft.com/office/drawing/2014/main" xmlns="" id="{00000000-0008-0000-0300-0000B0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505" name="Picture 51" descr="ecblank">
          <a:extLst>
            <a:ext uri="{FF2B5EF4-FFF2-40B4-BE49-F238E27FC236}">
              <a16:creationId xmlns:a16="http://schemas.microsoft.com/office/drawing/2014/main" xmlns="" id="{00000000-0008-0000-0300-0000B1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506" name="Picture 55" descr="ecblank">
          <a:extLst>
            <a:ext uri="{FF2B5EF4-FFF2-40B4-BE49-F238E27FC236}">
              <a16:creationId xmlns:a16="http://schemas.microsoft.com/office/drawing/2014/main" xmlns="" id="{00000000-0008-0000-0300-0000B2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507" name="Picture 59" descr="ecblank">
          <a:extLst>
            <a:ext uri="{FF2B5EF4-FFF2-40B4-BE49-F238E27FC236}">
              <a16:creationId xmlns:a16="http://schemas.microsoft.com/office/drawing/2014/main" xmlns="" id="{00000000-0008-0000-0300-0000B3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508" name="Picture 63" descr="ecblank">
          <a:extLst>
            <a:ext uri="{FF2B5EF4-FFF2-40B4-BE49-F238E27FC236}">
              <a16:creationId xmlns:a16="http://schemas.microsoft.com/office/drawing/2014/main" xmlns="" id="{00000000-0008-0000-0300-0000B4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509" name="Picture 64" descr="ecblank">
          <a:extLst>
            <a:ext uri="{FF2B5EF4-FFF2-40B4-BE49-F238E27FC236}">
              <a16:creationId xmlns:a16="http://schemas.microsoft.com/office/drawing/2014/main" xmlns="" id="{00000000-0008-0000-0300-0000B5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510" name="Picture 65" descr="ecblank">
          <a:extLst>
            <a:ext uri="{FF2B5EF4-FFF2-40B4-BE49-F238E27FC236}">
              <a16:creationId xmlns:a16="http://schemas.microsoft.com/office/drawing/2014/main" xmlns="" id="{00000000-0008-0000-0300-0000B6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511" name="Picture 66" descr="ecblank">
          <a:extLst>
            <a:ext uri="{FF2B5EF4-FFF2-40B4-BE49-F238E27FC236}">
              <a16:creationId xmlns:a16="http://schemas.microsoft.com/office/drawing/2014/main" xmlns="" id="{00000000-0008-0000-0300-0000B7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512" name="Picture 68" descr="ecblank">
          <a:extLst>
            <a:ext uri="{FF2B5EF4-FFF2-40B4-BE49-F238E27FC236}">
              <a16:creationId xmlns:a16="http://schemas.microsoft.com/office/drawing/2014/main" xmlns="" id="{00000000-0008-0000-0300-0000B8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513" name="Picture 72" descr="ecblank">
          <a:extLst>
            <a:ext uri="{FF2B5EF4-FFF2-40B4-BE49-F238E27FC236}">
              <a16:creationId xmlns:a16="http://schemas.microsoft.com/office/drawing/2014/main" xmlns="" id="{00000000-0008-0000-0300-0000B9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514" name="Picture 97" descr="ecblank">
          <a:extLst>
            <a:ext uri="{FF2B5EF4-FFF2-40B4-BE49-F238E27FC236}">
              <a16:creationId xmlns:a16="http://schemas.microsoft.com/office/drawing/2014/main" xmlns="" id="{00000000-0008-0000-0300-0000BA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515" name="Picture 99" descr="ecblank">
          <a:extLst>
            <a:ext uri="{FF2B5EF4-FFF2-40B4-BE49-F238E27FC236}">
              <a16:creationId xmlns:a16="http://schemas.microsoft.com/office/drawing/2014/main" xmlns="" id="{00000000-0008-0000-0300-0000BB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516" name="Picture 101" descr="ecblank">
          <a:extLst>
            <a:ext uri="{FF2B5EF4-FFF2-40B4-BE49-F238E27FC236}">
              <a16:creationId xmlns:a16="http://schemas.microsoft.com/office/drawing/2014/main" xmlns="" id="{00000000-0008-0000-0300-0000BC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517" name="Picture 103" descr="ecblank">
          <a:extLst>
            <a:ext uri="{FF2B5EF4-FFF2-40B4-BE49-F238E27FC236}">
              <a16:creationId xmlns:a16="http://schemas.microsoft.com/office/drawing/2014/main" xmlns="" id="{00000000-0008-0000-0300-0000BD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518" name="Picture 105" descr="ecblank">
          <a:extLst>
            <a:ext uri="{FF2B5EF4-FFF2-40B4-BE49-F238E27FC236}">
              <a16:creationId xmlns:a16="http://schemas.microsoft.com/office/drawing/2014/main" xmlns="" id="{00000000-0008-0000-0300-0000BE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519" name="Picture 2" descr="ecblank">
          <a:extLst>
            <a:ext uri="{FF2B5EF4-FFF2-40B4-BE49-F238E27FC236}">
              <a16:creationId xmlns:a16="http://schemas.microsoft.com/office/drawing/2014/main" xmlns="" id="{00000000-0008-0000-0300-0000BF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520" name="Picture 6" descr="ecblank">
          <a:extLst>
            <a:ext uri="{FF2B5EF4-FFF2-40B4-BE49-F238E27FC236}">
              <a16:creationId xmlns:a16="http://schemas.microsoft.com/office/drawing/2014/main" xmlns="" id="{00000000-0008-0000-0300-0000C0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521" name="Picture 10" descr="ecblank">
          <a:extLst>
            <a:ext uri="{FF2B5EF4-FFF2-40B4-BE49-F238E27FC236}">
              <a16:creationId xmlns:a16="http://schemas.microsoft.com/office/drawing/2014/main" xmlns="" id="{00000000-0008-0000-0300-0000C1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522" name="Picture 14" descr="ecblank">
          <a:extLst>
            <a:ext uri="{FF2B5EF4-FFF2-40B4-BE49-F238E27FC236}">
              <a16:creationId xmlns:a16="http://schemas.microsoft.com/office/drawing/2014/main" xmlns="" id="{00000000-0008-0000-0300-0000C2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523" name="Picture 18" descr="ecblank">
          <a:extLst>
            <a:ext uri="{FF2B5EF4-FFF2-40B4-BE49-F238E27FC236}">
              <a16:creationId xmlns:a16="http://schemas.microsoft.com/office/drawing/2014/main" xmlns="" id="{00000000-0008-0000-0300-0000C3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524" name="Picture 22" descr="ecblank">
          <a:extLst>
            <a:ext uri="{FF2B5EF4-FFF2-40B4-BE49-F238E27FC236}">
              <a16:creationId xmlns:a16="http://schemas.microsoft.com/office/drawing/2014/main" xmlns="" id="{00000000-0008-0000-0300-0000C4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525" name="Picture 26" descr="ecblank">
          <a:extLst>
            <a:ext uri="{FF2B5EF4-FFF2-40B4-BE49-F238E27FC236}">
              <a16:creationId xmlns:a16="http://schemas.microsoft.com/office/drawing/2014/main" xmlns="" id="{00000000-0008-0000-0300-0000C5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526" name="Picture 30" descr="ecblank">
          <a:extLst>
            <a:ext uri="{FF2B5EF4-FFF2-40B4-BE49-F238E27FC236}">
              <a16:creationId xmlns:a16="http://schemas.microsoft.com/office/drawing/2014/main" xmlns="" id="{00000000-0008-0000-0300-0000C6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527" name="Picture 34" descr="ecblank">
          <a:extLst>
            <a:ext uri="{FF2B5EF4-FFF2-40B4-BE49-F238E27FC236}">
              <a16:creationId xmlns:a16="http://schemas.microsoft.com/office/drawing/2014/main" xmlns="" id="{00000000-0008-0000-0300-0000C7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528" name="Picture 38" descr="ecblank">
          <a:extLst>
            <a:ext uri="{FF2B5EF4-FFF2-40B4-BE49-F238E27FC236}">
              <a16:creationId xmlns:a16="http://schemas.microsoft.com/office/drawing/2014/main" xmlns="" id="{00000000-0008-0000-0300-0000C8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529" name="Picture 43" descr="ecblank">
          <a:extLst>
            <a:ext uri="{FF2B5EF4-FFF2-40B4-BE49-F238E27FC236}">
              <a16:creationId xmlns:a16="http://schemas.microsoft.com/office/drawing/2014/main" xmlns="" id="{00000000-0008-0000-0300-0000C9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530" name="Picture 47" descr="ecblank">
          <a:extLst>
            <a:ext uri="{FF2B5EF4-FFF2-40B4-BE49-F238E27FC236}">
              <a16:creationId xmlns:a16="http://schemas.microsoft.com/office/drawing/2014/main" xmlns="" id="{00000000-0008-0000-0300-0000CA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531" name="Picture 51" descr="ecblank">
          <a:extLst>
            <a:ext uri="{FF2B5EF4-FFF2-40B4-BE49-F238E27FC236}">
              <a16:creationId xmlns:a16="http://schemas.microsoft.com/office/drawing/2014/main" xmlns="" id="{00000000-0008-0000-0300-0000CB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532" name="Picture 55" descr="ecblank">
          <a:extLst>
            <a:ext uri="{FF2B5EF4-FFF2-40B4-BE49-F238E27FC236}">
              <a16:creationId xmlns:a16="http://schemas.microsoft.com/office/drawing/2014/main" xmlns="" id="{00000000-0008-0000-0300-0000CC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533" name="Picture 59" descr="ecblank">
          <a:extLst>
            <a:ext uri="{FF2B5EF4-FFF2-40B4-BE49-F238E27FC236}">
              <a16:creationId xmlns:a16="http://schemas.microsoft.com/office/drawing/2014/main" xmlns="" id="{00000000-0008-0000-0300-0000CD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534" name="Picture 63" descr="ecblank">
          <a:extLst>
            <a:ext uri="{FF2B5EF4-FFF2-40B4-BE49-F238E27FC236}">
              <a16:creationId xmlns:a16="http://schemas.microsoft.com/office/drawing/2014/main" xmlns="" id="{00000000-0008-0000-0300-0000CE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535" name="Picture 64" descr="ecblank">
          <a:extLst>
            <a:ext uri="{FF2B5EF4-FFF2-40B4-BE49-F238E27FC236}">
              <a16:creationId xmlns:a16="http://schemas.microsoft.com/office/drawing/2014/main" xmlns="" id="{00000000-0008-0000-0300-0000CF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536" name="Picture 65" descr="ecblank">
          <a:extLst>
            <a:ext uri="{FF2B5EF4-FFF2-40B4-BE49-F238E27FC236}">
              <a16:creationId xmlns:a16="http://schemas.microsoft.com/office/drawing/2014/main" xmlns="" id="{00000000-0008-0000-0300-0000D0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537" name="Picture 66" descr="ecblank">
          <a:extLst>
            <a:ext uri="{FF2B5EF4-FFF2-40B4-BE49-F238E27FC236}">
              <a16:creationId xmlns:a16="http://schemas.microsoft.com/office/drawing/2014/main" xmlns="" id="{00000000-0008-0000-0300-0000D1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538" name="Picture 68" descr="ecblank">
          <a:extLst>
            <a:ext uri="{FF2B5EF4-FFF2-40B4-BE49-F238E27FC236}">
              <a16:creationId xmlns:a16="http://schemas.microsoft.com/office/drawing/2014/main" xmlns="" id="{00000000-0008-0000-0300-0000D2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539" name="Picture 72" descr="ecblank">
          <a:extLst>
            <a:ext uri="{FF2B5EF4-FFF2-40B4-BE49-F238E27FC236}">
              <a16:creationId xmlns:a16="http://schemas.microsoft.com/office/drawing/2014/main" xmlns="" id="{00000000-0008-0000-0300-0000D3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540" name="Picture 97" descr="ecblank">
          <a:extLst>
            <a:ext uri="{FF2B5EF4-FFF2-40B4-BE49-F238E27FC236}">
              <a16:creationId xmlns:a16="http://schemas.microsoft.com/office/drawing/2014/main" xmlns="" id="{00000000-0008-0000-0300-0000D4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541" name="Picture 99" descr="ecblank">
          <a:extLst>
            <a:ext uri="{FF2B5EF4-FFF2-40B4-BE49-F238E27FC236}">
              <a16:creationId xmlns:a16="http://schemas.microsoft.com/office/drawing/2014/main" xmlns="" id="{00000000-0008-0000-0300-0000D5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542" name="Picture 101" descr="ecblank">
          <a:extLst>
            <a:ext uri="{FF2B5EF4-FFF2-40B4-BE49-F238E27FC236}">
              <a16:creationId xmlns:a16="http://schemas.microsoft.com/office/drawing/2014/main" xmlns="" id="{00000000-0008-0000-0300-0000D6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543" name="Picture 103" descr="ecblank">
          <a:extLst>
            <a:ext uri="{FF2B5EF4-FFF2-40B4-BE49-F238E27FC236}">
              <a16:creationId xmlns:a16="http://schemas.microsoft.com/office/drawing/2014/main" xmlns="" id="{00000000-0008-0000-0300-0000D7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544" name="Picture 30" descr="ecblank">
          <a:extLst>
            <a:ext uri="{FF2B5EF4-FFF2-40B4-BE49-F238E27FC236}">
              <a16:creationId xmlns:a16="http://schemas.microsoft.com/office/drawing/2014/main" xmlns="" id="{00000000-0008-0000-0300-0000D8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545" name="Picture 34" descr="ecblank">
          <a:extLst>
            <a:ext uri="{FF2B5EF4-FFF2-40B4-BE49-F238E27FC236}">
              <a16:creationId xmlns:a16="http://schemas.microsoft.com/office/drawing/2014/main" xmlns="" id="{00000000-0008-0000-0300-0000D9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546" name="Picture 38" descr="ecblank">
          <a:extLst>
            <a:ext uri="{FF2B5EF4-FFF2-40B4-BE49-F238E27FC236}">
              <a16:creationId xmlns:a16="http://schemas.microsoft.com/office/drawing/2014/main" xmlns="" id="{00000000-0008-0000-0300-0000DA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547" name="Picture 43" descr="ecblank">
          <a:extLst>
            <a:ext uri="{FF2B5EF4-FFF2-40B4-BE49-F238E27FC236}">
              <a16:creationId xmlns:a16="http://schemas.microsoft.com/office/drawing/2014/main" xmlns="" id="{00000000-0008-0000-0300-0000DB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548" name="Picture 47" descr="ecblank">
          <a:extLst>
            <a:ext uri="{FF2B5EF4-FFF2-40B4-BE49-F238E27FC236}">
              <a16:creationId xmlns:a16="http://schemas.microsoft.com/office/drawing/2014/main" xmlns="" id="{00000000-0008-0000-0300-0000DC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549" name="Picture 51" descr="ecblank">
          <a:extLst>
            <a:ext uri="{FF2B5EF4-FFF2-40B4-BE49-F238E27FC236}">
              <a16:creationId xmlns:a16="http://schemas.microsoft.com/office/drawing/2014/main" xmlns="" id="{00000000-0008-0000-0300-0000DD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550" name="Picture 55" descr="ecblank">
          <a:extLst>
            <a:ext uri="{FF2B5EF4-FFF2-40B4-BE49-F238E27FC236}">
              <a16:creationId xmlns:a16="http://schemas.microsoft.com/office/drawing/2014/main" xmlns="" id="{00000000-0008-0000-0300-0000DE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551" name="Picture 59" descr="ecblank">
          <a:extLst>
            <a:ext uri="{FF2B5EF4-FFF2-40B4-BE49-F238E27FC236}">
              <a16:creationId xmlns:a16="http://schemas.microsoft.com/office/drawing/2014/main" xmlns="" id="{00000000-0008-0000-0300-0000DF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552" name="Picture 63" descr="ecblank">
          <a:extLst>
            <a:ext uri="{FF2B5EF4-FFF2-40B4-BE49-F238E27FC236}">
              <a16:creationId xmlns:a16="http://schemas.microsoft.com/office/drawing/2014/main" xmlns="" id="{00000000-0008-0000-0300-0000E0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553" name="Picture 64" descr="ecblank">
          <a:extLst>
            <a:ext uri="{FF2B5EF4-FFF2-40B4-BE49-F238E27FC236}">
              <a16:creationId xmlns:a16="http://schemas.microsoft.com/office/drawing/2014/main" xmlns="" id="{00000000-0008-0000-0300-0000E1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554" name="Picture 65" descr="ecblank">
          <a:extLst>
            <a:ext uri="{FF2B5EF4-FFF2-40B4-BE49-F238E27FC236}">
              <a16:creationId xmlns:a16="http://schemas.microsoft.com/office/drawing/2014/main" xmlns="" id="{00000000-0008-0000-0300-0000E2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555" name="Picture 66" descr="ecblank">
          <a:extLst>
            <a:ext uri="{FF2B5EF4-FFF2-40B4-BE49-F238E27FC236}">
              <a16:creationId xmlns:a16="http://schemas.microsoft.com/office/drawing/2014/main" xmlns="" id="{00000000-0008-0000-0300-0000E3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556" name="Picture 68" descr="ecblank">
          <a:extLst>
            <a:ext uri="{FF2B5EF4-FFF2-40B4-BE49-F238E27FC236}">
              <a16:creationId xmlns:a16="http://schemas.microsoft.com/office/drawing/2014/main" xmlns="" id="{00000000-0008-0000-0300-0000E4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557" name="Picture 72" descr="ecblank">
          <a:extLst>
            <a:ext uri="{FF2B5EF4-FFF2-40B4-BE49-F238E27FC236}">
              <a16:creationId xmlns:a16="http://schemas.microsoft.com/office/drawing/2014/main" xmlns="" id="{00000000-0008-0000-0300-0000E5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558" name="Picture 97" descr="ecblank">
          <a:extLst>
            <a:ext uri="{FF2B5EF4-FFF2-40B4-BE49-F238E27FC236}">
              <a16:creationId xmlns:a16="http://schemas.microsoft.com/office/drawing/2014/main" xmlns="" id="{00000000-0008-0000-0300-0000E6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559" name="Picture 99" descr="ecblank">
          <a:extLst>
            <a:ext uri="{FF2B5EF4-FFF2-40B4-BE49-F238E27FC236}">
              <a16:creationId xmlns:a16="http://schemas.microsoft.com/office/drawing/2014/main" xmlns="" id="{00000000-0008-0000-0300-0000E7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560" name="Picture 101" descr="ecblank">
          <a:extLst>
            <a:ext uri="{FF2B5EF4-FFF2-40B4-BE49-F238E27FC236}">
              <a16:creationId xmlns:a16="http://schemas.microsoft.com/office/drawing/2014/main" xmlns="" id="{00000000-0008-0000-0300-0000E8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561" name="Picture 103" descr="ecblank">
          <a:extLst>
            <a:ext uri="{FF2B5EF4-FFF2-40B4-BE49-F238E27FC236}">
              <a16:creationId xmlns:a16="http://schemas.microsoft.com/office/drawing/2014/main" xmlns="" id="{00000000-0008-0000-0300-0000E9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562" name="Picture 105" descr="ecblank">
          <a:extLst>
            <a:ext uri="{FF2B5EF4-FFF2-40B4-BE49-F238E27FC236}">
              <a16:creationId xmlns:a16="http://schemas.microsoft.com/office/drawing/2014/main" xmlns="" id="{00000000-0008-0000-0300-0000EA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563" name="Picture 2" descr="ecblank">
          <a:extLst>
            <a:ext uri="{FF2B5EF4-FFF2-40B4-BE49-F238E27FC236}">
              <a16:creationId xmlns:a16="http://schemas.microsoft.com/office/drawing/2014/main" xmlns="" id="{00000000-0008-0000-0300-0000EB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564" name="Picture 6" descr="ecblank">
          <a:extLst>
            <a:ext uri="{FF2B5EF4-FFF2-40B4-BE49-F238E27FC236}">
              <a16:creationId xmlns:a16="http://schemas.microsoft.com/office/drawing/2014/main" xmlns="" id="{00000000-0008-0000-0300-0000EC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565" name="Picture 10" descr="ecblank">
          <a:extLst>
            <a:ext uri="{FF2B5EF4-FFF2-40B4-BE49-F238E27FC236}">
              <a16:creationId xmlns:a16="http://schemas.microsoft.com/office/drawing/2014/main" xmlns="" id="{00000000-0008-0000-0300-0000ED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566" name="Picture 14" descr="ecblank">
          <a:extLst>
            <a:ext uri="{FF2B5EF4-FFF2-40B4-BE49-F238E27FC236}">
              <a16:creationId xmlns:a16="http://schemas.microsoft.com/office/drawing/2014/main" xmlns="" id="{00000000-0008-0000-0300-0000EE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567" name="Picture 18" descr="ecblank">
          <a:extLst>
            <a:ext uri="{FF2B5EF4-FFF2-40B4-BE49-F238E27FC236}">
              <a16:creationId xmlns:a16="http://schemas.microsoft.com/office/drawing/2014/main" xmlns="" id="{00000000-0008-0000-0300-0000EF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568" name="Picture 22" descr="ecblank">
          <a:extLst>
            <a:ext uri="{FF2B5EF4-FFF2-40B4-BE49-F238E27FC236}">
              <a16:creationId xmlns:a16="http://schemas.microsoft.com/office/drawing/2014/main" xmlns="" id="{00000000-0008-0000-0300-0000F0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569" name="Picture 26" descr="ecblank">
          <a:extLst>
            <a:ext uri="{FF2B5EF4-FFF2-40B4-BE49-F238E27FC236}">
              <a16:creationId xmlns:a16="http://schemas.microsoft.com/office/drawing/2014/main" xmlns="" id="{00000000-0008-0000-0300-0000F1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570" name="Picture 30" descr="ecblank">
          <a:extLst>
            <a:ext uri="{FF2B5EF4-FFF2-40B4-BE49-F238E27FC236}">
              <a16:creationId xmlns:a16="http://schemas.microsoft.com/office/drawing/2014/main" xmlns="" id="{00000000-0008-0000-0300-0000F2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571" name="Picture 34" descr="ecblank">
          <a:extLst>
            <a:ext uri="{FF2B5EF4-FFF2-40B4-BE49-F238E27FC236}">
              <a16:creationId xmlns:a16="http://schemas.microsoft.com/office/drawing/2014/main" xmlns="" id="{00000000-0008-0000-0300-0000F3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572" name="Picture 38" descr="ecblank">
          <a:extLst>
            <a:ext uri="{FF2B5EF4-FFF2-40B4-BE49-F238E27FC236}">
              <a16:creationId xmlns:a16="http://schemas.microsoft.com/office/drawing/2014/main" xmlns="" id="{00000000-0008-0000-0300-0000F4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573" name="Picture 43" descr="ecblank">
          <a:extLst>
            <a:ext uri="{FF2B5EF4-FFF2-40B4-BE49-F238E27FC236}">
              <a16:creationId xmlns:a16="http://schemas.microsoft.com/office/drawing/2014/main" xmlns="" id="{00000000-0008-0000-0300-0000F5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574" name="Picture 47" descr="ecblank">
          <a:extLst>
            <a:ext uri="{FF2B5EF4-FFF2-40B4-BE49-F238E27FC236}">
              <a16:creationId xmlns:a16="http://schemas.microsoft.com/office/drawing/2014/main" xmlns="" id="{00000000-0008-0000-0300-0000F6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575" name="Picture 51" descr="ecblank">
          <a:extLst>
            <a:ext uri="{FF2B5EF4-FFF2-40B4-BE49-F238E27FC236}">
              <a16:creationId xmlns:a16="http://schemas.microsoft.com/office/drawing/2014/main" xmlns="" id="{00000000-0008-0000-0300-0000F7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576" name="Picture 55" descr="ecblank">
          <a:extLst>
            <a:ext uri="{FF2B5EF4-FFF2-40B4-BE49-F238E27FC236}">
              <a16:creationId xmlns:a16="http://schemas.microsoft.com/office/drawing/2014/main" xmlns="" id="{00000000-0008-0000-0300-0000F8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577" name="Picture 59" descr="ecblank">
          <a:extLst>
            <a:ext uri="{FF2B5EF4-FFF2-40B4-BE49-F238E27FC236}">
              <a16:creationId xmlns:a16="http://schemas.microsoft.com/office/drawing/2014/main" xmlns="" id="{00000000-0008-0000-0300-0000F9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578" name="Picture 63" descr="ecblank">
          <a:extLst>
            <a:ext uri="{FF2B5EF4-FFF2-40B4-BE49-F238E27FC236}">
              <a16:creationId xmlns:a16="http://schemas.microsoft.com/office/drawing/2014/main" xmlns="" id="{00000000-0008-0000-0300-0000FA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579" name="Picture 64" descr="ecblank">
          <a:extLst>
            <a:ext uri="{FF2B5EF4-FFF2-40B4-BE49-F238E27FC236}">
              <a16:creationId xmlns:a16="http://schemas.microsoft.com/office/drawing/2014/main" xmlns="" id="{00000000-0008-0000-0300-0000FB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580" name="Picture 65" descr="ecblank">
          <a:extLst>
            <a:ext uri="{FF2B5EF4-FFF2-40B4-BE49-F238E27FC236}">
              <a16:creationId xmlns:a16="http://schemas.microsoft.com/office/drawing/2014/main" xmlns="" id="{00000000-0008-0000-0300-0000FC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581" name="Picture 66" descr="ecblank">
          <a:extLst>
            <a:ext uri="{FF2B5EF4-FFF2-40B4-BE49-F238E27FC236}">
              <a16:creationId xmlns:a16="http://schemas.microsoft.com/office/drawing/2014/main" xmlns="" id="{00000000-0008-0000-0300-0000FD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582" name="Picture 68" descr="ecblank">
          <a:extLst>
            <a:ext uri="{FF2B5EF4-FFF2-40B4-BE49-F238E27FC236}">
              <a16:creationId xmlns:a16="http://schemas.microsoft.com/office/drawing/2014/main" xmlns="" id="{00000000-0008-0000-0300-0000FE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583" name="Picture 72" descr="ecblank">
          <a:extLst>
            <a:ext uri="{FF2B5EF4-FFF2-40B4-BE49-F238E27FC236}">
              <a16:creationId xmlns:a16="http://schemas.microsoft.com/office/drawing/2014/main" xmlns="" id="{00000000-0008-0000-0300-0000FF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584" name="Picture 97" descr="ecblank">
          <a:extLst>
            <a:ext uri="{FF2B5EF4-FFF2-40B4-BE49-F238E27FC236}">
              <a16:creationId xmlns:a16="http://schemas.microsoft.com/office/drawing/2014/main" xmlns="" id="{00000000-0008-0000-0300-000000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585" name="Picture 99" descr="ecblank">
          <a:extLst>
            <a:ext uri="{FF2B5EF4-FFF2-40B4-BE49-F238E27FC236}">
              <a16:creationId xmlns:a16="http://schemas.microsoft.com/office/drawing/2014/main" xmlns="" id="{00000000-0008-0000-0300-000001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586" name="Picture 101" descr="ecblank">
          <a:extLst>
            <a:ext uri="{FF2B5EF4-FFF2-40B4-BE49-F238E27FC236}">
              <a16:creationId xmlns:a16="http://schemas.microsoft.com/office/drawing/2014/main" xmlns="" id="{00000000-0008-0000-0300-000002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587" name="Picture 103" descr="ecblank">
          <a:extLst>
            <a:ext uri="{FF2B5EF4-FFF2-40B4-BE49-F238E27FC236}">
              <a16:creationId xmlns:a16="http://schemas.microsoft.com/office/drawing/2014/main" xmlns="" id="{00000000-0008-0000-0300-000003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588" name="Picture 26" descr="ecblank">
          <a:extLst>
            <a:ext uri="{FF2B5EF4-FFF2-40B4-BE49-F238E27FC236}">
              <a16:creationId xmlns:a16="http://schemas.microsoft.com/office/drawing/2014/main" xmlns="" id="{00000000-0008-0000-0300-000004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589" name="Picture 30" descr="ecblank">
          <a:extLst>
            <a:ext uri="{FF2B5EF4-FFF2-40B4-BE49-F238E27FC236}">
              <a16:creationId xmlns:a16="http://schemas.microsoft.com/office/drawing/2014/main" xmlns="" id="{00000000-0008-0000-0300-000005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590" name="Picture 34" descr="ecblank">
          <a:extLst>
            <a:ext uri="{FF2B5EF4-FFF2-40B4-BE49-F238E27FC236}">
              <a16:creationId xmlns:a16="http://schemas.microsoft.com/office/drawing/2014/main" xmlns="" id="{00000000-0008-0000-0300-000006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591" name="Picture 38" descr="ecblank">
          <a:extLst>
            <a:ext uri="{FF2B5EF4-FFF2-40B4-BE49-F238E27FC236}">
              <a16:creationId xmlns:a16="http://schemas.microsoft.com/office/drawing/2014/main" xmlns="" id="{00000000-0008-0000-0300-000007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592" name="Picture 43" descr="ecblank">
          <a:extLst>
            <a:ext uri="{FF2B5EF4-FFF2-40B4-BE49-F238E27FC236}">
              <a16:creationId xmlns:a16="http://schemas.microsoft.com/office/drawing/2014/main" xmlns="" id="{00000000-0008-0000-0300-000008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593" name="Picture 47" descr="ecblank">
          <a:extLst>
            <a:ext uri="{FF2B5EF4-FFF2-40B4-BE49-F238E27FC236}">
              <a16:creationId xmlns:a16="http://schemas.microsoft.com/office/drawing/2014/main" xmlns="" id="{00000000-0008-0000-0300-000009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594" name="Picture 51" descr="ecblank">
          <a:extLst>
            <a:ext uri="{FF2B5EF4-FFF2-40B4-BE49-F238E27FC236}">
              <a16:creationId xmlns:a16="http://schemas.microsoft.com/office/drawing/2014/main" xmlns="" id="{00000000-0008-0000-0300-00000A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595" name="Picture 55" descr="ecblank">
          <a:extLst>
            <a:ext uri="{FF2B5EF4-FFF2-40B4-BE49-F238E27FC236}">
              <a16:creationId xmlns:a16="http://schemas.microsoft.com/office/drawing/2014/main" xmlns="" id="{00000000-0008-0000-0300-00000B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596" name="Picture 59" descr="ecblank">
          <a:extLst>
            <a:ext uri="{FF2B5EF4-FFF2-40B4-BE49-F238E27FC236}">
              <a16:creationId xmlns:a16="http://schemas.microsoft.com/office/drawing/2014/main" xmlns="" id="{00000000-0008-0000-0300-00000C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597" name="Picture 63" descr="ecblank">
          <a:extLst>
            <a:ext uri="{FF2B5EF4-FFF2-40B4-BE49-F238E27FC236}">
              <a16:creationId xmlns:a16="http://schemas.microsoft.com/office/drawing/2014/main" xmlns="" id="{00000000-0008-0000-0300-00000D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598" name="Picture 64" descr="ecblank">
          <a:extLst>
            <a:ext uri="{FF2B5EF4-FFF2-40B4-BE49-F238E27FC236}">
              <a16:creationId xmlns:a16="http://schemas.microsoft.com/office/drawing/2014/main" xmlns="" id="{00000000-0008-0000-0300-00000E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599" name="Picture 65" descr="ecblank">
          <a:extLst>
            <a:ext uri="{FF2B5EF4-FFF2-40B4-BE49-F238E27FC236}">
              <a16:creationId xmlns:a16="http://schemas.microsoft.com/office/drawing/2014/main" xmlns="" id="{00000000-0008-0000-0300-00000F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600" name="Picture 66" descr="ecblank">
          <a:extLst>
            <a:ext uri="{FF2B5EF4-FFF2-40B4-BE49-F238E27FC236}">
              <a16:creationId xmlns:a16="http://schemas.microsoft.com/office/drawing/2014/main" xmlns="" id="{00000000-0008-0000-0300-000010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601" name="Picture 68" descr="ecblank">
          <a:extLst>
            <a:ext uri="{FF2B5EF4-FFF2-40B4-BE49-F238E27FC236}">
              <a16:creationId xmlns:a16="http://schemas.microsoft.com/office/drawing/2014/main" xmlns="" id="{00000000-0008-0000-0300-000011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602" name="Picture 72" descr="ecblank">
          <a:extLst>
            <a:ext uri="{FF2B5EF4-FFF2-40B4-BE49-F238E27FC236}">
              <a16:creationId xmlns:a16="http://schemas.microsoft.com/office/drawing/2014/main" xmlns="" id="{00000000-0008-0000-0300-000012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603" name="Picture 97" descr="ecblank">
          <a:extLst>
            <a:ext uri="{FF2B5EF4-FFF2-40B4-BE49-F238E27FC236}">
              <a16:creationId xmlns:a16="http://schemas.microsoft.com/office/drawing/2014/main" xmlns="" id="{00000000-0008-0000-0300-000013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604" name="Picture 99" descr="ecblank">
          <a:extLst>
            <a:ext uri="{FF2B5EF4-FFF2-40B4-BE49-F238E27FC236}">
              <a16:creationId xmlns:a16="http://schemas.microsoft.com/office/drawing/2014/main" xmlns="" id="{00000000-0008-0000-0300-000014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605" name="Picture 101" descr="ecblank">
          <a:extLst>
            <a:ext uri="{FF2B5EF4-FFF2-40B4-BE49-F238E27FC236}">
              <a16:creationId xmlns:a16="http://schemas.microsoft.com/office/drawing/2014/main" xmlns="" id="{00000000-0008-0000-0300-000015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606" name="Picture 103" descr="ecblank">
          <a:extLst>
            <a:ext uri="{FF2B5EF4-FFF2-40B4-BE49-F238E27FC236}">
              <a16:creationId xmlns:a16="http://schemas.microsoft.com/office/drawing/2014/main" xmlns="" id="{00000000-0008-0000-0300-000016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607" name="Picture 105" descr="ecblank">
          <a:extLst>
            <a:ext uri="{FF2B5EF4-FFF2-40B4-BE49-F238E27FC236}">
              <a16:creationId xmlns:a16="http://schemas.microsoft.com/office/drawing/2014/main" xmlns="" id="{00000000-0008-0000-0300-000017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608" name="Picture 2" descr="ecblank">
          <a:extLst>
            <a:ext uri="{FF2B5EF4-FFF2-40B4-BE49-F238E27FC236}">
              <a16:creationId xmlns:a16="http://schemas.microsoft.com/office/drawing/2014/main" xmlns="" id="{00000000-0008-0000-0300-000018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609" name="Picture 6" descr="ecblank">
          <a:extLst>
            <a:ext uri="{FF2B5EF4-FFF2-40B4-BE49-F238E27FC236}">
              <a16:creationId xmlns:a16="http://schemas.microsoft.com/office/drawing/2014/main" xmlns="" id="{00000000-0008-0000-0300-000019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610" name="Picture 10" descr="ecblank">
          <a:extLst>
            <a:ext uri="{FF2B5EF4-FFF2-40B4-BE49-F238E27FC236}">
              <a16:creationId xmlns:a16="http://schemas.microsoft.com/office/drawing/2014/main" xmlns="" id="{00000000-0008-0000-0300-00001A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611" name="Picture 14" descr="ecblank">
          <a:extLst>
            <a:ext uri="{FF2B5EF4-FFF2-40B4-BE49-F238E27FC236}">
              <a16:creationId xmlns:a16="http://schemas.microsoft.com/office/drawing/2014/main" xmlns="" id="{00000000-0008-0000-0300-00001B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612" name="Picture 18" descr="ecblank">
          <a:extLst>
            <a:ext uri="{FF2B5EF4-FFF2-40B4-BE49-F238E27FC236}">
              <a16:creationId xmlns:a16="http://schemas.microsoft.com/office/drawing/2014/main" xmlns="" id="{00000000-0008-0000-0300-00001C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613" name="Picture 22" descr="ecblank">
          <a:extLst>
            <a:ext uri="{FF2B5EF4-FFF2-40B4-BE49-F238E27FC236}">
              <a16:creationId xmlns:a16="http://schemas.microsoft.com/office/drawing/2014/main" xmlns="" id="{00000000-0008-0000-0300-00001D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614" name="Picture 26" descr="ecblank">
          <a:extLst>
            <a:ext uri="{FF2B5EF4-FFF2-40B4-BE49-F238E27FC236}">
              <a16:creationId xmlns:a16="http://schemas.microsoft.com/office/drawing/2014/main" xmlns="" id="{00000000-0008-0000-0300-00001E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615" name="Picture 30" descr="ecblank">
          <a:extLst>
            <a:ext uri="{FF2B5EF4-FFF2-40B4-BE49-F238E27FC236}">
              <a16:creationId xmlns:a16="http://schemas.microsoft.com/office/drawing/2014/main" xmlns="" id="{00000000-0008-0000-0300-00001F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616" name="Picture 34" descr="ecblank">
          <a:extLst>
            <a:ext uri="{FF2B5EF4-FFF2-40B4-BE49-F238E27FC236}">
              <a16:creationId xmlns:a16="http://schemas.microsoft.com/office/drawing/2014/main" xmlns="" id="{00000000-0008-0000-0300-000020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617" name="Picture 38" descr="ecblank">
          <a:extLst>
            <a:ext uri="{FF2B5EF4-FFF2-40B4-BE49-F238E27FC236}">
              <a16:creationId xmlns:a16="http://schemas.microsoft.com/office/drawing/2014/main" xmlns="" id="{00000000-0008-0000-0300-000021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618" name="Picture 43" descr="ecblank">
          <a:extLst>
            <a:ext uri="{FF2B5EF4-FFF2-40B4-BE49-F238E27FC236}">
              <a16:creationId xmlns:a16="http://schemas.microsoft.com/office/drawing/2014/main" xmlns="" id="{00000000-0008-0000-0300-000022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619" name="Picture 47" descr="ecblank">
          <a:extLst>
            <a:ext uri="{FF2B5EF4-FFF2-40B4-BE49-F238E27FC236}">
              <a16:creationId xmlns:a16="http://schemas.microsoft.com/office/drawing/2014/main" xmlns="" id="{00000000-0008-0000-0300-000023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620" name="Picture 51" descr="ecblank">
          <a:extLst>
            <a:ext uri="{FF2B5EF4-FFF2-40B4-BE49-F238E27FC236}">
              <a16:creationId xmlns:a16="http://schemas.microsoft.com/office/drawing/2014/main" xmlns="" id="{00000000-0008-0000-0300-000024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621" name="Picture 55" descr="ecblank">
          <a:extLst>
            <a:ext uri="{FF2B5EF4-FFF2-40B4-BE49-F238E27FC236}">
              <a16:creationId xmlns:a16="http://schemas.microsoft.com/office/drawing/2014/main" xmlns="" id="{00000000-0008-0000-0300-000025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622" name="Picture 59" descr="ecblank">
          <a:extLst>
            <a:ext uri="{FF2B5EF4-FFF2-40B4-BE49-F238E27FC236}">
              <a16:creationId xmlns:a16="http://schemas.microsoft.com/office/drawing/2014/main" xmlns="" id="{00000000-0008-0000-0300-000026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623" name="Picture 63" descr="ecblank">
          <a:extLst>
            <a:ext uri="{FF2B5EF4-FFF2-40B4-BE49-F238E27FC236}">
              <a16:creationId xmlns:a16="http://schemas.microsoft.com/office/drawing/2014/main" xmlns="" id="{00000000-0008-0000-0300-000027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624" name="Picture 64" descr="ecblank">
          <a:extLst>
            <a:ext uri="{FF2B5EF4-FFF2-40B4-BE49-F238E27FC236}">
              <a16:creationId xmlns:a16="http://schemas.microsoft.com/office/drawing/2014/main" xmlns="" id="{00000000-0008-0000-0300-000028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625" name="Picture 65" descr="ecblank">
          <a:extLst>
            <a:ext uri="{FF2B5EF4-FFF2-40B4-BE49-F238E27FC236}">
              <a16:creationId xmlns:a16="http://schemas.microsoft.com/office/drawing/2014/main" xmlns="" id="{00000000-0008-0000-0300-000029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626" name="Picture 66" descr="ecblank">
          <a:extLst>
            <a:ext uri="{FF2B5EF4-FFF2-40B4-BE49-F238E27FC236}">
              <a16:creationId xmlns:a16="http://schemas.microsoft.com/office/drawing/2014/main" xmlns="" id="{00000000-0008-0000-0300-00002A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627" name="Picture 68" descr="ecblank">
          <a:extLst>
            <a:ext uri="{FF2B5EF4-FFF2-40B4-BE49-F238E27FC236}">
              <a16:creationId xmlns:a16="http://schemas.microsoft.com/office/drawing/2014/main" xmlns="" id="{00000000-0008-0000-0300-00002B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628" name="Picture 72" descr="ecblank">
          <a:extLst>
            <a:ext uri="{FF2B5EF4-FFF2-40B4-BE49-F238E27FC236}">
              <a16:creationId xmlns:a16="http://schemas.microsoft.com/office/drawing/2014/main" xmlns="" id="{00000000-0008-0000-0300-00002C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629" name="Picture 97" descr="ecblank">
          <a:extLst>
            <a:ext uri="{FF2B5EF4-FFF2-40B4-BE49-F238E27FC236}">
              <a16:creationId xmlns:a16="http://schemas.microsoft.com/office/drawing/2014/main" xmlns="" id="{00000000-0008-0000-0300-00002D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630" name="Picture 99" descr="ecblank">
          <a:extLst>
            <a:ext uri="{FF2B5EF4-FFF2-40B4-BE49-F238E27FC236}">
              <a16:creationId xmlns:a16="http://schemas.microsoft.com/office/drawing/2014/main" xmlns="" id="{00000000-0008-0000-0300-00002E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631" name="Picture 101" descr="ecblank">
          <a:extLst>
            <a:ext uri="{FF2B5EF4-FFF2-40B4-BE49-F238E27FC236}">
              <a16:creationId xmlns:a16="http://schemas.microsoft.com/office/drawing/2014/main" xmlns="" id="{00000000-0008-0000-0300-00002F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632" name="Picture 103" descr="ecblank">
          <a:extLst>
            <a:ext uri="{FF2B5EF4-FFF2-40B4-BE49-F238E27FC236}">
              <a16:creationId xmlns:a16="http://schemas.microsoft.com/office/drawing/2014/main" xmlns="" id="{00000000-0008-0000-0300-000030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33" name="Picture 30" descr="ecblank">
          <a:extLst>
            <a:ext uri="{FF2B5EF4-FFF2-40B4-BE49-F238E27FC236}">
              <a16:creationId xmlns:a16="http://schemas.microsoft.com/office/drawing/2014/main" xmlns="" id="{00000000-0008-0000-0300-000031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34" name="Picture 34" descr="ecblank">
          <a:extLst>
            <a:ext uri="{FF2B5EF4-FFF2-40B4-BE49-F238E27FC236}">
              <a16:creationId xmlns:a16="http://schemas.microsoft.com/office/drawing/2014/main" xmlns="" id="{00000000-0008-0000-0300-000032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35" name="Picture 38" descr="ecblank">
          <a:extLst>
            <a:ext uri="{FF2B5EF4-FFF2-40B4-BE49-F238E27FC236}">
              <a16:creationId xmlns:a16="http://schemas.microsoft.com/office/drawing/2014/main" xmlns="" id="{00000000-0008-0000-0300-000033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36" name="Picture 43" descr="ecblank">
          <a:extLst>
            <a:ext uri="{FF2B5EF4-FFF2-40B4-BE49-F238E27FC236}">
              <a16:creationId xmlns:a16="http://schemas.microsoft.com/office/drawing/2014/main" xmlns="" id="{00000000-0008-0000-0300-000034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37" name="Picture 47" descr="ecblank">
          <a:extLst>
            <a:ext uri="{FF2B5EF4-FFF2-40B4-BE49-F238E27FC236}">
              <a16:creationId xmlns:a16="http://schemas.microsoft.com/office/drawing/2014/main" xmlns="" id="{00000000-0008-0000-0300-000035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38" name="Picture 51" descr="ecblank">
          <a:extLst>
            <a:ext uri="{FF2B5EF4-FFF2-40B4-BE49-F238E27FC236}">
              <a16:creationId xmlns:a16="http://schemas.microsoft.com/office/drawing/2014/main" xmlns="" id="{00000000-0008-0000-0300-000036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39" name="Picture 55" descr="ecblank">
          <a:extLst>
            <a:ext uri="{FF2B5EF4-FFF2-40B4-BE49-F238E27FC236}">
              <a16:creationId xmlns:a16="http://schemas.microsoft.com/office/drawing/2014/main" xmlns="" id="{00000000-0008-0000-0300-000037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40" name="Picture 59" descr="ecblank">
          <a:extLst>
            <a:ext uri="{FF2B5EF4-FFF2-40B4-BE49-F238E27FC236}">
              <a16:creationId xmlns:a16="http://schemas.microsoft.com/office/drawing/2014/main" xmlns="" id="{00000000-0008-0000-0300-000038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41" name="Picture 63" descr="ecblank">
          <a:extLst>
            <a:ext uri="{FF2B5EF4-FFF2-40B4-BE49-F238E27FC236}">
              <a16:creationId xmlns:a16="http://schemas.microsoft.com/office/drawing/2014/main" xmlns="" id="{00000000-0008-0000-0300-000039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42" name="Picture 64" descr="ecblank">
          <a:extLst>
            <a:ext uri="{FF2B5EF4-FFF2-40B4-BE49-F238E27FC236}">
              <a16:creationId xmlns:a16="http://schemas.microsoft.com/office/drawing/2014/main" xmlns="" id="{00000000-0008-0000-0300-00003A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43" name="Picture 65" descr="ecblank">
          <a:extLst>
            <a:ext uri="{FF2B5EF4-FFF2-40B4-BE49-F238E27FC236}">
              <a16:creationId xmlns:a16="http://schemas.microsoft.com/office/drawing/2014/main" xmlns="" id="{00000000-0008-0000-0300-00003B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44" name="Picture 66" descr="ecblank">
          <a:extLst>
            <a:ext uri="{FF2B5EF4-FFF2-40B4-BE49-F238E27FC236}">
              <a16:creationId xmlns:a16="http://schemas.microsoft.com/office/drawing/2014/main" xmlns="" id="{00000000-0008-0000-0300-00003C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45" name="Picture 68" descr="ecblank">
          <a:extLst>
            <a:ext uri="{FF2B5EF4-FFF2-40B4-BE49-F238E27FC236}">
              <a16:creationId xmlns:a16="http://schemas.microsoft.com/office/drawing/2014/main" xmlns="" id="{00000000-0008-0000-0300-00003D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46" name="Picture 72" descr="ecblank">
          <a:extLst>
            <a:ext uri="{FF2B5EF4-FFF2-40B4-BE49-F238E27FC236}">
              <a16:creationId xmlns:a16="http://schemas.microsoft.com/office/drawing/2014/main" xmlns="" id="{00000000-0008-0000-0300-00003E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47" name="Picture 97" descr="ecblank">
          <a:extLst>
            <a:ext uri="{FF2B5EF4-FFF2-40B4-BE49-F238E27FC236}">
              <a16:creationId xmlns:a16="http://schemas.microsoft.com/office/drawing/2014/main" xmlns="" id="{00000000-0008-0000-0300-00003F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48" name="Picture 99" descr="ecblank">
          <a:extLst>
            <a:ext uri="{FF2B5EF4-FFF2-40B4-BE49-F238E27FC236}">
              <a16:creationId xmlns:a16="http://schemas.microsoft.com/office/drawing/2014/main" xmlns="" id="{00000000-0008-0000-0300-000040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49" name="Picture 101" descr="ecblank">
          <a:extLst>
            <a:ext uri="{FF2B5EF4-FFF2-40B4-BE49-F238E27FC236}">
              <a16:creationId xmlns:a16="http://schemas.microsoft.com/office/drawing/2014/main" xmlns="" id="{00000000-0008-0000-0300-000041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50" name="Picture 103" descr="ecblank">
          <a:extLst>
            <a:ext uri="{FF2B5EF4-FFF2-40B4-BE49-F238E27FC236}">
              <a16:creationId xmlns:a16="http://schemas.microsoft.com/office/drawing/2014/main" xmlns="" id="{00000000-0008-0000-0300-000042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51" name="Picture 105" descr="ecblank">
          <a:extLst>
            <a:ext uri="{FF2B5EF4-FFF2-40B4-BE49-F238E27FC236}">
              <a16:creationId xmlns:a16="http://schemas.microsoft.com/office/drawing/2014/main" xmlns="" id="{00000000-0008-0000-0300-000043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52" name="Picture 2" descr="ecblank">
          <a:extLst>
            <a:ext uri="{FF2B5EF4-FFF2-40B4-BE49-F238E27FC236}">
              <a16:creationId xmlns:a16="http://schemas.microsoft.com/office/drawing/2014/main" xmlns="" id="{00000000-0008-0000-0300-000044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53" name="Picture 6" descr="ecblank">
          <a:extLst>
            <a:ext uri="{FF2B5EF4-FFF2-40B4-BE49-F238E27FC236}">
              <a16:creationId xmlns:a16="http://schemas.microsoft.com/office/drawing/2014/main" xmlns="" id="{00000000-0008-0000-0300-000045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54" name="Picture 10" descr="ecblank">
          <a:extLst>
            <a:ext uri="{FF2B5EF4-FFF2-40B4-BE49-F238E27FC236}">
              <a16:creationId xmlns:a16="http://schemas.microsoft.com/office/drawing/2014/main" xmlns="" id="{00000000-0008-0000-0300-000046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55" name="Picture 14" descr="ecblank">
          <a:extLst>
            <a:ext uri="{FF2B5EF4-FFF2-40B4-BE49-F238E27FC236}">
              <a16:creationId xmlns:a16="http://schemas.microsoft.com/office/drawing/2014/main" xmlns="" id="{00000000-0008-0000-0300-000047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56" name="Picture 18" descr="ecblank">
          <a:extLst>
            <a:ext uri="{FF2B5EF4-FFF2-40B4-BE49-F238E27FC236}">
              <a16:creationId xmlns:a16="http://schemas.microsoft.com/office/drawing/2014/main" xmlns="" id="{00000000-0008-0000-0300-000048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57" name="Picture 22" descr="ecblank">
          <a:extLst>
            <a:ext uri="{FF2B5EF4-FFF2-40B4-BE49-F238E27FC236}">
              <a16:creationId xmlns:a16="http://schemas.microsoft.com/office/drawing/2014/main" xmlns="" id="{00000000-0008-0000-0300-000049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58" name="Picture 26" descr="ecblank">
          <a:extLst>
            <a:ext uri="{FF2B5EF4-FFF2-40B4-BE49-F238E27FC236}">
              <a16:creationId xmlns:a16="http://schemas.microsoft.com/office/drawing/2014/main" xmlns="" id="{00000000-0008-0000-0300-00004A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59" name="Picture 30" descr="ecblank">
          <a:extLst>
            <a:ext uri="{FF2B5EF4-FFF2-40B4-BE49-F238E27FC236}">
              <a16:creationId xmlns:a16="http://schemas.microsoft.com/office/drawing/2014/main" xmlns="" id="{00000000-0008-0000-0300-00004B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60" name="Picture 34" descr="ecblank">
          <a:extLst>
            <a:ext uri="{FF2B5EF4-FFF2-40B4-BE49-F238E27FC236}">
              <a16:creationId xmlns:a16="http://schemas.microsoft.com/office/drawing/2014/main" xmlns="" id="{00000000-0008-0000-0300-00004C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61" name="Picture 38" descr="ecblank">
          <a:extLst>
            <a:ext uri="{FF2B5EF4-FFF2-40B4-BE49-F238E27FC236}">
              <a16:creationId xmlns:a16="http://schemas.microsoft.com/office/drawing/2014/main" xmlns="" id="{00000000-0008-0000-0300-00004D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62" name="Picture 43" descr="ecblank">
          <a:extLst>
            <a:ext uri="{FF2B5EF4-FFF2-40B4-BE49-F238E27FC236}">
              <a16:creationId xmlns:a16="http://schemas.microsoft.com/office/drawing/2014/main" xmlns="" id="{00000000-0008-0000-0300-00004E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63" name="Picture 47" descr="ecblank">
          <a:extLst>
            <a:ext uri="{FF2B5EF4-FFF2-40B4-BE49-F238E27FC236}">
              <a16:creationId xmlns:a16="http://schemas.microsoft.com/office/drawing/2014/main" xmlns="" id="{00000000-0008-0000-0300-00004F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64" name="Picture 51" descr="ecblank">
          <a:extLst>
            <a:ext uri="{FF2B5EF4-FFF2-40B4-BE49-F238E27FC236}">
              <a16:creationId xmlns:a16="http://schemas.microsoft.com/office/drawing/2014/main" xmlns="" id="{00000000-0008-0000-0300-000050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65" name="Picture 55" descr="ecblank">
          <a:extLst>
            <a:ext uri="{FF2B5EF4-FFF2-40B4-BE49-F238E27FC236}">
              <a16:creationId xmlns:a16="http://schemas.microsoft.com/office/drawing/2014/main" xmlns="" id="{00000000-0008-0000-0300-000051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66" name="Picture 59" descr="ecblank">
          <a:extLst>
            <a:ext uri="{FF2B5EF4-FFF2-40B4-BE49-F238E27FC236}">
              <a16:creationId xmlns:a16="http://schemas.microsoft.com/office/drawing/2014/main" xmlns="" id="{00000000-0008-0000-0300-000052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67" name="Picture 63" descr="ecblank">
          <a:extLst>
            <a:ext uri="{FF2B5EF4-FFF2-40B4-BE49-F238E27FC236}">
              <a16:creationId xmlns:a16="http://schemas.microsoft.com/office/drawing/2014/main" xmlns="" id="{00000000-0008-0000-0300-000053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68" name="Picture 64" descr="ecblank">
          <a:extLst>
            <a:ext uri="{FF2B5EF4-FFF2-40B4-BE49-F238E27FC236}">
              <a16:creationId xmlns:a16="http://schemas.microsoft.com/office/drawing/2014/main" xmlns="" id="{00000000-0008-0000-0300-000054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69" name="Picture 65" descr="ecblank">
          <a:extLst>
            <a:ext uri="{FF2B5EF4-FFF2-40B4-BE49-F238E27FC236}">
              <a16:creationId xmlns:a16="http://schemas.microsoft.com/office/drawing/2014/main" xmlns="" id="{00000000-0008-0000-0300-000055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70" name="Picture 66" descr="ecblank">
          <a:extLst>
            <a:ext uri="{FF2B5EF4-FFF2-40B4-BE49-F238E27FC236}">
              <a16:creationId xmlns:a16="http://schemas.microsoft.com/office/drawing/2014/main" xmlns="" id="{00000000-0008-0000-0300-000056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71" name="Picture 68" descr="ecblank">
          <a:extLst>
            <a:ext uri="{FF2B5EF4-FFF2-40B4-BE49-F238E27FC236}">
              <a16:creationId xmlns:a16="http://schemas.microsoft.com/office/drawing/2014/main" xmlns="" id="{00000000-0008-0000-0300-000057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72" name="Picture 72" descr="ecblank">
          <a:extLst>
            <a:ext uri="{FF2B5EF4-FFF2-40B4-BE49-F238E27FC236}">
              <a16:creationId xmlns:a16="http://schemas.microsoft.com/office/drawing/2014/main" xmlns="" id="{00000000-0008-0000-0300-000058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73" name="Picture 97" descr="ecblank">
          <a:extLst>
            <a:ext uri="{FF2B5EF4-FFF2-40B4-BE49-F238E27FC236}">
              <a16:creationId xmlns:a16="http://schemas.microsoft.com/office/drawing/2014/main" xmlns="" id="{00000000-0008-0000-0300-000059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74" name="Picture 99" descr="ecblank">
          <a:extLst>
            <a:ext uri="{FF2B5EF4-FFF2-40B4-BE49-F238E27FC236}">
              <a16:creationId xmlns:a16="http://schemas.microsoft.com/office/drawing/2014/main" xmlns="" id="{00000000-0008-0000-0300-00005A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75" name="Picture 101" descr="ecblank">
          <a:extLst>
            <a:ext uri="{FF2B5EF4-FFF2-40B4-BE49-F238E27FC236}">
              <a16:creationId xmlns:a16="http://schemas.microsoft.com/office/drawing/2014/main" xmlns="" id="{00000000-0008-0000-0300-00005B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76" name="Picture 103" descr="ecblank">
          <a:extLst>
            <a:ext uri="{FF2B5EF4-FFF2-40B4-BE49-F238E27FC236}">
              <a16:creationId xmlns:a16="http://schemas.microsoft.com/office/drawing/2014/main" xmlns="" id="{00000000-0008-0000-0300-00005C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77" name="Picture 26" descr="ecblank">
          <a:extLst>
            <a:ext uri="{FF2B5EF4-FFF2-40B4-BE49-F238E27FC236}">
              <a16:creationId xmlns:a16="http://schemas.microsoft.com/office/drawing/2014/main" xmlns="" id="{00000000-0008-0000-0300-00005D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78" name="Picture 30" descr="ecblank">
          <a:extLst>
            <a:ext uri="{FF2B5EF4-FFF2-40B4-BE49-F238E27FC236}">
              <a16:creationId xmlns:a16="http://schemas.microsoft.com/office/drawing/2014/main" xmlns="" id="{00000000-0008-0000-0300-00005E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79" name="Picture 34" descr="ecblank">
          <a:extLst>
            <a:ext uri="{FF2B5EF4-FFF2-40B4-BE49-F238E27FC236}">
              <a16:creationId xmlns:a16="http://schemas.microsoft.com/office/drawing/2014/main" xmlns="" id="{00000000-0008-0000-0300-00005F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80" name="Picture 38" descr="ecblank">
          <a:extLst>
            <a:ext uri="{FF2B5EF4-FFF2-40B4-BE49-F238E27FC236}">
              <a16:creationId xmlns:a16="http://schemas.microsoft.com/office/drawing/2014/main" xmlns="" id="{00000000-0008-0000-0300-000060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81" name="Picture 43" descr="ecblank">
          <a:extLst>
            <a:ext uri="{FF2B5EF4-FFF2-40B4-BE49-F238E27FC236}">
              <a16:creationId xmlns:a16="http://schemas.microsoft.com/office/drawing/2014/main" xmlns="" id="{00000000-0008-0000-0300-000061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82" name="Picture 47" descr="ecblank">
          <a:extLst>
            <a:ext uri="{FF2B5EF4-FFF2-40B4-BE49-F238E27FC236}">
              <a16:creationId xmlns:a16="http://schemas.microsoft.com/office/drawing/2014/main" xmlns="" id="{00000000-0008-0000-0300-000062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83" name="Picture 51" descr="ecblank">
          <a:extLst>
            <a:ext uri="{FF2B5EF4-FFF2-40B4-BE49-F238E27FC236}">
              <a16:creationId xmlns:a16="http://schemas.microsoft.com/office/drawing/2014/main" xmlns="" id="{00000000-0008-0000-0300-000063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84" name="Picture 55" descr="ecblank">
          <a:extLst>
            <a:ext uri="{FF2B5EF4-FFF2-40B4-BE49-F238E27FC236}">
              <a16:creationId xmlns:a16="http://schemas.microsoft.com/office/drawing/2014/main" xmlns="" id="{00000000-0008-0000-0300-000064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85" name="Picture 59" descr="ecblank">
          <a:extLst>
            <a:ext uri="{FF2B5EF4-FFF2-40B4-BE49-F238E27FC236}">
              <a16:creationId xmlns:a16="http://schemas.microsoft.com/office/drawing/2014/main" xmlns="" id="{00000000-0008-0000-0300-000065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86" name="Picture 63" descr="ecblank">
          <a:extLst>
            <a:ext uri="{FF2B5EF4-FFF2-40B4-BE49-F238E27FC236}">
              <a16:creationId xmlns:a16="http://schemas.microsoft.com/office/drawing/2014/main" xmlns="" id="{00000000-0008-0000-0300-000066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87" name="Picture 64" descr="ecblank">
          <a:extLst>
            <a:ext uri="{FF2B5EF4-FFF2-40B4-BE49-F238E27FC236}">
              <a16:creationId xmlns:a16="http://schemas.microsoft.com/office/drawing/2014/main" xmlns="" id="{00000000-0008-0000-0300-000067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88" name="Picture 65" descr="ecblank">
          <a:extLst>
            <a:ext uri="{FF2B5EF4-FFF2-40B4-BE49-F238E27FC236}">
              <a16:creationId xmlns:a16="http://schemas.microsoft.com/office/drawing/2014/main" xmlns="" id="{00000000-0008-0000-0300-000068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89" name="Picture 66" descr="ecblank">
          <a:extLst>
            <a:ext uri="{FF2B5EF4-FFF2-40B4-BE49-F238E27FC236}">
              <a16:creationId xmlns:a16="http://schemas.microsoft.com/office/drawing/2014/main" xmlns="" id="{00000000-0008-0000-0300-000069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90" name="Picture 68" descr="ecblank">
          <a:extLst>
            <a:ext uri="{FF2B5EF4-FFF2-40B4-BE49-F238E27FC236}">
              <a16:creationId xmlns:a16="http://schemas.microsoft.com/office/drawing/2014/main" xmlns="" id="{00000000-0008-0000-0300-00006A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91" name="Picture 72" descr="ecblank">
          <a:extLst>
            <a:ext uri="{FF2B5EF4-FFF2-40B4-BE49-F238E27FC236}">
              <a16:creationId xmlns:a16="http://schemas.microsoft.com/office/drawing/2014/main" xmlns="" id="{00000000-0008-0000-0300-00006B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92" name="Picture 97" descr="ecblank">
          <a:extLst>
            <a:ext uri="{FF2B5EF4-FFF2-40B4-BE49-F238E27FC236}">
              <a16:creationId xmlns:a16="http://schemas.microsoft.com/office/drawing/2014/main" xmlns="" id="{00000000-0008-0000-0300-00006C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93" name="Picture 99" descr="ecblank">
          <a:extLst>
            <a:ext uri="{FF2B5EF4-FFF2-40B4-BE49-F238E27FC236}">
              <a16:creationId xmlns:a16="http://schemas.microsoft.com/office/drawing/2014/main" xmlns="" id="{00000000-0008-0000-0300-00006D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94" name="Picture 101" descr="ecblank">
          <a:extLst>
            <a:ext uri="{FF2B5EF4-FFF2-40B4-BE49-F238E27FC236}">
              <a16:creationId xmlns:a16="http://schemas.microsoft.com/office/drawing/2014/main" xmlns="" id="{00000000-0008-0000-0300-00006E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95" name="Picture 103" descr="ecblank">
          <a:extLst>
            <a:ext uri="{FF2B5EF4-FFF2-40B4-BE49-F238E27FC236}">
              <a16:creationId xmlns:a16="http://schemas.microsoft.com/office/drawing/2014/main" xmlns="" id="{00000000-0008-0000-0300-00006F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96" name="Picture 105" descr="ecblank">
          <a:extLst>
            <a:ext uri="{FF2B5EF4-FFF2-40B4-BE49-F238E27FC236}">
              <a16:creationId xmlns:a16="http://schemas.microsoft.com/office/drawing/2014/main" xmlns="" id="{00000000-0008-0000-0300-000070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97" name="Picture 2" descr="ecblank">
          <a:extLst>
            <a:ext uri="{FF2B5EF4-FFF2-40B4-BE49-F238E27FC236}">
              <a16:creationId xmlns:a16="http://schemas.microsoft.com/office/drawing/2014/main" xmlns="" id="{00000000-0008-0000-0300-000071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98" name="Picture 6" descr="ecblank">
          <a:extLst>
            <a:ext uri="{FF2B5EF4-FFF2-40B4-BE49-F238E27FC236}">
              <a16:creationId xmlns:a16="http://schemas.microsoft.com/office/drawing/2014/main" xmlns="" id="{00000000-0008-0000-0300-000072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99" name="Picture 10" descr="ecblank">
          <a:extLst>
            <a:ext uri="{FF2B5EF4-FFF2-40B4-BE49-F238E27FC236}">
              <a16:creationId xmlns:a16="http://schemas.microsoft.com/office/drawing/2014/main" xmlns="" id="{00000000-0008-0000-0300-000073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700" name="Picture 14" descr="ecblank">
          <a:extLst>
            <a:ext uri="{FF2B5EF4-FFF2-40B4-BE49-F238E27FC236}">
              <a16:creationId xmlns:a16="http://schemas.microsoft.com/office/drawing/2014/main" xmlns="" id="{00000000-0008-0000-0300-000074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701" name="Picture 18" descr="ecblank">
          <a:extLst>
            <a:ext uri="{FF2B5EF4-FFF2-40B4-BE49-F238E27FC236}">
              <a16:creationId xmlns:a16="http://schemas.microsoft.com/office/drawing/2014/main" xmlns="" id="{00000000-0008-0000-0300-000075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702" name="Picture 22" descr="ecblank">
          <a:extLst>
            <a:ext uri="{FF2B5EF4-FFF2-40B4-BE49-F238E27FC236}">
              <a16:creationId xmlns:a16="http://schemas.microsoft.com/office/drawing/2014/main" xmlns="" id="{00000000-0008-0000-0300-000076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703" name="Picture 26" descr="ecblank">
          <a:extLst>
            <a:ext uri="{FF2B5EF4-FFF2-40B4-BE49-F238E27FC236}">
              <a16:creationId xmlns:a16="http://schemas.microsoft.com/office/drawing/2014/main" xmlns="" id="{00000000-0008-0000-0300-000077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704" name="Picture 30" descr="ecblank">
          <a:extLst>
            <a:ext uri="{FF2B5EF4-FFF2-40B4-BE49-F238E27FC236}">
              <a16:creationId xmlns:a16="http://schemas.microsoft.com/office/drawing/2014/main" xmlns="" id="{00000000-0008-0000-0300-000078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705" name="Picture 34" descr="ecblank">
          <a:extLst>
            <a:ext uri="{FF2B5EF4-FFF2-40B4-BE49-F238E27FC236}">
              <a16:creationId xmlns:a16="http://schemas.microsoft.com/office/drawing/2014/main" xmlns="" id="{00000000-0008-0000-0300-000079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706" name="Picture 38" descr="ecblank">
          <a:extLst>
            <a:ext uri="{FF2B5EF4-FFF2-40B4-BE49-F238E27FC236}">
              <a16:creationId xmlns:a16="http://schemas.microsoft.com/office/drawing/2014/main" xmlns="" id="{00000000-0008-0000-0300-00007A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707" name="Picture 43" descr="ecblank">
          <a:extLst>
            <a:ext uri="{FF2B5EF4-FFF2-40B4-BE49-F238E27FC236}">
              <a16:creationId xmlns:a16="http://schemas.microsoft.com/office/drawing/2014/main" xmlns="" id="{00000000-0008-0000-0300-00007B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708" name="Picture 47" descr="ecblank">
          <a:extLst>
            <a:ext uri="{FF2B5EF4-FFF2-40B4-BE49-F238E27FC236}">
              <a16:creationId xmlns:a16="http://schemas.microsoft.com/office/drawing/2014/main" xmlns="" id="{00000000-0008-0000-0300-00007C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709" name="Picture 51" descr="ecblank">
          <a:extLst>
            <a:ext uri="{FF2B5EF4-FFF2-40B4-BE49-F238E27FC236}">
              <a16:creationId xmlns:a16="http://schemas.microsoft.com/office/drawing/2014/main" xmlns="" id="{00000000-0008-0000-0300-00007D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710" name="Picture 55" descr="ecblank">
          <a:extLst>
            <a:ext uri="{FF2B5EF4-FFF2-40B4-BE49-F238E27FC236}">
              <a16:creationId xmlns:a16="http://schemas.microsoft.com/office/drawing/2014/main" xmlns="" id="{00000000-0008-0000-0300-00007E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711" name="Picture 59" descr="ecblank">
          <a:extLst>
            <a:ext uri="{FF2B5EF4-FFF2-40B4-BE49-F238E27FC236}">
              <a16:creationId xmlns:a16="http://schemas.microsoft.com/office/drawing/2014/main" xmlns="" id="{00000000-0008-0000-0300-00007F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712" name="Picture 63" descr="ecblank">
          <a:extLst>
            <a:ext uri="{FF2B5EF4-FFF2-40B4-BE49-F238E27FC236}">
              <a16:creationId xmlns:a16="http://schemas.microsoft.com/office/drawing/2014/main" xmlns="" id="{00000000-0008-0000-0300-000080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713" name="Picture 64" descr="ecblank">
          <a:extLst>
            <a:ext uri="{FF2B5EF4-FFF2-40B4-BE49-F238E27FC236}">
              <a16:creationId xmlns:a16="http://schemas.microsoft.com/office/drawing/2014/main" xmlns="" id="{00000000-0008-0000-0300-000081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714" name="Picture 65" descr="ecblank">
          <a:extLst>
            <a:ext uri="{FF2B5EF4-FFF2-40B4-BE49-F238E27FC236}">
              <a16:creationId xmlns:a16="http://schemas.microsoft.com/office/drawing/2014/main" xmlns="" id="{00000000-0008-0000-0300-000082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715" name="Picture 66" descr="ecblank">
          <a:extLst>
            <a:ext uri="{FF2B5EF4-FFF2-40B4-BE49-F238E27FC236}">
              <a16:creationId xmlns:a16="http://schemas.microsoft.com/office/drawing/2014/main" xmlns="" id="{00000000-0008-0000-0300-000083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716" name="Picture 68" descr="ecblank">
          <a:extLst>
            <a:ext uri="{FF2B5EF4-FFF2-40B4-BE49-F238E27FC236}">
              <a16:creationId xmlns:a16="http://schemas.microsoft.com/office/drawing/2014/main" xmlns="" id="{00000000-0008-0000-0300-000084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717" name="Picture 72" descr="ecblank">
          <a:extLst>
            <a:ext uri="{FF2B5EF4-FFF2-40B4-BE49-F238E27FC236}">
              <a16:creationId xmlns:a16="http://schemas.microsoft.com/office/drawing/2014/main" xmlns="" id="{00000000-0008-0000-0300-000085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718" name="Picture 97" descr="ecblank">
          <a:extLst>
            <a:ext uri="{FF2B5EF4-FFF2-40B4-BE49-F238E27FC236}">
              <a16:creationId xmlns:a16="http://schemas.microsoft.com/office/drawing/2014/main" xmlns="" id="{00000000-0008-0000-0300-000086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719" name="Picture 99" descr="ecblank">
          <a:extLst>
            <a:ext uri="{FF2B5EF4-FFF2-40B4-BE49-F238E27FC236}">
              <a16:creationId xmlns:a16="http://schemas.microsoft.com/office/drawing/2014/main" xmlns="" id="{00000000-0008-0000-0300-000087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720" name="Picture 101" descr="ecblank">
          <a:extLst>
            <a:ext uri="{FF2B5EF4-FFF2-40B4-BE49-F238E27FC236}">
              <a16:creationId xmlns:a16="http://schemas.microsoft.com/office/drawing/2014/main" xmlns="" id="{00000000-0008-0000-0300-000088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721" name="Picture 103" descr="ecblank">
          <a:extLst>
            <a:ext uri="{FF2B5EF4-FFF2-40B4-BE49-F238E27FC236}">
              <a16:creationId xmlns:a16="http://schemas.microsoft.com/office/drawing/2014/main" xmlns="" id="{00000000-0008-0000-0300-000089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22" name="Picture 30" descr="ecblank">
          <a:extLst>
            <a:ext uri="{FF2B5EF4-FFF2-40B4-BE49-F238E27FC236}">
              <a16:creationId xmlns:a16="http://schemas.microsoft.com/office/drawing/2014/main" xmlns="" id="{00000000-0008-0000-0300-00008A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23" name="Picture 34" descr="ecblank">
          <a:extLst>
            <a:ext uri="{FF2B5EF4-FFF2-40B4-BE49-F238E27FC236}">
              <a16:creationId xmlns:a16="http://schemas.microsoft.com/office/drawing/2014/main" xmlns="" id="{00000000-0008-0000-0300-00008B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24" name="Picture 38" descr="ecblank">
          <a:extLst>
            <a:ext uri="{FF2B5EF4-FFF2-40B4-BE49-F238E27FC236}">
              <a16:creationId xmlns:a16="http://schemas.microsoft.com/office/drawing/2014/main" xmlns="" id="{00000000-0008-0000-0300-00008C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25" name="Picture 43" descr="ecblank">
          <a:extLst>
            <a:ext uri="{FF2B5EF4-FFF2-40B4-BE49-F238E27FC236}">
              <a16:creationId xmlns:a16="http://schemas.microsoft.com/office/drawing/2014/main" xmlns="" id="{00000000-0008-0000-0300-00008D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26" name="Picture 47" descr="ecblank">
          <a:extLst>
            <a:ext uri="{FF2B5EF4-FFF2-40B4-BE49-F238E27FC236}">
              <a16:creationId xmlns:a16="http://schemas.microsoft.com/office/drawing/2014/main" xmlns="" id="{00000000-0008-0000-0300-00008E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27" name="Picture 51" descr="ecblank">
          <a:extLst>
            <a:ext uri="{FF2B5EF4-FFF2-40B4-BE49-F238E27FC236}">
              <a16:creationId xmlns:a16="http://schemas.microsoft.com/office/drawing/2014/main" xmlns="" id="{00000000-0008-0000-0300-00008F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28" name="Picture 55" descr="ecblank">
          <a:extLst>
            <a:ext uri="{FF2B5EF4-FFF2-40B4-BE49-F238E27FC236}">
              <a16:creationId xmlns:a16="http://schemas.microsoft.com/office/drawing/2014/main" xmlns="" id="{00000000-0008-0000-0300-000090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29" name="Picture 59" descr="ecblank">
          <a:extLst>
            <a:ext uri="{FF2B5EF4-FFF2-40B4-BE49-F238E27FC236}">
              <a16:creationId xmlns:a16="http://schemas.microsoft.com/office/drawing/2014/main" xmlns="" id="{00000000-0008-0000-0300-000091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30" name="Picture 63" descr="ecblank">
          <a:extLst>
            <a:ext uri="{FF2B5EF4-FFF2-40B4-BE49-F238E27FC236}">
              <a16:creationId xmlns:a16="http://schemas.microsoft.com/office/drawing/2014/main" xmlns="" id="{00000000-0008-0000-0300-000092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31" name="Picture 64" descr="ecblank">
          <a:extLst>
            <a:ext uri="{FF2B5EF4-FFF2-40B4-BE49-F238E27FC236}">
              <a16:creationId xmlns:a16="http://schemas.microsoft.com/office/drawing/2014/main" xmlns="" id="{00000000-0008-0000-0300-000093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32" name="Picture 65" descr="ecblank">
          <a:extLst>
            <a:ext uri="{FF2B5EF4-FFF2-40B4-BE49-F238E27FC236}">
              <a16:creationId xmlns:a16="http://schemas.microsoft.com/office/drawing/2014/main" xmlns="" id="{00000000-0008-0000-0300-000094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33" name="Picture 66" descr="ecblank">
          <a:extLst>
            <a:ext uri="{FF2B5EF4-FFF2-40B4-BE49-F238E27FC236}">
              <a16:creationId xmlns:a16="http://schemas.microsoft.com/office/drawing/2014/main" xmlns="" id="{00000000-0008-0000-0300-000095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34" name="Picture 68" descr="ecblank">
          <a:extLst>
            <a:ext uri="{FF2B5EF4-FFF2-40B4-BE49-F238E27FC236}">
              <a16:creationId xmlns:a16="http://schemas.microsoft.com/office/drawing/2014/main" xmlns="" id="{00000000-0008-0000-0300-000096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35" name="Picture 72" descr="ecblank">
          <a:extLst>
            <a:ext uri="{FF2B5EF4-FFF2-40B4-BE49-F238E27FC236}">
              <a16:creationId xmlns:a16="http://schemas.microsoft.com/office/drawing/2014/main" xmlns="" id="{00000000-0008-0000-0300-000097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36" name="Picture 97" descr="ecblank">
          <a:extLst>
            <a:ext uri="{FF2B5EF4-FFF2-40B4-BE49-F238E27FC236}">
              <a16:creationId xmlns:a16="http://schemas.microsoft.com/office/drawing/2014/main" xmlns="" id="{00000000-0008-0000-0300-000098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37" name="Picture 99" descr="ecblank">
          <a:extLst>
            <a:ext uri="{FF2B5EF4-FFF2-40B4-BE49-F238E27FC236}">
              <a16:creationId xmlns:a16="http://schemas.microsoft.com/office/drawing/2014/main" xmlns="" id="{00000000-0008-0000-0300-000099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38" name="Picture 101" descr="ecblank">
          <a:extLst>
            <a:ext uri="{FF2B5EF4-FFF2-40B4-BE49-F238E27FC236}">
              <a16:creationId xmlns:a16="http://schemas.microsoft.com/office/drawing/2014/main" xmlns="" id="{00000000-0008-0000-0300-00009A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39" name="Picture 103" descr="ecblank">
          <a:extLst>
            <a:ext uri="{FF2B5EF4-FFF2-40B4-BE49-F238E27FC236}">
              <a16:creationId xmlns:a16="http://schemas.microsoft.com/office/drawing/2014/main" xmlns="" id="{00000000-0008-0000-0300-00009B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40" name="Picture 105" descr="ecblank">
          <a:extLst>
            <a:ext uri="{FF2B5EF4-FFF2-40B4-BE49-F238E27FC236}">
              <a16:creationId xmlns:a16="http://schemas.microsoft.com/office/drawing/2014/main" xmlns="" id="{00000000-0008-0000-0300-00009C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41" name="Picture 2" descr="ecblank">
          <a:extLst>
            <a:ext uri="{FF2B5EF4-FFF2-40B4-BE49-F238E27FC236}">
              <a16:creationId xmlns:a16="http://schemas.microsoft.com/office/drawing/2014/main" xmlns="" id="{00000000-0008-0000-0300-00009D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42" name="Picture 6" descr="ecblank">
          <a:extLst>
            <a:ext uri="{FF2B5EF4-FFF2-40B4-BE49-F238E27FC236}">
              <a16:creationId xmlns:a16="http://schemas.microsoft.com/office/drawing/2014/main" xmlns="" id="{00000000-0008-0000-0300-00009E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43" name="Picture 10" descr="ecblank">
          <a:extLst>
            <a:ext uri="{FF2B5EF4-FFF2-40B4-BE49-F238E27FC236}">
              <a16:creationId xmlns:a16="http://schemas.microsoft.com/office/drawing/2014/main" xmlns="" id="{00000000-0008-0000-0300-00009F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44" name="Picture 14" descr="ecblank">
          <a:extLst>
            <a:ext uri="{FF2B5EF4-FFF2-40B4-BE49-F238E27FC236}">
              <a16:creationId xmlns:a16="http://schemas.microsoft.com/office/drawing/2014/main" xmlns="" id="{00000000-0008-0000-0300-0000A0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45" name="Picture 18" descr="ecblank">
          <a:extLst>
            <a:ext uri="{FF2B5EF4-FFF2-40B4-BE49-F238E27FC236}">
              <a16:creationId xmlns:a16="http://schemas.microsoft.com/office/drawing/2014/main" xmlns="" id="{00000000-0008-0000-0300-0000A1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46" name="Picture 22" descr="ecblank">
          <a:extLst>
            <a:ext uri="{FF2B5EF4-FFF2-40B4-BE49-F238E27FC236}">
              <a16:creationId xmlns:a16="http://schemas.microsoft.com/office/drawing/2014/main" xmlns="" id="{00000000-0008-0000-0300-0000A2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47" name="Picture 26" descr="ecblank">
          <a:extLst>
            <a:ext uri="{FF2B5EF4-FFF2-40B4-BE49-F238E27FC236}">
              <a16:creationId xmlns:a16="http://schemas.microsoft.com/office/drawing/2014/main" xmlns="" id="{00000000-0008-0000-0300-0000A3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48" name="Picture 30" descr="ecblank">
          <a:extLst>
            <a:ext uri="{FF2B5EF4-FFF2-40B4-BE49-F238E27FC236}">
              <a16:creationId xmlns:a16="http://schemas.microsoft.com/office/drawing/2014/main" xmlns="" id="{00000000-0008-0000-0300-0000A4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49" name="Picture 34" descr="ecblank">
          <a:extLst>
            <a:ext uri="{FF2B5EF4-FFF2-40B4-BE49-F238E27FC236}">
              <a16:creationId xmlns:a16="http://schemas.microsoft.com/office/drawing/2014/main" xmlns="" id="{00000000-0008-0000-0300-0000A5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50" name="Picture 38" descr="ecblank">
          <a:extLst>
            <a:ext uri="{FF2B5EF4-FFF2-40B4-BE49-F238E27FC236}">
              <a16:creationId xmlns:a16="http://schemas.microsoft.com/office/drawing/2014/main" xmlns="" id="{00000000-0008-0000-0300-0000A6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51" name="Picture 43" descr="ecblank">
          <a:extLst>
            <a:ext uri="{FF2B5EF4-FFF2-40B4-BE49-F238E27FC236}">
              <a16:creationId xmlns:a16="http://schemas.microsoft.com/office/drawing/2014/main" xmlns="" id="{00000000-0008-0000-0300-0000A7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52" name="Picture 47" descr="ecblank">
          <a:extLst>
            <a:ext uri="{FF2B5EF4-FFF2-40B4-BE49-F238E27FC236}">
              <a16:creationId xmlns:a16="http://schemas.microsoft.com/office/drawing/2014/main" xmlns="" id="{00000000-0008-0000-0300-0000A8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53" name="Picture 51" descr="ecblank">
          <a:extLst>
            <a:ext uri="{FF2B5EF4-FFF2-40B4-BE49-F238E27FC236}">
              <a16:creationId xmlns:a16="http://schemas.microsoft.com/office/drawing/2014/main" xmlns="" id="{00000000-0008-0000-0300-0000A9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54" name="Picture 55" descr="ecblank">
          <a:extLst>
            <a:ext uri="{FF2B5EF4-FFF2-40B4-BE49-F238E27FC236}">
              <a16:creationId xmlns:a16="http://schemas.microsoft.com/office/drawing/2014/main" xmlns="" id="{00000000-0008-0000-0300-0000AA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55" name="Picture 59" descr="ecblank">
          <a:extLst>
            <a:ext uri="{FF2B5EF4-FFF2-40B4-BE49-F238E27FC236}">
              <a16:creationId xmlns:a16="http://schemas.microsoft.com/office/drawing/2014/main" xmlns="" id="{00000000-0008-0000-0300-0000AB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56" name="Picture 63" descr="ecblank">
          <a:extLst>
            <a:ext uri="{FF2B5EF4-FFF2-40B4-BE49-F238E27FC236}">
              <a16:creationId xmlns:a16="http://schemas.microsoft.com/office/drawing/2014/main" xmlns="" id="{00000000-0008-0000-0300-0000AC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57" name="Picture 64" descr="ecblank">
          <a:extLst>
            <a:ext uri="{FF2B5EF4-FFF2-40B4-BE49-F238E27FC236}">
              <a16:creationId xmlns:a16="http://schemas.microsoft.com/office/drawing/2014/main" xmlns="" id="{00000000-0008-0000-0300-0000AD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58" name="Picture 65" descr="ecblank">
          <a:extLst>
            <a:ext uri="{FF2B5EF4-FFF2-40B4-BE49-F238E27FC236}">
              <a16:creationId xmlns:a16="http://schemas.microsoft.com/office/drawing/2014/main" xmlns="" id="{00000000-0008-0000-0300-0000AE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59" name="Picture 66" descr="ecblank">
          <a:extLst>
            <a:ext uri="{FF2B5EF4-FFF2-40B4-BE49-F238E27FC236}">
              <a16:creationId xmlns:a16="http://schemas.microsoft.com/office/drawing/2014/main" xmlns="" id="{00000000-0008-0000-0300-0000AF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60" name="Picture 68" descr="ecblank">
          <a:extLst>
            <a:ext uri="{FF2B5EF4-FFF2-40B4-BE49-F238E27FC236}">
              <a16:creationId xmlns:a16="http://schemas.microsoft.com/office/drawing/2014/main" xmlns="" id="{00000000-0008-0000-0300-0000B0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61" name="Picture 72" descr="ecblank">
          <a:extLst>
            <a:ext uri="{FF2B5EF4-FFF2-40B4-BE49-F238E27FC236}">
              <a16:creationId xmlns:a16="http://schemas.microsoft.com/office/drawing/2014/main" xmlns="" id="{00000000-0008-0000-0300-0000B1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62" name="Picture 97" descr="ecblank">
          <a:extLst>
            <a:ext uri="{FF2B5EF4-FFF2-40B4-BE49-F238E27FC236}">
              <a16:creationId xmlns:a16="http://schemas.microsoft.com/office/drawing/2014/main" xmlns="" id="{00000000-0008-0000-0300-0000B2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63" name="Picture 99" descr="ecblank">
          <a:extLst>
            <a:ext uri="{FF2B5EF4-FFF2-40B4-BE49-F238E27FC236}">
              <a16:creationId xmlns:a16="http://schemas.microsoft.com/office/drawing/2014/main" xmlns="" id="{00000000-0008-0000-0300-0000B3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64" name="Picture 101" descr="ecblank">
          <a:extLst>
            <a:ext uri="{FF2B5EF4-FFF2-40B4-BE49-F238E27FC236}">
              <a16:creationId xmlns:a16="http://schemas.microsoft.com/office/drawing/2014/main" xmlns="" id="{00000000-0008-0000-0300-0000B4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65" name="Picture 103" descr="ecblank">
          <a:extLst>
            <a:ext uri="{FF2B5EF4-FFF2-40B4-BE49-F238E27FC236}">
              <a16:creationId xmlns:a16="http://schemas.microsoft.com/office/drawing/2014/main" xmlns="" id="{00000000-0008-0000-0300-0000B5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66" name="Picture 26" descr="ecblank">
          <a:extLst>
            <a:ext uri="{FF2B5EF4-FFF2-40B4-BE49-F238E27FC236}">
              <a16:creationId xmlns:a16="http://schemas.microsoft.com/office/drawing/2014/main" xmlns="" id="{00000000-0008-0000-0300-0000B6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67" name="Picture 30" descr="ecblank">
          <a:extLst>
            <a:ext uri="{FF2B5EF4-FFF2-40B4-BE49-F238E27FC236}">
              <a16:creationId xmlns:a16="http://schemas.microsoft.com/office/drawing/2014/main" xmlns="" id="{00000000-0008-0000-0300-0000B7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68" name="Picture 34" descr="ecblank">
          <a:extLst>
            <a:ext uri="{FF2B5EF4-FFF2-40B4-BE49-F238E27FC236}">
              <a16:creationId xmlns:a16="http://schemas.microsoft.com/office/drawing/2014/main" xmlns="" id="{00000000-0008-0000-0300-0000B8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69" name="Picture 38" descr="ecblank">
          <a:extLst>
            <a:ext uri="{FF2B5EF4-FFF2-40B4-BE49-F238E27FC236}">
              <a16:creationId xmlns:a16="http://schemas.microsoft.com/office/drawing/2014/main" xmlns="" id="{00000000-0008-0000-0300-0000B9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70" name="Picture 43" descr="ecblank">
          <a:extLst>
            <a:ext uri="{FF2B5EF4-FFF2-40B4-BE49-F238E27FC236}">
              <a16:creationId xmlns:a16="http://schemas.microsoft.com/office/drawing/2014/main" xmlns="" id="{00000000-0008-0000-0300-0000BA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71" name="Picture 47" descr="ecblank">
          <a:extLst>
            <a:ext uri="{FF2B5EF4-FFF2-40B4-BE49-F238E27FC236}">
              <a16:creationId xmlns:a16="http://schemas.microsoft.com/office/drawing/2014/main" xmlns="" id="{00000000-0008-0000-0300-0000BB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72" name="Picture 51" descr="ecblank">
          <a:extLst>
            <a:ext uri="{FF2B5EF4-FFF2-40B4-BE49-F238E27FC236}">
              <a16:creationId xmlns:a16="http://schemas.microsoft.com/office/drawing/2014/main" xmlns="" id="{00000000-0008-0000-0300-0000BC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73" name="Picture 55" descr="ecblank">
          <a:extLst>
            <a:ext uri="{FF2B5EF4-FFF2-40B4-BE49-F238E27FC236}">
              <a16:creationId xmlns:a16="http://schemas.microsoft.com/office/drawing/2014/main" xmlns="" id="{00000000-0008-0000-0300-0000BD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74" name="Picture 59" descr="ecblank">
          <a:extLst>
            <a:ext uri="{FF2B5EF4-FFF2-40B4-BE49-F238E27FC236}">
              <a16:creationId xmlns:a16="http://schemas.microsoft.com/office/drawing/2014/main" xmlns="" id="{00000000-0008-0000-0300-0000BE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75" name="Picture 63" descr="ecblank">
          <a:extLst>
            <a:ext uri="{FF2B5EF4-FFF2-40B4-BE49-F238E27FC236}">
              <a16:creationId xmlns:a16="http://schemas.microsoft.com/office/drawing/2014/main" xmlns="" id="{00000000-0008-0000-0300-0000BF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76" name="Picture 64" descr="ecblank">
          <a:extLst>
            <a:ext uri="{FF2B5EF4-FFF2-40B4-BE49-F238E27FC236}">
              <a16:creationId xmlns:a16="http://schemas.microsoft.com/office/drawing/2014/main" xmlns="" id="{00000000-0008-0000-0300-0000C0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77" name="Picture 65" descr="ecblank">
          <a:extLst>
            <a:ext uri="{FF2B5EF4-FFF2-40B4-BE49-F238E27FC236}">
              <a16:creationId xmlns:a16="http://schemas.microsoft.com/office/drawing/2014/main" xmlns="" id="{00000000-0008-0000-0300-0000C1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78" name="Picture 66" descr="ecblank">
          <a:extLst>
            <a:ext uri="{FF2B5EF4-FFF2-40B4-BE49-F238E27FC236}">
              <a16:creationId xmlns:a16="http://schemas.microsoft.com/office/drawing/2014/main" xmlns="" id="{00000000-0008-0000-0300-0000C2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79" name="Picture 68" descr="ecblank">
          <a:extLst>
            <a:ext uri="{FF2B5EF4-FFF2-40B4-BE49-F238E27FC236}">
              <a16:creationId xmlns:a16="http://schemas.microsoft.com/office/drawing/2014/main" xmlns="" id="{00000000-0008-0000-0300-0000C3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80" name="Picture 72" descr="ecblank">
          <a:extLst>
            <a:ext uri="{FF2B5EF4-FFF2-40B4-BE49-F238E27FC236}">
              <a16:creationId xmlns:a16="http://schemas.microsoft.com/office/drawing/2014/main" xmlns="" id="{00000000-0008-0000-0300-0000C4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81" name="Picture 97" descr="ecblank">
          <a:extLst>
            <a:ext uri="{FF2B5EF4-FFF2-40B4-BE49-F238E27FC236}">
              <a16:creationId xmlns:a16="http://schemas.microsoft.com/office/drawing/2014/main" xmlns="" id="{00000000-0008-0000-0300-0000C5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82" name="Picture 99" descr="ecblank">
          <a:extLst>
            <a:ext uri="{FF2B5EF4-FFF2-40B4-BE49-F238E27FC236}">
              <a16:creationId xmlns:a16="http://schemas.microsoft.com/office/drawing/2014/main" xmlns="" id="{00000000-0008-0000-0300-0000C6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83" name="Picture 101" descr="ecblank">
          <a:extLst>
            <a:ext uri="{FF2B5EF4-FFF2-40B4-BE49-F238E27FC236}">
              <a16:creationId xmlns:a16="http://schemas.microsoft.com/office/drawing/2014/main" xmlns="" id="{00000000-0008-0000-0300-0000C7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84" name="Picture 103" descr="ecblank">
          <a:extLst>
            <a:ext uri="{FF2B5EF4-FFF2-40B4-BE49-F238E27FC236}">
              <a16:creationId xmlns:a16="http://schemas.microsoft.com/office/drawing/2014/main" xmlns="" id="{00000000-0008-0000-0300-0000C8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85" name="Picture 105" descr="ecblank">
          <a:extLst>
            <a:ext uri="{FF2B5EF4-FFF2-40B4-BE49-F238E27FC236}">
              <a16:creationId xmlns:a16="http://schemas.microsoft.com/office/drawing/2014/main" xmlns="" id="{00000000-0008-0000-0300-0000C9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86" name="Picture 2" descr="ecblank">
          <a:extLst>
            <a:ext uri="{FF2B5EF4-FFF2-40B4-BE49-F238E27FC236}">
              <a16:creationId xmlns:a16="http://schemas.microsoft.com/office/drawing/2014/main" xmlns="" id="{00000000-0008-0000-0300-0000CA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87" name="Picture 6" descr="ecblank">
          <a:extLst>
            <a:ext uri="{FF2B5EF4-FFF2-40B4-BE49-F238E27FC236}">
              <a16:creationId xmlns:a16="http://schemas.microsoft.com/office/drawing/2014/main" xmlns="" id="{00000000-0008-0000-0300-0000CB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88" name="Picture 10" descr="ecblank">
          <a:extLst>
            <a:ext uri="{FF2B5EF4-FFF2-40B4-BE49-F238E27FC236}">
              <a16:creationId xmlns:a16="http://schemas.microsoft.com/office/drawing/2014/main" xmlns="" id="{00000000-0008-0000-0300-0000CC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89" name="Picture 14" descr="ecblank">
          <a:extLst>
            <a:ext uri="{FF2B5EF4-FFF2-40B4-BE49-F238E27FC236}">
              <a16:creationId xmlns:a16="http://schemas.microsoft.com/office/drawing/2014/main" xmlns="" id="{00000000-0008-0000-0300-0000CD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90" name="Picture 18" descr="ecblank">
          <a:extLst>
            <a:ext uri="{FF2B5EF4-FFF2-40B4-BE49-F238E27FC236}">
              <a16:creationId xmlns:a16="http://schemas.microsoft.com/office/drawing/2014/main" xmlns="" id="{00000000-0008-0000-0300-0000CE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91" name="Picture 22" descr="ecblank">
          <a:extLst>
            <a:ext uri="{FF2B5EF4-FFF2-40B4-BE49-F238E27FC236}">
              <a16:creationId xmlns:a16="http://schemas.microsoft.com/office/drawing/2014/main" xmlns="" id="{00000000-0008-0000-0300-0000CF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92" name="Picture 26" descr="ecblank">
          <a:extLst>
            <a:ext uri="{FF2B5EF4-FFF2-40B4-BE49-F238E27FC236}">
              <a16:creationId xmlns:a16="http://schemas.microsoft.com/office/drawing/2014/main" xmlns="" id="{00000000-0008-0000-0300-0000D0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93" name="Picture 30" descr="ecblank">
          <a:extLst>
            <a:ext uri="{FF2B5EF4-FFF2-40B4-BE49-F238E27FC236}">
              <a16:creationId xmlns:a16="http://schemas.microsoft.com/office/drawing/2014/main" xmlns="" id="{00000000-0008-0000-0300-0000D1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94" name="Picture 34" descr="ecblank">
          <a:extLst>
            <a:ext uri="{FF2B5EF4-FFF2-40B4-BE49-F238E27FC236}">
              <a16:creationId xmlns:a16="http://schemas.microsoft.com/office/drawing/2014/main" xmlns="" id="{00000000-0008-0000-0300-0000D2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95" name="Picture 38" descr="ecblank">
          <a:extLst>
            <a:ext uri="{FF2B5EF4-FFF2-40B4-BE49-F238E27FC236}">
              <a16:creationId xmlns:a16="http://schemas.microsoft.com/office/drawing/2014/main" xmlns="" id="{00000000-0008-0000-0300-0000D3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96" name="Picture 43" descr="ecblank">
          <a:extLst>
            <a:ext uri="{FF2B5EF4-FFF2-40B4-BE49-F238E27FC236}">
              <a16:creationId xmlns:a16="http://schemas.microsoft.com/office/drawing/2014/main" xmlns="" id="{00000000-0008-0000-0300-0000D4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97" name="Picture 47" descr="ecblank">
          <a:extLst>
            <a:ext uri="{FF2B5EF4-FFF2-40B4-BE49-F238E27FC236}">
              <a16:creationId xmlns:a16="http://schemas.microsoft.com/office/drawing/2014/main" xmlns="" id="{00000000-0008-0000-0300-0000D5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98" name="Picture 51" descr="ecblank">
          <a:extLst>
            <a:ext uri="{FF2B5EF4-FFF2-40B4-BE49-F238E27FC236}">
              <a16:creationId xmlns:a16="http://schemas.microsoft.com/office/drawing/2014/main" xmlns="" id="{00000000-0008-0000-0300-0000D6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99" name="Picture 55" descr="ecblank">
          <a:extLst>
            <a:ext uri="{FF2B5EF4-FFF2-40B4-BE49-F238E27FC236}">
              <a16:creationId xmlns:a16="http://schemas.microsoft.com/office/drawing/2014/main" xmlns="" id="{00000000-0008-0000-0300-0000D7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800" name="Picture 59" descr="ecblank">
          <a:extLst>
            <a:ext uri="{FF2B5EF4-FFF2-40B4-BE49-F238E27FC236}">
              <a16:creationId xmlns:a16="http://schemas.microsoft.com/office/drawing/2014/main" xmlns="" id="{00000000-0008-0000-0300-0000D8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801" name="Picture 63" descr="ecblank">
          <a:extLst>
            <a:ext uri="{FF2B5EF4-FFF2-40B4-BE49-F238E27FC236}">
              <a16:creationId xmlns:a16="http://schemas.microsoft.com/office/drawing/2014/main" xmlns="" id="{00000000-0008-0000-0300-0000D9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802" name="Picture 64" descr="ecblank">
          <a:extLst>
            <a:ext uri="{FF2B5EF4-FFF2-40B4-BE49-F238E27FC236}">
              <a16:creationId xmlns:a16="http://schemas.microsoft.com/office/drawing/2014/main" xmlns="" id="{00000000-0008-0000-0300-0000DA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803" name="Picture 65" descr="ecblank">
          <a:extLst>
            <a:ext uri="{FF2B5EF4-FFF2-40B4-BE49-F238E27FC236}">
              <a16:creationId xmlns:a16="http://schemas.microsoft.com/office/drawing/2014/main" xmlns="" id="{00000000-0008-0000-0300-0000DB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804" name="Picture 66" descr="ecblank">
          <a:extLst>
            <a:ext uri="{FF2B5EF4-FFF2-40B4-BE49-F238E27FC236}">
              <a16:creationId xmlns:a16="http://schemas.microsoft.com/office/drawing/2014/main" xmlns="" id="{00000000-0008-0000-0300-0000DC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805" name="Picture 68" descr="ecblank">
          <a:extLst>
            <a:ext uri="{FF2B5EF4-FFF2-40B4-BE49-F238E27FC236}">
              <a16:creationId xmlns:a16="http://schemas.microsoft.com/office/drawing/2014/main" xmlns="" id="{00000000-0008-0000-0300-0000DD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806" name="Picture 72" descr="ecblank">
          <a:extLst>
            <a:ext uri="{FF2B5EF4-FFF2-40B4-BE49-F238E27FC236}">
              <a16:creationId xmlns:a16="http://schemas.microsoft.com/office/drawing/2014/main" xmlns="" id="{00000000-0008-0000-0300-0000DE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807" name="Picture 97" descr="ecblank">
          <a:extLst>
            <a:ext uri="{FF2B5EF4-FFF2-40B4-BE49-F238E27FC236}">
              <a16:creationId xmlns:a16="http://schemas.microsoft.com/office/drawing/2014/main" xmlns="" id="{00000000-0008-0000-0300-0000DF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808" name="Picture 99" descr="ecblank">
          <a:extLst>
            <a:ext uri="{FF2B5EF4-FFF2-40B4-BE49-F238E27FC236}">
              <a16:creationId xmlns:a16="http://schemas.microsoft.com/office/drawing/2014/main" xmlns="" id="{00000000-0008-0000-0300-0000E0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809" name="Picture 101" descr="ecblank">
          <a:extLst>
            <a:ext uri="{FF2B5EF4-FFF2-40B4-BE49-F238E27FC236}">
              <a16:creationId xmlns:a16="http://schemas.microsoft.com/office/drawing/2014/main" xmlns="" id="{00000000-0008-0000-0300-0000E1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810" name="Picture 103" descr="ecblank">
          <a:extLst>
            <a:ext uri="{FF2B5EF4-FFF2-40B4-BE49-F238E27FC236}">
              <a16:creationId xmlns:a16="http://schemas.microsoft.com/office/drawing/2014/main" xmlns="" id="{00000000-0008-0000-0300-0000E2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11" name="Picture 30" descr="ecblank">
          <a:extLst>
            <a:ext uri="{FF2B5EF4-FFF2-40B4-BE49-F238E27FC236}">
              <a16:creationId xmlns:a16="http://schemas.microsoft.com/office/drawing/2014/main" xmlns="" id="{00000000-0008-0000-0300-0000E3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12" name="Picture 34" descr="ecblank">
          <a:extLst>
            <a:ext uri="{FF2B5EF4-FFF2-40B4-BE49-F238E27FC236}">
              <a16:creationId xmlns:a16="http://schemas.microsoft.com/office/drawing/2014/main" xmlns="" id="{00000000-0008-0000-0300-0000E4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13" name="Picture 38" descr="ecblank">
          <a:extLst>
            <a:ext uri="{FF2B5EF4-FFF2-40B4-BE49-F238E27FC236}">
              <a16:creationId xmlns:a16="http://schemas.microsoft.com/office/drawing/2014/main" xmlns="" id="{00000000-0008-0000-0300-0000E5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14" name="Picture 43" descr="ecblank">
          <a:extLst>
            <a:ext uri="{FF2B5EF4-FFF2-40B4-BE49-F238E27FC236}">
              <a16:creationId xmlns:a16="http://schemas.microsoft.com/office/drawing/2014/main" xmlns="" id="{00000000-0008-0000-0300-0000E6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15" name="Picture 47" descr="ecblank">
          <a:extLst>
            <a:ext uri="{FF2B5EF4-FFF2-40B4-BE49-F238E27FC236}">
              <a16:creationId xmlns:a16="http://schemas.microsoft.com/office/drawing/2014/main" xmlns="" id="{00000000-0008-0000-0300-0000E7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16" name="Picture 51" descr="ecblank">
          <a:extLst>
            <a:ext uri="{FF2B5EF4-FFF2-40B4-BE49-F238E27FC236}">
              <a16:creationId xmlns:a16="http://schemas.microsoft.com/office/drawing/2014/main" xmlns="" id="{00000000-0008-0000-0300-0000E8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17" name="Picture 55" descr="ecblank">
          <a:extLst>
            <a:ext uri="{FF2B5EF4-FFF2-40B4-BE49-F238E27FC236}">
              <a16:creationId xmlns:a16="http://schemas.microsoft.com/office/drawing/2014/main" xmlns="" id="{00000000-0008-0000-0300-0000E9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18" name="Picture 59" descr="ecblank">
          <a:extLst>
            <a:ext uri="{FF2B5EF4-FFF2-40B4-BE49-F238E27FC236}">
              <a16:creationId xmlns:a16="http://schemas.microsoft.com/office/drawing/2014/main" xmlns="" id="{00000000-0008-0000-0300-0000EA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19" name="Picture 63" descr="ecblank">
          <a:extLst>
            <a:ext uri="{FF2B5EF4-FFF2-40B4-BE49-F238E27FC236}">
              <a16:creationId xmlns:a16="http://schemas.microsoft.com/office/drawing/2014/main" xmlns="" id="{00000000-0008-0000-0300-0000EB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20" name="Picture 64" descr="ecblank">
          <a:extLst>
            <a:ext uri="{FF2B5EF4-FFF2-40B4-BE49-F238E27FC236}">
              <a16:creationId xmlns:a16="http://schemas.microsoft.com/office/drawing/2014/main" xmlns="" id="{00000000-0008-0000-0300-0000EC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21" name="Picture 65" descr="ecblank">
          <a:extLst>
            <a:ext uri="{FF2B5EF4-FFF2-40B4-BE49-F238E27FC236}">
              <a16:creationId xmlns:a16="http://schemas.microsoft.com/office/drawing/2014/main" xmlns="" id="{00000000-0008-0000-0300-0000ED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22" name="Picture 66" descr="ecblank">
          <a:extLst>
            <a:ext uri="{FF2B5EF4-FFF2-40B4-BE49-F238E27FC236}">
              <a16:creationId xmlns:a16="http://schemas.microsoft.com/office/drawing/2014/main" xmlns="" id="{00000000-0008-0000-0300-0000EE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23" name="Picture 68" descr="ecblank">
          <a:extLst>
            <a:ext uri="{FF2B5EF4-FFF2-40B4-BE49-F238E27FC236}">
              <a16:creationId xmlns:a16="http://schemas.microsoft.com/office/drawing/2014/main" xmlns="" id="{00000000-0008-0000-0300-0000EF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24" name="Picture 72" descr="ecblank">
          <a:extLst>
            <a:ext uri="{FF2B5EF4-FFF2-40B4-BE49-F238E27FC236}">
              <a16:creationId xmlns:a16="http://schemas.microsoft.com/office/drawing/2014/main" xmlns="" id="{00000000-0008-0000-0300-0000F0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25" name="Picture 97" descr="ecblank">
          <a:extLst>
            <a:ext uri="{FF2B5EF4-FFF2-40B4-BE49-F238E27FC236}">
              <a16:creationId xmlns:a16="http://schemas.microsoft.com/office/drawing/2014/main" xmlns="" id="{00000000-0008-0000-0300-0000F1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26" name="Picture 99" descr="ecblank">
          <a:extLst>
            <a:ext uri="{FF2B5EF4-FFF2-40B4-BE49-F238E27FC236}">
              <a16:creationId xmlns:a16="http://schemas.microsoft.com/office/drawing/2014/main" xmlns="" id="{00000000-0008-0000-0300-0000F2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27" name="Picture 101" descr="ecblank">
          <a:extLst>
            <a:ext uri="{FF2B5EF4-FFF2-40B4-BE49-F238E27FC236}">
              <a16:creationId xmlns:a16="http://schemas.microsoft.com/office/drawing/2014/main" xmlns="" id="{00000000-0008-0000-0300-0000F3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28" name="Picture 103" descr="ecblank">
          <a:extLst>
            <a:ext uri="{FF2B5EF4-FFF2-40B4-BE49-F238E27FC236}">
              <a16:creationId xmlns:a16="http://schemas.microsoft.com/office/drawing/2014/main" xmlns="" id="{00000000-0008-0000-0300-0000F4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29" name="Picture 105" descr="ecblank">
          <a:extLst>
            <a:ext uri="{FF2B5EF4-FFF2-40B4-BE49-F238E27FC236}">
              <a16:creationId xmlns:a16="http://schemas.microsoft.com/office/drawing/2014/main" xmlns="" id="{00000000-0008-0000-0300-0000F5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30" name="Picture 2" descr="ecblank">
          <a:extLst>
            <a:ext uri="{FF2B5EF4-FFF2-40B4-BE49-F238E27FC236}">
              <a16:creationId xmlns:a16="http://schemas.microsoft.com/office/drawing/2014/main" xmlns="" id="{00000000-0008-0000-0300-0000F6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31" name="Picture 6" descr="ecblank">
          <a:extLst>
            <a:ext uri="{FF2B5EF4-FFF2-40B4-BE49-F238E27FC236}">
              <a16:creationId xmlns:a16="http://schemas.microsoft.com/office/drawing/2014/main" xmlns="" id="{00000000-0008-0000-0300-0000F7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32" name="Picture 10" descr="ecblank">
          <a:extLst>
            <a:ext uri="{FF2B5EF4-FFF2-40B4-BE49-F238E27FC236}">
              <a16:creationId xmlns:a16="http://schemas.microsoft.com/office/drawing/2014/main" xmlns="" id="{00000000-0008-0000-0300-0000F8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33" name="Picture 14" descr="ecblank">
          <a:extLst>
            <a:ext uri="{FF2B5EF4-FFF2-40B4-BE49-F238E27FC236}">
              <a16:creationId xmlns:a16="http://schemas.microsoft.com/office/drawing/2014/main" xmlns="" id="{00000000-0008-0000-0300-0000F9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34" name="Picture 18" descr="ecblank">
          <a:extLst>
            <a:ext uri="{FF2B5EF4-FFF2-40B4-BE49-F238E27FC236}">
              <a16:creationId xmlns:a16="http://schemas.microsoft.com/office/drawing/2014/main" xmlns="" id="{00000000-0008-0000-0300-0000FA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35" name="Picture 22" descr="ecblank">
          <a:extLst>
            <a:ext uri="{FF2B5EF4-FFF2-40B4-BE49-F238E27FC236}">
              <a16:creationId xmlns:a16="http://schemas.microsoft.com/office/drawing/2014/main" xmlns="" id="{00000000-0008-0000-0300-0000FB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36" name="Picture 26" descr="ecblank">
          <a:extLst>
            <a:ext uri="{FF2B5EF4-FFF2-40B4-BE49-F238E27FC236}">
              <a16:creationId xmlns:a16="http://schemas.microsoft.com/office/drawing/2014/main" xmlns="" id="{00000000-0008-0000-0300-0000FC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37" name="Picture 30" descr="ecblank">
          <a:extLst>
            <a:ext uri="{FF2B5EF4-FFF2-40B4-BE49-F238E27FC236}">
              <a16:creationId xmlns:a16="http://schemas.microsoft.com/office/drawing/2014/main" xmlns="" id="{00000000-0008-0000-0300-0000FD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38" name="Picture 34" descr="ecblank">
          <a:extLst>
            <a:ext uri="{FF2B5EF4-FFF2-40B4-BE49-F238E27FC236}">
              <a16:creationId xmlns:a16="http://schemas.microsoft.com/office/drawing/2014/main" xmlns="" id="{00000000-0008-0000-0300-0000FE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39" name="Picture 38" descr="ecblank">
          <a:extLst>
            <a:ext uri="{FF2B5EF4-FFF2-40B4-BE49-F238E27FC236}">
              <a16:creationId xmlns:a16="http://schemas.microsoft.com/office/drawing/2014/main" xmlns="" id="{00000000-0008-0000-0300-0000FF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40" name="Picture 43" descr="ecblank">
          <a:extLst>
            <a:ext uri="{FF2B5EF4-FFF2-40B4-BE49-F238E27FC236}">
              <a16:creationId xmlns:a16="http://schemas.microsoft.com/office/drawing/2014/main" xmlns="" id="{00000000-0008-0000-0300-000000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41" name="Picture 47" descr="ecblank">
          <a:extLst>
            <a:ext uri="{FF2B5EF4-FFF2-40B4-BE49-F238E27FC236}">
              <a16:creationId xmlns:a16="http://schemas.microsoft.com/office/drawing/2014/main" xmlns="" id="{00000000-0008-0000-0300-000001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42" name="Picture 51" descr="ecblank">
          <a:extLst>
            <a:ext uri="{FF2B5EF4-FFF2-40B4-BE49-F238E27FC236}">
              <a16:creationId xmlns:a16="http://schemas.microsoft.com/office/drawing/2014/main" xmlns="" id="{00000000-0008-0000-0300-000002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43" name="Picture 55" descr="ecblank">
          <a:extLst>
            <a:ext uri="{FF2B5EF4-FFF2-40B4-BE49-F238E27FC236}">
              <a16:creationId xmlns:a16="http://schemas.microsoft.com/office/drawing/2014/main" xmlns="" id="{00000000-0008-0000-0300-000003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44" name="Picture 59" descr="ecblank">
          <a:extLst>
            <a:ext uri="{FF2B5EF4-FFF2-40B4-BE49-F238E27FC236}">
              <a16:creationId xmlns:a16="http://schemas.microsoft.com/office/drawing/2014/main" xmlns="" id="{00000000-0008-0000-0300-000004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45" name="Picture 63" descr="ecblank">
          <a:extLst>
            <a:ext uri="{FF2B5EF4-FFF2-40B4-BE49-F238E27FC236}">
              <a16:creationId xmlns:a16="http://schemas.microsoft.com/office/drawing/2014/main" xmlns="" id="{00000000-0008-0000-0300-000005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46" name="Picture 64" descr="ecblank">
          <a:extLst>
            <a:ext uri="{FF2B5EF4-FFF2-40B4-BE49-F238E27FC236}">
              <a16:creationId xmlns:a16="http://schemas.microsoft.com/office/drawing/2014/main" xmlns="" id="{00000000-0008-0000-0300-000006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47" name="Picture 65" descr="ecblank">
          <a:extLst>
            <a:ext uri="{FF2B5EF4-FFF2-40B4-BE49-F238E27FC236}">
              <a16:creationId xmlns:a16="http://schemas.microsoft.com/office/drawing/2014/main" xmlns="" id="{00000000-0008-0000-0300-000007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48" name="Picture 66" descr="ecblank">
          <a:extLst>
            <a:ext uri="{FF2B5EF4-FFF2-40B4-BE49-F238E27FC236}">
              <a16:creationId xmlns:a16="http://schemas.microsoft.com/office/drawing/2014/main" xmlns="" id="{00000000-0008-0000-0300-000008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49" name="Picture 68" descr="ecblank">
          <a:extLst>
            <a:ext uri="{FF2B5EF4-FFF2-40B4-BE49-F238E27FC236}">
              <a16:creationId xmlns:a16="http://schemas.microsoft.com/office/drawing/2014/main" xmlns="" id="{00000000-0008-0000-0300-000009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50" name="Picture 72" descr="ecblank">
          <a:extLst>
            <a:ext uri="{FF2B5EF4-FFF2-40B4-BE49-F238E27FC236}">
              <a16:creationId xmlns:a16="http://schemas.microsoft.com/office/drawing/2014/main" xmlns="" id="{00000000-0008-0000-0300-00000A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51" name="Picture 97" descr="ecblank">
          <a:extLst>
            <a:ext uri="{FF2B5EF4-FFF2-40B4-BE49-F238E27FC236}">
              <a16:creationId xmlns:a16="http://schemas.microsoft.com/office/drawing/2014/main" xmlns="" id="{00000000-0008-0000-0300-00000B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52" name="Picture 99" descr="ecblank">
          <a:extLst>
            <a:ext uri="{FF2B5EF4-FFF2-40B4-BE49-F238E27FC236}">
              <a16:creationId xmlns:a16="http://schemas.microsoft.com/office/drawing/2014/main" xmlns="" id="{00000000-0008-0000-0300-00000C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53" name="Picture 101" descr="ecblank">
          <a:extLst>
            <a:ext uri="{FF2B5EF4-FFF2-40B4-BE49-F238E27FC236}">
              <a16:creationId xmlns:a16="http://schemas.microsoft.com/office/drawing/2014/main" xmlns="" id="{00000000-0008-0000-0300-00000D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54" name="Picture 103" descr="ecblank">
          <a:extLst>
            <a:ext uri="{FF2B5EF4-FFF2-40B4-BE49-F238E27FC236}">
              <a16:creationId xmlns:a16="http://schemas.microsoft.com/office/drawing/2014/main" xmlns="" id="{00000000-0008-0000-0300-00000E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55" name="Picture 26" descr="ecblank">
          <a:extLst>
            <a:ext uri="{FF2B5EF4-FFF2-40B4-BE49-F238E27FC236}">
              <a16:creationId xmlns:a16="http://schemas.microsoft.com/office/drawing/2014/main" xmlns="" id="{00000000-0008-0000-0300-00000F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56" name="Picture 30" descr="ecblank">
          <a:extLst>
            <a:ext uri="{FF2B5EF4-FFF2-40B4-BE49-F238E27FC236}">
              <a16:creationId xmlns:a16="http://schemas.microsoft.com/office/drawing/2014/main" xmlns="" id="{00000000-0008-0000-0300-000010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57" name="Picture 34" descr="ecblank">
          <a:extLst>
            <a:ext uri="{FF2B5EF4-FFF2-40B4-BE49-F238E27FC236}">
              <a16:creationId xmlns:a16="http://schemas.microsoft.com/office/drawing/2014/main" xmlns="" id="{00000000-0008-0000-0300-000011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58" name="Picture 38" descr="ecblank">
          <a:extLst>
            <a:ext uri="{FF2B5EF4-FFF2-40B4-BE49-F238E27FC236}">
              <a16:creationId xmlns:a16="http://schemas.microsoft.com/office/drawing/2014/main" xmlns="" id="{00000000-0008-0000-0300-000012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59" name="Picture 43" descr="ecblank">
          <a:extLst>
            <a:ext uri="{FF2B5EF4-FFF2-40B4-BE49-F238E27FC236}">
              <a16:creationId xmlns:a16="http://schemas.microsoft.com/office/drawing/2014/main" xmlns="" id="{00000000-0008-0000-0300-000013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60" name="Picture 47" descr="ecblank">
          <a:extLst>
            <a:ext uri="{FF2B5EF4-FFF2-40B4-BE49-F238E27FC236}">
              <a16:creationId xmlns:a16="http://schemas.microsoft.com/office/drawing/2014/main" xmlns="" id="{00000000-0008-0000-0300-000014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61" name="Picture 51" descr="ecblank">
          <a:extLst>
            <a:ext uri="{FF2B5EF4-FFF2-40B4-BE49-F238E27FC236}">
              <a16:creationId xmlns:a16="http://schemas.microsoft.com/office/drawing/2014/main" xmlns="" id="{00000000-0008-0000-0300-000015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62" name="Picture 55" descr="ecblank">
          <a:extLst>
            <a:ext uri="{FF2B5EF4-FFF2-40B4-BE49-F238E27FC236}">
              <a16:creationId xmlns:a16="http://schemas.microsoft.com/office/drawing/2014/main" xmlns="" id="{00000000-0008-0000-0300-000016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63" name="Picture 59" descr="ecblank">
          <a:extLst>
            <a:ext uri="{FF2B5EF4-FFF2-40B4-BE49-F238E27FC236}">
              <a16:creationId xmlns:a16="http://schemas.microsoft.com/office/drawing/2014/main" xmlns="" id="{00000000-0008-0000-0300-000017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64" name="Picture 63" descr="ecblank">
          <a:extLst>
            <a:ext uri="{FF2B5EF4-FFF2-40B4-BE49-F238E27FC236}">
              <a16:creationId xmlns:a16="http://schemas.microsoft.com/office/drawing/2014/main" xmlns="" id="{00000000-0008-0000-0300-000018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65" name="Picture 64" descr="ecblank">
          <a:extLst>
            <a:ext uri="{FF2B5EF4-FFF2-40B4-BE49-F238E27FC236}">
              <a16:creationId xmlns:a16="http://schemas.microsoft.com/office/drawing/2014/main" xmlns="" id="{00000000-0008-0000-0300-000019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66" name="Picture 65" descr="ecblank">
          <a:extLst>
            <a:ext uri="{FF2B5EF4-FFF2-40B4-BE49-F238E27FC236}">
              <a16:creationId xmlns:a16="http://schemas.microsoft.com/office/drawing/2014/main" xmlns="" id="{00000000-0008-0000-0300-00001A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67" name="Picture 66" descr="ecblank">
          <a:extLst>
            <a:ext uri="{FF2B5EF4-FFF2-40B4-BE49-F238E27FC236}">
              <a16:creationId xmlns:a16="http://schemas.microsoft.com/office/drawing/2014/main" xmlns="" id="{00000000-0008-0000-0300-00001B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68" name="Picture 68" descr="ecblank">
          <a:extLst>
            <a:ext uri="{FF2B5EF4-FFF2-40B4-BE49-F238E27FC236}">
              <a16:creationId xmlns:a16="http://schemas.microsoft.com/office/drawing/2014/main" xmlns="" id="{00000000-0008-0000-0300-00001C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69" name="Picture 72" descr="ecblank">
          <a:extLst>
            <a:ext uri="{FF2B5EF4-FFF2-40B4-BE49-F238E27FC236}">
              <a16:creationId xmlns:a16="http://schemas.microsoft.com/office/drawing/2014/main" xmlns="" id="{00000000-0008-0000-0300-00001D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70" name="Picture 97" descr="ecblank">
          <a:extLst>
            <a:ext uri="{FF2B5EF4-FFF2-40B4-BE49-F238E27FC236}">
              <a16:creationId xmlns:a16="http://schemas.microsoft.com/office/drawing/2014/main" xmlns="" id="{00000000-0008-0000-0300-00001E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71" name="Picture 99" descr="ecblank">
          <a:extLst>
            <a:ext uri="{FF2B5EF4-FFF2-40B4-BE49-F238E27FC236}">
              <a16:creationId xmlns:a16="http://schemas.microsoft.com/office/drawing/2014/main" xmlns="" id="{00000000-0008-0000-0300-00001F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72" name="Picture 101" descr="ecblank">
          <a:extLst>
            <a:ext uri="{FF2B5EF4-FFF2-40B4-BE49-F238E27FC236}">
              <a16:creationId xmlns:a16="http://schemas.microsoft.com/office/drawing/2014/main" xmlns="" id="{00000000-0008-0000-0300-000020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73" name="Picture 103" descr="ecblank">
          <a:extLst>
            <a:ext uri="{FF2B5EF4-FFF2-40B4-BE49-F238E27FC236}">
              <a16:creationId xmlns:a16="http://schemas.microsoft.com/office/drawing/2014/main" xmlns="" id="{00000000-0008-0000-0300-000021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74" name="Picture 105" descr="ecblank">
          <a:extLst>
            <a:ext uri="{FF2B5EF4-FFF2-40B4-BE49-F238E27FC236}">
              <a16:creationId xmlns:a16="http://schemas.microsoft.com/office/drawing/2014/main" xmlns="" id="{00000000-0008-0000-0300-000022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75" name="Picture 2" descr="ecblank">
          <a:extLst>
            <a:ext uri="{FF2B5EF4-FFF2-40B4-BE49-F238E27FC236}">
              <a16:creationId xmlns:a16="http://schemas.microsoft.com/office/drawing/2014/main" xmlns="" id="{00000000-0008-0000-0300-000023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76" name="Picture 6" descr="ecblank">
          <a:extLst>
            <a:ext uri="{FF2B5EF4-FFF2-40B4-BE49-F238E27FC236}">
              <a16:creationId xmlns:a16="http://schemas.microsoft.com/office/drawing/2014/main" xmlns="" id="{00000000-0008-0000-0300-000024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77" name="Picture 10" descr="ecblank">
          <a:extLst>
            <a:ext uri="{FF2B5EF4-FFF2-40B4-BE49-F238E27FC236}">
              <a16:creationId xmlns:a16="http://schemas.microsoft.com/office/drawing/2014/main" xmlns="" id="{00000000-0008-0000-0300-000025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78" name="Picture 14" descr="ecblank">
          <a:extLst>
            <a:ext uri="{FF2B5EF4-FFF2-40B4-BE49-F238E27FC236}">
              <a16:creationId xmlns:a16="http://schemas.microsoft.com/office/drawing/2014/main" xmlns="" id="{00000000-0008-0000-0300-000026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79" name="Picture 18" descr="ecblank">
          <a:extLst>
            <a:ext uri="{FF2B5EF4-FFF2-40B4-BE49-F238E27FC236}">
              <a16:creationId xmlns:a16="http://schemas.microsoft.com/office/drawing/2014/main" xmlns="" id="{00000000-0008-0000-0300-000027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80" name="Picture 22" descr="ecblank">
          <a:extLst>
            <a:ext uri="{FF2B5EF4-FFF2-40B4-BE49-F238E27FC236}">
              <a16:creationId xmlns:a16="http://schemas.microsoft.com/office/drawing/2014/main" xmlns="" id="{00000000-0008-0000-0300-000028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81" name="Picture 26" descr="ecblank">
          <a:extLst>
            <a:ext uri="{FF2B5EF4-FFF2-40B4-BE49-F238E27FC236}">
              <a16:creationId xmlns:a16="http://schemas.microsoft.com/office/drawing/2014/main" xmlns="" id="{00000000-0008-0000-0300-000029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82" name="Picture 30" descr="ecblank">
          <a:extLst>
            <a:ext uri="{FF2B5EF4-FFF2-40B4-BE49-F238E27FC236}">
              <a16:creationId xmlns:a16="http://schemas.microsoft.com/office/drawing/2014/main" xmlns="" id="{00000000-0008-0000-0300-00002A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83" name="Picture 34" descr="ecblank">
          <a:extLst>
            <a:ext uri="{FF2B5EF4-FFF2-40B4-BE49-F238E27FC236}">
              <a16:creationId xmlns:a16="http://schemas.microsoft.com/office/drawing/2014/main" xmlns="" id="{00000000-0008-0000-0300-00002B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84" name="Picture 38" descr="ecblank">
          <a:extLst>
            <a:ext uri="{FF2B5EF4-FFF2-40B4-BE49-F238E27FC236}">
              <a16:creationId xmlns:a16="http://schemas.microsoft.com/office/drawing/2014/main" xmlns="" id="{00000000-0008-0000-0300-00002C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85" name="Picture 43" descr="ecblank">
          <a:extLst>
            <a:ext uri="{FF2B5EF4-FFF2-40B4-BE49-F238E27FC236}">
              <a16:creationId xmlns:a16="http://schemas.microsoft.com/office/drawing/2014/main" xmlns="" id="{00000000-0008-0000-0300-00002D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86" name="Picture 47" descr="ecblank">
          <a:extLst>
            <a:ext uri="{FF2B5EF4-FFF2-40B4-BE49-F238E27FC236}">
              <a16:creationId xmlns:a16="http://schemas.microsoft.com/office/drawing/2014/main" xmlns="" id="{00000000-0008-0000-0300-00002E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87" name="Picture 51" descr="ecblank">
          <a:extLst>
            <a:ext uri="{FF2B5EF4-FFF2-40B4-BE49-F238E27FC236}">
              <a16:creationId xmlns:a16="http://schemas.microsoft.com/office/drawing/2014/main" xmlns="" id="{00000000-0008-0000-0300-00002F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88" name="Picture 55" descr="ecblank">
          <a:extLst>
            <a:ext uri="{FF2B5EF4-FFF2-40B4-BE49-F238E27FC236}">
              <a16:creationId xmlns:a16="http://schemas.microsoft.com/office/drawing/2014/main" xmlns="" id="{00000000-0008-0000-0300-000030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89" name="Picture 59" descr="ecblank">
          <a:extLst>
            <a:ext uri="{FF2B5EF4-FFF2-40B4-BE49-F238E27FC236}">
              <a16:creationId xmlns:a16="http://schemas.microsoft.com/office/drawing/2014/main" xmlns="" id="{00000000-0008-0000-0300-000031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90" name="Picture 63" descr="ecblank">
          <a:extLst>
            <a:ext uri="{FF2B5EF4-FFF2-40B4-BE49-F238E27FC236}">
              <a16:creationId xmlns:a16="http://schemas.microsoft.com/office/drawing/2014/main" xmlns="" id="{00000000-0008-0000-0300-000032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91" name="Picture 64" descr="ecblank">
          <a:extLst>
            <a:ext uri="{FF2B5EF4-FFF2-40B4-BE49-F238E27FC236}">
              <a16:creationId xmlns:a16="http://schemas.microsoft.com/office/drawing/2014/main" xmlns="" id="{00000000-0008-0000-0300-000033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92" name="Picture 65" descr="ecblank">
          <a:extLst>
            <a:ext uri="{FF2B5EF4-FFF2-40B4-BE49-F238E27FC236}">
              <a16:creationId xmlns:a16="http://schemas.microsoft.com/office/drawing/2014/main" xmlns="" id="{00000000-0008-0000-0300-000034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93" name="Picture 66" descr="ecblank">
          <a:extLst>
            <a:ext uri="{FF2B5EF4-FFF2-40B4-BE49-F238E27FC236}">
              <a16:creationId xmlns:a16="http://schemas.microsoft.com/office/drawing/2014/main" xmlns="" id="{00000000-0008-0000-0300-000035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94" name="Picture 68" descr="ecblank">
          <a:extLst>
            <a:ext uri="{FF2B5EF4-FFF2-40B4-BE49-F238E27FC236}">
              <a16:creationId xmlns:a16="http://schemas.microsoft.com/office/drawing/2014/main" xmlns="" id="{00000000-0008-0000-0300-000036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95" name="Picture 72" descr="ecblank">
          <a:extLst>
            <a:ext uri="{FF2B5EF4-FFF2-40B4-BE49-F238E27FC236}">
              <a16:creationId xmlns:a16="http://schemas.microsoft.com/office/drawing/2014/main" xmlns="" id="{00000000-0008-0000-0300-000037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96" name="Picture 97" descr="ecblank">
          <a:extLst>
            <a:ext uri="{FF2B5EF4-FFF2-40B4-BE49-F238E27FC236}">
              <a16:creationId xmlns:a16="http://schemas.microsoft.com/office/drawing/2014/main" xmlns="" id="{00000000-0008-0000-0300-000038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97" name="Picture 99" descr="ecblank">
          <a:extLst>
            <a:ext uri="{FF2B5EF4-FFF2-40B4-BE49-F238E27FC236}">
              <a16:creationId xmlns:a16="http://schemas.microsoft.com/office/drawing/2014/main" xmlns="" id="{00000000-0008-0000-0300-000039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98" name="Picture 101" descr="ecblank">
          <a:extLst>
            <a:ext uri="{FF2B5EF4-FFF2-40B4-BE49-F238E27FC236}">
              <a16:creationId xmlns:a16="http://schemas.microsoft.com/office/drawing/2014/main" xmlns="" id="{00000000-0008-0000-0300-00003A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99" name="Picture 103" descr="ecblank">
          <a:extLst>
            <a:ext uri="{FF2B5EF4-FFF2-40B4-BE49-F238E27FC236}">
              <a16:creationId xmlns:a16="http://schemas.microsoft.com/office/drawing/2014/main" xmlns="" id="{00000000-0008-0000-0300-00003B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00" name="Picture 30" descr="ecblank">
          <a:extLst>
            <a:ext uri="{FF2B5EF4-FFF2-40B4-BE49-F238E27FC236}">
              <a16:creationId xmlns:a16="http://schemas.microsoft.com/office/drawing/2014/main" xmlns="" id="{00000000-0008-0000-0300-00003C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01" name="Picture 34" descr="ecblank">
          <a:extLst>
            <a:ext uri="{FF2B5EF4-FFF2-40B4-BE49-F238E27FC236}">
              <a16:creationId xmlns:a16="http://schemas.microsoft.com/office/drawing/2014/main" xmlns="" id="{00000000-0008-0000-0300-00003D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02" name="Picture 38" descr="ecblank">
          <a:extLst>
            <a:ext uri="{FF2B5EF4-FFF2-40B4-BE49-F238E27FC236}">
              <a16:creationId xmlns:a16="http://schemas.microsoft.com/office/drawing/2014/main" xmlns="" id="{00000000-0008-0000-0300-00003E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03" name="Picture 43" descr="ecblank">
          <a:extLst>
            <a:ext uri="{FF2B5EF4-FFF2-40B4-BE49-F238E27FC236}">
              <a16:creationId xmlns:a16="http://schemas.microsoft.com/office/drawing/2014/main" xmlns="" id="{00000000-0008-0000-0300-00003F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04" name="Picture 47" descr="ecblank">
          <a:extLst>
            <a:ext uri="{FF2B5EF4-FFF2-40B4-BE49-F238E27FC236}">
              <a16:creationId xmlns:a16="http://schemas.microsoft.com/office/drawing/2014/main" xmlns="" id="{00000000-0008-0000-0300-000040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05" name="Picture 51" descr="ecblank">
          <a:extLst>
            <a:ext uri="{FF2B5EF4-FFF2-40B4-BE49-F238E27FC236}">
              <a16:creationId xmlns:a16="http://schemas.microsoft.com/office/drawing/2014/main" xmlns="" id="{00000000-0008-0000-0300-000041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06" name="Picture 55" descr="ecblank">
          <a:extLst>
            <a:ext uri="{FF2B5EF4-FFF2-40B4-BE49-F238E27FC236}">
              <a16:creationId xmlns:a16="http://schemas.microsoft.com/office/drawing/2014/main" xmlns="" id="{00000000-0008-0000-0300-000042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07" name="Picture 59" descr="ecblank">
          <a:extLst>
            <a:ext uri="{FF2B5EF4-FFF2-40B4-BE49-F238E27FC236}">
              <a16:creationId xmlns:a16="http://schemas.microsoft.com/office/drawing/2014/main" xmlns="" id="{00000000-0008-0000-0300-000043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08" name="Picture 63" descr="ecblank">
          <a:extLst>
            <a:ext uri="{FF2B5EF4-FFF2-40B4-BE49-F238E27FC236}">
              <a16:creationId xmlns:a16="http://schemas.microsoft.com/office/drawing/2014/main" xmlns="" id="{00000000-0008-0000-0300-000044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09" name="Picture 64" descr="ecblank">
          <a:extLst>
            <a:ext uri="{FF2B5EF4-FFF2-40B4-BE49-F238E27FC236}">
              <a16:creationId xmlns:a16="http://schemas.microsoft.com/office/drawing/2014/main" xmlns="" id="{00000000-0008-0000-0300-000045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10" name="Picture 65" descr="ecblank">
          <a:extLst>
            <a:ext uri="{FF2B5EF4-FFF2-40B4-BE49-F238E27FC236}">
              <a16:creationId xmlns:a16="http://schemas.microsoft.com/office/drawing/2014/main" xmlns="" id="{00000000-0008-0000-0300-000046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11" name="Picture 66" descr="ecblank">
          <a:extLst>
            <a:ext uri="{FF2B5EF4-FFF2-40B4-BE49-F238E27FC236}">
              <a16:creationId xmlns:a16="http://schemas.microsoft.com/office/drawing/2014/main" xmlns="" id="{00000000-0008-0000-0300-000047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12" name="Picture 68" descr="ecblank">
          <a:extLst>
            <a:ext uri="{FF2B5EF4-FFF2-40B4-BE49-F238E27FC236}">
              <a16:creationId xmlns:a16="http://schemas.microsoft.com/office/drawing/2014/main" xmlns="" id="{00000000-0008-0000-0300-000048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13" name="Picture 72" descr="ecblank">
          <a:extLst>
            <a:ext uri="{FF2B5EF4-FFF2-40B4-BE49-F238E27FC236}">
              <a16:creationId xmlns:a16="http://schemas.microsoft.com/office/drawing/2014/main" xmlns="" id="{00000000-0008-0000-0300-000049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14" name="Picture 97" descr="ecblank">
          <a:extLst>
            <a:ext uri="{FF2B5EF4-FFF2-40B4-BE49-F238E27FC236}">
              <a16:creationId xmlns:a16="http://schemas.microsoft.com/office/drawing/2014/main" xmlns="" id="{00000000-0008-0000-0300-00004A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15" name="Picture 99" descr="ecblank">
          <a:extLst>
            <a:ext uri="{FF2B5EF4-FFF2-40B4-BE49-F238E27FC236}">
              <a16:creationId xmlns:a16="http://schemas.microsoft.com/office/drawing/2014/main" xmlns="" id="{00000000-0008-0000-0300-00004B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16" name="Picture 101" descr="ecblank">
          <a:extLst>
            <a:ext uri="{FF2B5EF4-FFF2-40B4-BE49-F238E27FC236}">
              <a16:creationId xmlns:a16="http://schemas.microsoft.com/office/drawing/2014/main" xmlns="" id="{00000000-0008-0000-0300-00004C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17" name="Picture 103" descr="ecblank">
          <a:extLst>
            <a:ext uri="{FF2B5EF4-FFF2-40B4-BE49-F238E27FC236}">
              <a16:creationId xmlns:a16="http://schemas.microsoft.com/office/drawing/2014/main" xmlns="" id="{00000000-0008-0000-0300-00004D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18" name="Picture 105" descr="ecblank">
          <a:extLst>
            <a:ext uri="{FF2B5EF4-FFF2-40B4-BE49-F238E27FC236}">
              <a16:creationId xmlns:a16="http://schemas.microsoft.com/office/drawing/2014/main" xmlns="" id="{00000000-0008-0000-0300-00004E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19" name="Picture 2" descr="ecblank">
          <a:extLst>
            <a:ext uri="{FF2B5EF4-FFF2-40B4-BE49-F238E27FC236}">
              <a16:creationId xmlns:a16="http://schemas.microsoft.com/office/drawing/2014/main" xmlns="" id="{00000000-0008-0000-0300-00004F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20" name="Picture 6" descr="ecblank">
          <a:extLst>
            <a:ext uri="{FF2B5EF4-FFF2-40B4-BE49-F238E27FC236}">
              <a16:creationId xmlns:a16="http://schemas.microsoft.com/office/drawing/2014/main" xmlns="" id="{00000000-0008-0000-0300-000050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21" name="Picture 10" descr="ecblank">
          <a:extLst>
            <a:ext uri="{FF2B5EF4-FFF2-40B4-BE49-F238E27FC236}">
              <a16:creationId xmlns:a16="http://schemas.microsoft.com/office/drawing/2014/main" xmlns="" id="{00000000-0008-0000-0300-000051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22" name="Picture 14" descr="ecblank">
          <a:extLst>
            <a:ext uri="{FF2B5EF4-FFF2-40B4-BE49-F238E27FC236}">
              <a16:creationId xmlns:a16="http://schemas.microsoft.com/office/drawing/2014/main" xmlns="" id="{00000000-0008-0000-0300-000052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23" name="Picture 18" descr="ecblank">
          <a:extLst>
            <a:ext uri="{FF2B5EF4-FFF2-40B4-BE49-F238E27FC236}">
              <a16:creationId xmlns:a16="http://schemas.microsoft.com/office/drawing/2014/main" xmlns="" id="{00000000-0008-0000-0300-000053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24" name="Picture 22" descr="ecblank">
          <a:extLst>
            <a:ext uri="{FF2B5EF4-FFF2-40B4-BE49-F238E27FC236}">
              <a16:creationId xmlns:a16="http://schemas.microsoft.com/office/drawing/2014/main" xmlns="" id="{00000000-0008-0000-0300-000054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25" name="Picture 26" descr="ecblank">
          <a:extLst>
            <a:ext uri="{FF2B5EF4-FFF2-40B4-BE49-F238E27FC236}">
              <a16:creationId xmlns:a16="http://schemas.microsoft.com/office/drawing/2014/main" xmlns="" id="{00000000-0008-0000-0300-000055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26" name="Picture 30" descr="ecblank">
          <a:extLst>
            <a:ext uri="{FF2B5EF4-FFF2-40B4-BE49-F238E27FC236}">
              <a16:creationId xmlns:a16="http://schemas.microsoft.com/office/drawing/2014/main" xmlns="" id="{00000000-0008-0000-0300-000056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27" name="Picture 34" descr="ecblank">
          <a:extLst>
            <a:ext uri="{FF2B5EF4-FFF2-40B4-BE49-F238E27FC236}">
              <a16:creationId xmlns:a16="http://schemas.microsoft.com/office/drawing/2014/main" xmlns="" id="{00000000-0008-0000-0300-000057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28" name="Picture 38" descr="ecblank">
          <a:extLst>
            <a:ext uri="{FF2B5EF4-FFF2-40B4-BE49-F238E27FC236}">
              <a16:creationId xmlns:a16="http://schemas.microsoft.com/office/drawing/2014/main" xmlns="" id="{00000000-0008-0000-0300-000058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29" name="Picture 43" descr="ecblank">
          <a:extLst>
            <a:ext uri="{FF2B5EF4-FFF2-40B4-BE49-F238E27FC236}">
              <a16:creationId xmlns:a16="http://schemas.microsoft.com/office/drawing/2014/main" xmlns="" id="{00000000-0008-0000-0300-000059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30" name="Picture 47" descr="ecblank">
          <a:extLst>
            <a:ext uri="{FF2B5EF4-FFF2-40B4-BE49-F238E27FC236}">
              <a16:creationId xmlns:a16="http://schemas.microsoft.com/office/drawing/2014/main" xmlns="" id="{00000000-0008-0000-0300-00005A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31" name="Picture 51" descr="ecblank">
          <a:extLst>
            <a:ext uri="{FF2B5EF4-FFF2-40B4-BE49-F238E27FC236}">
              <a16:creationId xmlns:a16="http://schemas.microsoft.com/office/drawing/2014/main" xmlns="" id="{00000000-0008-0000-0300-00005B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32" name="Picture 55" descr="ecblank">
          <a:extLst>
            <a:ext uri="{FF2B5EF4-FFF2-40B4-BE49-F238E27FC236}">
              <a16:creationId xmlns:a16="http://schemas.microsoft.com/office/drawing/2014/main" xmlns="" id="{00000000-0008-0000-0300-00005C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33" name="Picture 59" descr="ecblank">
          <a:extLst>
            <a:ext uri="{FF2B5EF4-FFF2-40B4-BE49-F238E27FC236}">
              <a16:creationId xmlns:a16="http://schemas.microsoft.com/office/drawing/2014/main" xmlns="" id="{00000000-0008-0000-0300-00005D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34" name="Picture 63" descr="ecblank">
          <a:extLst>
            <a:ext uri="{FF2B5EF4-FFF2-40B4-BE49-F238E27FC236}">
              <a16:creationId xmlns:a16="http://schemas.microsoft.com/office/drawing/2014/main" xmlns="" id="{00000000-0008-0000-0300-00005E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35" name="Picture 64" descr="ecblank">
          <a:extLst>
            <a:ext uri="{FF2B5EF4-FFF2-40B4-BE49-F238E27FC236}">
              <a16:creationId xmlns:a16="http://schemas.microsoft.com/office/drawing/2014/main" xmlns="" id="{00000000-0008-0000-0300-00005F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36" name="Picture 65" descr="ecblank">
          <a:extLst>
            <a:ext uri="{FF2B5EF4-FFF2-40B4-BE49-F238E27FC236}">
              <a16:creationId xmlns:a16="http://schemas.microsoft.com/office/drawing/2014/main" xmlns="" id="{00000000-0008-0000-0300-000060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37" name="Picture 66" descr="ecblank">
          <a:extLst>
            <a:ext uri="{FF2B5EF4-FFF2-40B4-BE49-F238E27FC236}">
              <a16:creationId xmlns:a16="http://schemas.microsoft.com/office/drawing/2014/main" xmlns="" id="{00000000-0008-0000-0300-000061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38" name="Picture 68" descr="ecblank">
          <a:extLst>
            <a:ext uri="{FF2B5EF4-FFF2-40B4-BE49-F238E27FC236}">
              <a16:creationId xmlns:a16="http://schemas.microsoft.com/office/drawing/2014/main" xmlns="" id="{00000000-0008-0000-0300-000062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39" name="Picture 72" descr="ecblank">
          <a:extLst>
            <a:ext uri="{FF2B5EF4-FFF2-40B4-BE49-F238E27FC236}">
              <a16:creationId xmlns:a16="http://schemas.microsoft.com/office/drawing/2014/main" xmlns="" id="{00000000-0008-0000-0300-000063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40" name="Picture 97" descr="ecblank">
          <a:extLst>
            <a:ext uri="{FF2B5EF4-FFF2-40B4-BE49-F238E27FC236}">
              <a16:creationId xmlns:a16="http://schemas.microsoft.com/office/drawing/2014/main" xmlns="" id="{00000000-0008-0000-0300-000064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41" name="Picture 99" descr="ecblank">
          <a:extLst>
            <a:ext uri="{FF2B5EF4-FFF2-40B4-BE49-F238E27FC236}">
              <a16:creationId xmlns:a16="http://schemas.microsoft.com/office/drawing/2014/main" xmlns="" id="{00000000-0008-0000-0300-000065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42" name="Picture 101" descr="ecblank">
          <a:extLst>
            <a:ext uri="{FF2B5EF4-FFF2-40B4-BE49-F238E27FC236}">
              <a16:creationId xmlns:a16="http://schemas.microsoft.com/office/drawing/2014/main" xmlns="" id="{00000000-0008-0000-0300-000066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43" name="Picture 103" descr="ecblank">
          <a:extLst>
            <a:ext uri="{FF2B5EF4-FFF2-40B4-BE49-F238E27FC236}">
              <a16:creationId xmlns:a16="http://schemas.microsoft.com/office/drawing/2014/main" xmlns="" id="{00000000-0008-0000-0300-000067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44" name="Picture 26" descr="ecblank">
          <a:extLst>
            <a:ext uri="{FF2B5EF4-FFF2-40B4-BE49-F238E27FC236}">
              <a16:creationId xmlns:a16="http://schemas.microsoft.com/office/drawing/2014/main" xmlns="" id="{00000000-0008-0000-0300-000068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45" name="Picture 30" descr="ecblank">
          <a:extLst>
            <a:ext uri="{FF2B5EF4-FFF2-40B4-BE49-F238E27FC236}">
              <a16:creationId xmlns:a16="http://schemas.microsoft.com/office/drawing/2014/main" xmlns="" id="{00000000-0008-0000-0300-000069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46" name="Picture 34" descr="ecblank">
          <a:extLst>
            <a:ext uri="{FF2B5EF4-FFF2-40B4-BE49-F238E27FC236}">
              <a16:creationId xmlns:a16="http://schemas.microsoft.com/office/drawing/2014/main" xmlns="" id="{00000000-0008-0000-0300-00006A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47" name="Picture 38" descr="ecblank">
          <a:extLst>
            <a:ext uri="{FF2B5EF4-FFF2-40B4-BE49-F238E27FC236}">
              <a16:creationId xmlns:a16="http://schemas.microsoft.com/office/drawing/2014/main" xmlns="" id="{00000000-0008-0000-0300-00006B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48" name="Picture 43" descr="ecblank">
          <a:extLst>
            <a:ext uri="{FF2B5EF4-FFF2-40B4-BE49-F238E27FC236}">
              <a16:creationId xmlns:a16="http://schemas.microsoft.com/office/drawing/2014/main" xmlns="" id="{00000000-0008-0000-0300-00006C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49" name="Picture 47" descr="ecblank">
          <a:extLst>
            <a:ext uri="{FF2B5EF4-FFF2-40B4-BE49-F238E27FC236}">
              <a16:creationId xmlns:a16="http://schemas.microsoft.com/office/drawing/2014/main" xmlns="" id="{00000000-0008-0000-0300-00006D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50" name="Picture 51" descr="ecblank">
          <a:extLst>
            <a:ext uri="{FF2B5EF4-FFF2-40B4-BE49-F238E27FC236}">
              <a16:creationId xmlns:a16="http://schemas.microsoft.com/office/drawing/2014/main" xmlns="" id="{00000000-0008-0000-0300-00006E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51" name="Picture 55" descr="ecblank">
          <a:extLst>
            <a:ext uri="{FF2B5EF4-FFF2-40B4-BE49-F238E27FC236}">
              <a16:creationId xmlns:a16="http://schemas.microsoft.com/office/drawing/2014/main" xmlns="" id="{00000000-0008-0000-0300-00006F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52" name="Picture 59" descr="ecblank">
          <a:extLst>
            <a:ext uri="{FF2B5EF4-FFF2-40B4-BE49-F238E27FC236}">
              <a16:creationId xmlns:a16="http://schemas.microsoft.com/office/drawing/2014/main" xmlns="" id="{00000000-0008-0000-0300-000070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53" name="Picture 63" descr="ecblank">
          <a:extLst>
            <a:ext uri="{FF2B5EF4-FFF2-40B4-BE49-F238E27FC236}">
              <a16:creationId xmlns:a16="http://schemas.microsoft.com/office/drawing/2014/main" xmlns="" id="{00000000-0008-0000-0300-000071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54" name="Picture 64" descr="ecblank">
          <a:extLst>
            <a:ext uri="{FF2B5EF4-FFF2-40B4-BE49-F238E27FC236}">
              <a16:creationId xmlns:a16="http://schemas.microsoft.com/office/drawing/2014/main" xmlns="" id="{00000000-0008-0000-0300-000072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55" name="Picture 65" descr="ecblank">
          <a:extLst>
            <a:ext uri="{FF2B5EF4-FFF2-40B4-BE49-F238E27FC236}">
              <a16:creationId xmlns:a16="http://schemas.microsoft.com/office/drawing/2014/main" xmlns="" id="{00000000-0008-0000-0300-000073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56" name="Picture 66" descr="ecblank">
          <a:extLst>
            <a:ext uri="{FF2B5EF4-FFF2-40B4-BE49-F238E27FC236}">
              <a16:creationId xmlns:a16="http://schemas.microsoft.com/office/drawing/2014/main" xmlns="" id="{00000000-0008-0000-0300-000074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57" name="Picture 68" descr="ecblank">
          <a:extLst>
            <a:ext uri="{FF2B5EF4-FFF2-40B4-BE49-F238E27FC236}">
              <a16:creationId xmlns:a16="http://schemas.microsoft.com/office/drawing/2014/main" xmlns="" id="{00000000-0008-0000-0300-000075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58" name="Picture 72" descr="ecblank">
          <a:extLst>
            <a:ext uri="{FF2B5EF4-FFF2-40B4-BE49-F238E27FC236}">
              <a16:creationId xmlns:a16="http://schemas.microsoft.com/office/drawing/2014/main" xmlns="" id="{00000000-0008-0000-0300-000076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59" name="Picture 97" descr="ecblank">
          <a:extLst>
            <a:ext uri="{FF2B5EF4-FFF2-40B4-BE49-F238E27FC236}">
              <a16:creationId xmlns:a16="http://schemas.microsoft.com/office/drawing/2014/main" xmlns="" id="{00000000-0008-0000-0300-000077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60" name="Picture 99" descr="ecblank">
          <a:extLst>
            <a:ext uri="{FF2B5EF4-FFF2-40B4-BE49-F238E27FC236}">
              <a16:creationId xmlns:a16="http://schemas.microsoft.com/office/drawing/2014/main" xmlns="" id="{00000000-0008-0000-0300-000078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61" name="Picture 101" descr="ecblank">
          <a:extLst>
            <a:ext uri="{FF2B5EF4-FFF2-40B4-BE49-F238E27FC236}">
              <a16:creationId xmlns:a16="http://schemas.microsoft.com/office/drawing/2014/main" xmlns="" id="{00000000-0008-0000-0300-000079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62" name="Picture 103" descr="ecblank">
          <a:extLst>
            <a:ext uri="{FF2B5EF4-FFF2-40B4-BE49-F238E27FC236}">
              <a16:creationId xmlns:a16="http://schemas.microsoft.com/office/drawing/2014/main" xmlns="" id="{00000000-0008-0000-0300-00007A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63" name="Picture 105" descr="ecblank">
          <a:extLst>
            <a:ext uri="{FF2B5EF4-FFF2-40B4-BE49-F238E27FC236}">
              <a16:creationId xmlns:a16="http://schemas.microsoft.com/office/drawing/2014/main" xmlns="" id="{00000000-0008-0000-0300-00007B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64" name="Picture 2" descr="ecblank">
          <a:extLst>
            <a:ext uri="{FF2B5EF4-FFF2-40B4-BE49-F238E27FC236}">
              <a16:creationId xmlns:a16="http://schemas.microsoft.com/office/drawing/2014/main" xmlns="" id="{00000000-0008-0000-0300-00007C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65" name="Picture 6" descr="ecblank">
          <a:extLst>
            <a:ext uri="{FF2B5EF4-FFF2-40B4-BE49-F238E27FC236}">
              <a16:creationId xmlns:a16="http://schemas.microsoft.com/office/drawing/2014/main" xmlns="" id="{00000000-0008-0000-0300-00007D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66" name="Picture 10" descr="ecblank">
          <a:extLst>
            <a:ext uri="{FF2B5EF4-FFF2-40B4-BE49-F238E27FC236}">
              <a16:creationId xmlns:a16="http://schemas.microsoft.com/office/drawing/2014/main" xmlns="" id="{00000000-0008-0000-0300-00007E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67" name="Picture 14" descr="ecblank">
          <a:extLst>
            <a:ext uri="{FF2B5EF4-FFF2-40B4-BE49-F238E27FC236}">
              <a16:creationId xmlns:a16="http://schemas.microsoft.com/office/drawing/2014/main" xmlns="" id="{00000000-0008-0000-0300-00007F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68" name="Picture 18" descr="ecblank">
          <a:extLst>
            <a:ext uri="{FF2B5EF4-FFF2-40B4-BE49-F238E27FC236}">
              <a16:creationId xmlns:a16="http://schemas.microsoft.com/office/drawing/2014/main" xmlns="" id="{00000000-0008-0000-0300-000080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69" name="Picture 22" descr="ecblank">
          <a:extLst>
            <a:ext uri="{FF2B5EF4-FFF2-40B4-BE49-F238E27FC236}">
              <a16:creationId xmlns:a16="http://schemas.microsoft.com/office/drawing/2014/main" xmlns="" id="{00000000-0008-0000-0300-000081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70" name="Picture 26" descr="ecblank">
          <a:extLst>
            <a:ext uri="{FF2B5EF4-FFF2-40B4-BE49-F238E27FC236}">
              <a16:creationId xmlns:a16="http://schemas.microsoft.com/office/drawing/2014/main" xmlns="" id="{00000000-0008-0000-0300-000082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71" name="Picture 30" descr="ecblank">
          <a:extLst>
            <a:ext uri="{FF2B5EF4-FFF2-40B4-BE49-F238E27FC236}">
              <a16:creationId xmlns:a16="http://schemas.microsoft.com/office/drawing/2014/main" xmlns="" id="{00000000-0008-0000-0300-000083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72" name="Picture 34" descr="ecblank">
          <a:extLst>
            <a:ext uri="{FF2B5EF4-FFF2-40B4-BE49-F238E27FC236}">
              <a16:creationId xmlns:a16="http://schemas.microsoft.com/office/drawing/2014/main" xmlns="" id="{00000000-0008-0000-0300-000084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73" name="Picture 38" descr="ecblank">
          <a:extLst>
            <a:ext uri="{FF2B5EF4-FFF2-40B4-BE49-F238E27FC236}">
              <a16:creationId xmlns:a16="http://schemas.microsoft.com/office/drawing/2014/main" xmlns="" id="{00000000-0008-0000-0300-000085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74" name="Picture 43" descr="ecblank">
          <a:extLst>
            <a:ext uri="{FF2B5EF4-FFF2-40B4-BE49-F238E27FC236}">
              <a16:creationId xmlns:a16="http://schemas.microsoft.com/office/drawing/2014/main" xmlns="" id="{00000000-0008-0000-0300-000086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75" name="Picture 47" descr="ecblank">
          <a:extLst>
            <a:ext uri="{FF2B5EF4-FFF2-40B4-BE49-F238E27FC236}">
              <a16:creationId xmlns:a16="http://schemas.microsoft.com/office/drawing/2014/main" xmlns="" id="{00000000-0008-0000-0300-000087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76" name="Picture 51" descr="ecblank">
          <a:extLst>
            <a:ext uri="{FF2B5EF4-FFF2-40B4-BE49-F238E27FC236}">
              <a16:creationId xmlns:a16="http://schemas.microsoft.com/office/drawing/2014/main" xmlns="" id="{00000000-0008-0000-0300-000088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77" name="Picture 55" descr="ecblank">
          <a:extLst>
            <a:ext uri="{FF2B5EF4-FFF2-40B4-BE49-F238E27FC236}">
              <a16:creationId xmlns:a16="http://schemas.microsoft.com/office/drawing/2014/main" xmlns="" id="{00000000-0008-0000-0300-000089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78" name="Picture 59" descr="ecblank">
          <a:extLst>
            <a:ext uri="{FF2B5EF4-FFF2-40B4-BE49-F238E27FC236}">
              <a16:creationId xmlns:a16="http://schemas.microsoft.com/office/drawing/2014/main" xmlns="" id="{00000000-0008-0000-0300-00008A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79" name="Picture 63" descr="ecblank">
          <a:extLst>
            <a:ext uri="{FF2B5EF4-FFF2-40B4-BE49-F238E27FC236}">
              <a16:creationId xmlns:a16="http://schemas.microsoft.com/office/drawing/2014/main" xmlns="" id="{00000000-0008-0000-0300-00008B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80" name="Picture 64" descr="ecblank">
          <a:extLst>
            <a:ext uri="{FF2B5EF4-FFF2-40B4-BE49-F238E27FC236}">
              <a16:creationId xmlns:a16="http://schemas.microsoft.com/office/drawing/2014/main" xmlns="" id="{00000000-0008-0000-0300-00008C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81" name="Picture 65" descr="ecblank">
          <a:extLst>
            <a:ext uri="{FF2B5EF4-FFF2-40B4-BE49-F238E27FC236}">
              <a16:creationId xmlns:a16="http://schemas.microsoft.com/office/drawing/2014/main" xmlns="" id="{00000000-0008-0000-0300-00008D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82" name="Picture 66" descr="ecblank">
          <a:extLst>
            <a:ext uri="{FF2B5EF4-FFF2-40B4-BE49-F238E27FC236}">
              <a16:creationId xmlns:a16="http://schemas.microsoft.com/office/drawing/2014/main" xmlns="" id="{00000000-0008-0000-0300-00008E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83" name="Picture 68" descr="ecblank">
          <a:extLst>
            <a:ext uri="{FF2B5EF4-FFF2-40B4-BE49-F238E27FC236}">
              <a16:creationId xmlns:a16="http://schemas.microsoft.com/office/drawing/2014/main" xmlns="" id="{00000000-0008-0000-0300-00008F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84" name="Picture 72" descr="ecblank">
          <a:extLst>
            <a:ext uri="{FF2B5EF4-FFF2-40B4-BE49-F238E27FC236}">
              <a16:creationId xmlns:a16="http://schemas.microsoft.com/office/drawing/2014/main" xmlns="" id="{00000000-0008-0000-0300-000090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85" name="Picture 97" descr="ecblank">
          <a:extLst>
            <a:ext uri="{FF2B5EF4-FFF2-40B4-BE49-F238E27FC236}">
              <a16:creationId xmlns:a16="http://schemas.microsoft.com/office/drawing/2014/main" xmlns="" id="{00000000-0008-0000-0300-000091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86" name="Picture 99" descr="ecblank">
          <a:extLst>
            <a:ext uri="{FF2B5EF4-FFF2-40B4-BE49-F238E27FC236}">
              <a16:creationId xmlns:a16="http://schemas.microsoft.com/office/drawing/2014/main" xmlns="" id="{00000000-0008-0000-0300-000092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87" name="Picture 101" descr="ecblank">
          <a:extLst>
            <a:ext uri="{FF2B5EF4-FFF2-40B4-BE49-F238E27FC236}">
              <a16:creationId xmlns:a16="http://schemas.microsoft.com/office/drawing/2014/main" xmlns="" id="{00000000-0008-0000-0300-000093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88" name="Picture 103" descr="ecblank">
          <a:extLst>
            <a:ext uri="{FF2B5EF4-FFF2-40B4-BE49-F238E27FC236}">
              <a16:creationId xmlns:a16="http://schemas.microsoft.com/office/drawing/2014/main" xmlns="" id="{00000000-0008-0000-0300-000094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989" name="Picture 30" descr="ecblank">
          <a:extLst>
            <a:ext uri="{FF2B5EF4-FFF2-40B4-BE49-F238E27FC236}">
              <a16:creationId xmlns:a16="http://schemas.microsoft.com/office/drawing/2014/main" xmlns="" id="{00000000-0008-0000-0300-000095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990" name="Picture 34" descr="ecblank">
          <a:extLst>
            <a:ext uri="{FF2B5EF4-FFF2-40B4-BE49-F238E27FC236}">
              <a16:creationId xmlns:a16="http://schemas.microsoft.com/office/drawing/2014/main" xmlns="" id="{00000000-0008-0000-0300-000096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991" name="Picture 38" descr="ecblank">
          <a:extLst>
            <a:ext uri="{FF2B5EF4-FFF2-40B4-BE49-F238E27FC236}">
              <a16:creationId xmlns:a16="http://schemas.microsoft.com/office/drawing/2014/main" xmlns="" id="{00000000-0008-0000-0300-000097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992" name="Picture 43" descr="ecblank">
          <a:extLst>
            <a:ext uri="{FF2B5EF4-FFF2-40B4-BE49-F238E27FC236}">
              <a16:creationId xmlns:a16="http://schemas.microsoft.com/office/drawing/2014/main" xmlns="" id="{00000000-0008-0000-0300-000098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993" name="Picture 47" descr="ecblank">
          <a:extLst>
            <a:ext uri="{FF2B5EF4-FFF2-40B4-BE49-F238E27FC236}">
              <a16:creationId xmlns:a16="http://schemas.microsoft.com/office/drawing/2014/main" xmlns="" id="{00000000-0008-0000-0300-000099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994" name="Picture 51" descr="ecblank">
          <a:extLst>
            <a:ext uri="{FF2B5EF4-FFF2-40B4-BE49-F238E27FC236}">
              <a16:creationId xmlns:a16="http://schemas.microsoft.com/office/drawing/2014/main" xmlns="" id="{00000000-0008-0000-0300-00009A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995" name="Picture 55" descr="ecblank">
          <a:extLst>
            <a:ext uri="{FF2B5EF4-FFF2-40B4-BE49-F238E27FC236}">
              <a16:creationId xmlns:a16="http://schemas.microsoft.com/office/drawing/2014/main" xmlns="" id="{00000000-0008-0000-0300-00009B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996" name="Picture 59" descr="ecblank">
          <a:extLst>
            <a:ext uri="{FF2B5EF4-FFF2-40B4-BE49-F238E27FC236}">
              <a16:creationId xmlns:a16="http://schemas.microsoft.com/office/drawing/2014/main" xmlns="" id="{00000000-0008-0000-0300-00009C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997" name="Picture 63" descr="ecblank">
          <a:extLst>
            <a:ext uri="{FF2B5EF4-FFF2-40B4-BE49-F238E27FC236}">
              <a16:creationId xmlns:a16="http://schemas.microsoft.com/office/drawing/2014/main" xmlns="" id="{00000000-0008-0000-0300-00009D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998" name="Picture 64" descr="ecblank">
          <a:extLst>
            <a:ext uri="{FF2B5EF4-FFF2-40B4-BE49-F238E27FC236}">
              <a16:creationId xmlns:a16="http://schemas.microsoft.com/office/drawing/2014/main" xmlns="" id="{00000000-0008-0000-0300-00009E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999" name="Picture 65" descr="ecblank">
          <a:extLst>
            <a:ext uri="{FF2B5EF4-FFF2-40B4-BE49-F238E27FC236}">
              <a16:creationId xmlns:a16="http://schemas.microsoft.com/office/drawing/2014/main" xmlns="" id="{00000000-0008-0000-0300-00009F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00" name="Picture 66" descr="ecblank">
          <a:extLst>
            <a:ext uri="{FF2B5EF4-FFF2-40B4-BE49-F238E27FC236}">
              <a16:creationId xmlns:a16="http://schemas.microsoft.com/office/drawing/2014/main" xmlns="" id="{00000000-0008-0000-0300-0000A0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01" name="Picture 68" descr="ecblank">
          <a:extLst>
            <a:ext uri="{FF2B5EF4-FFF2-40B4-BE49-F238E27FC236}">
              <a16:creationId xmlns:a16="http://schemas.microsoft.com/office/drawing/2014/main" xmlns="" id="{00000000-0008-0000-0300-0000A1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02" name="Picture 72" descr="ecblank">
          <a:extLst>
            <a:ext uri="{FF2B5EF4-FFF2-40B4-BE49-F238E27FC236}">
              <a16:creationId xmlns:a16="http://schemas.microsoft.com/office/drawing/2014/main" xmlns="" id="{00000000-0008-0000-0300-0000A2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03" name="Picture 97" descr="ecblank">
          <a:extLst>
            <a:ext uri="{FF2B5EF4-FFF2-40B4-BE49-F238E27FC236}">
              <a16:creationId xmlns:a16="http://schemas.microsoft.com/office/drawing/2014/main" xmlns="" id="{00000000-0008-0000-0300-0000A3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04" name="Picture 99" descr="ecblank">
          <a:extLst>
            <a:ext uri="{FF2B5EF4-FFF2-40B4-BE49-F238E27FC236}">
              <a16:creationId xmlns:a16="http://schemas.microsoft.com/office/drawing/2014/main" xmlns="" id="{00000000-0008-0000-0300-0000A4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05" name="Picture 101" descr="ecblank">
          <a:extLst>
            <a:ext uri="{FF2B5EF4-FFF2-40B4-BE49-F238E27FC236}">
              <a16:creationId xmlns:a16="http://schemas.microsoft.com/office/drawing/2014/main" xmlns="" id="{00000000-0008-0000-0300-0000A5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06" name="Picture 103" descr="ecblank">
          <a:extLst>
            <a:ext uri="{FF2B5EF4-FFF2-40B4-BE49-F238E27FC236}">
              <a16:creationId xmlns:a16="http://schemas.microsoft.com/office/drawing/2014/main" xmlns="" id="{00000000-0008-0000-0300-0000A6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07" name="Picture 105" descr="ecblank">
          <a:extLst>
            <a:ext uri="{FF2B5EF4-FFF2-40B4-BE49-F238E27FC236}">
              <a16:creationId xmlns:a16="http://schemas.microsoft.com/office/drawing/2014/main" xmlns="" id="{00000000-0008-0000-0300-0000A7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08" name="Picture 2" descr="ecblank">
          <a:extLst>
            <a:ext uri="{FF2B5EF4-FFF2-40B4-BE49-F238E27FC236}">
              <a16:creationId xmlns:a16="http://schemas.microsoft.com/office/drawing/2014/main" xmlns="" id="{00000000-0008-0000-0300-0000A8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09" name="Picture 6" descr="ecblank">
          <a:extLst>
            <a:ext uri="{FF2B5EF4-FFF2-40B4-BE49-F238E27FC236}">
              <a16:creationId xmlns:a16="http://schemas.microsoft.com/office/drawing/2014/main" xmlns="" id="{00000000-0008-0000-0300-0000A9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10" name="Picture 10" descr="ecblank">
          <a:extLst>
            <a:ext uri="{FF2B5EF4-FFF2-40B4-BE49-F238E27FC236}">
              <a16:creationId xmlns:a16="http://schemas.microsoft.com/office/drawing/2014/main" xmlns="" id="{00000000-0008-0000-0300-0000AA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11" name="Picture 14" descr="ecblank">
          <a:extLst>
            <a:ext uri="{FF2B5EF4-FFF2-40B4-BE49-F238E27FC236}">
              <a16:creationId xmlns:a16="http://schemas.microsoft.com/office/drawing/2014/main" xmlns="" id="{00000000-0008-0000-0300-0000AB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12" name="Picture 18" descr="ecblank">
          <a:extLst>
            <a:ext uri="{FF2B5EF4-FFF2-40B4-BE49-F238E27FC236}">
              <a16:creationId xmlns:a16="http://schemas.microsoft.com/office/drawing/2014/main" xmlns="" id="{00000000-0008-0000-0300-0000AC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13" name="Picture 22" descr="ecblank">
          <a:extLst>
            <a:ext uri="{FF2B5EF4-FFF2-40B4-BE49-F238E27FC236}">
              <a16:creationId xmlns:a16="http://schemas.microsoft.com/office/drawing/2014/main" xmlns="" id="{00000000-0008-0000-0300-0000AD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14" name="Picture 26" descr="ecblank">
          <a:extLst>
            <a:ext uri="{FF2B5EF4-FFF2-40B4-BE49-F238E27FC236}">
              <a16:creationId xmlns:a16="http://schemas.microsoft.com/office/drawing/2014/main" xmlns="" id="{00000000-0008-0000-0300-0000AE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15" name="Picture 30" descr="ecblank">
          <a:extLst>
            <a:ext uri="{FF2B5EF4-FFF2-40B4-BE49-F238E27FC236}">
              <a16:creationId xmlns:a16="http://schemas.microsoft.com/office/drawing/2014/main" xmlns="" id="{00000000-0008-0000-0300-0000AF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16" name="Picture 34" descr="ecblank">
          <a:extLst>
            <a:ext uri="{FF2B5EF4-FFF2-40B4-BE49-F238E27FC236}">
              <a16:creationId xmlns:a16="http://schemas.microsoft.com/office/drawing/2014/main" xmlns="" id="{00000000-0008-0000-0300-0000B0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17" name="Picture 38" descr="ecblank">
          <a:extLst>
            <a:ext uri="{FF2B5EF4-FFF2-40B4-BE49-F238E27FC236}">
              <a16:creationId xmlns:a16="http://schemas.microsoft.com/office/drawing/2014/main" xmlns="" id="{00000000-0008-0000-0300-0000B1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18" name="Picture 43" descr="ecblank">
          <a:extLst>
            <a:ext uri="{FF2B5EF4-FFF2-40B4-BE49-F238E27FC236}">
              <a16:creationId xmlns:a16="http://schemas.microsoft.com/office/drawing/2014/main" xmlns="" id="{00000000-0008-0000-0300-0000B2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19" name="Picture 47" descr="ecblank">
          <a:extLst>
            <a:ext uri="{FF2B5EF4-FFF2-40B4-BE49-F238E27FC236}">
              <a16:creationId xmlns:a16="http://schemas.microsoft.com/office/drawing/2014/main" xmlns="" id="{00000000-0008-0000-0300-0000B3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20" name="Picture 51" descr="ecblank">
          <a:extLst>
            <a:ext uri="{FF2B5EF4-FFF2-40B4-BE49-F238E27FC236}">
              <a16:creationId xmlns:a16="http://schemas.microsoft.com/office/drawing/2014/main" xmlns="" id="{00000000-0008-0000-0300-0000B4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21" name="Picture 55" descr="ecblank">
          <a:extLst>
            <a:ext uri="{FF2B5EF4-FFF2-40B4-BE49-F238E27FC236}">
              <a16:creationId xmlns:a16="http://schemas.microsoft.com/office/drawing/2014/main" xmlns="" id="{00000000-0008-0000-0300-0000B5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22" name="Picture 59" descr="ecblank">
          <a:extLst>
            <a:ext uri="{FF2B5EF4-FFF2-40B4-BE49-F238E27FC236}">
              <a16:creationId xmlns:a16="http://schemas.microsoft.com/office/drawing/2014/main" xmlns="" id="{00000000-0008-0000-0300-0000B6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23" name="Picture 63" descr="ecblank">
          <a:extLst>
            <a:ext uri="{FF2B5EF4-FFF2-40B4-BE49-F238E27FC236}">
              <a16:creationId xmlns:a16="http://schemas.microsoft.com/office/drawing/2014/main" xmlns="" id="{00000000-0008-0000-0300-0000B7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24" name="Picture 64" descr="ecblank">
          <a:extLst>
            <a:ext uri="{FF2B5EF4-FFF2-40B4-BE49-F238E27FC236}">
              <a16:creationId xmlns:a16="http://schemas.microsoft.com/office/drawing/2014/main" xmlns="" id="{00000000-0008-0000-0300-0000B8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25" name="Picture 65" descr="ecblank">
          <a:extLst>
            <a:ext uri="{FF2B5EF4-FFF2-40B4-BE49-F238E27FC236}">
              <a16:creationId xmlns:a16="http://schemas.microsoft.com/office/drawing/2014/main" xmlns="" id="{00000000-0008-0000-0300-0000B9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26" name="Picture 66" descr="ecblank">
          <a:extLst>
            <a:ext uri="{FF2B5EF4-FFF2-40B4-BE49-F238E27FC236}">
              <a16:creationId xmlns:a16="http://schemas.microsoft.com/office/drawing/2014/main" xmlns="" id="{00000000-0008-0000-0300-0000BA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27" name="Picture 68" descr="ecblank">
          <a:extLst>
            <a:ext uri="{FF2B5EF4-FFF2-40B4-BE49-F238E27FC236}">
              <a16:creationId xmlns:a16="http://schemas.microsoft.com/office/drawing/2014/main" xmlns="" id="{00000000-0008-0000-0300-0000BB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28" name="Picture 72" descr="ecblank">
          <a:extLst>
            <a:ext uri="{FF2B5EF4-FFF2-40B4-BE49-F238E27FC236}">
              <a16:creationId xmlns:a16="http://schemas.microsoft.com/office/drawing/2014/main" xmlns="" id="{00000000-0008-0000-0300-0000BC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29" name="Picture 97" descr="ecblank">
          <a:extLst>
            <a:ext uri="{FF2B5EF4-FFF2-40B4-BE49-F238E27FC236}">
              <a16:creationId xmlns:a16="http://schemas.microsoft.com/office/drawing/2014/main" xmlns="" id="{00000000-0008-0000-0300-0000BD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30" name="Picture 99" descr="ecblank">
          <a:extLst>
            <a:ext uri="{FF2B5EF4-FFF2-40B4-BE49-F238E27FC236}">
              <a16:creationId xmlns:a16="http://schemas.microsoft.com/office/drawing/2014/main" xmlns="" id="{00000000-0008-0000-0300-0000BE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31" name="Picture 101" descr="ecblank">
          <a:extLst>
            <a:ext uri="{FF2B5EF4-FFF2-40B4-BE49-F238E27FC236}">
              <a16:creationId xmlns:a16="http://schemas.microsoft.com/office/drawing/2014/main" xmlns="" id="{00000000-0008-0000-0300-0000BF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32" name="Picture 103" descr="ecblank">
          <a:extLst>
            <a:ext uri="{FF2B5EF4-FFF2-40B4-BE49-F238E27FC236}">
              <a16:creationId xmlns:a16="http://schemas.microsoft.com/office/drawing/2014/main" xmlns="" id="{00000000-0008-0000-0300-0000C0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33" name="Picture 26" descr="ecblank">
          <a:extLst>
            <a:ext uri="{FF2B5EF4-FFF2-40B4-BE49-F238E27FC236}">
              <a16:creationId xmlns:a16="http://schemas.microsoft.com/office/drawing/2014/main" xmlns="" id="{00000000-0008-0000-0300-0000C1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34" name="Picture 30" descr="ecblank">
          <a:extLst>
            <a:ext uri="{FF2B5EF4-FFF2-40B4-BE49-F238E27FC236}">
              <a16:creationId xmlns:a16="http://schemas.microsoft.com/office/drawing/2014/main" xmlns="" id="{00000000-0008-0000-0300-0000C2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35" name="Picture 34" descr="ecblank">
          <a:extLst>
            <a:ext uri="{FF2B5EF4-FFF2-40B4-BE49-F238E27FC236}">
              <a16:creationId xmlns:a16="http://schemas.microsoft.com/office/drawing/2014/main" xmlns="" id="{00000000-0008-0000-0300-0000C3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36" name="Picture 38" descr="ecblank">
          <a:extLst>
            <a:ext uri="{FF2B5EF4-FFF2-40B4-BE49-F238E27FC236}">
              <a16:creationId xmlns:a16="http://schemas.microsoft.com/office/drawing/2014/main" xmlns="" id="{00000000-0008-0000-0300-0000C4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37" name="Picture 43" descr="ecblank">
          <a:extLst>
            <a:ext uri="{FF2B5EF4-FFF2-40B4-BE49-F238E27FC236}">
              <a16:creationId xmlns:a16="http://schemas.microsoft.com/office/drawing/2014/main" xmlns="" id="{00000000-0008-0000-0300-0000C5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38" name="Picture 47" descr="ecblank">
          <a:extLst>
            <a:ext uri="{FF2B5EF4-FFF2-40B4-BE49-F238E27FC236}">
              <a16:creationId xmlns:a16="http://schemas.microsoft.com/office/drawing/2014/main" xmlns="" id="{00000000-0008-0000-0300-0000C6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39" name="Picture 51" descr="ecblank">
          <a:extLst>
            <a:ext uri="{FF2B5EF4-FFF2-40B4-BE49-F238E27FC236}">
              <a16:creationId xmlns:a16="http://schemas.microsoft.com/office/drawing/2014/main" xmlns="" id="{00000000-0008-0000-0300-0000C7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40" name="Picture 55" descr="ecblank">
          <a:extLst>
            <a:ext uri="{FF2B5EF4-FFF2-40B4-BE49-F238E27FC236}">
              <a16:creationId xmlns:a16="http://schemas.microsoft.com/office/drawing/2014/main" xmlns="" id="{00000000-0008-0000-0300-0000C8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41" name="Picture 59" descr="ecblank">
          <a:extLst>
            <a:ext uri="{FF2B5EF4-FFF2-40B4-BE49-F238E27FC236}">
              <a16:creationId xmlns:a16="http://schemas.microsoft.com/office/drawing/2014/main" xmlns="" id="{00000000-0008-0000-0300-0000C9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42" name="Picture 63" descr="ecblank">
          <a:extLst>
            <a:ext uri="{FF2B5EF4-FFF2-40B4-BE49-F238E27FC236}">
              <a16:creationId xmlns:a16="http://schemas.microsoft.com/office/drawing/2014/main" xmlns="" id="{00000000-0008-0000-0300-0000CA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43" name="Picture 64" descr="ecblank">
          <a:extLst>
            <a:ext uri="{FF2B5EF4-FFF2-40B4-BE49-F238E27FC236}">
              <a16:creationId xmlns:a16="http://schemas.microsoft.com/office/drawing/2014/main" xmlns="" id="{00000000-0008-0000-0300-0000CB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44" name="Picture 65" descr="ecblank">
          <a:extLst>
            <a:ext uri="{FF2B5EF4-FFF2-40B4-BE49-F238E27FC236}">
              <a16:creationId xmlns:a16="http://schemas.microsoft.com/office/drawing/2014/main" xmlns="" id="{00000000-0008-0000-0300-0000CC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45" name="Picture 66" descr="ecblank">
          <a:extLst>
            <a:ext uri="{FF2B5EF4-FFF2-40B4-BE49-F238E27FC236}">
              <a16:creationId xmlns:a16="http://schemas.microsoft.com/office/drawing/2014/main" xmlns="" id="{00000000-0008-0000-0300-0000CD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46" name="Picture 68" descr="ecblank">
          <a:extLst>
            <a:ext uri="{FF2B5EF4-FFF2-40B4-BE49-F238E27FC236}">
              <a16:creationId xmlns:a16="http://schemas.microsoft.com/office/drawing/2014/main" xmlns="" id="{00000000-0008-0000-0300-0000CE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47" name="Picture 72" descr="ecblank">
          <a:extLst>
            <a:ext uri="{FF2B5EF4-FFF2-40B4-BE49-F238E27FC236}">
              <a16:creationId xmlns:a16="http://schemas.microsoft.com/office/drawing/2014/main" xmlns="" id="{00000000-0008-0000-0300-0000CF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48" name="Picture 97" descr="ecblank">
          <a:extLst>
            <a:ext uri="{FF2B5EF4-FFF2-40B4-BE49-F238E27FC236}">
              <a16:creationId xmlns:a16="http://schemas.microsoft.com/office/drawing/2014/main" xmlns="" id="{00000000-0008-0000-0300-0000D0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49" name="Picture 99" descr="ecblank">
          <a:extLst>
            <a:ext uri="{FF2B5EF4-FFF2-40B4-BE49-F238E27FC236}">
              <a16:creationId xmlns:a16="http://schemas.microsoft.com/office/drawing/2014/main" xmlns="" id="{00000000-0008-0000-0300-0000D1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50" name="Picture 101" descr="ecblank">
          <a:extLst>
            <a:ext uri="{FF2B5EF4-FFF2-40B4-BE49-F238E27FC236}">
              <a16:creationId xmlns:a16="http://schemas.microsoft.com/office/drawing/2014/main" xmlns="" id="{00000000-0008-0000-0300-0000D2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51" name="Picture 103" descr="ecblank">
          <a:extLst>
            <a:ext uri="{FF2B5EF4-FFF2-40B4-BE49-F238E27FC236}">
              <a16:creationId xmlns:a16="http://schemas.microsoft.com/office/drawing/2014/main" xmlns="" id="{00000000-0008-0000-0300-0000D3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52" name="Picture 105" descr="ecblank">
          <a:extLst>
            <a:ext uri="{FF2B5EF4-FFF2-40B4-BE49-F238E27FC236}">
              <a16:creationId xmlns:a16="http://schemas.microsoft.com/office/drawing/2014/main" xmlns="" id="{00000000-0008-0000-0300-0000D4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53" name="Picture 2" descr="ecblank">
          <a:extLst>
            <a:ext uri="{FF2B5EF4-FFF2-40B4-BE49-F238E27FC236}">
              <a16:creationId xmlns:a16="http://schemas.microsoft.com/office/drawing/2014/main" xmlns="" id="{00000000-0008-0000-0300-0000D5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54" name="Picture 6" descr="ecblank">
          <a:extLst>
            <a:ext uri="{FF2B5EF4-FFF2-40B4-BE49-F238E27FC236}">
              <a16:creationId xmlns:a16="http://schemas.microsoft.com/office/drawing/2014/main" xmlns="" id="{00000000-0008-0000-0300-0000D6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55" name="Picture 10" descr="ecblank">
          <a:extLst>
            <a:ext uri="{FF2B5EF4-FFF2-40B4-BE49-F238E27FC236}">
              <a16:creationId xmlns:a16="http://schemas.microsoft.com/office/drawing/2014/main" xmlns="" id="{00000000-0008-0000-0300-0000D7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56" name="Picture 14" descr="ecblank">
          <a:extLst>
            <a:ext uri="{FF2B5EF4-FFF2-40B4-BE49-F238E27FC236}">
              <a16:creationId xmlns:a16="http://schemas.microsoft.com/office/drawing/2014/main" xmlns="" id="{00000000-0008-0000-0300-0000D8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57" name="Picture 18" descr="ecblank">
          <a:extLst>
            <a:ext uri="{FF2B5EF4-FFF2-40B4-BE49-F238E27FC236}">
              <a16:creationId xmlns:a16="http://schemas.microsoft.com/office/drawing/2014/main" xmlns="" id="{00000000-0008-0000-0300-0000D9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58" name="Picture 22" descr="ecblank">
          <a:extLst>
            <a:ext uri="{FF2B5EF4-FFF2-40B4-BE49-F238E27FC236}">
              <a16:creationId xmlns:a16="http://schemas.microsoft.com/office/drawing/2014/main" xmlns="" id="{00000000-0008-0000-0300-0000DA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59" name="Picture 26" descr="ecblank">
          <a:extLst>
            <a:ext uri="{FF2B5EF4-FFF2-40B4-BE49-F238E27FC236}">
              <a16:creationId xmlns:a16="http://schemas.microsoft.com/office/drawing/2014/main" xmlns="" id="{00000000-0008-0000-0300-0000DB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60" name="Picture 30" descr="ecblank">
          <a:extLst>
            <a:ext uri="{FF2B5EF4-FFF2-40B4-BE49-F238E27FC236}">
              <a16:creationId xmlns:a16="http://schemas.microsoft.com/office/drawing/2014/main" xmlns="" id="{00000000-0008-0000-0300-0000DC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61" name="Picture 34" descr="ecblank">
          <a:extLst>
            <a:ext uri="{FF2B5EF4-FFF2-40B4-BE49-F238E27FC236}">
              <a16:creationId xmlns:a16="http://schemas.microsoft.com/office/drawing/2014/main" xmlns="" id="{00000000-0008-0000-0300-0000DD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62" name="Picture 38" descr="ecblank">
          <a:extLst>
            <a:ext uri="{FF2B5EF4-FFF2-40B4-BE49-F238E27FC236}">
              <a16:creationId xmlns:a16="http://schemas.microsoft.com/office/drawing/2014/main" xmlns="" id="{00000000-0008-0000-0300-0000DE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63" name="Picture 43" descr="ecblank">
          <a:extLst>
            <a:ext uri="{FF2B5EF4-FFF2-40B4-BE49-F238E27FC236}">
              <a16:creationId xmlns:a16="http://schemas.microsoft.com/office/drawing/2014/main" xmlns="" id="{00000000-0008-0000-0300-0000DF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64" name="Picture 47" descr="ecblank">
          <a:extLst>
            <a:ext uri="{FF2B5EF4-FFF2-40B4-BE49-F238E27FC236}">
              <a16:creationId xmlns:a16="http://schemas.microsoft.com/office/drawing/2014/main" xmlns="" id="{00000000-0008-0000-0300-0000E0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65" name="Picture 51" descr="ecblank">
          <a:extLst>
            <a:ext uri="{FF2B5EF4-FFF2-40B4-BE49-F238E27FC236}">
              <a16:creationId xmlns:a16="http://schemas.microsoft.com/office/drawing/2014/main" xmlns="" id="{00000000-0008-0000-0300-0000E1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66" name="Picture 55" descr="ecblank">
          <a:extLst>
            <a:ext uri="{FF2B5EF4-FFF2-40B4-BE49-F238E27FC236}">
              <a16:creationId xmlns:a16="http://schemas.microsoft.com/office/drawing/2014/main" xmlns="" id="{00000000-0008-0000-0300-0000E2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67" name="Picture 59" descr="ecblank">
          <a:extLst>
            <a:ext uri="{FF2B5EF4-FFF2-40B4-BE49-F238E27FC236}">
              <a16:creationId xmlns:a16="http://schemas.microsoft.com/office/drawing/2014/main" xmlns="" id="{00000000-0008-0000-0300-0000E3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68" name="Picture 63" descr="ecblank">
          <a:extLst>
            <a:ext uri="{FF2B5EF4-FFF2-40B4-BE49-F238E27FC236}">
              <a16:creationId xmlns:a16="http://schemas.microsoft.com/office/drawing/2014/main" xmlns="" id="{00000000-0008-0000-0300-0000E4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69" name="Picture 64" descr="ecblank">
          <a:extLst>
            <a:ext uri="{FF2B5EF4-FFF2-40B4-BE49-F238E27FC236}">
              <a16:creationId xmlns:a16="http://schemas.microsoft.com/office/drawing/2014/main" xmlns="" id="{00000000-0008-0000-0300-0000E5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70" name="Picture 65" descr="ecblank">
          <a:extLst>
            <a:ext uri="{FF2B5EF4-FFF2-40B4-BE49-F238E27FC236}">
              <a16:creationId xmlns:a16="http://schemas.microsoft.com/office/drawing/2014/main" xmlns="" id="{00000000-0008-0000-0300-0000E6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71" name="Picture 66" descr="ecblank">
          <a:extLst>
            <a:ext uri="{FF2B5EF4-FFF2-40B4-BE49-F238E27FC236}">
              <a16:creationId xmlns:a16="http://schemas.microsoft.com/office/drawing/2014/main" xmlns="" id="{00000000-0008-0000-0300-0000E7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72" name="Picture 68" descr="ecblank">
          <a:extLst>
            <a:ext uri="{FF2B5EF4-FFF2-40B4-BE49-F238E27FC236}">
              <a16:creationId xmlns:a16="http://schemas.microsoft.com/office/drawing/2014/main" xmlns="" id="{00000000-0008-0000-0300-0000E8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73" name="Picture 72" descr="ecblank">
          <a:extLst>
            <a:ext uri="{FF2B5EF4-FFF2-40B4-BE49-F238E27FC236}">
              <a16:creationId xmlns:a16="http://schemas.microsoft.com/office/drawing/2014/main" xmlns="" id="{00000000-0008-0000-0300-0000E9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74" name="Picture 97" descr="ecblank">
          <a:extLst>
            <a:ext uri="{FF2B5EF4-FFF2-40B4-BE49-F238E27FC236}">
              <a16:creationId xmlns:a16="http://schemas.microsoft.com/office/drawing/2014/main" xmlns="" id="{00000000-0008-0000-0300-0000EA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75" name="Picture 99" descr="ecblank">
          <a:extLst>
            <a:ext uri="{FF2B5EF4-FFF2-40B4-BE49-F238E27FC236}">
              <a16:creationId xmlns:a16="http://schemas.microsoft.com/office/drawing/2014/main" xmlns="" id="{00000000-0008-0000-0300-0000EB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76" name="Picture 101" descr="ecblank">
          <a:extLst>
            <a:ext uri="{FF2B5EF4-FFF2-40B4-BE49-F238E27FC236}">
              <a16:creationId xmlns:a16="http://schemas.microsoft.com/office/drawing/2014/main" xmlns="" id="{00000000-0008-0000-0300-0000EC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77" name="Picture 103" descr="ecblank">
          <a:extLst>
            <a:ext uri="{FF2B5EF4-FFF2-40B4-BE49-F238E27FC236}">
              <a16:creationId xmlns:a16="http://schemas.microsoft.com/office/drawing/2014/main" xmlns="" id="{00000000-0008-0000-0300-0000ED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078" name="Picture 30" descr="ecblank">
          <a:extLst>
            <a:ext uri="{FF2B5EF4-FFF2-40B4-BE49-F238E27FC236}">
              <a16:creationId xmlns:a16="http://schemas.microsoft.com/office/drawing/2014/main" xmlns="" id="{00000000-0008-0000-0300-0000EE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079" name="Picture 34" descr="ecblank">
          <a:extLst>
            <a:ext uri="{FF2B5EF4-FFF2-40B4-BE49-F238E27FC236}">
              <a16:creationId xmlns:a16="http://schemas.microsoft.com/office/drawing/2014/main" xmlns="" id="{00000000-0008-0000-0300-0000EF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080" name="Picture 38" descr="ecblank">
          <a:extLst>
            <a:ext uri="{FF2B5EF4-FFF2-40B4-BE49-F238E27FC236}">
              <a16:creationId xmlns:a16="http://schemas.microsoft.com/office/drawing/2014/main" xmlns="" id="{00000000-0008-0000-0300-0000F0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081" name="Picture 43" descr="ecblank">
          <a:extLst>
            <a:ext uri="{FF2B5EF4-FFF2-40B4-BE49-F238E27FC236}">
              <a16:creationId xmlns:a16="http://schemas.microsoft.com/office/drawing/2014/main" xmlns="" id="{00000000-0008-0000-0300-0000F1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082" name="Picture 47" descr="ecblank">
          <a:extLst>
            <a:ext uri="{FF2B5EF4-FFF2-40B4-BE49-F238E27FC236}">
              <a16:creationId xmlns:a16="http://schemas.microsoft.com/office/drawing/2014/main" xmlns="" id="{00000000-0008-0000-0300-0000F2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083" name="Picture 51" descr="ecblank">
          <a:extLst>
            <a:ext uri="{FF2B5EF4-FFF2-40B4-BE49-F238E27FC236}">
              <a16:creationId xmlns:a16="http://schemas.microsoft.com/office/drawing/2014/main" xmlns="" id="{00000000-0008-0000-0300-0000F3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084" name="Picture 55" descr="ecblank">
          <a:extLst>
            <a:ext uri="{FF2B5EF4-FFF2-40B4-BE49-F238E27FC236}">
              <a16:creationId xmlns:a16="http://schemas.microsoft.com/office/drawing/2014/main" xmlns="" id="{00000000-0008-0000-0300-0000F4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085" name="Picture 59" descr="ecblank">
          <a:extLst>
            <a:ext uri="{FF2B5EF4-FFF2-40B4-BE49-F238E27FC236}">
              <a16:creationId xmlns:a16="http://schemas.microsoft.com/office/drawing/2014/main" xmlns="" id="{00000000-0008-0000-0300-0000F5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086" name="Picture 63" descr="ecblank">
          <a:extLst>
            <a:ext uri="{FF2B5EF4-FFF2-40B4-BE49-F238E27FC236}">
              <a16:creationId xmlns:a16="http://schemas.microsoft.com/office/drawing/2014/main" xmlns="" id="{00000000-0008-0000-0300-0000F6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087" name="Picture 64" descr="ecblank">
          <a:extLst>
            <a:ext uri="{FF2B5EF4-FFF2-40B4-BE49-F238E27FC236}">
              <a16:creationId xmlns:a16="http://schemas.microsoft.com/office/drawing/2014/main" xmlns="" id="{00000000-0008-0000-0300-0000F7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088" name="Picture 65" descr="ecblank">
          <a:extLst>
            <a:ext uri="{FF2B5EF4-FFF2-40B4-BE49-F238E27FC236}">
              <a16:creationId xmlns:a16="http://schemas.microsoft.com/office/drawing/2014/main" xmlns="" id="{00000000-0008-0000-0300-0000F8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089" name="Picture 66" descr="ecblank">
          <a:extLst>
            <a:ext uri="{FF2B5EF4-FFF2-40B4-BE49-F238E27FC236}">
              <a16:creationId xmlns:a16="http://schemas.microsoft.com/office/drawing/2014/main" xmlns="" id="{00000000-0008-0000-0300-0000F9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090" name="Picture 68" descr="ecblank">
          <a:extLst>
            <a:ext uri="{FF2B5EF4-FFF2-40B4-BE49-F238E27FC236}">
              <a16:creationId xmlns:a16="http://schemas.microsoft.com/office/drawing/2014/main" xmlns="" id="{00000000-0008-0000-0300-0000FA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091" name="Picture 72" descr="ecblank">
          <a:extLst>
            <a:ext uri="{FF2B5EF4-FFF2-40B4-BE49-F238E27FC236}">
              <a16:creationId xmlns:a16="http://schemas.microsoft.com/office/drawing/2014/main" xmlns="" id="{00000000-0008-0000-0300-0000FB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092" name="Picture 97" descr="ecblank">
          <a:extLst>
            <a:ext uri="{FF2B5EF4-FFF2-40B4-BE49-F238E27FC236}">
              <a16:creationId xmlns:a16="http://schemas.microsoft.com/office/drawing/2014/main" xmlns="" id="{00000000-0008-0000-0300-0000FC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093" name="Picture 99" descr="ecblank">
          <a:extLst>
            <a:ext uri="{FF2B5EF4-FFF2-40B4-BE49-F238E27FC236}">
              <a16:creationId xmlns:a16="http://schemas.microsoft.com/office/drawing/2014/main" xmlns="" id="{00000000-0008-0000-0300-0000FD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094" name="Picture 101" descr="ecblank">
          <a:extLst>
            <a:ext uri="{FF2B5EF4-FFF2-40B4-BE49-F238E27FC236}">
              <a16:creationId xmlns:a16="http://schemas.microsoft.com/office/drawing/2014/main" xmlns="" id="{00000000-0008-0000-0300-0000FE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095" name="Picture 103" descr="ecblank">
          <a:extLst>
            <a:ext uri="{FF2B5EF4-FFF2-40B4-BE49-F238E27FC236}">
              <a16:creationId xmlns:a16="http://schemas.microsoft.com/office/drawing/2014/main" xmlns="" id="{00000000-0008-0000-0300-0000FF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096" name="Picture 105" descr="ecblank">
          <a:extLst>
            <a:ext uri="{FF2B5EF4-FFF2-40B4-BE49-F238E27FC236}">
              <a16:creationId xmlns:a16="http://schemas.microsoft.com/office/drawing/2014/main" xmlns="" id="{00000000-0008-0000-0300-000000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097" name="Picture 2" descr="ecblank">
          <a:extLst>
            <a:ext uri="{FF2B5EF4-FFF2-40B4-BE49-F238E27FC236}">
              <a16:creationId xmlns:a16="http://schemas.microsoft.com/office/drawing/2014/main" xmlns="" id="{00000000-0008-0000-0300-000001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098" name="Picture 6" descr="ecblank">
          <a:extLst>
            <a:ext uri="{FF2B5EF4-FFF2-40B4-BE49-F238E27FC236}">
              <a16:creationId xmlns:a16="http://schemas.microsoft.com/office/drawing/2014/main" xmlns="" id="{00000000-0008-0000-0300-000002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099" name="Picture 10" descr="ecblank">
          <a:extLst>
            <a:ext uri="{FF2B5EF4-FFF2-40B4-BE49-F238E27FC236}">
              <a16:creationId xmlns:a16="http://schemas.microsoft.com/office/drawing/2014/main" xmlns="" id="{00000000-0008-0000-0300-000003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00" name="Picture 14" descr="ecblank">
          <a:extLst>
            <a:ext uri="{FF2B5EF4-FFF2-40B4-BE49-F238E27FC236}">
              <a16:creationId xmlns:a16="http://schemas.microsoft.com/office/drawing/2014/main" xmlns="" id="{00000000-0008-0000-0300-000004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01" name="Picture 18" descr="ecblank">
          <a:extLst>
            <a:ext uri="{FF2B5EF4-FFF2-40B4-BE49-F238E27FC236}">
              <a16:creationId xmlns:a16="http://schemas.microsoft.com/office/drawing/2014/main" xmlns="" id="{00000000-0008-0000-0300-000005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02" name="Picture 22" descr="ecblank">
          <a:extLst>
            <a:ext uri="{FF2B5EF4-FFF2-40B4-BE49-F238E27FC236}">
              <a16:creationId xmlns:a16="http://schemas.microsoft.com/office/drawing/2014/main" xmlns="" id="{00000000-0008-0000-0300-000006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03" name="Picture 26" descr="ecblank">
          <a:extLst>
            <a:ext uri="{FF2B5EF4-FFF2-40B4-BE49-F238E27FC236}">
              <a16:creationId xmlns:a16="http://schemas.microsoft.com/office/drawing/2014/main" xmlns="" id="{00000000-0008-0000-0300-000007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04" name="Picture 30" descr="ecblank">
          <a:extLst>
            <a:ext uri="{FF2B5EF4-FFF2-40B4-BE49-F238E27FC236}">
              <a16:creationId xmlns:a16="http://schemas.microsoft.com/office/drawing/2014/main" xmlns="" id="{00000000-0008-0000-0300-000008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05" name="Picture 34" descr="ecblank">
          <a:extLst>
            <a:ext uri="{FF2B5EF4-FFF2-40B4-BE49-F238E27FC236}">
              <a16:creationId xmlns:a16="http://schemas.microsoft.com/office/drawing/2014/main" xmlns="" id="{00000000-0008-0000-0300-000009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06" name="Picture 38" descr="ecblank">
          <a:extLst>
            <a:ext uri="{FF2B5EF4-FFF2-40B4-BE49-F238E27FC236}">
              <a16:creationId xmlns:a16="http://schemas.microsoft.com/office/drawing/2014/main" xmlns="" id="{00000000-0008-0000-0300-00000A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07" name="Picture 43" descr="ecblank">
          <a:extLst>
            <a:ext uri="{FF2B5EF4-FFF2-40B4-BE49-F238E27FC236}">
              <a16:creationId xmlns:a16="http://schemas.microsoft.com/office/drawing/2014/main" xmlns="" id="{00000000-0008-0000-0300-00000B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08" name="Picture 47" descr="ecblank">
          <a:extLst>
            <a:ext uri="{FF2B5EF4-FFF2-40B4-BE49-F238E27FC236}">
              <a16:creationId xmlns:a16="http://schemas.microsoft.com/office/drawing/2014/main" xmlns="" id="{00000000-0008-0000-0300-00000C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09" name="Picture 51" descr="ecblank">
          <a:extLst>
            <a:ext uri="{FF2B5EF4-FFF2-40B4-BE49-F238E27FC236}">
              <a16:creationId xmlns:a16="http://schemas.microsoft.com/office/drawing/2014/main" xmlns="" id="{00000000-0008-0000-0300-00000D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10" name="Picture 55" descr="ecblank">
          <a:extLst>
            <a:ext uri="{FF2B5EF4-FFF2-40B4-BE49-F238E27FC236}">
              <a16:creationId xmlns:a16="http://schemas.microsoft.com/office/drawing/2014/main" xmlns="" id="{00000000-0008-0000-0300-00000E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11" name="Picture 59" descr="ecblank">
          <a:extLst>
            <a:ext uri="{FF2B5EF4-FFF2-40B4-BE49-F238E27FC236}">
              <a16:creationId xmlns:a16="http://schemas.microsoft.com/office/drawing/2014/main" xmlns="" id="{00000000-0008-0000-0300-00000F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12" name="Picture 63" descr="ecblank">
          <a:extLst>
            <a:ext uri="{FF2B5EF4-FFF2-40B4-BE49-F238E27FC236}">
              <a16:creationId xmlns:a16="http://schemas.microsoft.com/office/drawing/2014/main" xmlns="" id="{00000000-0008-0000-0300-000010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13" name="Picture 64" descr="ecblank">
          <a:extLst>
            <a:ext uri="{FF2B5EF4-FFF2-40B4-BE49-F238E27FC236}">
              <a16:creationId xmlns:a16="http://schemas.microsoft.com/office/drawing/2014/main" xmlns="" id="{00000000-0008-0000-0300-000011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14" name="Picture 65" descr="ecblank">
          <a:extLst>
            <a:ext uri="{FF2B5EF4-FFF2-40B4-BE49-F238E27FC236}">
              <a16:creationId xmlns:a16="http://schemas.microsoft.com/office/drawing/2014/main" xmlns="" id="{00000000-0008-0000-0300-000012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15" name="Picture 66" descr="ecblank">
          <a:extLst>
            <a:ext uri="{FF2B5EF4-FFF2-40B4-BE49-F238E27FC236}">
              <a16:creationId xmlns:a16="http://schemas.microsoft.com/office/drawing/2014/main" xmlns="" id="{00000000-0008-0000-0300-000013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16" name="Picture 68" descr="ecblank">
          <a:extLst>
            <a:ext uri="{FF2B5EF4-FFF2-40B4-BE49-F238E27FC236}">
              <a16:creationId xmlns:a16="http://schemas.microsoft.com/office/drawing/2014/main" xmlns="" id="{00000000-0008-0000-0300-000014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17" name="Picture 72" descr="ecblank">
          <a:extLst>
            <a:ext uri="{FF2B5EF4-FFF2-40B4-BE49-F238E27FC236}">
              <a16:creationId xmlns:a16="http://schemas.microsoft.com/office/drawing/2014/main" xmlns="" id="{00000000-0008-0000-0300-000015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18" name="Picture 97" descr="ecblank">
          <a:extLst>
            <a:ext uri="{FF2B5EF4-FFF2-40B4-BE49-F238E27FC236}">
              <a16:creationId xmlns:a16="http://schemas.microsoft.com/office/drawing/2014/main" xmlns="" id="{00000000-0008-0000-0300-000016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19" name="Picture 99" descr="ecblank">
          <a:extLst>
            <a:ext uri="{FF2B5EF4-FFF2-40B4-BE49-F238E27FC236}">
              <a16:creationId xmlns:a16="http://schemas.microsoft.com/office/drawing/2014/main" xmlns="" id="{00000000-0008-0000-0300-000017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20" name="Picture 101" descr="ecblank">
          <a:extLst>
            <a:ext uri="{FF2B5EF4-FFF2-40B4-BE49-F238E27FC236}">
              <a16:creationId xmlns:a16="http://schemas.microsoft.com/office/drawing/2014/main" xmlns="" id="{00000000-0008-0000-0300-000018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21" name="Picture 103" descr="ecblank">
          <a:extLst>
            <a:ext uri="{FF2B5EF4-FFF2-40B4-BE49-F238E27FC236}">
              <a16:creationId xmlns:a16="http://schemas.microsoft.com/office/drawing/2014/main" xmlns="" id="{00000000-0008-0000-0300-000019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22" name="Picture 26" descr="ecblank">
          <a:extLst>
            <a:ext uri="{FF2B5EF4-FFF2-40B4-BE49-F238E27FC236}">
              <a16:creationId xmlns:a16="http://schemas.microsoft.com/office/drawing/2014/main" xmlns="" id="{00000000-0008-0000-0300-00001A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23" name="Picture 30" descr="ecblank">
          <a:extLst>
            <a:ext uri="{FF2B5EF4-FFF2-40B4-BE49-F238E27FC236}">
              <a16:creationId xmlns:a16="http://schemas.microsoft.com/office/drawing/2014/main" xmlns="" id="{00000000-0008-0000-0300-00001B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24" name="Picture 34" descr="ecblank">
          <a:extLst>
            <a:ext uri="{FF2B5EF4-FFF2-40B4-BE49-F238E27FC236}">
              <a16:creationId xmlns:a16="http://schemas.microsoft.com/office/drawing/2014/main" xmlns="" id="{00000000-0008-0000-0300-00001C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25" name="Picture 38" descr="ecblank">
          <a:extLst>
            <a:ext uri="{FF2B5EF4-FFF2-40B4-BE49-F238E27FC236}">
              <a16:creationId xmlns:a16="http://schemas.microsoft.com/office/drawing/2014/main" xmlns="" id="{00000000-0008-0000-0300-00001D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26" name="Picture 43" descr="ecblank">
          <a:extLst>
            <a:ext uri="{FF2B5EF4-FFF2-40B4-BE49-F238E27FC236}">
              <a16:creationId xmlns:a16="http://schemas.microsoft.com/office/drawing/2014/main" xmlns="" id="{00000000-0008-0000-0300-00001E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27" name="Picture 47" descr="ecblank">
          <a:extLst>
            <a:ext uri="{FF2B5EF4-FFF2-40B4-BE49-F238E27FC236}">
              <a16:creationId xmlns:a16="http://schemas.microsoft.com/office/drawing/2014/main" xmlns="" id="{00000000-0008-0000-0300-00001F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28" name="Picture 51" descr="ecblank">
          <a:extLst>
            <a:ext uri="{FF2B5EF4-FFF2-40B4-BE49-F238E27FC236}">
              <a16:creationId xmlns:a16="http://schemas.microsoft.com/office/drawing/2014/main" xmlns="" id="{00000000-0008-0000-0300-000020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29" name="Picture 55" descr="ecblank">
          <a:extLst>
            <a:ext uri="{FF2B5EF4-FFF2-40B4-BE49-F238E27FC236}">
              <a16:creationId xmlns:a16="http://schemas.microsoft.com/office/drawing/2014/main" xmlns="" id="{00000000-0008-0000-0300-000021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30" name="Picture 59" descr="ecblank">
          <a:extLst>
            <a:ext uri="{FF2B5EF4-FFF2-40B4-BE49-F238E27FC236}">
              <a16:creationId xmlns:a16="http://schemas.microsoft.com/office/drawing/2014/main" xmlns="" id="{00000000-0008-0000-0300-000022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31" name="Picture 63" descr="ecblank">
          <a:extLst>
            <a:ext uri="{FF2B5EF4-FFF2-40B4-BE49-F238E27FC236}">
              <a16:creationId xmlns:a16="http://schemas.microsoft.com/office/drawing/2014/main" xmlns="" id="{00000000-0008-0000-0300-000023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32" name="Picture 64" descr="ecblank">
          <a:extLst>
            <a:ext uri="{FF2B5EF4-FFF2-40B4-BE49-F238E27FC236}">
              <a16:creationId xmlns:a16="http://schemas.microsoft.com/office/drawing/2014/main" xmlns="" id="{00000000-0008-0000-0300-000024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33" name="Picture 65" descr="ecblank">
          <a:extLst>
            <a:ext uri="{FF2B5EF4-FFF2-40B4-BE49-F238E27FC236}">
              <a16:creationId xmlns:a16="http://schemas.microsoft.com/office/drawing/2014/main" xmlns="" id="{00000000-0008-0000-0300-000025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34" name="Picture 66" descr="ecblank">
          <a:extLst>
            <a:ext uri="{FF2B5EF4-FFF2-40B4-BE49-F238E27FC236}">
              <a16:creationId xmlns:a16="http://schemas.microsoft.com/office/drawing/2014/main" xmlns="" id="{00000000-0008-0000-0300-000026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35" name="Picture 68" descr="ecblank">
          <a:extLst>
            <a:ext uri="{FF2B5EF4-FFF2-40B4-BE49-F238E27FC236}">
              <a16:creationId xmlns:a16="http://schemas.microsoft.com/office/drawing/2014/main" xmlns="" id="{00000000-0008-0000-0300-000027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36" name="Picture 72" descr="ecblank">
          <a:extLst>
            <a:ext uri="{FF2B5EF4-FFF2-40B4-BE49-F238E27FC236}">
              <a16:creationId xmlns:a16="http://schemas.microsoft.com/office/drawing/2014/main" xmlns="" id="{00000000-0008-0000-0300-000028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37" name="Picture 97" descr="ecblank">
          <a:extLst>
            <a:ext uri="{FF2B5EF4-FFF2-40B4-BE49-F238E27FC236}">
              <a16:creationId xmlns:a16="http://schemas.microsoft.com/office/drawing/2014/main" xmlns="" id="{00000000-0008-0000-0300-000029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38" name="Picture 99" descr="ecblank">
          <a:extLst>
            <a:ext uri="{FF2B5EF4-FFF2-40B4-BE49-F238E27FC236}">
              <a16:creationId xmlns:a16="http://schemas.microsoft.com/office/drawing/2014/main" xmlns="" id="{00000000-0008-0000-0300-00002A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39" name="Picture 101" descr="ecblank">
          <a:extLst>
            <a:ext uri="{FF2B5EF4-FFF2-40B4-BE49-F238E27FC236}">
              <a16:creationId xmlns:a16="http://schemas.microsoft.com/office/drawing/2014/main" xmlns="" id="{00000000-0008-0000-0300-00002B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40" name="Picture 103" descr="ecblank">
          <a:extLst>
            <a:ext uri="{FF2B5EF4-FFF2-40B4-BE49-F238E27FC236}">
              <a16:creationId xmlns:a16="http://schemas.microsoft.com/office/drawing/2014/main" xmlns="" id="{00000000-0008-0000-0300-00002C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41" name="Picture 105" descr="ecblank">
          <a:extLst>
            <a:ext uri="{FF2B5EF4-FFF2-40B4-BE49-F238E27FC236}">
              <a16:creationId xmlns:a16="http://schemas.microsoft.com/office/drawing/2014/main" xmlns="" id="{00000000-0008-0000-0300-00002D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42" name="Picture 2" descr="ecblank">
          <a:extLst>
            <a:ext uri="{FF2B5EF4-FFF2-40B4-BE49-F238E27FC236}">
              <a16:creationId xmlns:a16="http://schemas.microsoft.com/office/drawing/2014/main" xmlns="" id="{00000000-0008-0000-0300-00002E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43" name="Picture 6" descr="ecblank">
          <a:extLst>
            <a:ext uri="{FF2B5EF4-FFF2-40B4-BE49-F238E27FC236}">
              <a16:creationId xmlns:a16="http://schemas.microsoft.com/office/drawing/2014/main" xmlns="" id="{00000000-0008-0000-0300-00002F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44" name="Picture 10" descr="ecblank">
          <a:extLst>
            <a:ext uri="{FF2B5EF4-FFF2-40B4-BE49-F238E27FC236}">
              <a16:creationId xmlns:a16="http://schemas.microsoft.com/office/drawing/2014/main" xmlns="" id="{00000000-0008-0000-0300-000030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45" name="Picture 14" descr="ecblank">
          <a:extLst>
            <a:ext uri="{FF2B5EF4-FFF2-40B4-BE49-F238E27FC236}">
              <a16:creationId xmlns:a16="http://schemas.microsoft.com/office/drawing/2014/main" xmlns="" id="{00000000-0008-0000-0300-000031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46" name="Picture 18" descr="ecblank">
          <a:extLst>
            <a:ext uri="{FF2B5EF4-FFF2-40B4-BE49-F238E27FC236}">
              <a16:creationId xmlns:a16="http://schemas.microsoft.com/office/drawing/2014/main" xmlns="" id="{00000000-0008-0000-0300-000032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47" name="Picture 22" descr="ecblank">
          <a:extLst>
            <a:ext uri="{FF2B5EF4-FFF2-40B4-BE49-F238E27FC236}">
              <a16:creationId xmlns:a16="http://schemas.microsoft.com/office/drawing/2014/main" xmlns="" id="{00000000-0008-0000-0300-000033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48" name="Picture 26" descr="ecblank">
          <a:extLst>
            <a:ext uri="{FF2B5EF4-FFF2-40B4-BE49-F238E27FC236}">
              <a16:creationId xmlns:a16="http://schemas.microsoft.com/office/drawing/2014/main" xmlns="" id="{00000000-0008-0000-0300-000034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49" name="Picture 30" descr="ecblank">
          <a:extLst>
            <a:ext uri="{FF2B5EF4-FFF2-40B4-BE49-F238E27FC236}">
              <a16:creationId xmlns:a16="http://schemas.microsoft.com/office/drawing/2014/main" xmlns="" id="{00000000-0008-0000-0300-000035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50" name="Picture 34" descr="ecblank">
          <a:extLst>
            <a:ext uri="{FF2B5EF4-FFF2-40B4-BE49-F238E27FC236}">
              <a16:creationId xmlns:a16="http://schemas.microsoft.com/office/drawing/2014/main" xmlns="" id="{00000000-0008-0000-0300-000036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51" name="Picture 38" descr="ecblank">
          <a:extLst>
            <a:ext uri="{FF2B5EF4-FFF2-40B4-BE49-F238E27FC236}">
              <a16:creationId xmlns:a16="http://schemas.microsoft.com/office/drawing/2014/main" xmlns="" id="{00000000-0008-0000-0300-000037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52" name="Picture 43" descr="ecblank">
          <a:extLst>
            <a:ext uri="{FF2B5EF4-FFF2-40B4-BE49-F238E27FC236}">
              <a16:creationId xmlns:a16="http://schemas.microsoft.com/office/drawing/2014/main" xmlns="" id="{00000000-0008-0000-0300-000038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53" name="Picture 47" descr="ecblank">
          <a:extLst>
            <a:ext uri="{FF2B5EF4-FFF2-40B4-BE49-F238E27FC236}">
              <a16:creationId xmlns:a16="http://schemas.microsoft.com/office/drawing/2014/main" xmlns="" id="{00000000-0008-0000-0300-000039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54" name="Picture 51" descr="ecblank">
          <a:extLst>
            <a:ext uri="{FF2B5EF4-FFF2-40B4-BE49-F238E27FC236}">
              <a16:creationId xmlns:a16="http://schemas.microsoft.com/office/drawing/2014/main" xmlns="" id="{00000000-0008-0000-0300-00003A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55" name="Picture 55" descr="ecblank">
          <a:extLst>
            <a:ext uri="{FF2B5EF4-FFF2-40B4-BE49-F238E27FC236}">
              <a16:creationId xmlns:a16="http://schemas.microsoft.com/office/drawing/2014/main" xmlns="" id="{00000000-0008-0000-0300-00003B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56" name="Picture 59" descr="ecblank">
          <a:extLst>
            <a:ext uri="{FF2B5EF4-FFF2-40B4-BE49-F238E27FC236}">
              <a16:creationId xmlns:a16="http://schemas.microsoft.com/office/drawing/2014/main" xmlns="" id="{00000000-0008-0000-0300-00003C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57" name="Picture 63" descr="ecblank">
          <a:extLst>
            <a:ext uri="{FF2B5EF4-FFF2-40B4-BE49-F238E27FC236}">
              <a16:creationId xmlns:a16="http://schemas.microsoft.com/office/drawing/2014/main" xmlns="" id="{00000000-0008-0000-0300-00003D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58" name="Picture 64" descr="ecblank">
          <a:extLst>
            <a:ext uri="{FF2B5EF4-FFF2-40B4-BE49-F238E27FC236}">
              <a16:creationId xmlns:a16="http://schemas.microsoft.com/office/drawing/2014/main" xmlns="" id="{00000000-0008-0000-0300-00003E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59" name="Picture 65" descr="ecblank">
          <a:extLst>
            <a:ext uri="{FF2B5EF4-FFF2-40B4-BE49-F238E27FC236}">
              <a16:creationId xmlns:a16="http://schemas.microsoft.com/office/drawing/2014/main" xmlns="" id="{00000000-0008-0000-0300-00003F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60" name="Picture 66" descr="ecblank">
          <a:extLst>
            <a:ext uri="{FF2B5EF4-FFF2-40B4-BE49-F238E27FC236}">
              <a16:creationId xmlns:a16="http://schemas.microsoft.com/office/drawing/2014/main" xmlns="" id="{00000000-0008-0000-0300-000040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61" name="Picture 68" descr="ecblank">
          <a:extLst>
            <a:ext uri="{FF2B5EF4-FFF2-40B4-BE49-F238E27FC236}">
              <a16:creationId xmlns:a16="http://schemas.microsoft.com/office/drawing/2014/main" xmlns="" id="{00000000-0008-0000-0300-000041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62" name="Picture 72" descr="ecblank">
          <a:extLst>
            <a:ext uri="{FF2B5EF4-FFF2-40B4-BE49-F238E27FC236}">
              <a16:creationId xmlns:a16="http://schemas.microsoft.com/office/drawing/2014/main" xmlns="" id="{00000000-0008-0000-0300-000042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63" name="Picture 97" descr="ecblank">
          <a:extLst>
            <a:ext uri="{FF2B5EF4-FFF2-40B4-BE49-F238E27FC236}">
              <a16:creationId xmlns:a16="http://schemas.microsoft.com/office/drawing/2014/main" xmlns="" id="{00000000-0008-0000-0300-000043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64" name="Picture 99" descr="ecblank">
          <a:extLst>
            <a:ext uri="{FF2B5EF4-FFF2-40B4-BE49-F238E27FC236}">
              <a16:creationId xmlns:a16="http://schemas.microsoft.com/office/drawing/2014/main" xmlns="" id="{00000000-0008-0000-0300-000044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65" name="Picture 101" descr="ecblank">
          <a:extLst>
            <a:ext uri="{FF2B5EF4-FFF2-40B4-BE49-F238E27FC236}">
              <a16:creationId xmlns:a16="http://schemas.microsoft.com/office/drawing/2014/main" xmlns="" id="{00000000-0008-0000-0300-000045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66" name="Picture 103" descr="ecblank">
          <a:extLst>
            <a:ext uri="{FF2B5EF4-FFF2-40B4-BE49-F238E27FC236}">
              <a16:creationId xmlns:a16="http://schemas.microsoft.com/office/drawing/2014/main" xmlns="" id="{00000000-0008-0000-0300-000046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21" name="Picture 30" descr="ecblank">
          <a:extLst>
            <a:ext uri="{FF2B5EF4-FFF2-40B4-BE49-F238E27FC236}">
              <a16:creationId xmlns:a16="http://schemas.microsoft.com/office/drawing/2014/main" xmlns="" id="{00000000-0008-0000-0300-000025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22" name="Picture 34" descr="ecblank">
          <a:extLst>
            <a:ext uri="{FF2B5EF4-FFF2-40B4-BE49-F238E27FC236}">
              <a16:creationId xmlns:a16="http://schemas.microsoft.com/office/drawing/2014/main" xmlns="" id="{00000000-0008-0000-0300-000026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23" name="Picture 38" descr="ecblank">
          <a:extLst>
            <a:ext uri="{FF2B5EF4-FFF2-40B4-BE49-F238E27FC236}">
              <a16:creationId xmlns:a16="http://schemas.microsoft.com/office/drawing/2014/main" xmlns="" id="{00000000-0008-0000-0300-000027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24" name="Picture 43" descr="ecblank">
          <a:extLst>
            <a:ext uri="{FF2B5EF4-FFF2-40B4-BE49-F238E27FC236}">
              <a16:creationId xmlns:a16="http://schemas.microsoft.com/office/drawing/2014/main" xmlns="" id="{00000000-0008-0000-0300-000028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25" name="Picture 47" descr="ecblank">
          <a:extLst>
            <a:ext uri="{FF2B5EF4-FFF2-40B4-BE49-F238E27FC236}">
              <a16:creationId xmlns:a16="http://schemas.microsoft.com/office/drawing/2014/main" xmlns="" id="{00000000-0008-0000-0300-000029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26" name="Picture 51" descr="ecblank">
          <a:extLst>
            <a:ext uri="{FF2B5EF4-FFF2-40B4-BE49-F238E27FC236}">
              <a16:creationId xmlns:a16="http://schemas.microsoft.com/office/drawing/2014/main" xmlns="" id="{00000000-0008-0000-0300-00002A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27" name="Picture 55" descr="ecblank">
          <a:extLst>
            <a:ext uri="{FF2B5EF4-FFF2-40B4-BE49-F238E27FC236}">
              <a16:creationId xmlns:a16="http://schemas.microsoft.com/office/drawing/2014/main" xmlns="" id="{00000000-0008-0000-0300-00002B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28" name="Picture 59" descr="ecblank">
          <a:extLst>
            <a:ext uri="{FF2B5EF4-FFF2-40B4-BE49-F238E27FC236}">
              <a16:creationId xmlns:a16="http://schemas.microsoft.com/office/drawing/2014/main" xmlns="" id="{00000000-0008-0000-0300-00002C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29" name="Picture 63" descr="ecblank">
          <a:extLst>
            <a:ext uri="{FF2B5EF4-FFF2-40B4-BE49-F238E27FC236}">
              <a16:creationId xmlns:a16="http://schemas.microsoft.com/office/drawing/2014/main" xmlns="" id="{00000000-0008-0000-0300-00002D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30" name="Picture 64" descr="ecblank">
          <a:extLst>
            <a:ext uri="{FF2B5EF4-FFF2-40B4-BE49-F238E27FC236}">
              <a16:creationId xmlns:a16="http://schemas.microsoft.com/office/drawing/2014/main" xmlns="" id="{00000000-0008-0000-0300-00002E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31" name="Picture 65" descr="ecblank">
          <a:extLst>
            <a:ext uri="{FF2B5EF4-FFF2-40B4-BE49-F238E27FC236}">
              <a16:creationId xmlns:a16="http://schemas.microsoft.com/office/drawing/2014/main" xmlns="" id="{00000000-0008-0000-0300-00002F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32" name="Picture 66" descr="ecblank">
          <a:extLst>
            <a:ext uri="{FF2B5EF4-FFF2-40B4-BE49-F238E27FC236}">
              <a16:creationId xmlns:a16="http://schemas.microsoft.com/office/drawing/2014/main" xmlns="" id="{00000000-0008-0000-0300-000030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33" name="Picture 68" descr="ecblank">
          <a:extLst>
            <a:ext uri="{FF2B5EF4-FFF2-40B4-BE49-F238E27FC236}">
              <a16:creationId xmlns:a16="http://schemas.microsoft.com/office/drawing/2014/main" xmlns="" id="{00000000-0008-0000-0300-000031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34" name="Picture 72" descr="ecblank">
          <a:extLst>
            <a:ext uri="{FF2B5EF4-FFF2-40B4-BE49-F238E27FC236}">
              <a16:creationId xmlns:a16="http://schemas.microsoft.com/office/drawing/2014/main" xmlns="" id="{00000000-0008-0000-0300-000032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35" name="Picture 97" descr="ecblank">
          <a:extLst>
            <a:ext uri="{FF2B5EF4-FFF2-40B4-BE49-F238E27FC236}">
              <a16:creationId xmlns:a16="http://schemas.microsoft.com/office/drawing/2014/main" xmlns="" id="{00000000-0008-0000-0300-000033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36" name="Picture 99" descr="ecblank">
          <a:extLst>
            <a:ext uri="{FF2B5EF4-FFF2-40B4-BE49-F238E27FC236}">
              <a16:creationId xmlns:a16="http://schemas.microsoft.com/office/drawing/2014/main" xmlns="" id="{00000000-0008-0000-0300-000034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37" name="Picture 101" descr="ecblank">
          <a:extLst>
            <a:ext uri="{FF2B5EF4-FFF2-40B4-BE49-F238E27FC236}">
              <a16:creationId xmlns:a16="http://schemas.microsoft.com/office/drawing/2014/main" xmlns="" id="{00000000-0008-0000-0300-000035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38" name="Picture 103" descr="ecblank">
          <a:extLst>
            <a:ext uri="{FF2B5EF4-FFF2-40B4-BE49-F238E27FC236}">
              <a16:creationId xmlns:a16="http://schemas.microsoft.com/office/drawing/2014/main" xmlns="" id="{00000000-0008-0000-0300-000036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39" name="Picture 105" descr="ecblank">
          <a:extLst>
            <a:ext uri="{FF2B5EF4-FFF2-40B4-BE49-F238E27FC236}">
              <a16:creationId xmlns:a16="http://schemas.microsoft.com/office/drawing/2014/main" xmlns="" id="{00000000-0008-0000-0300-000037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40" name="Picture 2" descr="ecblank">
          <a:extLst>
            <a:ext uri="{FF2B5EF4-FFF2-40B4-BE49-F238E27FC236}">
              <a16:creationId xmlns:a16="http://schemas.microsoft.com/office/drawing/2014/main" xmlns="" id="{00000000-0008-0000-0300-000038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41" name="Picture 6" descr="ecblank">
          <a:extLst>
            <a:ext uri="{FF2B5EF4-FFF2-40B4-BE49-F238E27FC236}">
              <a16:creationId xmlns:a16="http://schemas.microsoft.com/office/drawing/2014/main" xmlns="" id="{00000000-0008-0000-0300-000039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42" name="Picture 10" descr="ecblank">
          <a:extLst>
            <a:ext uri="{FF2B5EF4-FFF2-40B4-BE49-F238E27FC236}">
              <a16:creationId xmlns:a16="http://schemas.microsoft.com/office/drawing/2014/main" xmlns="" id="{00000000-0008-0000-0300-00003A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43" name="Picture 14" descr="ecblank">
          <a:extLst>
            <a:ext uri="{FF2B5EF4-FFF2-40B4-BE49-F238E27FC236}">
              <a16:creationId xmlns:a16="http://schemas.microsoft.com/office/drawing/2014/main" xmlns="" id="{00000000-0008-0000-0300-00003B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44" name="Picture 18" descr="ecblank">
          <a:extLst>
            <a:ext uri="{FF2B5EF4-FFF2-40B4-BE49-F238E27FC236}">
              <a16:creationId xmlns:a16="http://schemas.microsoft.com/office/drawing/2014/main" xmlns="" id="{00000000-0008-0000-0300-00003C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45" name="Picture 22" descr="ecblank">
          <a:extLst>
            <a:ext uri="{FF2B5EF4-FFF2-40B4-BE49-F238E27FC236}">
              <a16:creationId xmlns:a16="http://schemas.microsoft.com/office/drawing/2014/main" xmlns="" id="{00000000-0008-0000-0300-00003D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46" name="Picture 26" descr="ecblank">
          <a:extLst>
            <a:ext uri="{FF2B5EF4-FFF2-40B4-BE49-F238E27FC236}">
              <a16:creationId xmlns:a16="http://schemas.microsoft.com/office/drawing/2014/main" xmlns="" id="{00000000-0008-0000-0300-00003E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47" name="Picture 30" descr="ecblank">
          <a:extLst>
            <a:ext uri="{FF2B5EF4-FFF2-40B4-BE49-F238E27FC236}">
              <a16:creationId xmlns:a16="http://schemas.microsoft.com/office/drawing/2014/main" xmlns="" id="{00000000-0008-0000-0300-00003F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48" name="Picture 34" descr="ecblank">
          <a:extLst>
            <a:ext uri="{FF2B5EF4-FFF2-40B4-BE49-F238E27FC236}">
              <a16:creationId xmlns:a16="http://schemas.microsoft.com/office/drawing/2014/main" xmlns="" id="{00000000-0008-0000-0300-000040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49" name="Picture 38" descr="ecblank">
          <a:extLst>
            <a:ext uri="{FF2B5EF4-FFF2-40B4-BE49-F238E27FC236}">
              <a16:creationId xmlns:a16="http://schemas.microsoft.com/office/drawing/2014/main" xmlns="" id="{00000000-0008-0000-0300-000041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50" name="Picture 43" descr="ecblank">
          <a:extLst>
            <a:ext uri="{FF2B5EF4-FFF2-40B4-BE49-F238E27FC236}">
              <a16:creationId xmlns:a16="http://schemas.microsoft.com/office/drawing/2014/main" xmlns="" id="{00000000-0008-0000-0300-000042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51" name="Picture 47" descr="ecblank">
          <a:extLst>
            <a:ext uri="{FF2B5EF4-FFF2-40B4-BE49-F238E27FC236}">
              <a16:creationId xmlns:a16="http://schemas.microsoft.com/office/drawing/2014/main" xmlns="" id="{00000000-0008-0000-0300-000043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52" name="Picture 51" descr="ecblank">
          <a:extLst>
            <a:ext uri="{FF2B5EF4-FFF2-40B4-BE49-F238E27FC236}">
              <a16:creationId xmlns:a16="http://schemas.microsoft.com/office/drawing/2014/main" xmlns="" id="{00000000-0008-0000-0300-000044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53" name="Picture 55" descr="ecblank">
          <a:extLst>
            <a:ext uri="{FF2B5EF4-FFF2-40B4-BE49-F238E27FC236}">
              <a16:creationId xmlns:a16="http://schemas.microsoft.com/office/drawing/2014/main" xmlns="" id="{00000000-0008-0000-0300-000045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54" name="Picture 59" descr="ecblank">
          <a:extLst>
            <a:ext uri="{FF2B5EF4-FFF2-40B4-BE49-F238E27FC236}">
              <a16:creationId xmlns:a16="http://schemas.microsoft.com/office/drawing/2014/main" xmlns="" id="{00000000-0008-0000-0300-000046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55" name="Picture 63" descr="ecblank">
          <a:extLst>
            <a:ext uri="{FF2B5EF4-FFF2-40B4-BE49-F238E27FC236}">
              <a16:creationId xmlns:a16="http://schemas.microsoft.com/office/drawing/2014/main" xmlns="" id="{00000000-0008-0000-0300-000047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56" name="Picture 64" descr="ecblank">
          <a:extLst>
            <a:ext uri="{FF2B5EF4-FFF2-40B4-BE49-F238E27FC236}">
              <a16:creationId xmlns:a16="http://schemas.microsoft.com/office/drawing/2014/main" xmlns="" id="{00000000-0008-0000-0300-000048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57" name="Picture 65" descr="ecblank">
          <a:extLst>
            <a:ext uri="{FF2B5EF4-FFF2-40B4-BE49-F238E27FC236}">
              <a16:creationId xmlns:a16="http://schemas.microsoft.com/office/drawing/2014/main" xmlns="" id="{00000000-0008-0000-0300-000049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58" name="Picture 66" descr="ecblank">
          <a:extLst>
            <a:ext uri="{FF2B5EF4-FFF2-40B4-BE49-F238E27FC236}">
              <a16:creationId xmlns:a16="http://schemas.microsoft.com/office/drawing/2014/main" xmlns="" id="{00000000-0008-0000-0300-00004A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59" name="Picture 68" descr="ecblank">
          <a:extLst>
            <a:ext uri="{FF2B5EF4-FFF2-40B4-BE49-F238E27FC236}">
              <a16:creationId xmlns:a16="http://schemas.microsoft.com/office/drawing/2014/main" xmlns="" id="{00000000-0008-0000-0300-00004B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60" name="Picture 72" descr="ecblank">
          <a:extLst>
            <a:ext uri="{FF2B5EF4-FFF2-40B4-BE49-F238E27FC236}">
              <a16:creationId xmlns:a16="http://schemas.microsoft.com/office/drawing/2014/main" xmlns="" id="{00000000-0008-0000-0300-00004C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61" name="Picture 97" descr="ecblank">
          <a:extLst>
            <a:ext uri="{FF2B5EF4-FFF2-40B4-BE49-F238E27FC236}">
              <a16:creationId xmlns:a16="http://schemas.microsoft.com/office/drawing/2014/main" xmlns="" id="{00000000-0008-0000-0300-00004D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62" name="Picture 99" descr="ecblank">
          <a:extLst>
            <a:ext uri="{FF2B5EF4-FFF2-40B4-BE49-F238E27FC236}">
              <a16:creationId xmlns:a16="http://schemas.microsoft.com/office/drawing/2014/main" xmlns="" id="{00000000-0008-0000-0300-00004E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63" name="Picture 101" descr="ecblank">
          <a:extLst>
            <a:ext uri="{FF2B5EF4-FFF2-40B4-BE49-F238E27FC236}">
              <a16:creationId xmlns:a16="http://schemas.microsoft.com/office/drawing/2014/main" xmlns="" id="{00000000-0008-0000-0300-00004F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64" name="Picture 103" descr="ecblank">
          <a:extLst>
            <a:ext uri="{FF2B5EF4-FFF2-40B4-BE49-F238E27FC236}">
              <a16:creationId xmlns:a16="http://schemas.microsoft.com/office/drawing/2014/main" xmlns="" id="{00000000-0008-0000-0300-000050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65" name="Picture 26" descr="ecblank">
          <a:extLst>
            <a:ext uri="{FF2B5EF4-FFF2-40B4-BE49-F238E27FC236}">
              <a16:creationId xmlns:a16="http://schemas.microsoft.com/office/drawing/2014/main" xmlns="" id="{00000000-0008-0000-0300-000051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66" name="Picture 30" descr="ecblank">
          <a:extLst>
            <a:ext uri="{FF2B5EF4-FFF2-40B4-BE49-F238E27FC236}">
              <a16:creationId xmlns:a16="http://schemas.microsoft.com/office/drawing/2014/main" xmlns="" id="{00000000-0008-0000-0300-000052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67" name="Picture 34" descr="ecblank">
          <a:extLst>
            <a:ext uri="{FF2B5EF4-FFF2-40B4-BE49-F238E27FC236}">
              <a16:creationId xmlns:a16="http://schemas.microsoft.com/office/drawing/2014/main" xmlns="" id="{00000000-0008-0000-0300-000053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68" name="Picture 38" descr="ecblank">
          <a:extLst>
            <a:ext uri="{FF2B5EF4-FFF2-40B4-BE49-F238E27FC236}">
              <a16:creationId xmlns:a16="http://schemas.microsoft.com/office/drawing/2014/main" xmlns="" id="{00000000-0008-0000-0300-000054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69" name="Picture 43" descr="ecblank">
          <a:extLst>
            <a:ext uri="{FF2B5EF4-FFF2-40B4-BE49-F238E27FC236}">
              <a16:creationId xmlns:a16="http://schemas.microsoft.com/office/drawing/2014/main" xmlns="" id="{00000000-0008-0000-0300-000055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70" name="Picture 47" descr="ecblank">
          <a:extLst>
            <a:ext uri="{FF2B5EF4-FFF2-40B4-BE49-F238E27FC236}">
              <a16:creationId xmlns:a16="http://schemas.microsoft.com/office/drawing/2014/main" xmlns="" id="{00000000-0008-0000-0300-000056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71" name="Picture 51" descr="ecblank">
          <a:extLst>
            <a:ext uri="{FF2B5EF4-FFF2-40B4-BE49-F238E27FC236}">
              <a16:creationId xmlns:a16="http://schemas.microsoft.com/office/drawing/2014/main" xmlns="" id="{00000000-0008-0000-0300-000057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72" name="Picture 55" descr="ecblank">
          <a:extLst>
            <a:ext uri="{FF2B5EF4-FFF2-40B4-BE49-F238E27FC236}">
              <a16:creationId xmlns:a16="http://schemas.microsoft.com/office/drawing/2014/main" xmlns="" id="{00000000-0008-0000-0300-000058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73" name="Picture 59" descr="ecblank">
          <a:extLst>
            <a:ext uri="{FF2B5EF4-FFF2-40B4-BE49-F238E27FC236}">
              <a16:creationId xmlns:a16="http://schemas.microsoft.com/office/drawing/2014/main" xmlns="" id="{00000000-0008-0000-0300-000059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74" name="Picture 63" descr="ecblank">
          <a:extLst>
            <a:ext uri="{FF2B5EF4-FFF2-40B4-BE49-F238E27FC236}">
              <a16:creationId xmlns:a16="http://schemas.microsoft.com/office/drawing/2014/main" xmlns="" id="{00000000-0008-0000-0300-00005A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75" name="Picture 64" descr="ecblank">
          <a:extLst>
            <a:ext uri="{FF2B5EF4-FFF2-40B4-BE49-F238E27FC236}">
              <a16:creationId xmlns:a16="http://schemas.microsoft.com/office/drawing/2014/main" xmlns="" id="{00000000-0008-0000-0300-00005B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76" name="Picture 65" descr="ecblank">
          <a:extLst>
            <a:ext uri="{FF2B5EF4-FFF2-40B4-BE49-F238E27FC236}">
              <a16:creationId xmlns:a16="http://schemas.microsoft.com/office/drawing/2014/main" xmlns="" id="{00000000-0008-0000-0300-00005C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77" name="Picture 66" descr="ecblank">
          <a:extLst>
            <a:ext uri="{FF2B5EF4-FFF2-40B4-BE49-F238E27FC236}">
              <a16:creationId xmlns:a16="http://schemas.microsoft.com/office/drawing/2014/main" xmlns="" id="{00000000-0008-0000-0300-00005D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78" name="Picture 68" descr="ecblank">
          <a:extLst>
            <a:ext uri="{FF2B5EF4-FFF2-40B4-BE49-F238E27FC236}">
              <a16:creationId xmlns:a16="http://schemas.microsoft.com/office/drawing/2014/main" xmlns="" id="{00000000-0008-0000-0300-00005E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79" name="Picture 72" descr="ecblank">
          <a:extLst>
            <a:ext uri="{FF2B5EF4-FFF2-40B4-BE49-F238E27FC236}">
              <a16:creationId xmlns:a16="http://schemas.microsoft.com/office/drawing/2014/main" xmlns="" id="{00000000-0008-0000-0300-00005F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80" name="Picture 97" descr="ecblank">
          <a:extLst>
            <a:ext uri="{FF2B5EF4-FFF2-40B4-BE49-F238E27FC236}">
              <a16:creationId xmlns:a16="http://schemas.microsoft.com/office/drawing/2014/main" xmlns="" id="{00000000-0008-0000-0300-000060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81" name="Picture 99" descr="ecblank">
          <a:extLst>
            <a:ext uri="{FF2B5EF4-FFF2-40B4-BE49-F238E27FC236}">
              <a16:creationId xmlns:a16="http://schemas.microsoft.com/office/drawing/2014/main" xmlns="" id="{00000000-0008-0000-0300-000061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82" name="Picture 101" descr="ecblank">
          <a:extLst>
            <a:ext uri="{FF2B5EF4-FFF2-40B4-BE49-F238E27FC236}">
              <a16:creationId xmlns:a16="http://schemas.microsoft.com/office/drawing/2014/main" xmlns="" id="{00000000-0008-0000-0300-000062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83" name="Picture 103" descr="ecblank">
          <a:extLst>
            <a:ext uri="{FF2B5EF4-FFF2-40B4-BE49-F238E27FC236}">
              <a16:creationId xmlns:a16="http://schemas.microsoft.com/office/drawing/2014/main" xmlns="" id="{00000000-0008-0000-0300-000063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84" name="Picture 105" descr="ecblank">
          <a:extLst>
            <a:ext uri="{FF2B5EF4-FFF2-40B4-BE49-F238E27FC236}">
              <a16:creationId xmlns:a16="http://schemas.microsoft.com/office/drawing/2014/main" xmlns="" id="{00000000-0008-0000-0300-000064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85" name="Picture 2" descr="ecblank">
          <a:extLst>
            <a:ext uri="{FF2B5EF4-FFF2-40B4-BE49-F238E27FC236}">
              <a16:creationId xmlns:a16="http://schemas.microsoft.com/office/drawing/2014/main" xmlns="" id="{00000000-0008-0000-0300-000065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86" name="Picture 6" descr="ecblank">
          <a:extLst>
            <a:ext uri="{FF2B5EF4-FFF2-40B4-BE49-F238E27FC236}">
              <a16:creationId xmlns:a16="http://schemas.microsoft.com/office/drawing/2014/main" xmlns="" id="{00000000-0008-0000-0300-000066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87" name="Picture 10" descr="ecblank">
          <a:extLst>
            <a:ext uri="{FF2B5EF4-FFF2-40B4-BE49-F238E27FC236}">
              <a16:creationId xmlns:a16="http://schemas.microsoft.com/office/drawing/2014/main" xmlns="" id="{00000000-0008-0000-0300-000067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88" name="Picture 14" descr="ecblank">
          <a:extLst>
            <a:ext uri="{FF2B5EF4-FFF2-40B4-BE49-F238E27FC236}">
              <a16:creationId xmlns:a16="http://schemas.microsoft.com/office/drawing/2014/main" xmlns="" id="{00000000-0008-0000-0300-000068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89" name="Picture 18" descr="ecblank">
          <a:extLst>
            <a:ext uri="{FF2B5EF4-FFF2-40B4-BE49-F238E27FC236}">
              <a16:creationId xmlns:a16="http://schemas.microsoft.com/office/drawing/2014/main" xmlns="" id="{00000000-0008-0000-0300-000069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90" name="Picture 22" descr="ecblank">
          <a:extLst>
            <a:ext uri="{FF2B5EF4-FFF2-40B4-BE49-F238E27FC236}">
              <a16:creationId xmlns:a16="http://schemas.microsoft.com/office/drawing/2014/main" xmlns="" id="{00000000-0008-0000-0300-00006A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91" name="Picture 26" descr="ecblank">
          <a:extLst>
            <a:ext uri="{FF2B5EF4-FFF2-40B4-BE49-F238E27FC236}">
              <a16:creationId xmlns:a16="http://schemas.microsoft.com/office/drawing/2014/main" xmlns="" id="{00000000-0008-0000-0300-00006B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92" name="Picture 30" descr="ecblank">
          <a:extLst>
            <a:ext uri="{FF2B5EF4-FFF2-40B4-BE49-F238E27FC236}">
              <a16:creationId xmlns:a16="http://schemas.microsoft.com/office/drawing/2014/main" xmlns="" id="{00000000-0008-0000-0300-00006C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93" name="Picture 34" descr="ecblank">
          <a:extLst>
            <a:ext uri="{FF2B5EF4-FFF2-40B4-BE49-F238E27FC236}">
              <a16:creationId xmlns:a16="http://schemas.microsoft.com/office/drawing/2014/main" xmlns="" id="{00000000-0008-0000-0300-00006D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94" name="Picture 38" descr="ecblank">
          <a:extLst>
            <a:ext uri="{FF2B5EF4-FFF2-40B4-BE49-F238E27FC236}">
              <a16:creationId xmlns:a16="http://schemas.microsoft.com/office/drawing/2014/main" xmlns="" id="{00000000-0008-0000-0300-00006E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95" name="Picture 43" descr="ecblank">
          <a:extLst>
            <a:ext uri="{FF2B5EF4-FFF2-40B4-BE49-F238E27FC236}">
              <a16:creationId xmlns:a16="http://schemas.microsoft.com/office/drawing/2014/main" xmlns="" id="{00000000-0008-0000-0300-00006F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96" name="Picture 47" descr="ecblank">
          <a:extLst>
            <a:ext uri="{FF2B5EF4-FFF2-40B4-BE49-F238E27FC236}">
              <a16:creationId xmlns:a16="http://schemas.microsoft.com/office/drawing/2014/main" xmlns="" id="{00000000-0008-0000-0300-000070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97" name="Picture 51" descr="ecblank">
          <a:extLst>
            <a:ext uri="{FF2B5EF4-FFF2-40B4-BE49-F238E27FC236}">
              <a16:creationId xmlns:a16="http://schemas.microsoft.com/office/drawing/2014/main" xmlns="" id="{00000000-0008-0000-0300-000071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98" name="Picture 55" descr="ecblank">
          <a:extLst>
            <a:ext uri="{FF2B5EF4-FFF2-40B4-BE49-F238E27FC236}">
              <a16:creationId xmlns:a16="http://schemas.microsoft.com/office/drawing/2014/main" xmlns="" id="{00000000-0008-0000-0300-000072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99" name="Picture 59" descr="ecblank">
          <a:extLst>
            <a:ext uri="{FF2B5EF4-FFF2-40B4-BE49-F238E27FC236}">
              <a16:creationId xmlns:a16="http://schemas.microsoft.com/office/drawing/2014/main" xmlns="" id="{00000000-0008-0000-0300-000073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700" name="Picture 63" descr="ecblank">
          <a:extLst>
            <a:ext uri="{FF2B5EF4-FFF2-40B4-BE49-F238E27FC236}">
              <a16:creationId xmlns:a16="http://schemas.microsoft.com/office/drawing/2014/main" xmlns="" id="{00000000-0008-0000-0300-000074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701" name="Picture 64" descr="ecblank">
          <a:extLst>
            <a:ext uri="{FF2B5EF4-FFF2-40B4-BE49-F238E27FC236}">
              <a16:creationId xmlns:a16="http://schemas.microsoft.com/office/drawing/2014/main" xmlns="" id="{00000000-0008-0000-0300-000075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702" name="Picture 65" descr="ecblank">
          <a:extLst>
            <a:ext uri="{FF2B5EF4-FFF2-40B4-BE49-F238E27FC236}">
              <a16:creationId xmlns:a16="http://schemas.microsoft.com/office/drawing/2014/main" xmlns="" id="{00000000-0008-0000-0300-000076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703" name="Picture 66" descr="ecblank">
          <a:extLst>
            <a:ext uri="{FF2B5EF4-FFF2-40B4-BE49-F238E27FC236}">
              <a16:creationId xmlns:a16="http://schemas.microsoft.com/office/drawing/2014/main" xmlns="" id="{00000000-0008-0000-0300-000077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704" name="Picture 68" descr="ecblank">
          <a:extLst>
            <a:ext uri="{FF2B5EF4-FFF2-40B4-BE49-F238E27FC236}">
              <a16:creationId xmlns:a16="http://schemas.microsoft.com/office/drawing/2014/main" xmlns="" id="{00000000-0008-0000-0300-000078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705" name="Picture 72" descr="ecblank">
          <a:extLst>
            <a:ext uri="{FF2B5EF4-FFF2-40B4-BE49-F238E27FC236}">
              <a16:creationId xmlns:a16="http://schemas.microsoft.com/office/drawing/2014/main" xmlns="" id="{00000000-0008-0000-0300-000079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706" name="Picture 97" descr="ecblank">
          <a:extLst>
            <a:ext uri="{FF2B5EF4-FFF2-40B4-BE49-F238E27FC236}">
              <a16:creationId xmlns:a16="http://schemas.microsoft.com/office/drawing/2014/main" xmlns="" id="{00000000-0008-0000-0300-00007A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707" name="Picture 99" descr="ecblank">
          <a:extLst>
            <a:ext uri="{FF2B5EF4-FFF2-40B4-BE49-F238E27FC236}">
              <a16:creationId xmlns:a16="http://schemas.microsoft.com/office/drawing/2014/main" xmlns="" id="{00000000-0008-0000-0300-00007B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708" name="Picture 101" descr="ecblank">
          <a:extLst>
            <a:ext uri="{FF2B5EF4-FFF2-40B4-BE49-F238E27FC236}">
              <a16:creationId xmlns:a16="http://schemas.microsoft.com/office/drawing/2014/main" xmlns="" id="{00000000-0008-0000-0300-00007C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709" name="Picture 103" descr="ecblank">
          <a:extLst>
            <a:ext uri="{FF2B5EF4-FFF2-40B4-BE49-F238E27FC236}">
              <a16:creationId xmlns:a16="http://schemas.microsoft.com/office/drawing/2014/main" xmlns="" id="{00000000-0008-0000-0300-00007D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10" name="Picture 30" descr="ecblank">
          <a:extLst>
            <a:ext uri="{FF2B5EF4-FFF2-40B4-BE49-F238E27FC236}">
              <a16:creationId xmlns:a16="http://schemas.microsoft.com/office/drawing/2014/main" xmlns="" id="{00000000-0008-0000-0300-00007E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11" name="Picture 34" descr="ecblank">
          <a:extLst>
            <a:ext uri="{FF2B5EF4-FFF2-40B4-BE49-F238E27FC236}">
              <a16:creationId xmlns:a16="http://schemas.microsoft.com/office/drawing/2014/main" xmlns="" id="{00000000-0008-0000-0300-00007F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12" name="Picture 38" descr="ecblank">
          <a:extLst>
            <a:ext uri="{FF2B5EF4-FFF2-40B4-BE49-F238E27FC236}">
              <a16:creationId xmlns:a16="http://schemas.microsoft.com/office/drawing/2014/main" xmlns="" id="{00000000-0008-0000-0300-000080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13" name="Picture 43" descr="ecblank">
          <a:extLst>
            <a:ext uri="{FF2B5EF4-FFF2-40B4-BE49-F238E27FC236}">
              <a16:creationId xmlns:a16="http://schemas.microsoft.com/office/drawing/2014/main" xmlns="" id="{00000000-0008-0000-0300-000081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14" name="Picture 47" descr="ecblank">
          <a:extLst>
            <a:ext uri="{FF2B5EF4-FFF2-40B4-BE49-F238E27FC236}">
              <a16:creationId xmlns:a16="http://schemas.microsoft.com/office/drawing/2014/main" xmlns="" id="{00000000-0008-0000-0300-000082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15" name="Picture 51" descr="ecblank">
          <a:extLst>
            <a:ext uri="{FF2B5EF4-FFF2-40B4-BE49-F238E27FC236}">
              <a16:creationId xmlns:a16="http://schemas.microsoft.com/office/drawing/2014/main" xmlns="" id="{00000000-0008-0000-0300-000083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16" name="Picture 55" descr="ecblank">
          <a:extLst>
            <a:ext uri="{FF2B5EF4-FFF2-40B4-BE49-F238E27FC236}">
              <a16:creationId xmlns:a16="http://schemas.microsoft.com/office/drawing/2014/main" xmlns="" id="{00000000-0008-0000-0300-000084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17" name="Picture 59" descr="ecblank">
          <a:extLst>
            <a:ext uri="{FF2B5EF4-FFF2-40B4-BE49-F238E27FC236}">
              <a16:creationId xmlns:a16="http://schemas.microsoft.com/office/drawing/2014/main" xmlns="" id="{00000000-0008-0000-0300-000085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18" name="Picture 63" descr="ecblank">
          <a:extLst>
            <a:ext uri="{FF2B5EF4-FFF2-40B4-BE49-F238E27FC236}">
              <a16:creationId xmlns:a16="http://schemas.microsoft.com/office/drawing/2014/main" xmlns="" id="{00000000-0008-0000-0300-000086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19" name="Picture 64" descr="ecblank">
          <a:extLst>
            <a:ext uri="{FF2B5EF4-FFF2-40B4-BE49-F238E27FC236}">
              <a16:creationId xmlns:a16="http://schemas.microsoft.com/office/drawing/2014/main" xmlns="" id="{00000000-0008-0000-0300-000087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20" name="Picture 65" descr="ecblank">
          <a:extLst>
            <a:ext uri="{FF2B5EF4-FFF2-40B4-BE49-F238E27FC236}">
              <a16:creationId xmlns:a16="http://schemas.microsoft.com/office/drawing/2014/main" xmlns="" id="{00000000-0008-0000-0300-000088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21" name="Picture 66" descr="ecblank">
          <a:extLst>
            <a:ext uri="{FF2B5EF4-FFF2-40B4-BE49-F238E27FC236}">
              <a16:creationId xmlns:a16="http://schemas.microsoft.com/office/drawing/2014/main" xmlns="" id="{00000000-0008-0000-0300-000089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22" name="Picture 68" descr="ecblank">
          <a:extLst>
            <a:ext uri="{FF2B5EF4-FFF2-40B4-BE49-F238E27FC236}">
              <a16:creationId xmlns:a16="http://schemas.microsoft.com/office/drawing/2014/main" xmlns="" id="{00000000-0008-0000-0300-00008A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23" name="Picture 72" descr="ecblank">
          <a:extLst>
            <a:ext uri="{FF2B5EF4-FFF2-40B4-BE49-F238E27FC236}">
              <a16:creationId xmlns:a16="http://schemas.microsoft.com/office/drawing/2014/main" xmlns="" id="{00000000-0008-0000-0300-00008B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24" name="Picture 97" descr="ecblank">
          <a:extLst>
            <a:ext uri="{FF2B5EF4-FFF2-40B4-BE49-F238E27FC236}">
              <a16:creationId xmlns:a16="http://schemas.microsoft.com/office/drawing/2014/main" xmlns="" id="{00000000-0008-0000-0300-00008C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25" name="Picture 99" descr="ecblank">
          <a:extLst>
            <a:ext uri="{FF2B5EF4-FFF2-40B4-BE49-F238E27FC236}">
              <a16:creationId xmlns:a16="http://schemas.microsoft.com/office/drawing/2014/main" xmlns="" id="{00000000-0008-0000-0300-00008D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26" name="Picture 101" descr="ecblank">
          <a:extLst>
            <a:ext uri="{FF2B5EF4-FFF2-40B4-BE49-F238E27FC236}">
              <a16:creationId xmlns:a16="http://schemas.microsoft.com/office/drawing/2014/main" xmlns="" id="{00000000-0008-0000-0300-00008E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27" name="Picture 103" descr="ecblank">
          <a:extLst>
            <a:ext uri="{FF2B5EF4-FFF2-40B4-BE49-F238E27FC236}">
              <a16:creationId xmlns:a16="http://schemas.microsoft.com/office/drawing/2014/main" xmlns="" id="{00000000-0008-0000-0300-00008F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28" name="Picture 105" descr="ecblank">
          <a:extLst>
            <a:ext uri="{FF2B5EF4-FFF2-40B4-BE49-F238E27FC236}">
              <a16:creationId xmlns:a16="http://schemas.microsoft.com/office/drawing/2014/main" xmlns="" id="{00000000-0008-0000-0300-000090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29" name="Picture 2" descr="ecblank">
          <a:extLst>
            <a:ext uri="{FF2B5EF4-FFF2-40B4-BE49-F238E27FC236}">
              <a16:creationId xmlns:a16="http://schemas.microsoft.com/office/drawing/2014/main" xmlns="" id="{00000000-0008-0000-0300-000091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30" name="Picture 6" descr="ecblank">
          <a:extLst>
            <a:ext uri="{FF2B5EF4-FFF2-40B4-BE49-F238E27FC236}">
              <a16:creationId xmlns:a16="http://schemas.microsoft.com/office/drawing/2014/main" xmlns="" id="{00000000-0008-0000-0300-000092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31" name="Picture 10" descr="ecblank">
          <a:extLst>
            <a:ext uri="{FF2B5EF4-FFF2-40B4-BE49-F238E27FC236}">
              <a16:creationId xmlns:a16="http://schemas.microsoft.com/office/drawing/2014/main" xmlns="" id="{00000000-0008-0000-0300-000093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32" name="Picture 14" descr="ecblank">
          <a:extLst>
            <a:ext uri="{FF2B5EF4-FFF2-40B4-BE49-F238E27FC236}">
              <a16:creationId xmlns:a16="http://schemas.microsoft.com/office/drawing/2014/main" xmlns="" id="{00000000-0008-0000-0300-000094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33" name="Picture 18" descr="ecblank">
          <a:extLst>
            <a:ext uri="{FF2B5EF4-FFF2-40B4-BE49-F238E27FC236}">
              <a16:creationId xmlns:a16="http://schemas.microsoft.com/office/drawing/2014/main" xmlns="" id="{00000000-0008-0000-0300-000095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34" name="Picture 22" descr="ecblank">
          <a:extLst>
            <a:ext uri="{FF2B5EF4-FFF2-40B4-BE49-F238E27FC236}">
              <a16:creationId xmlns:a16="http://schemas.microsoft.com/office/drawing/2014/main" xmlns="" id="{00000000-0008-0000-0300-000096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35" name="Picture 26" descr="ecblank">
          <a:extLst>
            <a:ext uri="{FF2B5EF4-FFF2-40B4-BE49-F238E27FC236}">
              <a16:creationId xmlns:a16="http://schemas.microsoft.com/office/drawing/2014/main" xmlns="" id="{00000000-0008-0000-0300-000097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36" name="Picture 30" descr="ecblank">
          <a:extLst>
            <a:ext uri="{FF2B5EF4-FFF2-40B4-BE49-F238E27FC236}">
              <a16:creationId xmlns:a16="http://schemas.microsoft.com/office/drawing/2014/main" xmlns="" id="{00000000-0008-0000-0300-000098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37" name="Picture 34" descr="ecblank">
          <a:extLst>
            <a:ext uri="{FF2B5EF4-FFF2-40B4-BE49-F238E27FC236}">
              <a16:creationId xmlns:a16="http://schemas.microsoft.com/office/drawing/2014/main" xmlns="" id="{00000000-0008-0000-0300-000099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38" name="Picture 38" descr="ecblank">
          <a:extLst>
            <a:ext uri="{FF2B5EF4-FFF2-40B4-BE49-F238E27FC236}">
              <a16:creationId xmlns:a16="http://schemas.microsoft.com/office/drawing/2014/main" xmlns="" id="{00000000-0008-0000-0300-00009A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39" name="Picture 43" descr="ecblank">
          <a:extLst>
            <a:ext uri="{FF2B5EF4-FFF2-40B4-BE49-F238E27FC236}">
              <a16:creationId xmlns:a16="http://schemas.microsoft.com/office/drawing/2014/main" xmlns="" id="{00000000-0008-0000-0300-00009B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40" name="Picture 47" descr="ecblank">
          <a:extLst>
            <a:ext uri="{FF2B5EF4-FFF2-40B4-BE49-F238E27FC236}">
              <a16:creationId xmlns:a16="http://schemas.microsoft.com/office/drawing/2014/main" xmlns="" id="{00000000-0008-0000-0300-00009C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41" name="Picture 51" descr="ecblank">
          <a:extLst>
            <a:ext uri="{FF2B5EF4-FFF2-40B4-BE49-F238E27FC236}">
              <a16:creationId xmlns:a16="http://schemas.microsoft.com/office/drawing/2014/main" xmlns="" id="{00000000-0008-0000-0300-00009D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42" name="Picture 55" descr="ecblank">
          <a:extLst>
            <a:ext uri="{FF2B5EF4-FFF2-40B4-BE49-F238E27FC236}">
              <a16:creationId xmlns:a16="http://schemas.microsoft.com/office/drawing/2014/main" xmlns="" id="{00000000-0008-0000-0300-00009E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43" name="Picture 59" descr="ecblank">
          <a:extLst>
            <a:ext uri="{FF2B5EF4-FFF2-40B4-BE49-F238E27FC236}">
              <a16:creationId xmlns:a16="http://schemas.microsoft.com/office/drawing/2014/main" xmlns="" id="{00000000-0008-0000-0300-00009F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44" name="Picture 63" descr="ecblank">
          <a:extLst>
            <a:ext uri="{FF2B5EF4-FFF2-40B4-BE49-F238E27FC236}">
              <a16:creationId xmlns:a16="http://schemas.microsoft.com/office/drawing/2014/main" xmlns="" id="{00000000-0008-0000-0300-0000A0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45" name="Picture 64" descr="ecblank">
          <a:extLst>
            <a:ext uri="{FF2B5EF4-FFF2-40B4-BE49-F238E27FC236}">
              <a16:creationId xmlns:a16="http://schemas.microsoft.com/office/drawing/2014/main" xmlns="" id="{00000000-0008-0000-0300-0000A1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46" name="Picture 65" descr="ecblank">
          <a:extLst>
            <a:ext uri="{FF2B5EF4-FFF2-40B4-BE49-F238E27FC236}">
              <a16:creationId xmlns:a16="http://schemas.microsoft.com/office/drawing/2014/main" xmlns="" id="{00000000-0008-0000-0300-0000A2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47" name="Picture 66" descr="ecblank">
          <a:extLst>
            <a:ext uri="{FF2B5EF4-FFF2-40B4-BE49-F238E27FC236}">
              <a16:creationId xmlns:a16="http://schemas.microsoft.com/office/drawing/2014/main" xmlns="" id="{00000000-0008-0000-0300-0000A3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48" name="Picture 68" descr="ecblank">
          <a:extLst>
            <a:ext uri="{FF2B5EF4-FFF2-40B4-BE49-F238E27FC236}">
              <a16:creationId xmlns:a16="http://schemas.microsoft.com/office/drawing/2014/main" xmlns="" id="{00000000-0008-0000-0300-0000A4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49" name="Picture 72" descr="ecblank">
          <a:extLst>
            <a:ext uri="{FF2B5EF4-FFF2-40B4-BE49-F238E27FC236}">
              <a16:creationId xmlns:a16="http://schemas.microsoft.com/office/drawing/2014/main" xmlns="" id="{00000000-0008-0000-0300-0000A5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50" name="Picture 97" descr="ecblank">
          <a:extLst>
            <a:ext uri="{FF2B5EF4-FFF2-40B4-BE49-F238E27FC236}">
              <a16:creationId xmlns:a16="http://schemas.microsoft.com/office/drawing/2014/main" xmlns="" id="{00000000-0008-0000-0300-0000A6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51" name="Picture 99" descr="ecblank">
          <a:extLst>
            <a:ext uri="{FF2B5EF4-FFF2-40B4-BE49-F238E27FC236}">
              <a16:creationId xmlns:a16="http://schemas.microsoft.com/office/drawing/2014/main" xmlns="" id="{00000000-0008-0000-0300-0000A7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52" name="Picture 101" descr="ecblank">
          <a:extLst>
            <a:ext uri="{FF2B5EF4-FFF2-40B4-BE49-F238E27FC236}">
              <a16:creationId xmlns:a16="http://schemas.microsoft.com/office/drawing/2014/main" xmlns="" id="{00000000-0008-0000-0300-0000A8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53" name="Picture 103" descr="ecblank">
          <a:extLst>
            <a:ext uri="{FF2B5EF4-FFF2-40B4-BE49-F238E27FC236}">
              <a16:creationId xmlns:a16="http://schemas.microsoft.com/office/drawing/2014/main" xmlns="" id="{00000000-0008-0000-0300-0000A9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54" name="Picture 26" descr="ecblank">
          <a:extLst>
            <a:ext uri="{FF2B5EF4-FFF2-40B4-BE49-F238E27FC236}">
              <a16:creationId xmlns:a16="http://schemas.microsoft.com/office/drawing/2014/main" xmlns="" id="{00000000-0008-0000-0300-0000AA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55" name="Picture 30" descr="ecblank">
          <a:extLst>
            <a:ext uri="{FF2B5EF4-FFF2-40B4-BE49-F238E27FC236}">
              <a16:creationId xmlns:a16="http://schemas.microsoft.com/office/drawing/2014/main" xmlns="" id="{00000000-0008-0000-0300-0000AB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56" name="Picture 34" descr="ecblank">
          <a:extLst>
            <a:ext uri="{FF2B5EF4-FFF2-40B4-BE49-F238E27FC236}">
              <a16:creationId xmlns:a16="http://schemas.microsoft.com/office/drawing/2014/main" xmlns="" id="{00000000-0008-0000-0300-0000AC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57" name="Picture 38" descr="ecblank">
          <a:extLst>
            <a:ext uri="{FF2B5EF4-FFF2-40B4-BE49-F238E27FC236}">
              <a16:creationId xmlns:a16="http://schemas.microsoft.com/office/drawing/2014/main" xmlns="" id="{00000000-0008-0000-0300-0000AD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58" name="Picture 43" descr="ecblank">
          <a:extLst>
            <a:ext uri="{FF2B5EF4-FFF2-40B4-BE49-F238E27FC236}">
              <a16:creationId xmlns:a16="http://schemas.microsoft.com/office/drawing/2014/main" xmlns="" id="{00000000-0008-0000-0300-0000AE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59" name="Picture 47" descr="ecblank">
          <a:extLst>
            <a:ext uri="{FF2B5EF4-FFF2-40B4-BE49-F238E27FC236}">
              <a16:creationId xmlns:a16="http://schemas.microsoft.com/office/drawing/2014/main" xmlns="" id="{00000000-0008-0000-0300-0000AF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60" name="Picture 51" descr="ecblank">
          <a:extLst>
            <a:ext uri="{FF2B5EF4-FFF2-40B4-BE49-F238E27FC236}">
              <a16:creationId xmlns:a16="http://schemas.microsoft.com/office/drawing/2014/main" xmlns="" id="{00000000-0008-0000-0300-0000B0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61" name="Picture 55" descr="ecblank">
          <a:extLst>
            <a:ext uri="{FF2B5EF4-FFF2-40B4-BE49-F238E27FC236}">
              <a16:creationId xmlns:a16="http://schemas.microsoft.com/office/drawing/2014/main" xmlns="" id="{00000000-0008-0000-0300-0000B1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62" name="Picture 59" descr="ecblank">
          <a:extLst>
            <a:ext uri="{FF2B5EF4-FFF2-40B4-BE49-F238E27FC236}">
              <a16:creationId xmlns:a16="http://schemas.microsoft.com/office/drawing/2014/main" xmlns="" id="{00000000-0008-0000-0300-0000B2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63" name="Picture 63" descr="ecblank">
          <a:extLst>
            <a:ext uri="{FF2B5EF4-FFF2-40B4-BE49-F238E27FC236}">
              <a16:creationId xmlns:a16="http://schemas.microsoft.com/office/drawing/2014/main" xmlns="" id="{00000000-0008-0000-0300-0000B3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64" name="Picture 64" descr="ecblank">
          <a:extLst>
            <a:ext uri="{FF2B5EF4-FFF2-40B4-BE49-F238E27FC236}">
              <a16:creationId xmlns:a16="http://schemas.microsoft.com/office/drawing/2014/main" xmlns="" id="{00000000-0008-0000-0300-0000B4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65" name="Picture 65" descr="ecblank">
          <a:extLst>
            <a:ext uri="{FF2B5EF4-FFF2-40B4-BE49-F238E27FC236}">
              <a16:creationId xmlns:a16="http://schemas.microsoft.com/office/drawing/2014/main" xmlns="" id="{00000000-0008-0000-0300-0000B5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66" name="Picture 66" descr="ecblank">
          <a:extLst>
            <a:ext uri="{FF2B5EF4-FFF2-40B4-BE49-F238E27FC236}">
              <a16:creationId xmlns:a16="http://schemas.microsoft.com/office/drawing/2014/main" xmlns="" id="{00000000-0008-0000-0300-0000B6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67" name="Picture 68" descr="ecblank">
          <a:extLst>
            <a:ext uri="{FF2B5EF4-FFF2-40B4-BE49-F238E27FC236}">
              <a16:creationId xmlns:a16="http://schemas.microsoft.com/office/drawing/2014/main" xmlns="" id="{00000000-0008-0000-0300-0000B7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68" name="Picture 72" descr="ecblank">
          <a:extLst>
            <a:ext uri="{FF2B5EF4-FFF2-40B4-BE49-F238E27FC236}">
              <a16:creationId xmlns:a16="http://schemas.microsoft.com/office/drawing/2014/main" xmlns="" id="{00000000-0008-0000-0300-0000B8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69" name="Picture 97" descr="ecblank">
          <a:extLst>
            <a:ext uri="{FF2B5EF4-FFF2-40B4-BE49-F238E27FC236}">
              <a16:creationId xmlns:a16="http://schemas.microsoft.com/office/drawing/2014/main" xmlns="" id="{00000000-0008-0000-0300-0000B9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70" name="Picture 99" descr="ecblank">
          <a:extLst>
            <a:ext uri="{FF2B5EF4-FFF2-40B4-BE49-F238E27FC236}">
              <a16:creationId xmlns:a16="http://schemas.microsoft.com/office/drawing/2014/main" xmlns="" id="{00000000-0008-0000-0300-0000BA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71" name="Picture 101" descr="ecblank">
          <a:extLst>
            <a:ext uri="{FF2B5EF4-FFF2-40B4-BE49-F238E27FC236}">
              <a16:creationId xmlns:a16="http://schemas.microsoft.com/office/drawing/2014/main" xmlns="" id="{00000000-0008-0000-0300-0000BB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72" name="Picture 103" descr="ecblank">
          <a:extLst>
            <a:ext uri="{FF2B5EF4-FFF2-40B4-BE49-F238E27FC236}">
              <a16:creationId xmlns:a16="http://schemas.microsoft.com/office/drawing/2014/main" xmlns="" id="{00000000-0008-0000-0300-0000BC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73" name="Picture 105" descr="ecblank">
          <a:extLst>
            <a:ext uri="{FF2B5EF4-FFF2-40B4-BE49-F238E27FC236}">
              <a16:creationId xmlns:a16="http://schemas.microsoft.com/office/drawing/2014/main" xmlns="" id="{00000000-0008-0000-0300-0000BD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74" name="Picture 2" descr="ecblank">
          <a:extLst>
            <a:ext uri="{FF2B5EF4-FFF2-40B4-BE49-F238E27FC236}">
              <a16:creationId xmlns:a16="http://schemas.microsoft.com/office/drawing/2014/main" xmlns="" id="{00000000-0008-0000-0300-0000BE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75" name="Picture 6" descr="ecblank">
          <a:extLst>
            <a:ext uri="{FF2B5EF4-FFF2-40B4-BE49-F238E27FC236}">
              <a16:creationId xmlns:a16="http://schemas.microsoft.com/office/drawing/2014/main" xmlns="" id="{00000000-0008-0000-0300-0000BF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76" name="Picture 10" descr="ecblank">
          <a:extLst>
            <a:ext uri="{FF2B5EF4-FFF2-40B4-BE49-F238E27FC236}">
              <a16:creationId xmlns:a16="http://schemas.microsoft.com/office/drawing/2014/main" xmlns="" id="{00000000-0008-0000-0300-0000C0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77" name="Picture 14" descr="ecblank">
          <a:extLst>
            <a:ext uri="{FF2B5EF4-FFF2-40B4-BE49-F238E27FC236}">
              <a16:creationId xmlns:a16="http://schemas.microsoft.com/office/drawing/2014/main" xmlns="" id="{00000000-0008-0000-0300-0000C1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78" name="Picture 18" descr="ecblank">
          <a:extLst>
            <a:ext uri="{FF2B5EF4-FFF2-40B4-BE49-F238E27FC236}">
              <a16:creationId xmlns:a16="http://schemas.microsoft.com/office/drawing/2014/main" xmlns="" id="{00000000-0008-0000-0300-0000C2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79" name="Picture 22" descr="ecblank">
          <a:extLst>
            <a:ext uri="{FF2B5EF4-FFF2-40B4-BE49-F238E27FC236}">
              <a16:creationId xmlns:a16="http://schemas.microsoft.com/office/drawing/2014/main" xmlns="" id="{00000000-0008-0000-0300-0000C3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80" name="Picture 26" descr="ecblank">
          <a:extLst>
            <a:ext uri="{FF2B5EF4-FFF2-40B4-BE49-F238E27FC236}">
              <a16:creationId xmlns:a16="http://schemas.microsoft.com/office/drawing/2014/main" xmlns="" id="{00000000-0008-0000-0300-0000C4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81" name="Picture 30" descr="ecblank">
          <a:extLst>
            <a:ext uri="{FF2B5EF4-FFF2-40B4-BE49-F238E27FC236}">
              <a16:creationId xmlns:a16="http://schemas.microsoft.com/office/drawing/2014/main" xmlns="" id="{00000000-0008-0000-0300-0000C5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82" name="Picture 34" descr="ecblank">
          <a:extLst>
            <a:ext uri="{FF2B5EF4-FFF2-40B4-BE49-F238E27FC236}">
              <a16:creationId xmlns:a16="http://schemas.microsoft.com/office/drawing/2014/main" xmlns="" id="{00000000-0008-0000-0300-0000C6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83" name="Picture 38" descr="ecblank">
          <a:extLst>
            <a:ext uri="{FF2B5EF4-FFF2-40B4-BE49-F238E27FC236}">
              <a16:creationId xmlns:a16="http://schemas.microsoft.com/office/drawing/2014/main" xmlns="" id="{00000000-0008-0000-0300-0000C7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84" name="Picture 43" descr="ecblank">
          <a:extLst>
            <a:ext uri="{FF2B5EF4-FFF2-40B4-BE49-F238E27FC236}">
              <a16:creationId xmlns:a16="http://schemas.microsoft.com/office/drawing/2014/main" xmlns="" id="{00000000-0008-0000-0300-0000C8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85" name="Picture 47" descr="ecblank">
          <a:extLst>
            <a:ext uri="{FF2B5EF4-FFF2-40B4-BE49-F238E27FC236}">
              <a16:creationId xmlns:a16="http://schemas.microsoft.com/office/drawing/2014/main" xmlns="" id="{00000000-0008-0000-0300-0000C9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86" name="Picture 51" descr="ecblank">
          <a:extLst>
            <a:ext uri="{FF2B5EF4-FFF2-40B4-BE49-F238E27FC236}">
              <a16:creationId xmlns:a16="http://schemas.microsoft.com/office/drawing/2014/main" xmlns="" id="{00000000-0008-0000-0300-0000CA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87" name="Picture 55" descr="ecblank">
          <a:extLst>
            <a:ext uri="{FF2B5EF4-FFF2-40B4-BE49-F238E27FC236}">
              <a16:creationId xmlns:a16="http://schemas.microsoft.com/office/drawing/2014/main" xmlns="" id="{00000000-0008-0000-0300-0000CB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88" name="Picture 59" descr="ecblank">
          <a:extLst>
            <a:ext uri="{FF2B5EF4-FFF2-40B4-BE49-F238E27FC236}">
              <a16:creationId xmlns:a16="http://schemas.microsoft.com/office/drawing/2014/main" xmlns="" id="{00000000-0008-0000-0300-0000CC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89" name="Picture 63" descr="ecblank">
          <a:extLst>
            <a:ext uri="{FF2B5EF4-FFF2-40B4-BE49-F238E27FC236}">
              <a16:creationId xmlns:a16="http://schemas.microsoft.com/office/drawing/2014/main" xmlns="" id="{00000000-0008-0000-0300-0000CD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90" name="Picture 64" descr="ecblank">
          <a:extLst>
            <a:ext uri="{FF2B5EF4-FFF2-40B4-BE49-F238E27FC236}">
              <a16:creationId xmlns:a16="http://schemas.microsoft.com/office/drawing/2014/main" xmlns="" id="{00000000-0008-0000-0300-0000CE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91" name="Picture 65" descr="ecblank">
          <a:extLst>
            <a:ext uri="{FF2B5EF4-FFF2-40B4-BE49-F238E27FC236}">
              <a16:creationId xmlns:a16="http://schemas.microsoft.com/office/drawing/2014/main" xmlns="" id="{00000000-0008-0000-0300-0000CF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92" name="Picture 66" descr="ecblank">
          <a:extLst>
            <a:ext uri="{FF2B5EF4-FFF2-40B4-BE49-F238E27FC236}">
              <a16:creationId xmlns:a16="http://schemas.microsoft.com/office/drawing/2014/main" xmlns="" id="{00000000-0008-0000-0300-0000D0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93" name="Picture 68" descr="ecblank">
          <a:extLst>
            <a:ext uri="{FF2B5EF4-FFF2-40B4-BE49-F238E27FC236}">
              <a16:creationId xmlns:a16="http://schemas.microsoft.com/office/drawing/2014/main" xmlns="" id="{00000000-0008-0000-0300-0000D1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94" name="Picture 72" descr="ecblank">
          <a:extLst>
            <a:ext uri="{FF2B5EF4-FFF2-40B4-BE49-F238E27FC236}">
              <a16:creationId xmlns:a16="http://schemas.microsoft.com/office/drawing/2014/main" xmlns="" id="{00000000-0008-0000-0300-0000D2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95" name="Picture 97" descr="ecblank">
          <a:extLst>
            <a:ext uri="{FF2B5EF4-FFF2-40B4-BE49-F238E27FC236}">
              <a16:creationId xmlns:a16="http://schemas.microsoft.com/office/drawing/2014/main" xmlns="" id="{00000000-0008-0000-0300-0000D3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96" name="Picture 99" descr="ecblank">
          <a:extLst>
            <a:ext uri="{FF2B5EF4-FFF2-40B4-BE49-F238E27FC236}">
              <a16:creationId xmlns:a16="http://schemas.microsoft.com/office/drawing/2014/main" xmlns="" id="{00000000-0008-0000-0300-0000D4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97" name="Picture 101" descr="ecblank">
          <a:extLst>
            <a:ext uri="{FF2B5EF4-FFF2-40B4-BE49-F238E27FC236}">
              <a16:creationId xmlns:a16="http://schemas.microsoft.com/office/drawing/2014/main" xmlns="" id="{00000000-0008-0000-0300-0000D5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98" name="Picture 103" descr="ecblank">
          <a:extLst>
            <a:ext uri="{FF2B5EF4-FFF2-40B4-BE49-F238E27FC236}">
              <a16:creationId xmlns:a16="http://schemas.microsoft.com/office/drawing/2014/main" xmlns="" id="{00000000-0008-0000-0300-0000D6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799" name="Picture 30" descr="ecblank">
          <a:extLst>
            <a:ext uri="{FF2B5EF4-FFF2-40B4-BE49-F238E27FC236}">
              <a16:creationId xmlns:a16="http://schemas.microsoft.com/office/drawing/2014/main" xmlns="" id="{00000000-0008-0000-0300-0000D7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00" name="Picture 34" descr="ecblank">
          <a:extLst>
            <a:ext uri="{FF2B5EF4-FFF2-40B4-BE49-F238E27FC236}">
              <a16:creationId xmlns:a16="http://schemas.microsoft.com/office/drawing/2014/main" xmlns="" id="{00000000-0008-0000-0300-0000D8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01" name="Picture 38" descr="ecblank">
          <a:extLst>
            <a:ext uri="{FF2B5EF4-FFF2-40B4-BE49-F238E27FC236}">
              <a16:creationId xmlns:a16="http://schemas.microsoft.com/office/drawing/2014/main" xmlns="" id="{00000000-0008-0000-0300-0000D9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02" name="Picture 43" descr="ecblank">
          <a:extLst>
            <a:ext uri="{FF2B5EF4-FFF2-40B4-BE49-F238E27FC236}">
              <a16:creationId xmlns:a16="http://schemas.microsoft.com/office/drawing/2014/main" xmlns="" id="{00000000-0008-0000-0300-0000DA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03" name="Picture 47" descr="ecblank">
          <a:extLst>
            <a:ext uri="{FF2B5EF4-FFF2-40B4-BE49-F238E27FC236}">
              <a16:creationId xmlns:a16="http://schemas.microsoft.com/office/drawing/2014/main" xmlns="" id="{00000000-0008-0000-0300-0000DB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04" name="Picture 51" descr="ecblank">
          <a:extLst>
            <a:ext uri="{FF2B5EF4-FFF2-40B4-BE49-F238E27FC236}">
              <a16:creationId xmlns:a16="http://schemas.microsoft.com/office/drawing/2014/main" xmlns="" id="{00000000-0008-0000-0300-0000DC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05" name="Picture 55" descr="ecblank">
          <a:extLst>
            <a:ext uri="{FF2B5EF4-FFF2-40B4-BE49-F238E27FC236}">
              <a16:creationId xmlns:a16="http://schemas.microsoft.com/office/drawing/2014/main" xmlns="" id="{00000000-0008-0000-0300-0000DD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06" name="Picture 59" descr="ecblank">
          <a:extLst>
            <a:ext uri="{FF2B5EF4-FFF2-40B4-BE49-F238E27FC236}">
              <a16:creationId xmlns:a16="http://schemas.microsoft.com/office/drawing/2014/main" xmlns="" id="{00000000-0008-0000-0300-0000DE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07" name="Picture 63" descr="ecblank">
          <a:extLst>
            <a:ext uri="{FF2B5EF4-FFF2-40B4-BE49-F238E27FC236}">
              <a16:creationId xmlns:a16="http://schemas.microsoft.com/office/drawing/2014/main" xmlns="" id="{00000000-0008-0000-0300-0000DF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08" name="Picture 64" descr="ecblank">
          <a:extLst>
            <a:ext uri="{FF2B5EF4-FFF2-40B4-BE49-F238E27FC236}">
              <a16:creationId xmlns:a16="http://schemas.microsoft.com/office/drawing/2014/main" xmlns="" id="{00000000-0008-0000-0300-0000E0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09" name="Picture 65" descr="ecblank">
          <a:extLst>
            <a:ext uri="{FF2B5EF4-FFF2-40B4-BE49-F238E27FC236}">
              <a16:creationId xmlns:a16="http://schemas.microsoft.com/office/drawing/2014/main" xmlns="" id="{00000000-0008-0000-0300-0000E1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10" name="Picture 66" descr="ecblank">
          <a:extLst>
            <a:ext uri="{FF2B5EF4-FFF2-40B4-BE49-F238E27FC236}">
              <a16:creationId xmlns:a16="http://schemas.microsoft.com/office/drawing/2014/main" xmlns="" id="{00000000-0008-0000-0300-0000E2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11" name="Picture 68" descr="ecblank">
          <a:extLst>
            <a:ext uri="{FF2B5EF4-FFF2-40B4-BE49-F238E27FC236}">
              <a16:creationId xmlns:a16="http://schemas.microsoft.com/office/drawing/2014/main" xmlns="" id="{00000000-0008-0000-0300-0000E3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12" name="Picture 72" descr="ecblank">
          <a:extLst>
            <a:ext uri="{FF2B5EF4-FFF2-40B4-BE49-F238E27FC236}">
              <a16:creationId xmlns:a16="http://schemas.microsoft.com/office/drawing/2014/main" xmlns="" id="{00000000-0008-0000-0300-0000E4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13" name="Picture 97" descr="ecblank">
          <a:extLst>
            <a:ext uri="{FF2B5EF4-FFF2-40B4-BE49-F238E27FC236}">
              <a16:creationId xmlns:a16="http://schemas.microsoft.com/office/drawing/2014/main" xmlns="" id="{00000000-0008-0000-0300-0000E5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14" name="Picture 99" descr="ecblank">
          <a:extLst>
            <a:ext uri="{FF2B5EF4-FFF2-40B4-BE49-F238E27FC236}">
              <a16:creationId xmlns:a16="http://schemas.microsoft.com/office/drawing/2014/main" xmlns="" id="{00000000-0008-0000-0300-0000E6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15" name="Picture 101" descr="ecblank">
          <a:extLst>
            <a:ext uri="{FF2B5EF4-FFF2-40B4-BE49-F238E27FC236}">
              <a16:creationId xmlns:a16="http://schemas.microsoft.com/office/drawing/2014/main" xmlns="" id="{00000000-0008-0000-0300-0000E7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16" name="Picture 103" descr="ecblank">
          <a:extLst>
            <a:ext uri="{FF2B5EF4-FFF2-40B4-BE49-F238E27FC236}">
              <a16:creationId xmlns:a16="http://schemas.microsoft.com/office/drawing/2014/main" xmlns="" id="{00000000-0008-0000-0300-0000E8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17" name="Picture 105" descr="ecblank">
          <a:extLst>
            <a:ext uri="{FF2B5EF4-FFF2-40B4-BE49-F238E27FC236}">
              <a16:creationId xmlns:a16="http://schemas.microsoft.com/office/drawing/2014/main" xmlns="" id="{00000000-0008-0000-0300-0000E9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18" name="Picture 2" descr="ecblank">
          <a:extLst>
            <a:ext uri="{FF2B5EF4-FFF2-40B4-BE49-F238E27FC236}">
              <a16:creationId xmlns:a16="http://schemas.microsoft.com/office/drawing/2014/main" xmlns="" id="{00000000-0008-0000-0300-0000EA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19" name="Picture 6" descr="ecblank">
          <a:extLst>
            <a:ext uri="{FF2B5EF4-FFF2-40B4-BE49-F238E27FC236}">
              <a16:creationId xmlns:a16="http://schemas.microsoft.com/office/drawing/2014/main" xmlns="" id="{00000000-0008-0000-0300-0000EB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20" name="Picture 10" descr="ecblank">
          <a:extLst>
            <a:ext uri="{FF2B5EF4-FFF2-40B4-BE49-F238E27FC236}">
              <a16:creationId xmlns:a16="http://schemas.microsoft.com/office/drawing/2014/main" xmlns="" id="{00000000-0008-0000-0300-0000EC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21" name="Picture 14" descr="ecblank">
          <a:extLst>
            <a:ext uri="{FF2B5EF4-FFF2-40B4-BE49-F238E27FC236}">
              <a16:creationId xmlns:a16="http://schemas.microsoft.com/office/drawing/2014/main" xmlns="" id="{00000000-0008-0000-0300-0000ED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22" name="Picture 18" descr="ecblank">
          <a:extLst>
            <a:ext uri="{FF2B5EF4-FFF2-40B4-BE49-F238E27FC236}">
              <a16:creationId xmlns:a16="http://schemas.microsoft.com/office/drawing/2014/main" xmlns="" id="{00000000-0008-0000-0300-0000EE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23" name="Picture 22" descr="ecblank">
          <a:extLst>
            <a:ext uri="{FF2B5EF4-FFF2-40B4-BE49-F238E27FC236}">
              <a16:creationId xmlns:a16="http://schemas.microsoft.com/office/drawing/2014/main" xmlns="" id="{00000000-0008-0000-0300-0000EF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24" name="Picture 26" descr="ecblank">
          <a:extLst>
            <a:ext uri="{FF2B5EF4-FFF2-40B4-BE49-F238E27FC236}">
              <a16:creationId xmlns:a16="http://schemas.microsoft.com/office/drawing/2014/main" xmlns="" id="{00000000-0008-0000-0300-0000F0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25" name="Picture 30" descr="ecblank">
          <a:extLst>
            <a:ext uri="{FF2B5EF4-FFF2-40B4-BE49-F238E27FC236}">
              <a16:creationId xmlns:a16="http://schemas.microsoft.com/office/drawing/2014/main" xmlns="" id="{00000000-0008-0000-0300-0000F1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26" name="Picture 34" descr="ecblank">
          <a:extLst>
            <a:ext uri="{FF2B5EF4-FFF2-40B4-BE49-F238E27FC236}">
              <a16:creationId xmlns:a16="http://schemas.microsoft.com/office/drawing/2014/main" xmlns="" id="{00000000-0008-0000-0300-0000F2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27" name="Picture 38" descr="ecblank">
          <a:extLst>
            <a:ext uri="{FF2B5EF4-FFF2-40B4-BE49-F238E27FC236}">
              <a16:creationId xmlns:a16="http://schemas.microsoft.com/office/drawing/2014/main" xmlns="" id="{00000000-0008-0000-0300-0000F3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28" name="Picture 43" descr="ecblank">
          <a:extLst>
            <a:ext uri="{FF2B5EF4-FFF2-40B4-BE49-F238E27FC236}">
              <a16:creationId xmlns:a16="http://schemas.microsoft.com/office/drawing/2014/main" xmlns="" id="{00000000-0008-0000-0300-0000F4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29" name="Picture 47" descr="ecblank">
          <a:extLst>
            <a:ext uri="{FF2B5EF4-FFF2-40B4-BE49-F238E27FC236}">
              <a16:creationId xmlns:a16="http://schemas.microsoft.com/office/drawing/2014/main" xmlns="" id="{00000000-0008-0000-0300-0000F5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30" name="Picture 51" descr="ecblank">
          <a:extLst>
            <a:ext uri="{FF2B5EF4-FFF2-40B4-BE49-F238E27FC236}">
              <a16:creationId xmlns:a16="http://schemas.microsoft.com/office/drawing/2014/main" xmlns="" id="{00000000-0008-0000-0300-0000F6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31" name="Picture 55" descr="ecblank">
          <a:extLst>
            <a:ext uri="{FF2B5EF4-FFF2-40B4-BE49-F238E27FC236}">
              <a16:creationId xmlns:a16="http://schemas.microsoft.com/office/drawing/2014/main" xmlns="" id="{00000000-0008-0000-0300-0000F7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32" name="Picture 59" descr="ecblank">
          <a:extLst>
            <a:ext uri="{FF2B5EF4-FFF2-40B4-BE49-F238E27FC236}">
              <a16:creationId xmlns:a16="http://schemas.microsoft.com/office/drawing/2014/main" xmlns="" id="{00000000-0008-0000-0300-0000F8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33" name="Picture 63" descr="ecblank">
          <a:extLst>
            <a:ext uri="{FF2B5EF4-FFF2-40B4-BE49-F238E27FC236}">
              <a16:creationId xmlns:a16="http://schemas.microsoft.com/office/drawing/2014/main" xmlns="" id="{00000000-0008-0000-0300-0000F9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34" name="Picture 64" descr="ecblank">
          <a:extLst>
            <a:ext uri="{FF2B5EF4-FFF2-40B4-BE49-F238E27FC236}">
              <a16:creationId xmlns:a16="http://schemas.microsoft.com/office/drawing/2014/main" xmlns="" id="{00000000-0008-0000-0300-0000FA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35" name="Picture 65" descr="ecblank">
          <a:extLst>
            <a:ext uri="{FF2B5EF4-FFF2-40B4-BE49-F238E27FC236}">
              <a16:creationId xmlns:a16="http://schemas.microsoft.com/office/drawing/2014/main" xmlns="" id="{00000000-0008-0000-0300-0000FB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36" name="Picture 66" descr="ecblank">
          <a:extLst>
            <a:ext uri="{FF2B5EF4-FFF2-40B4-BE49-F238E27FC236}">
              <a16:creationId xmlns:a16="http://schemas.microsoft.com/office/drawing/2014/main" xmlns="" id="{00000000-0008-0000-0300-0000FC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37" name="Picture 68" descr="ecblank">
          <a:extLst>
            <a:ext uri="{FF2B5EF4-FFF2-40B4-BE49-F238E27FC236}">
              <a16:creationId xmlns:a16="http://schemas.microsoft.com/office/drawing/2014/main" xmlns="" id="{00000000-0008-0000-0300-0000FD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38" name="Picture 72" descr="ecblank">
          <a:extLst>
            <a:ext uri="{FF2B5EF4-FFF2-40B4-BE49-F238E27FC236}">
              <a16:creationId xmlns:a16="http://schemas.microsoft.com/office/drawing/2014/main" xmlns="" id="{00000000-0008-0000-0300-0000FE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39" name="Picture 97" descr="ecblank">
          <a:extLst>
            <a:ext uri="{FF2B5EF4-FFF2-40B4-BE49-F238E27FC236}">
              <a16:creationId xmlns:a16="http://schemas.microsoft.com/office/drawing/2014/main" xmlns="" id="{00000000-0008-0000-0300-0000FF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40" name="Picture 99" descr="ecblank">
          <a:extLst>
            <a:ext uri="{FF2B5EF4-FFF2-40B4-BE49-F238E27FC236}">
              <a16:creationId xmlns:a16="http://schemas.microsoft.com/office/drawing/2014/main" xmlns="" id="{00000000-0008-0000-0300-000000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41" name="Picture 101" descr="ecblank">
          <a:extLst>
            <a:ext uri="{FF2B5EF4-FFF2-40B4-BE49-F238E27FC236}">
              <a16:creationId xmlns:a16="http://schemas.microsoft.com/office/drawing/2014/main" xmlns="" id="{00000000-0008-0000-0300-000001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42" name="Picture 103" descr="ecblank">
          <a:extLst>
            <a:ext uri="{FF2B5EF4-FFF2-40B4-BE49-F238E27FC236}">
              <a16:creationId xmlns:a16="http://schemas.microsoft.com/office/drawing/2014/main" xmlns="" id="{00000000-0008-0000-0300-000002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43" name="Picture 26" descr="ecblank">
          <a:extLst>
            <a:ext uri="{FF2B5EF4-FFF2-40B4-BE49-F238E27FC236}">
              <a16:creationId xmlns:a16="http://schemas.microsoft.com/office/drawing/2014/main" xmlns="" id="{00000000-0008-0000-0300-000003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44" name="Picture 30" descr="ecblank">
          <a:extLst>
            <a:ext uri="{FF2B5EF4-FFF2-40B4-BE49-F238E27FC236}">
              <a16:creationId xmlns:a16="http://schemas.microsoft.com/office/drawing/2014/main" xmlns="" id="{00000000-0008-0000-0300-000004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45" name="Picture 34" descr="ecblank">
          <a:extLst>
            <a:ext uri="{FF2B5EF4-FFF2-40B4-BE49-F238E27FC236}">
              <a16:creationId xmlns:a16="http://schemas.microsoft.com/office/drawing/2014/main" xmlns="" id="{00000000-0008-0000-0300-000005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46" name="Picture 38" descr="ecblank">
          <a:extLst>
            <a:ext uri="{FF2B5EF4-FFF2-40B4-BE49-F238E27FC236}">
              <a16:creationId xmlns:a16="http://schemas.microsoft.com/office/drawing/2014/main" xmlns="" id="{00000000-0008-0000-0300-000006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47" name="Picture 43" descr="ecblank">
          <a:extLst>
            <a:ext uri="{FF2B5EF4-FFF2-40B4-BE49-F238E27FC236}">
              <a16:creationId xmlns:a16="http://schemas.microsoft.com/office/drawing/2014/main" xmlns="" id="{00000000-0008-0000-0300-000007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48" name="Picture 47" descr="ecblank">
          <a:extLst>
            <a:ext uri="{FF2B5EF4-FFF2-40B4-BE49-F238E27FC236}">
              <a16:creationId xmlns:a16="http://schemas.microsoft.com/office/drawing/2014/main" xmlns="" id="{00000000-0008-0000-0300-000008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49" name="Picture 51" descr="ecblank">
          <a:extLst>
            <a:ext uri="{FF2B5EF4-FFF2-40B4-BE49-F238E27FC236}">
              <a16:creationId xmlns:a16="http://schemas.microsoft.com/office/drawing/2014/main" xmlns="" id="{00000000-0008-0000-0300-000009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50" name="Picture 55" descr="ecblank">
          <a:extLst>
            <a:ext uri="{FF2B5EF4-FFF2-40B4-BE49-F238E27FC236}">
              <a16:creationId xmlns:a16="http://schemas.microsoft.com/office/drawing/2014/main" xmlns="" id="{00000000-0008-0000-0300-00000A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51" name="Picture 59" descr="ecblank">
          <a:extLst>
            <a:ext uri="{FF2B5EF4-FFF2-40B4-BE49-F238E27FC236}">
              <a16:creationId xmlns:a16="http://schemas.microsoft.com/office/drawing/2014/main" xmlns="" id="{00000000-0008-0000-0300-00000B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52" name="Picture 63" descr="ecblank">
          <a:extLst>
            <a:ext uri="{FF2B5EF4-FFF2-40B4-BE49-F238E27FC236}">
              <a16:creationId xmlns:a16="http://schemas.microsoft.com/office/drawing/2014/main" xmlns="" id="{00000000-0008-0000-0300-00000C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53" name="Picture 64" descr="ecblank">
          <a:extLst>
            <a:ext uri="{FF2B5EF4-FFF2-40B4-BE49-F238E27FC236}">
              <a16:creationId xmlns:a16="http://schemas.microsoft.com/office/drawing/2014/main" xmlns="" id="{00000000-0008-0000-0300-00000D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54" name="Picture 65" descr="ecblank">
          <a:extLst>
            <a:ext uri="{FF2B5EF4-FFF2-40B4-BE49-F238E27FC236}">
              <a16:creationId xmlns:a16="http://schemas.microsoft.com/office/drawing/2014/main" xmlns="" id="{00000000-0008-0000-0300-00000E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55" name="Picture 66" descr="ecblank">
          <a:extLst>
            <a:ext uri="{FF2B5EF4-FFF2-40B4-BE49-F238E27FC236}">
              <a16:creationId xmlns:a16="http://schemas.microsoft.com/office/drawing/2014/main" xmlns="" id="{00000000-0008-0000-0300-00000F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56" name="Picture 68" descr="ecblank">
          <a:extLst>
            <a:ext uri="{FF2B5EF4-FFF2-40B4-BE49-F238E27FC236}">
              <a16:creationId xmlns:a16="http://schemas.microsoft.com/office/drawing/2014/main" xmlns="" id="{00000000-0008-0000-0300-000010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57" name="Picture 72" descr="ecblank">
          <a:extLst>
            <a:ext uri="{FF2B5EF4-FFF2-40B4-BE49-F238E27FC236}">
              <a16:creationId xmlns:a16="http://schemas.microsoft.com/office/drawing/2014/main" xmlns="" id="{00000000-0008-0000-0300-000011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58" name="Picture 97" descr="ecblank">
          <a:extLst>
            <a:ext uri="{FF2B5EF4-FFF2-40B4-BE49-F238E27FC236}">
              <a16:creationId xmlns:a16="http://schemas.microsoft.com/office/drawing/2014/main" xmlns="" id="{00000000-0008-0000-0300-000012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59" name="Picture 99" descr="ecblank">
          <a:extLst>
            <a:ext uri="{FF2B5EF4-FFF2-40B4-BE49-F238E27FC236}">
              <a16:creationId xmlns:a16="http://schemas.microsoft.com/office/drawing/2014/main" xmlns="" id="{00000000-0008-0000-0300-000013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60" name="Picture 101" descr="ecblank">
          <a:extLst>
            <a:ext uri="{FF2B5EF4-FFF2-40B4-BE49-F238E27FC236}">
              <a16:creationId xmlns:a16="http://schemas.microsoft.com/office/drawing/2014/main" xmlns="" id="{00000000-0008-0000-0300-000014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61" name="Picture 103" descr="ecblank">
          <a:extLst>
            <a:ext uri="{FF2B5EF4-FFF2-40B4-BE49-F238E27FC236}">
              <a16:creationId xmlns:a16="http://schemas.microsoft.com/office/drawing/2014/main" xmlns="" id="{00000000-0008-0000-0300-000015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62" name="Picture 105" descr="ecblank">
          <a:extLst>
            <a:ext uri="{FF2B5EF4-FFF2-40B4-BE49-F238E27FC236}">
              <a16:creationId xmlns:a16="http://schemas.microsoft.com/office/drawing/2014/main" xmlns="" id="{00000000-0008-0000-0300-000016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63" name="Picture 2" descr="ecblank">
          <a:extLst>
            <a:ext uri="{FF2B5EF4-FFF2-40B4-BE49-F238E27FC236}">
              <a16:creationId xmlns:a16="http://schemas.microsoft.com/office/drawing/2014/main" xmlns="" id="{00000000-0008-0000-0300-000017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64" name="Picture 6" descr="ecblank">
          <a:extLst>
            <a:ext uri="{FF2B5EF4-FFF2-40B4-BE49-F238E27FC236}">
              <a16:creationId xmlns:a16="http://schemas.microsoft.com/office/drawing/2014/main" xmlns="" id="{00000000-0008-0000-0300-000018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65" name="Picture 10" descr="ecblank">
          <a:extLst>
            <a:ext uri="{FF2B5EF4-FFF2-40B4-BE49-F238E27FC236}">
              <a16:creationId xmlns:a16="http://schemas.microsoft.com/office/drawing/2014/main" xmlns="" id="{00000000-0008-0000-0300-000019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66" name="Picture 14" descr="ecblank">
          <a:extLst>
            <a:ext uri="{FF2B5EF4-FFF2-40B4-BE49-F238E27FC236}">
              <a16:creationId xmlns:a16="http://schemas.microsoft.com/office/drawing/2014/main" xmlns="" id="{00000000-0008-0000-0300-00001A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67" name="Picture 18" descr="ecblank">
          <a:extLst>
            <a:ext uri="{FF2B5EF4-FFF2-40B4-BE49-F238E27FC236}">
              <a16:creationId xmlns:a16="http://schemas.microsoft.com/office/drawing/2014/main" xmlns="" id="{00000000-0008-0000-0300-00001B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68" name="Picture 22" descr="ecblank">
          <a:extLst>
            <a:ext uri="{FF2B5EF4-FFF2-40B4-BE49-F238E27FC236}">
              <a16:creationId xmlns:a16="http://schemas.microsoft.com/office/drawing/2014/main" xmlns="" id="{00000000-0008-0000-0300-00001C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69" name="Picture 26" descr="ecblank">
          <a:extLst>
            <a:ext uri="{FF2B5EF4-FFF2-40B4-BE49-F238E27FC236}">
              <a16:creationId xmlns:a16="http://schemas.microsoft.com/office/drawing/2014/main" xmlns="" id="{00000000-0008-0000-0300-00001D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70" name="Picture 30" descr="ecblank">
          <a:extLst>
            <a:ext uri="{FF2B5EF4-FFF2-40B4-BE49-F238E27FC236}">
              <a16:creationId xmlns:a16="http://schemas.microsoft.com/office/drawing/2014/main" xmlns="" id="{00000000-0008-0000-0300-00001E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71" name="Picture 34" descr="ecblank">
          <a:extLst>
            <a:ext uri="{FF2B5EF4-FFF2-40B4-BE49-F238E27FC236}">
              <a16:creationId xmlns:a16="http://schemas.microsoft.com/office/drawing/2014/main" xmlns="" id="{00000000-0008-0000-0300-00001F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72" name="Picture 38" descr="ecblank">
          <a:extLst>
            <a:ext uri="{FF2B5EF4-FFF2-40B4-BE49-F238E27FC236}">
              <a16:creationId xmlns:a16="http://schemas.microsoft.com/office/drawing/2014/main" xmlns="" id="{00000000-0008-0000-0300-000020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73" name="Picture 43" descr="ecblank">
          <a:extLst>
            <a:ext uri="{FF2B5EF4-FFF2-40B4-BE49-F238E27FC236}">
              <a16:creationId xmlns:a16="http://schemas.microsoft.com/office/drawing/2014/main" xmlns="" id="{00000000-0008-0000-0300-000021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74" name="Picture 47" descr="ecblank">
          <a:extLst>
            <a:ext uri="{FF2B5EF4-FFF2-40B4-BE49-F238E27FC236}">
              <a16:creationId xmlns:a16="http://schemas.microsoft.com/office/drawing/2014/main" xmlns="" id="{00000000-0008-0000-0300-000022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75" name="Picture 51" descr="ecblank">
          <a:extLst>
            <a:ext uri="{FF2B5EF4-FFF2-40B4-BE49-F238E27FC236}">
              <a16:creationId xmlns:a16="http://schemas.microsoft.com/office/drawing/2014/main" xmlns="" id="{00000000-0008-0000-0300-000023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76" name="Picture 55" descr="ecblank">
          <a:extLst>
            <a:ext uri="{FF2B5EF4-FFF2-40B4-BE49-F238E27FC236}">
              <a16:creationId xmlns:a16="http://schemas.microsoft.com/office/drawing/2014/main" xmlns="" id="{00000000-0008-0000-0300-000024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77" name="Picture 59" descr="ecblank">
          <a:extLst>
            <a:ext uri="{FF2B5EF4-FFF2-40B4-BE49-F238E27FC236}">
              <a16:creationId xmlns:a16="http://schemas.microsoft.com/office/drawing/2014/main" xmlns="" id="{00000000-0008-0000-0300-000025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78" name="Picture 63" descr="ecblank">
          <a:extLst>
            <a:ext uri="{FF2B5EF4-FFF2-40B4-BE49-F238E27FC236}">
              <a16:creationId xmlns:a16="http://schemas.microsoft.com/office/drawing/2014/main" xmlns="" id="{00000000-0008-0000-0300-000026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79" name="Picture 64" descr="ecblank">
          <a:extLst>
            <a:ext uri="{FF2B5EF4-FFF2-40B4-BE49-F238E27FC236}">
              <a16:creationId xmlns:a16="http://schemas.microsoft.com/office/drawing/2014/main" xmlns="" id="{00000000-0008-0000-0300-000027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80" name="Picture 65" descr="ecblank">
          <a:extLst>
            <a:ext uri="{FF2B5EF4-FFF2-40B4-BE49-F238E27FC236}">
              <a16:creationId xmlns:a16="http://schemas.microsoft.com/office/drawing/2014/main" xmlns="" id="{00000000-0008-0000-0300-000028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81" name="Picture 66" descr="ecblank">
          <a:extLst>
            <a:ext uri="{FF2B5EF4-FFF2-40B4-BE49-F238E27FC236}">
              <a16:creationId xmlns:a16="http://schemas.microsoft.com/office/drawing/2014/main" xmlns="" id="{00000000-0008-0000-0300-000029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82" name="Picture 68" descr="ecblank">
          <a:extLst>
            <a:ext uri="{FF2B5EF4-FFF2-40B4-BE49-F238E27FC236}">
              <a16:creationId xmlns:a16="http://schemas.microsoft.com/office/drawing/2014/main" xmlns="" id="{00000000-0008-0000-0300-00002A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83" name="Picture 72" descr="ecblank">
          <a:extLst>
            <a:ext uri="{FF2B5EF4-FFF2-40B4-BE49-F238E27FC236}">
              <a16:creationId xmlns:a16="http://schemas.microsoft.com/office/drawing/2014/main" xmlns="" id="{00000000-0008-0000-0300-00002B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84" name="Picture 97" descr="ecblank">
          <a:extLst>
            <a:ext uri="{FF2B5EF4-FFF2-40B4-BE49-F238E27FC236}">
              <a16:creationId xmlns:a16="http://schemas.microsoft.com/office/drawing/2014/main" xmlns="" id="{00000000-0008-0000-0300-00002C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85" name="Picture 99" descr="ecblank">
          <a:extLst>
            <a:ext uri="{FF2B5EF4-FFF2-40B4-BE49-F238E27FC236}">
              <a16:creationId xmlns:a16="http://schemas.microsoft.com/office/drawing/2014/main" xmlns="" id="{00000000-0008-0000-0300-00002D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86" name="Picture 101" descr="ecblank">
          <a:extLst>
            <a:ext uri="{FF2B5EF4-FFF2-40B4-BE49-F238E27FC236}">
              <a16:creationId xmlns:a16="http://schemas.microsoft.com/office/drawing/2014/main" xmlns="" id="{00000000-0008-0000-0300-00002E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87" name="Picture 103" descr="ecblank">
          <a:extLst>
            <a:ext uri="{FF2B5EF4-FFF2-40B4-BE49-F238E27FC236}">
              <a16:creationId xmlns:a16="http://schemas.microsoft.com/office/drawing/2014/main" xmlns="" id="{00000000-0008-0000-0300-00002F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888" name="Picture 30" descr="ecblank">
          <a:extLst>
            <a:ext uri="{FF2B5EF4-FFF2-40B4-BE49-F238E27FC236}">
              <a16:creationId xmlns:a16="http://schemas.microsoft.com/office/drawing/2014/main" xmlns="" id="{00000000-0008-0000-0300-000030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889" name="Picture 34" descr="ecblank">
          <a:extLst>
            <a:ext uri="{FF2B5EF4-FFF2-40B4-BE49-F238E27FC236}">
              <a16:creationId xmlns:a16="http://schemas.microsoft.com/office/drawing/2014/main" xmlns="" id="{00000000-0008-0000-0300-000031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890" name="Picture 38" descr="ecblank">
          <a:extLst>
            <a:ext uri="{FF2B5EF4-FFF2-40B4-BE49-F238E27FC236}">
              <a16:creationId xmlns:a16="http://schemas.microsoft.com/office/drawing/2014/main" xmlns="" id="{00000000-0008-0000-0300-000032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891" name="Picture 43" descr="ecblank">
          <a:extLst>
            <a:ext uri="{FF2B5EF4-FFF2-40B4-BE49-F238E27FC236}">
              <a16:creationId xmlns:a16="http://schemas.microsoft.com/office/drawing/2014/main" xmlns="" id="{00000000-0008-0000-0300-000033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892" name="Picture 47" descr="ecblank">
          <a:extLst>
            <a:ext uri="{FF2B5EF4-FFF2-40B4-BE49-F238E27FC236}">
              <a16:creationId xmlns:a16="http://schemas.microsoft.com/office/drawing/2014/main" xmlns="" id="{00000000-0008-0000-0300-000034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893" name="Picture 51" descr="ecblank">
          <a:extLst>
            <a:ext uri="{FF2B5EF4-FFF2-40B4-BE49-F238E27FC236}">
              <a16:creationId xmlns:a16="http://schemas.microsoft.com/office/drawing/2014/main" xmlns="" id="{00000000-0008-0000-0300-000035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894" name="Picture 55" descr="ecblank">
          <a:extLst>
            <a:ext uri="{FF2B5EF4-FFF2-40B4-BE49-F238E27FC236}">
              <a16:creationId xmlns:a16="http://schemas.microsoft.com/office/drawing/2014/main" xmlns="" id="{00000000-0008-0000-0300-000036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895" name="Picture 59" descr="ecblank">
          <a:extLst>
            <a:ext uri="{FF2B5EF4-FFF2-40B4-BE49-F238E27FC236}">
              <a16:creationId xmlns:a16="http://schemas.microsoft.com/office/drawing/2014/main" xmlns="" id="{00000000-0008-0000-0300-000037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896" name="Picture 63" descr="ecblank">
          <a:extLst>
            <a:ext uri="{FF2B5EF4-FFF2-40B4-BE49-F238E27FC236}">
              <a16:creationId xmlns:a16="http://schemas.microsoft.com/office/drawing/2014/main" xmlns="" id="{00000000-0008-0000-0300-000038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897" name="Picture 64" descr="ecblank">
          <a:extLst>
            <a:ext uri="{FF2B5EF4-FFF2-40B4-BE49-F238E27FC236}">
              <a16:creationId xmlns:a16="http://schemas.microsoft.com/office/drawing/2014/main" xmlns="" id="{00000000-0008-0000-0300-000039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898" name="Picture 65" descr="ecblank">
          <a:extLst>
            <a:ext uri="{FF2B5EF4-FFF2-40B4-BE49-F238E27FC236}">
              <a16:creationId xmlns:a16="http://schemas.microsoft.com/office/drawing/2014/main" xmlns="" id="{00000000-0008-0000-0300-00003A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899" name="Picture 66" descr="ecblank">
          <a:extLst>
            <a:ext uri="{FF2B5EF4-FFF2-40B4-BE49-F238E27FC236}">
              <a16:creationId xmlns:a16="http://schemas.microsoft.com/office/drawing/2014/main" xmlns="" id="{00000000-0008-0000-0300-00003B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00" name="Picture 68" descr="ecblank">
          <a:extLst>
            <a:ext uri="{FF2B5EF4-FFF2-40B4-BE49-F238E27FC236}">
              <a16:creationId xmlns:a16="http://schemas.microsoft.com/office/drawing/2014/main" xmlns="" id="{00000000-0008-0000-0300-00003C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01" name="Picture 72" descr="ecblank">
          <a:extLst>
            <a:ext uri="{FF2B5EF4-FFF2-40B4-BE49-F238E27FC236}">
              <a16:creationId xmlns:a16="http://schemas.microsoft.com/office/drawing/2014/main" xmlns="" id="{00000000-0008-0000-0300-00003D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02" name="Picture 97" descr="ecblank">
          <a:extLst>
            <a:ext uri="{FF2B5EF4-FFF2-40B4-BE49-F238E27FC236}">
              <a16:creationId xmlns:a16="http://schemas.microsoft.com/office/drawing/2014/main" xmlns="" id="{00000000-0008-0000-0300-00003E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03" name="Picture 99" descr="ecblank">
          <a:extLst>
            <a:ext uri="{FF2B5EF4-FFF2-40B4-BE49-F238E27FC236}">
              <a16:creationId xmlns:a16="http://schemas.microsoft.com/office/drawing/2014/main" xmlns="" id="{00000000-0008-0000-0300-00003F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04" name="Picture 101" descr="ecblank">
          <a:extLst>
            <a:ext uri="{FF2B5EF4-FFF2-40B4-BE49-F238E27FC236}">
              <a16:creationId xmlns:a16="http://schemas.microsoft.com/office/drawing/2014/main" xmlns="" id="{00000000-0008-0000-0300-000040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05" name="Picture 103" descr="ecblank">
          <a:extLst>
            <a:ext uri="{FF2B5EF4-FFF2-40B4-BE49-F238E27FC236}">
              <a16:creationId xmlns:a16="http://schemas.microsoft.com/office/drawing/2014/main" xmlns="" id="{00000000-0008-0000-0300-000041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06" name="Picture 105" descr="ecblank">
          <a:extLst>
            <a:ext uri="{FF2B5EF4-FFF2-40B4-BE49-F238E27FC236}">
              <a16:creationId xmlns:a16="http://schemas.microsoft.com/office/drawing/2014/main" xmlns="" id="{00000000-0008-0000-0300-000042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07" name="Picture 2" descr="ecblank">
          <a:extLst>
            <a:ext uri="{FF2B5EF4-FFF2-40B4-BE49-F238E27FC236}">
              <a16:creationId xmlns:a16="http://schemas.microsoft.com/office/drawing/2014/main" xmlns="" id="{00000000-0008-0000-0300-000043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08" name="Picture 6" descr="ecblank">
          <a:extLst>
            <a:ext uri="{FF2B5EF4-FFF2-40B4-BE49-F238E27FC236}">
              <a16:creationId xmlns:a16="http://schemas.microsoft.com/office/drawing/2014/main" xmlns="" id="{00000000-0008-0000-0300-000044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09" name="Picture 10" descr="ecblank">
          <a:extLst>
            <a:ext uri="{FF2B5EF4-FFF2-40B4-BE49-F238E27FC236}">
              <a16:creationId xmlns:a16="http://schemas.microsoft.com/office/drawing/2014/main" xmlns="" id="{00000000-0008-0000-0300-000045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10" name="Picture 14" descr="ecblank">
          <a:extLst>
            <a:ext uri="{FF2B5EF4-FFF2-40B4-BE49-F238E27FC236}">
              <a16:creationId xmlns:a16="http://schemas.microsoft.com/office/drawing/2014/main" xmlns="" id="{00000000-0008-0000-0300-000046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11" name="Picture 18" descr="ecblank">
          <a:extLst>
            <a:ext uri="{FF2B5EF4-FFF2-40B4-BE49-F238E27FC236}">
              <a16:creationId xmlns:a16="http://schemas.microsoft.com/office/drawing/2014/main" xmlns="" id="{00000000-0008-0000-0300-000047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12" name="Picture 22" descr="ecblank">
          <a:extLst>
            <a:ext uri="{FF2B5EF4-FFF2-40B4-BE49-F238E27FC236}">
              <a16:creationId xmlns:a16="http://schemas.microsoft.com/office/drawing/2014/main" xmlns="" id="{00000000-0008-0000-0300-000048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13" name="Picture 26" descr="ecblank">
          <a:extLst>
            <a:ext uri="{FF2B5EF4-FFF2-40B4-BE49-F238E27FC236}">
              <a16:creationId xmlns:a16="http://schemas.microsoft.com/office/drawing/2014/main" xmlns="" id="{00000000-0008-0000-0300-000049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14" name="Picture 30" descr="ecblank">
          <a:extLst>
            <a:ext uri="{FF2B5EF4-FFF2-40B4-BE49-F238E27FC236}">
              <a16:creationId xmlns:a16="http://schemas.microsoft.com/office/drawing/2014/main" xmlns="" id="{00000000-0008-0000-0300-00004A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15" name="Picture 34" descr="ecblank">
          <a:extLst>
            <a:ext uri="{FF2B5EF4-FFF2-40B4-BE49-F238E27FC236}">
              <a16:creationId xmlns:a16="http://schemas.microsoft.com/office/drawing/2014/main" xmlns="" id="{00000000-0008-0000-0300-00004B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16" name="Picture 38" descr="ecblank">
          <a:extLst>
            <a:ext uri="{FF2B5EF4-FFF2-40B4-BE49-F238E27FC236}">
              <a16:creationId xmlns:a16="http://schemas.microsoft.com/office/drawing/2014/main" xmlns="" id="{00000000-0008-0000-0300-00004C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17" name="Picture 43" descr="ecblank">
          <a:extLst>
            <a:ext uri="{FF2B5EF4-FFF2-40B4-BE49-F238E27FC236}">
              <a16:creationId xmlns:a16="http://schemas.microsoft.com/office/drawing/2014/main" xmlns="" id="{00000000-0008-0000-0300-00004D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18" name="Picture 47" descr="ecblank">
          <a:extLst>
            <a:ext uri="{FF2B5EF4-FFF2-40B4-BE49-F238E27FC236}">
              <a16:creationId xmlns:a16="http://schemas.microsoft.com/office/drawing/2014/main" xmlns="" id="{00000000-0008-0000-0300-00004E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19" name="Picture 51" descr="ecblank">
          <a:extLst>
            <a:ext uri="{FF2B5EF4-FFF2-40B4-BE49-F238E27FC236}">
              <a16:creationId xmlns:a16="http://schemas.microsoft.com/office/drawing/2014/main" xmlns="" id="{00000000-0008-0000-0300-00004F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20" name="Picture 55" descr="ecblank">
          <a:extLst>
            <a:ext uri="{FF2B5EF4-FFF2-40B4-BE49-F238E27FC236}">
              <a16:creationId xmlns:a16="http://schemas.microsoft.com/office/drawing/2014/main" xmlns="" id="{00000000-0008-0000-0300-000050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21" name="Picture 59" descr="ecblank">
          <a:extLst>
            <a:ext uri="{FF2B5EF4-FFF2-40B4-BE49-F238E27FC236}">
              <a16:creationId xmlns:a16="http://schemas.microsoft.com/office/drawing/2014/main" xmlns="" id="{00000000-0008-0000-0300-000051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22" name="Picture 63" descr="ecblank">
          <a:extLst>
            <a:ext uri="{FF2B5EF4-FFF2-40B4-BE49-F238E27FC236}">
              <a16:creationId xmlns:a16="http://schemas.microsoft.com/office/drawing/2014/main" xmlns="" id="{00000000-0008-0000-0300-000052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23" name="Picture 64" descr="ecblank">
          <a:extLst>
            <a:ext uri="{FF2B5EF4-FFF2-40B4-BE49-F238E27FC236}">
              <a16:creationId xmlns:a16="http://schemas.microsoft.com/office/drawing/2014/main" xmlns="" id="{00000000-0008-0000-0300-000053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24" name="Picture 65" descr="ecblank">
          <a:extLst>
            <a:ext uri="{FF2B5EF4-FFF2-40B4-BE49-F238E27FC236}">
              <a16:creationId xmlns:a16="http://schemas.microsoft.com/office/drawing/2014/main" xmlns="" id="{00000000-0008-0000-0300-000054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25" name="Picture 66" descr="ecblank">
          <a:extLst>
            <a:ext uri="{FF2B5EF4-FFF2-40B4-BE49-F238E27FC236}">
              <a16:creationId xmlns:a16="http://schemas.microsoft.com/office/drawing/2014/main" xmlns="" id="{00000000-0008-0000-0300-000055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26" name="Picture 68" descr="ecblank">
          <a:extLst>
            <a:ext uri="{FF2B5EF4-FFF2-40B4-BE49-F238E27FC236}">
              <a16:creationId xmlns:a16="http://schemas.microsoft.com/office/drawing/2014/main" xmlns="" id="{00000000-0008-0000-0300-000056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27" name="Picture 72" descr="ecblank">
          <a:extLst>
            <a:ext uri="{FF2B5EF4-FFF2-40B4-BE49-F238E27FC236}">
              <a16:creationId xmlns:a16="http://schemas.microsoft.com/office/drawing/2014/main" xmlns="" id="{00000000-0008-0000-0300-000057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28" name="Picture 97" descr="ecblank">
          <a:extLst>
            <a:ext uri="{FF2B5EF4-FFF2-40B4-BE49-F238E27FC236}">
              <a16:creationId xmlns:a16="http://schemas.microsoft.com/office/drawing/2014/main" xmlns="" id="{00000000-0008-0000-0300-000058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29" name="Picture 99" descr="ecblank">
          <a:extLst>
            <a:ext uri="{FF2B5EF4-FFF2-40B4-BE49-F238E27FC236}">
              <a16:creationId xmlns:a16="http://schemas.microsoft.com/office/drawing/2014/main" xmlns="" id="{00000000-0008-0000-0300-000059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30" name="Picture 101" descr="ecblank">
          <a:extLst>
            <a:ext uri="{FF2B5EF4-FFF2-40B4-BE49-F238E27FC236}">
              <a16:creationId xmlns:a16="http://schemas.microsoft.com/office/drawing/2014/main" xmlns="" id="{00000000-0008-0000-0300-00005A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31" name="Picture 103" descr="ecblank">
          <a:extLst>
            <a:ext uri="{FF2B5EF4-FFF2-40B4-BE49-F238E27FC236}">
              <a16:creationId xmlns:a16="http://schemas.microsoft.com/office/drawing/2014/main" xmlns="" id="{00000000-0008-0000-0300-00005B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32" name="Picture 26" descr="ecblank">
          <a:extLst>
            <a:ext uri="{FF2B5EF4-FFF2-40B4-BE49-F238E27FC236}">
              <a16:creationId xmlns:a16="http://schemas.microsoft.com/office/drawing/2014/main" xmlns="" id="{00000000-0008-0000-0300-00005C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33" name="Picture 30" descr="ecblank">
          <a:extLst>
            <a:ext uri="{FF2B5EF4-FFF2-40B4-BE49-F238E27FC236}">
              <a16:creationId xmlns:a16="http://schemas.microsoft.com/office/drawing/2014/main" xmlns="" id="{00000000-0008-0000-0300-00005D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34" name="Picture 34" descr="ecblank">
          <a:extLst>
            <a:ext uri="{FF2B5EF4-FFF2-40B4-BE49-F238E27FC236}">
              <a16:creationId xmlns:a16="http://schemas.microsoft.com/office/drawing/2014/main" xmlns="" id="{00000000-0008-0000-0300-00005E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35" name="Picture 38" descr="ecblank">
          <a:extLst>
            <a:ext uri="{FF2B5EF4-FFF2-40B4-BE49-F238E27FC236}">
              <a16:creationId xmlns:a16="http://schemas.microsoft.com/office/drawing/2014/main" xmlns="" id="{00000000-0008-0000-0300-00005F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36" name="Picture 43" descr="ecblank">
          <a:extLst>
            <a:ext uri="{FF2B5EF4-FFF2-40B4-BE49-F238E27FC236}">
              <a16:creationId xmlns:a16="http://schemas.microsoft.com/office/drawing/2014/main" xmlns="" id="{00000000-0008-0000-0300-000060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37" name="Picture 47" descr="ecblank">
          <a:extLst>
            <a:ext uri="{FF2B5EF4-FFF2-40B4-BE49-F238E27FC236}">
              <a16:creationId xmlns:a16="http://schemas.microsoft.com/office/drawing/2014/main" xmlns="" id="{00000000-0008-0000-0300-000061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38" name="Picture 51" descr="ecblank">
          <a:extLst>
            <a:ext uri="{FF2B5EF4-FFF2-40B4-BE49-F238E27FC236}">
              <a16:creationId xmlns:a16="http://schemas.microsoft.com/office/drawing/2014/main" xmlns="" id="{00000000-0008-0000-0300-000062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39" name="Picture 55" descr="ecblank">
          <a:extLst>
            <a:ext uri="{FF2B5EF4-FFF2-40B4-BE49-F238E27FC236}">
              <a16:creationId xmlns:a16="http://schemas.microsoft.com/office/drawing/2014/main" xmlns="" id="{00000000-0008-0000-0300-000063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40" name="Picture 59" descr="ecblank">
          <a:extLst>
            <a:ext uri="{FF2B5EF4-FFF2-40B4-BE49-F238E27FC236}">
              <a16:creationId xmlns:a16="http://schemas.microsoft.com/office/drawing/2014/main" xmlns="" id="{00000000-0008-0000-0300-000064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41" name="Picture 63" descr="ecblank">
          <a:extLst>
            <a:ext uri="{FF2B5EF4-FFF2-40B4-BE49-F238E27FC236}">
              <a16:creationId xmlns:a16="http://schemas.microsoft.com/office/drawing/2014/main" xmlns="" id="{00000000-0008-0000-0300-000065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42" name="Picture 64" descr="ecblank">
          <a:extLst>
            <a:ext uri="{FF2B5EF4-FFF2-40B4-BE49-F238E27FC236}">
              <a16:creationId xmlns:a16="http://schemas.microsoft.com/office/drawing/2014/main" xmlns="" id="{00000000-0008-0000-0300-000066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43" name="Picture 65" descr="ecblank">
          <a:extLst>
            <a:ext uri="{FF2B5EF4-FFF2-40B4-BE49-F238E27FC236}">
              <a16:creationId xmlns:a16="http://schemas.microsoft.com/office/drawing/2014/main" xmlns="" id="{00000000-0008-0000-0300-000067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44" name="Picture 66" descr="ecblank">
          <a:extLst>
            <a:ext uri="{FF2B5EF4-FFF2-40B4-BE49-F238E27FC236}">
              <a16:creationId xmlns:a16="http://schemas.microsoft.com/office/drawing/2014/main" xmlns="" id="{00000000-0008-0000-0300-000068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45" name="Picture 68" descr="ecblank">
          <a:extLst>
            <a:ext uri="{FF2B5EF4-FFF2-40B4-BE49-F238E27FC236}">
              <a16:creationId xmlns:a16="http://schemas.microsoft.com/office/drawing/2014/main" xmlns="" id="{00000000-0008-0000-0300-000069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46" name="Picture 72" descr="ecblank">
          <a:extLst>
            <a:ext uri="{FF2B5EF4-FFF2-40B4-BE49-F238E27FC236}">
              <a16:creationId xmlns:a16="http://schemas.microsoft.com/office/drawing/2014/main" xmlns="" id="{00000000-0008-0000-0300-00006A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47" name="Picture 97" descr="ecblank">
          <a:extLst>
            <a:ext uri="{FF2B5EF4-FFF2-40B4-BE49-F238E27FC236}">
              <a16:creationId xmlns:a16="http://schemas.microsoft.com/office/drawing/2014/main" xmlns="" id="{00000000-0008-0000-0300-00006B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48" name="Picture 99" descr="ecblank">
          <a:extLst>
            <a:ext uri="{FF2B5EF4-FFF2-40B4-BE49-F238E27FC236}">
              <a16:creationId xmlns:a16="http://schemas.microsoft.com/office/drawing/2014/main" xmlns="" id="{00000000-0008-0000-0300-00006C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49" name="Picture 101" descr="ecblank">
          <a:extLst>
            <a:ext uri="{FF2B5EF4-FFF2-40B4-BE49-F238E27FC236}">
              <a16:creationId xmlns:a16="http://schemas.microsoft.com/office/drawing/2014/main" xmlns="" id="{00000000-0008-0000-0300-00006D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50" name="Picture 103" descr="ecblank">
          <a:extLst>
            <a:ext uri="{FF2B5EF4-FFF2-40B4-BE49-F238E27FC236}">
              <a16:creationId xmlns:a16="http://schemas.microsoft.com/office/drawing/2014/main" xmlns="" id="{00000000-0008-0000-0300-00006E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51" name="Picture 105" descr="ecblank">
          <a:extLst>
            <a:ext uri="{FF2B5EF4-FFF2-40B4-BE49-F238E27FC236}">
              <a16:creationId xmlns:a16="http://schemas.microsoft.com/office/drawing/2014/main" xmlns="" id="{00000000-0008-0000-0300-00006F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52" name="Picture 2" descr="ecblank">
          <a:extLst>
            <a:ext uri="{FF2B5EF4-FFF2-40B4-BE49-F238E27FC236}">
              <a16:creationId xmlns:a16="http://schemas.microsoft.com/office/drawing/2014/main" xmlns="" id="{00000000-0008-0000-0300-000070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53" name="Picture 6" descr="ecblank">
          <a:extLst>
            <a:ext uri="{FF2B5EF4-FFF2-40B4-BE49-F238E27FC236}">
              <a16:creationId xmlns:a16="http://schemas.microsoft.com/office/drawing/2014/main" xmlns="" id="{00000000-0008-0000-0300-000071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54" name="Picture 10" descr="ecblank">
          <a:extLst>
            <a:ext uri="{FF2B5EF4-FFF2-40B4-BE49-F238E27FC236}">
              <a16:creationId xmlns:a16="http://schemas.microsoft.com/office/drawing/2014/main" xmlns="" id="{00000000-0008-0000-0300-000072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55" name="Picture 14" descr="ecblank">
          <a:extLst>
            <a:ext uri="{FF2B5EF4-FFF2-40B4-BE49-F238E27FC236}">
              <a16:creationId xmlns:a16="http://schemas.microsoft.com/office/drawing/2014/main" xmlns="" id="{00000000-0008-0000-0300-000073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56" name="Picture 18" descr="ecblank">
          <a:extLst>
            <a:ext uri="{FF2B5EF4-FFF2-40B4-BE49-F238E27FC236}">
              <a16:creationId xmlns:a16="http://schemas.microsoft.com/office/drawing/2014/main" xmlns="" id="{00000000-0008-0000-0300-000074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57" name="Picture 22" descr="ecblank">
          <a:extLst>
            <a:ext uri="{FF2B5EF4-FFF2-40B4-BE49-F238E27FC236}">
              <a16:creationId xmlns:a16="http://schemas.microsoft.com/office/drawing/2014/main" xmlns="" id="{00000000-0008-0000-0300-000075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58" name="Picture 26" descr="ecblank">
          <a:extLst>
            <a:ext uri="{FF2B5EF4-FFF2-40B4-BE49-F238E27FC236}">
              <a16:creationId xmlns:a16="http://schemas.microsoft.com/office/drawing/2014/main" xmlns="" id="{00000000-0008-0000-0300-000076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59" name="Picture 30" descr="ecblank">
          <a:extLst>
            <a:ext uri="{FF2B5EF4-FFF2-40B4-BE49-F238E27FC236}">
              <a16:creationId xmlns:a16="http://schemas.microsoft.com/office/drawing/2014/main" xmlns="" id="{00000000-0008-0000-0300-000077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60" name="Picture 34" descr="ecblank">
          <a:extLst>
            <a:ext uri="{FF2B5EF4-FFF2-40B4-BE49-F238E27FC236}">
              <a16:creationId xmlns:a16="http://schemas.microsoft.com/office/drawing/2014/main" xmlns="" id="{00000000-0008-0000-0300-000078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61" name="Picture 38" descr="ecblank">
          <a:extLst>
            <a:ext uri="{FF2B5EF4-FFF2-40B4-BE49-F238E27FC236}">
              <a16:creationId xmlns:a16="http://schemas.microsoft.com/office/drawing/2014/main" xmlns="" id="{00000000-0008-0000-0300-000079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62" name="Picture 43" descr="ecblank">
          <a:extLst>
            <a:ext uri="{FF2B5EF4-FFF2-40B4-BE49-F238E27FC236}">
              <a16:creationId xmlns:a16="http://schemas.microsoft.com/office/drawing/2014/main" xmlns="" id="{00000000-0008-0000-0300-00007A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63" name="Picture 47" descr="ecblank">
          <a:extLst>
            <a:ext uri="{FF2B5EF4-FFF2-40B4-BE49-F238E27FC236}">
              <a16:creationId xmlns:a16="http://schemas.microsoft.com/office/drawing/2014/main" xmlns="" id="{00000000-0008-0000-0300-00007B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64" name="Picture 51" descr="ecblank">
          <a:extLst>
            <a:ext uri="{FF2B5EF4-FFF2-40B4-BE49-F238E27FC236}">
              <a16:creationId xmlns:a16="http://schemas.microsoft.com/office/drawing/2014/main" xmlns="" id="{00000000-0008-0000-0300-00007C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65" name="Picture 55" descr="ecblank">
          <a:extLst>
            <a:ext uri="{FF2B5EF4-FFF2-40B4-BE49-F238E27FC236}">
              <a16:creationId xmlns:a16="http://schemas.microsoft.com/office/drawing/2014/main" xmlns="" id="{00000000-0008-0000-0300-00007D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66" name="Picture 59" descr="ecblank">
          <a:extLst>
            <a:ext uri="{FF2B5EF4-FFF2-40B4-BE49-F238E27FC236}">
              <a16:creationId xmlns:a16="http://schemas.microsoft.com/office/drawing/2014/main" xmlns="" id="{00000000-0008-0000-0300-00007E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67" name="Picture 63" descr="ecblank">
          <a:extLst>
            <a:ext uri="{FF2B5EF4-FFF2-40B4-BE49-F238E27FC236}">
              <a16:creationId xmlns:a16="http://schemas.microsoft.com/office/drawing/2014/main" xmlns="" id="{00000000-0008-0000-0300-00007F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68" name="Picture 64" descr="ecblank">
          <a:extLst>
            <a:ext uri="{FF2B5EF4-FFF2-40B4-BE49-F238E27FC236}">
              <a16:creationId xmlns:a16="http://schemas.microsoft.com/office/drawing/2014/main" xmlns="" id="{00000000-0008-0000-0300-000080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69" name="Picture 65" descr="ecblank">
          <a:extLst>
            <a:ext uri="{FF2B5EF4-FFF2-40B4-BE49-F238E27FC236}">
              <a16:creationId xmlns:a16="http://schemas.microsoft.com/office/drawing/2014/main" xmlns="" id="{00000000-0008-0000-0300-000081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70" name="Picture 66" descr="ecblank">
          <a:extLst>
            <a:ext uri="{FF2B5EF4-FFF2-40B4-BE49-F238E27FC236}">
              <a16:creationId xmlns:a16="http://schemas.microsoft.com/office/drawing/2014/main" xmlns="" id="{00000000-0008-0000-0300-000082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71" name="Picture 68" descr="ecblank">
          <a:extLst>
            <a:ext uri="{FF2B5EF4-FFF2-40B4-BE49-F238E27FC236}">
              <a16:creationId xmlns:a16="http://schemas.microsoft.com/office/drawing/2014/main" xmlns="" id="{00000000-0008-0000-0300-000083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72" name="Picture 72" descr="ecblank">
          <a:extLst>
            <a:ext uri="{FF2B5EF4-FFF2-40B4-BE49-F238E27FC236}">
              <a16:creationId xmlns:a16="http://schemas.microsoft.com/office/drawing/2014/main" xmlns="" id="{00000000-0008-0000-0300-000084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73" name="Picture 97" descr="ecblank">
          <a:extLst>
            <a:ext uri="{FF2B5EF4-FFF2-40B4-BE49-F238E27FC236}">
              <a16:creationId xmlns:a16="http://schemas.microsoft.com/office/drawing/2014/main" xmlns="" id="{00000000-0008-0000-0300-000085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74" name="Picture 99" descr="ecblank">
          <a:extLst>
            <a:ext uri="{FF2B5EF4-FFF2-40B4-BE49-F238E27FC236}">
              <a16:creationId xmlns:a16="http://schemas.microsoft.com/office/drawing/2014/main" xmlns="" id="{00000000-0008-0000-0300-000086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75" name="Picture 101" descr="ecblank">
          <a:extLst>
            <a:ext uri="{FF2B5EF4-FFF2-40B4-BE49-F238E27FC236}">
              <a16:creationId xmlns:a16="http://schemas.microsoft.com/office/drawing/2014/main" xmlns="" id="{00000000-0008-0000-0300-000087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76" name="Picture 103" descr="ecblank">
          <a:extLst>
            <a:ext uri="{FF2B5EF4-FFF2-40B4-BE49-F238E27FC236}">
              <a16:creationId xmlns:a16="http://schemas.microsoft.com/office/drawing/2014/main" xmlns="" id="{00000000-0008-0000-0300-000088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977" name="Picture 30" descr="ecblank">
          <a:extLst>
            <a:ext uri="{FF2B5EF4-FFF2-40B4-BE49-F238E27FC236}">
              <a16:creationId xmlns:a16="http://schemas.microsoft.com/office/drawing/2014/main" xmlns="" id="{00000000-0008-0000-0300-000089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978" name="Picture 34" descr="ecblank">
          <a:extLst>
            <a:ext uri="{FF2B5EF4-FFF2-40B4-BE49-F238E27FC236}">
              <a16:creationId xmlns:a16="http://schemas.microsoft.com/office/drawing/2014/main" xmlns="" id="{00000000-0008-0000-0300-00008A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979" name="Picture 38" descr="ecblank">
          <a:extLst>
            <a:ext uri="{FF2B5EF4-FFF2-40B4-BE49-F238E27FC236}">
              <a16:creationId xmlns:a16="http://schemas.microsoft.com/office/drawing/2014/main" xmlns="" id="{00000000-0008-0000-0300-00008B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980" name="Picture 43" descr="ecblank">
          <a:extLst>
            <a:ext uri="{FF2B5EF4-FFF2-40B4-BE49-F238E27FC236}">
              <a16:creationId xmlns:a16="http://schemas.microsoft.com/office/drawing/2014/main" xmlns="" id="{00000000-0008-0000-0300-00008C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981" name="Picture 47" descr="ecblank">
          <a:extLst>
            <a:ext uri="{FF2B5EF4-FFF2-40B4-BE49-F238E27FC236}">
              <a16:creationId xmlns:a16="http://schemas.microsoft.com/office/drawing/2014/main" xmlns="" id="{00000000-0008-0000-0300-00008D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982" name="Picture 51" descr="ecblank">
          <a:extLst>
            <a:ext uri="{FF2B5EF4-FFF2-40B4-BE49-F238E27FC236}">
              <a16:creationId xmlns:a16="http://schemas.microsoft.com/office/drawing/2014/main" xmlns="" id="{00000000-0008-0000-0300-00008E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983" name="Picture 55" descr="ecblank">
          <a:extLst>
            <a:ext uri="{FF2B5EF4-FFF2-40B4-BE49-F238E27FC236}">
              <a16:creationId xmlns:a16="http://schemas.microsoft.com/office/drawing/2014/main" xmlns="" id="{00000000-0008-0000-0300-00008F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984" name="Picture 59" descr="ecblank">
          <a:extLst>
            <a:ext uri="{FF2B5EF4-FFF2-40B4-BE49-F238E27FC236}">
              <a16:creationId xmlns:a16="http://schemas.microsoft.com/office/drawing/2014/main" xmlns="" id="{00000000-0008-0000-0300-000090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985" name="Picture 63" descr="ecblank">
          <a:extLst>
            <a:ext uri="{FF2B5EF4-FFF2-40B4-BE49-F238E27FC236}">
              <a16:creationId xmlns:a16="http://schemas.microsoft.com/office/drawing/2014/main" xmlns="" id="{00000000-0008-0000-0300-000091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986" name="Picture 64" descr="ecblank">
          <a:extLst>
            <a:ext uri="{FF2B5EF4-FFF2-40B4-BE49-F238E27FC236}">
              <a16:creationId xmlns:a16="http://schemas.microsoft.com/office/drawing/2014/main" xmlns="" id="{00000000-0008-0000-0300-000092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987" name="Picture 65" descr="ecblank">
          <a:extLst>
            <a:ext uri="{FF2B5EF4-FFF2-40B4-BE49-F238E27FC236}">
              <a16:creationId xmlns:a16="http://schemas.microsoft.com/office/drawing/2014/main" xmlns="" id="{00000000-0008-0000-0300-000093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988" name="Picture 66" descr="ecblank">
          <a:extLst>
            <a:ext uri="{FF2B5EF4-FFF2-40B4-BE49-F238E27FC236}">
              <a16:creationId xmlns:a16="http://schemas.microsoft.com/office/drawing/2014/main" xmlns="" id="{00000000-0008-0000-0300-000094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989" name="Picture 68" descr="ecblank">
          <a:extLst>
            <a:ext uri="{FF2B5EF4-FFF2-40B4-BE49-F238E27FC236}">
              <a16:creationId xmlns:a16="http://schemas.microsoft.com/office/drawing/2014/main" xmlns="" id="{00000000-0008-0000-0300-000095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990" name="Picture 72" descr="ecblank">
          <a:extLst>
            <a:ext uri="{FF2B5EF4-FFF2-40B4-BE49-F238E27FC236}">
              <a16:creationId xmlns:a16="http://schemas.microsoft.com/office/drawing/2014/main" xmlns="" id="{00000000-0008-0000-0300-000096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991" name="Picture 97" descr="ecblank">
          <a:extLst>
            <a:ext uri="{FF2B5EF4-FFF2-40B4-BE49-F238E27FC236}">
              <a16:creationId xmlns:a16="http://schemas.microsoft.com/office/drawing/2014/main" xmlns="" id="{00000000-0008-0000-0300-000097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992" name="Picture 99" descr="ecblank">
          <a:extLst>
            <a:ext uri="{FF2B5EF4-FFF2-40B4-BE49-F238E27FC236}">
              <a16:creationId xmlns:a16="http://schemas.microsoft.com/office/drawing/2014/main" xmlns="" id="{00000000-0008-0000-0300-000098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993" name="Picture 101" descr="ecblank">
          <a:extLst>
            <a:ext uri="{FF2B5EF4-FFF2-40B4-BE49-F238E27FC236}">
              <a16:creationId xmlns:a16="http://schemas.microsoft.com/office/drawing/2014/main" xmlns="" id="{00000000-0008-0000-0300-000099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994" name="Picture 103" descr="ecblank">
          <a:extLst>
            <a:ext uri="{FF2B5EF4-FFF2-40B4-BE49-F238E27FC236}">
              <a16:creationId xmlns:a16="http://schemas.microsoft.com/office/drawing/2014/main" xmlns="" id="{00000000-0008-0000-0300-00009A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995" name="Picture 105" descr="ecblank">
          <a:extLst>
            <a:ext uri="{FF2B5EF4-FFF2-40B4-BE49-F238E27FC236}">
              <a16:creationId xmlns:a16="http://schemas.microsoft.com/office/drawing/2014/main" xmlns="" id="{00000000-0008-0000-0300-00009B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996" name="Picture 2" descr="ecblank">
          <a:extLst>
            <a:ext uri="{FF2B5EF4-FFF2-40B4-BE49-F238E27FC236}">
              <a16:creationId xmlns:a16="http://schemas.microsoft.com/office/drawing/2014/main" xmlns="" id="{00000000-0008-0000-0300-00009C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997" name="Picture 6" descr="ecblank">
          <a:extLst>
            <a:ext uri="{FF2B5EF4-FFF2-40B4-BE49-F238E27FC236}">
              <a16:creationId xmlns:a16="http://schemas.microsoft.com/office/drawing/2014/main" xmlns="" id="{00000000-0008-0000-0300-00009D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998" name="Picture 10" descr="ecblank">
          <a:extLst>
            <a:ext uri="{FF2B5EF4-FFF2-40B4-BE49-F238E27FC236}">
              <a16:creationId xmlns:a16="http://schemas.microsoft.com/office/drawing/2014/main" xmlns="" id="{00000000-0008-0000-0300-00009E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999" name="Picture 14" descr="ecblank">
          <a:extLst>
            <a:ext uri="{FF2B5EF4-FFF2-40B4-BE49-F238E27FC236}">
              <a16:creationId xmlns:a16="http://schemas.microsoft.com/office/drawing/2014/main" xmlns="" id="{00000000-0008-0000-0300-00009F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00" name="Picture 18" descr="ecblank">
          <a:extLst>
            <a:ext uri="{FF2B5EF4-FFF2-40B4-BE49-F238E27FC236}">
              <a16:creationId xmlns:a16="http://schemas.microsoft.com/office/drawing/2014/main" xmlns="" id="{00000000-0008-0000-0300-0000A0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01" name="Picture 22" descr="ecblank">
          <a:extLst>
            <a:ext uri="{FF2B5EF4-FFF2-40B4-BE49-F238E27FC236}">
              <a16:creationId xmlns:a16="http://schemas.microsoft.com/office/drawing/2014/main" xmlns="" id="{00000000-0008-0000-0300-0000A1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02" name="Picture 26" descr="ecblank">
          <a:extLst>
            <a:ext uri="{FF2B5EF4-FFF2-40B4-BE49-F238E27FC236}">
              <a16:creationId xmlns:a16="http://schemas.microsoft.com/office/drawing/2014/main" xmlns="" id="{00000000-0008-0000-0300-0000A2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03" name="Picture 30" descr="ecblank">
          <a:extLst>
            <a:ext uri="{FF2B5EF4-FFF2-40B4-BE49-F238E27FC236}">
              <a16:creationId xmlns:a16="http://schemas.microsoft.com/office/drawing/2014/main" xmlns="" id="{00000000-0008-0000-0300-0000A3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04" name="Picture 34" descr="ecblank">
          <a:extLst>
            <a:ext uri="{FF2B5EF4-FFF2-40B4-BE49-F238E27FC236}">
              <a16:creationId xmlns:a16="http://schemas.microsoft.com/office/drawing/2014/main" xmlns="" id="{00000000-0008-0000-0300-0000A4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05" name="Picture 38" descr="ecblank">
          <a:extLst>
            <a:ext uri="{FF2B5EF4-FFF2-40B4-BE49-F238E27FC236}">
              <a16:creationId xmlns:a16="http://schemas.microsoft.com/office/drawing/2014/main" xmlns="" id="{00000000-0008-0000-0300-0000A5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06" name="Picture 43" descr="ecblank">
          <a:extLst>
            <a:ext uri="{FF2B5EF4-FFF2-40B4-BE49-F238E27FC236}">
              <a16:creationId xmlns:a16="http://schemas.microsoft.com/office/drawing/2014/main" xmlns="" id="{00000000-0008-0000-0300-0000A6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07" name="Picture 47" descr="ecblank">
          <a:extLst>
            <a:ext uri="{FF2B5EF4-FFF2-40B4-BE49-F238E27FC236}">
              <a16:creationId xmlns:a16="http://schemas.microsoft.com/office/drawing/2014/main" xmlns="" id="{00000000-0008-0000-0300-0000A7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08" name="Picture 51" descr="ecblank">
          <a:extLst>
            <a:ext uri="{FF2B5EF4-FFF2-40B4-BE49-F238E27FC236}">
              <a16:creationId xmlns:a16="http://schemas.microsoft.com/office/drawing/2014/main" xmlns="" id="{00000000-0008-0000-0300-0000A8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09" name="Picture 55" descr="ecblank">
          <a:extLst>
            <a:ext uri="{FF2B5EF4-FFF2-40B4-BE49-F238E27FC236}">
              <a16:creationId xmlns:a16="http://schemas.microsoft.com/office/drawing/2014/main" xmlns="" id="{00000000-0008-0000-0300-0000A9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10" name="Picture 59" descr="ecblank">
          <a:extLst>
            <a:ext uri="{FF2B5EF4-FFF2-40B4-BE49-F238E27FC236}">
              <a16:creationId xmlns:a16="http://schemas.microsoft.com/office/drawing/2014/main" xmlns="" id="{00000000-0008-0000-0300-0000AA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11" name="Picture 63" descr="ecblank">
          <a:extLst>
            <a:ext uri="{FF2B5EF4-FFF2-40B4-BE49-F238E27FC236}">
              <a16:creationId xmlns:a16="http://schemas.microsoft.com/office/drawing/2014/main" xmlns="" id="{00000000-0008-0000-0300-0000AB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12" name="Picture 64" descr="ecblank">
          <a:extLst>
            <a:ext uri="{FF2B5EF4-FFF2-40B4-BE49-F238E27FC236}">
              <a16:creationId xmlns:a16="http://schemas.microsoft.com/office/drawing/2014/main" xmlns="" id="{00000000-0008-0000-0300-0000AC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13" name="Picture 65" descr="ecblank">
          <a:extLst>
            <a:ext uri="{FF2B5EF4-FFF2-40B4-BE49-F238E27FC236}">
              <a16:creationId xmlns:a16="http://schemas.microsoft.com/office/drawing/2014/main" xmlns="" id="{00000000-0008-0000-0300-0000AD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14" name="Picture 66" descr="ecblank">
          <a:extLst>
            <a:ext uri="{FF2B5EF4-FFF2-40B4-BE49-F238E27FC236}">
              <a16:creationId xmlns:a16="http://schemas.microsoft.com/office/drawing/2014/main" xmlns="" id="{00000000-0008-0000-0300-0000AE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15" name="Picture 68" descr="ecblank">
          <a:extLst>
            <a:ext uri="{FF2B5EF4-FFF2-40B4-BE49-F238E27FC236}">
              <a16:creationId xmlns:a16="http://schemas.microsoft.com/office/drawing/2014/main" xmlns="" id="{00000000-0008-0000-0300-0000AF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16" name="Picture 72" descr="ecblank">
          <a:extLst>
            <a:ext uri="{FF2B5EF4-FFF2-40B4-BE49-F238E27FC236}">
              <a16:creationId xmlns:a16="http://schemas.microsoft.com/office/drawing/2014/main" xmlns="" id="{00000000-0008-0000-0300-0000B0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17" name="Picture 97" descr="ecblank">
          <a:extLst>
            <a:ext uri="{FF2B5EF4-FFF2-40B4-BE49-F238E27FC236}">
              <a16:creationId xmlns:a16="http://schemas.microsoft.com/office/drawing/2014/main" xmlns="" id="{00000000-0008-0000-0300-0000B1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18" name="Picture 99" descr="ecblank">
          <a:extLst>
            <a:ext uri="{FF2B5EF4-FFF2-40B4-BE49-F238E27FC236}">
              <a16:creationId xmlns:a16="http://schemas.microsoft.com/office/drawing/2014/main" xmlns="" id="{00000000-0008-0000-0300-0000B2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19" name="Picture 101" descr="ecblank">
          <a:extLst>
            <a:ext uri="{FF2B5EF4-FFF2-40B4-BE49-F238E27FC236}">
              <a16:creationId xmlns:a16="http://schemas.microsoft.com/office/drawing/2014/main" xmlns="" id="{00000000-0008-0000-0300-0000B3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20" name="Picture 103" descr="ecblank">
          <a:extLst>
            <a:ext uri="{FF2B5EF4-FFF2-40B4-BE49-F238E27FC236}">
              <a16:creationId xmlns:a16="http://schemas.microsoft.com/office/drawing/2014/main" xmlns="" id="{00000000-0008-0000-0300-0000B4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21" name="Picture 26" descr="ecblank">
          <a:extLst>
            <a:ext uri="{FF2B5EF4-FFF2-40B4-BE49-F238E27FC236}">
              <a16:creationId xmlns:a16="http://schemas.microsoft.com/office/drawing/2014/main" xmlns="" id="{00000000-0008-0000-0300-0000B5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22" name="Picture 30" descr="ecblank">
          <a:extLst>
            <a:ext uri="{FF2B5EF4-FFF2-40B4-BE49-F238E27FC236}">
              <a16:creationId xmlns:a16="http://schemas.microsoft.com/office/drawing/2014/main" xmlns="" id="{00000000-0008-0000-0300-0000B6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23" name="Picture 34" descr="ecblank">
          <a:extLst>
            <a:ext uri="{FF2B5EF4-FFF2-40B4-BE49-F238E27FC236}">
              <a16:creationId xmlns:a16="http://schemas.microsoft.com/office/drawing/2014/main" xmlns="" id="{00000000-0008-0000-0300-0000B7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24" name="Picture 38" descr="ecblank">
          <a:extLst>
            <a:ext uri="{FF2B5EF4-FFF2-40B4-BE49-F238E27FC236}">
              <a16:creationId xmlns:a16="http://schemas.microsoft.com/office/drawing/2014/main" xmlns="" id="{00000000-0008-0000-0300-0000B8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25" name="Picture 43" descr="ecblank">
          <a:extLst>
            <a:ext uri="{FF2B5EF4-FFF2-40B4-BE49-F238E27FC236}">
              <a16:creationId xmlns:a16="http://schemas.microsoft.com/office/drawing/2014/main" xmlns="" id="{00000000-0008-0000-0300-0000B9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26" name="Picture 47" descr="ecblank">
          <a:extLst>
            <a:ext uri="{FF2B5EF4-FFF2-40B4-BE49-F238E27FC236}">
              <a16:creationId xmlns:a16="http://schemas.microsoft.com/office/drawing/2014/main" xmlns="" id="{00000000-0008-0000-0300-0000BA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27" name="Picture 51" descr="ecblank">
          <a:extLst>
            <a:ext uri="{FF2B5EF4-FFF2-40B4-BE49-F238E27FC236}">
              <a16:creationId xmlns:a16="http://schemas.microsoft.com/office/drawing/2014/main" xmlns="" id="{00000000-0008-0000-0300-0000BB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28" name="Picture 55" descr="ecblank">
          <a:extLst>
            <a:ext uri="{FF2B5EF4-FFF2-40B4-BE49-F238E27FC236}">
              <a16:creationId xmlns:a16="http://schemas.microsoft.com/office/drawing/2014/main" xmlns="" id="{00000000-0008-0000-0300-0000BC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29" name="Picture 59" descr="ecblank">
          <a:extLst>
            <a:ext uri="{FF2B5EF4-FFF2-40B4-BE49-F238E27FC236}">
              <a16:creationId xmlns:a16="http://schemas.microsoft.com/office/drawing/2014/main" xmlns="" id="{00000000-0008-0000-0300-0000BD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30" name="Picture 63" descr="ecblank">
          <a:extLst>
            <a:ext uri="{FF2B5EF4-FFF2-40B4-BE49-F238E27FC236}">
              <a16:creationId xmlns:a16="http://schemas.microsoft.com/office/drawing/2014/main" xmlns="" id="{00000000-0008-0000-0300-0000BE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31" name="Picture 64" descr="ecblank">
          <a:extLst>
            <a:ext uri="{FF2B5EF4-FFF2-40B4-BE49-F238E27FC236}">
              <a16:creationId xmlns:a16="http://schemas.microsoft.com/office/drawing/2014/main" xmlns="" id="{00000000-0008-0000-0300-0000BF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32" name="Picture 65" descr="ecblank">
          <a:extLst>
            <a:ext uri="{FF2B5EF4-FFF2-40B4-BE49-F238E27FC236}">
              <a16:creationId xmlns:a16="http://schemas.microsoft.com/office/drawing/2014/main" xmlns="" id="{00000000-0008-0000-0300-0000C0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33" name="Picture 66" descr="ecblank">
          <a:extLst>
            <a:ext uri="{FF2B5EF4-FFF2-40B4-BE49-F238E27FC236}">
              <a16:creationId xmlns:a16="http://schemas.microsoft.com/office/drawing/2014/main" xmlns="" id="{00000000-0008-0000-0300-0000C1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34" name="Picture 68" descr="ecblank">
          <a:extLst>
            <a:ext uri="{FF2B5EF4-FFF2-40B4-BE49-F238E27FC236}">
              <a16:creationId xmlns:a16="http://schemas.microsoft.com/office/drawing/2014/main" xmlns="" id="{00000000-0008-0000-0300-0000C2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35" name="Picture 72" descr="ecblank">
          <a:extLst>
            <a:ext uri="{FF2B5EF4-FFF2-40B4-BE49-F238E27FC236}">
              <a16:creationId xmlns:a16="http://schemas.microsoft.com/office/drawing/2014/main" xmlns="" id="{00000000-0008-0000-0300-0000C3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36" name="Picture 97" descr="ecblank">
          <a:extLst>
            <a:ext uri="{FF2B5EF4-FFF2-40B4-BE49-F238E27FC236}">
              <a16:creationId xmlns:a16="http://schemas.microsoft.com/office/drawing/2014/main" xmlns="" id="{00000000-0008-0000-0300-0000C4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37" name="Picture 99" descr="ecblank">
          <a:extLst>
            <a:ext uri="{FF2B5EF4-FFF2-40B4-BE49-F238E27FC236}">
              <a16:creationId xmlns:a16="http://schemas.microsoft.com/office/drawing/2014/main" xmlns="" id="{00000000-0008-0000-0300-0000C5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38" name="Picture 101" descr="ecblank">
          <a:extLst>
            <a:ext uri="{FF2B5EF4-FFF2-40B4-BE49-F238E27FC236}">
              <a16:creationId xmlns:a16="http://schemas.microsoft.com/office/drawing/2014/main" xmlns="" id="{00000000-0008-0000-0300-0000C6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39" name="Picture 103" descr="ecblank">
          <a:extLst>
            <a:ext uri="{FF2B5EF4-FFF2-40B4-BE49-F238E27FC236}">
              <a16:creationId xmlns:a16="http://schemas.microsoft.com/office/drawing/2014/main" xmlns="" id="{00000000-0008-0000-0300-0000C7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40" name="Picture 105" descr="ecblank">
          <a:extLst>
            <a:ext uri="{FF2B5EF4-FFF2-40B4-BE49-F238E27FC236}">
              <a16:creationId xmlns:a16="http://schemas.microsoft.com/office/drawing/2014/main" xmlns="" id="{00000000-0008-0000-0300-0000C8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41" name="Picture 2" descr="ecblank">
          <a:extLst>
            <a:ext uri="{FF2B5EF4-FFF2-40B4-BE49-F238E27FC236}">
              <a16:creationId xmlns:a16="http://schemas.microsoft.com/office/drawing/2014/main" xmlns="" id="{00000000-0008-0000-0300-0000C9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42" name="Picture 6" descr="ecblank">
          <a:extLst>
            <a:ext uri="{FF2B5EF4-FFF2-40B4-BE49-F238E27FC236}">
              <a16:creationId xmlns:a16="http://schemas.microsoft.com/office/drawing/2014/main" xmlns="" id="{00000000-0008-0000-0300-0000CA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43" name="Picture 10" descr="ecblank">
          <a:extLst>
            <a:ext uri="{FF2B5EF4-FFF2-40B4-BE49-F238E27FC236}">
              <a16:creationId xmlns:a16="http://schemas.microsoft.com/office/drawing/2014/main" xmlns="" id="{00000000-0008-0000-0300-0000CB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44" name="Picture 14" descr="ecblank">
          <a:extLst>
            <a:ext uri="{FF2B5EF4-FFF2-40B4-BE49-F238E27FC236}">
              <a16:creationId xmlns:a16="http://schemas.microsoft.com/office/drawing/2014/main" xmlns="" id="{00000000-0008-0000-0300-0000CC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45" name="Picture 18" descr="ecblank">
          <a:extLst>
            <a:ext uri="{FF2B5EF4-FFF2-40B4-BE49-F238E27FC236}">
              <a16:creationId xmlns:a16="http://schemas.microsoft.com/office/drawing/2014/main" xmlns="" id="{00000000-0008-0000-0300-0000CD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46" name="Picture 22" descr="ecblank">
          <a:extLst>
            <a:ext uri="{FF2B5EF4-FFF2-40B4-BE49-F238E27FC236}">
              <a16:creationId xmlns:a16="http://schemas.microsoft.com/office/drawing/2014/main" xmlns="" id="{00000000-0008-0000-0300-0000CE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47" name="Picture 26" descr="ecblank">
          <a:extLst>
            <a:ext uri="{FF2B5EF4-FFF2-40B4-BE49-F238E27FC236}">
              <a16:creationId xmlns:a16="http://schemas.microsoft.com/office/drawing/2014/main" xmlns="" id="{00000000-0008-0000-0300-0000CF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48" name="Picture 30" descr="ecblank">
          <a:extLst>
            <a:ext uri="{FF2B5EF4-FFF2-40B4-BE49-F238E27FC236}">
              <a16:creationId xmlns:a16="http://schemas.microsoft.com/office/drawing/2014/main" xmlns="" id="{00000000-0008-0000-0300-0000D0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49" name="Picture 34" descr="ecblank">
          <a:extLst>
            <a:ext uri="{FF2B5EF4-FFF2-40B4-BE49-F238E27FC236}">
              <a16:creationId xmlns:a16="http://schemas.microsoft.com/office/drawing/2014/main" xmlns="" id="{00000000-0008-0000-0300-0000D1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50" name="Picture 38" descr="ecblank">
          <a:extLst>
            <a:ext uri="{FF2B5EF4-FFF2-40B4-BE49-F238E27FC236}">
              <a16:creationId xmlns:a16="http://schemas.microsoft.com/office/drawing/2014/main" xmlns="" id="{00000000-0008-0000-0300-0000D2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51" name="Picture 43" descr="ecblank">
          <a:extLst>
            <a:ext uri="{FF2B5EF4-FFF2-40B4-BE49-F238E27FC236}">
              <a16:creationId xmlns:a16="http://schemas.microsoft.com/office/drawing/2014/main" xmlns="" id="{00000000-0008-0000-0300-0000D3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52" name="Picture 47" descr="ecblank">
          <a:extLst>
            <a:ext uri="{FF2B5EF4-FFF2-40B4-BE49-F238E27FC236}">
              <a16:creationId xmlns:a16="http://schemas.microsoft.com/office/drawing/2014/main" xmlns="" id="{00000000-0008-0000-0300-0000D4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53" name="Picture 51" descr="ecblank">
          <a:extLst>
            <a:ext uri="{FF2B5EF4-FFF2-40B4-BE49-F238E27FC236}">
              <a16:creationId xmlns:a16="http://schemas.microsoft.com/office/drawing/2014/main" xmlns="" id="{00000000-0008-0000-0300-0000D5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54" name="Picture 55" descr="ecblank">
          <a:extLst>
            <a:ext uri="{FF2B5EF4-FFF2-40B4-BE49-F238E27FC236}">
              <a16:creationId xmlns:a16="http://schemas.microsoft.com/office/drawing/2014/main" xmlns="" id="{00000000-0008-0000-0300-0000D6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55" name="Picture 59" descr="ecblank">
          <a:extLst>
            <a:ext uri="{FF2B5EF4-FFF2-40B4-BE49-F238E27FC236}">
              <a16:creationId xmlns:a16="http://schemas.microsoft.com/office/drawing/2014/main" xmlns="" id="{00000000-0008-0000-0300-0000D7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56" name="Picture 63" descr="ecblank">
          <a:extLst>
            <a:ext uri="{FF2B5EF4-FFF2-40B4-BE49-F238E27FC236}">
              <a16:creationId xmlns:a16="http://schemas.microsoft.com/office/drawing/2014/main" xmlns="" id="{00000000-0008-0000-0300-0000D8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57" name="Picture 64" descr="ecblank">
          <a:extLst>
            <a:ext uri="{FF2B5EF4-FFF2-40B4-BE49-F238E27FC236}">
              <a16:creationId xmlns:a16="http://schemas.microsoft.com/office/drawing/2014/main" xmlns="" id="{00000000-0008-0000-0300-0000D9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58" name="Picture 65" descr="ecblank">
          <a:extLst>
            <a:ext uri="{FF2B5EF4-FFF2-40B4-BE49-F238E27FC236}">
              <a16:creationId xmlns:a16="http://schemas.microsoft.com/office/drawing/2014/main" xmlns="" id="{00000000-0008-0000-0300-0000DA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59" name="Picture 66" descr="ecblank">
          <a:extLst>
            <a:ext uri="{FF2B5EF4-FFF2-40B4-BE49-F238E27FC236}">
              <a16:creationId xmlns:a16="http://schemas.microsoft.com/office/drawing/2014/main" xmlns="" id="{00000000-0008-0000-0300-0000DB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60" name="Picture 68" descr="ecblank">
          <a:extLst>
            <a:ext uri="{FF2B5EF4-FFF2-40B4-BE49-F238E27FC236}">
              <a16:creationId xmlns:a16="http://schemas.microsoft.com/office/drawing/2014/main" xmlns="" id="{00000000-0008-0000-0300-0000DC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61" name="Picture 72" descr="ecblank">
          <a:extLst>
            <a:ext uri="{FF2B5EF4-FFF2-40B4-BE49-F238E27FC236}">
              <a16:creationId xmlns:a16="http://schemas.microsoft.com/office/drawing/2014/main" xmlns="" id="{00000000-0008-0000-0300-0000DD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62" name="Picture 97" descr="ecblank">
          <a:extLst>
            <a:ext uri="{FF2B5EF4-FFF2-40B4-BE49-F238E27FC236}">
              <a16:creationId xmlns:a16="http://schemas.microsoft.com/office/drawing/2014/main" xmlns="" id="{00000000-0008-0000-0300-0000DE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63" name="Picture 99" descr="ecblank">
          <a:extLst>
            <a:ext uri="{FF2B5EF4-FFF2-40B4-BE49-F238E27FC236}">
              <a16:creationId xmlns:a16="http://schemas.microsoft.com/office/drawing/2014/main" xmlns="" id="{00000000-0008-0000-0300-0000DF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64" name="Picture 101" descr="ecblank">
          <a:extLst>
            <a:ext uri="{FF2B5EF4-FFF2-40B4-BE49-F238E27FC236}">
              <a16:creationId xmlns:a16="http://schemas.microsoft.com/office/drawing/2014/main" xmlns="" id="{00000000-0008-0000-0300-0000E0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65" name="Picture 103" descr="ecblank">
          <a:extLst>
            <a:ext uri="{FF2B5EF4-FFF2-40B4-BE49-F238E27FC236}">
              <a16:creationId xmlns:a16="http://schemas.microsoft.com/office/drawing/2014/main" xmlns="" id="{00000000-0008-0000-0300-0000E1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066" name="Picture 30" descr="ecblank">
          <a:extLst>
            <a:ext uri="{FF2B5EF4-FFF2-40B4-BE49-F238E27FC236}">
              <a16:creationId xmlns:a16="http://schemas.microsoft.com/office/drawing/2014/main" xmlns="" id="{00000000-0008-0000-0300-0000E2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067" name="Picture 34" descr="ecblank">
          <a:extLst>
            <a:ext uri="{FF2B5EF4-FFF2-40B4-BE49-F238E27FC236}">
              <a16:creationId xmlns:a16="http://schemas.microsoft.com/office/drawing/2014/main" xmlns="" id="{00000000-0008-0000-0300-0000E3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068" name="Picture 38" descr="ecblank">
          <a:extLst>
            <a:ext uri="{FF2B5EF4-FFF2-40B4-BE49-F238E27FC236}">
              <a16:creationId xmlns:a16="http://schemas.microsoft.com/office/drawing/2014/main" xmlns="" id="{00000000-0008-0000-0300-0000E4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069" name="Picture 43" descr="ecblank">
          <a:extLst>
            <a:ext uri="{FF2B5EF4-FFF2-40B4-BE49-F238E27FC236}">
              <a16:creationId xmlns:a16="http://schemas.microsoft.com/office/drawing/2014/main" xmlns="" id="{00000000-0008-0000-0300-0000E5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070" name="Picture 47" descr="ecblank">
          <a:extLst>
            <a:ext uri="{FF2B5EF4-FFF2-40B4-BE49-F238E27FC236}">
              <a16:creationId xmlns:a16="http://schemas.microsoft.com/office/drawing/2014/main" xmlns="" id="{00000000-0008-0000-0300-0000E6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071" name="Picture 51" descr="ecblank">
          <a:extLst>
            <a:ext uri="{FF2B5EF4-FFF2-40B4-BE49-F238E27FC236}">
              <a16:creationId xmlns:a16="http://schemas.microsoft.com/office/drawing/2014/main" xmlns="" id="{00000000-0008-0000-0300-0000E7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072" name="Picture 55" descr="ecblank">
          <a:extLst>
            <a:ext uri="{FF2B5EF4-FFF2-40B4-BE49-F238E27FC236}">
              <a16:creationId xmlns:a16="http://schemas.microsoft.com/office/drawing/2014/main" xmlns="" id="{00000000-0008-0000-0300-0000E8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073" name="Picture 59" descr="ecblank">
          <a:extLst>
            <a:ext uri="{FF2B5EF4-FFF2-40B4-BE49-F238E27FC236}">
              <a16:creationId xmlns:a16="http://schemas.microsoft.com/office/drawing/2014/main" xmlns="" id="{00000000-0008-0000-0300-0000E9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074" name="Picture 63" descr="ecblank">
          <a:extLst>
            <a:ext uri="{FF2B5EF4-FFF2-40B4-BE49-F238E27FC236}">
              <a16:creationId xmlns:a16="http://schemas.microsoft.com/office/drawing/2014/main" xmlns="" id="{00000000-0008-0000-0300-0000EA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075" name="Picture 64" descr="ecblank">
          <a:extLst>
            <a:ext uri="{FF2B5EF4-FFF2-40B4-BE49-F238E27FC236}">
              <a16:creationId xmlns:a16="http://schemas.microsoft.com/office/drawing/2014/main" xmlns="" id="{00000000-0008-0000-0300-0000EB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076" name="Picture 65" descr="ecblank">
          <a:extLst>
            <a:ext uri="{FF2B5EF4-FFF2-40B4-BE49-F238E27FC236}">
              <a16:creationId xmlns:a16="http://schemas.microsoft.com/office/drawing/2014/main" xmlns="" id="{00000000-0008-0000-0300-0000EC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077" name="Picture 66" descr="ecblank">
          <a:extLst>
            <a:ext uri="{FF2B5EF4-FFF2-40B4-BE49-F238E27FC236}">
              <a16:creationId xmlns:a16="http://schemas.microsoft.com/office/drawing/2014/main" xmlns="" id="{00000000-0008-0000-0300-0000ED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078" name="Picture 68" descr="ecblank">
          <a:extLst>
            <a:ext uri="{FF2B5EF4-FFF2-40B4-BE49-F238E27FC236}">
              <a16:creationId xmlns:a16="http://schemas.microsoft.com/office/drawing/2014/main" xmlns="" id="{00000000-0008-0000-0300-0000EE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079" name="Picture 72" descr="ecblank">
          <a:extLst>
            <a:ext uri="{FF2B5EF4-FFF2-40B4-BE49-F238E27FC236}">
              <a16:creationId xmlns:a16="http://schemas.microsoft.com/office/drawing/2014/main" xmlns="" id="{00000000-0008-0000-0300-0000EF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080" name="Picture 97" descr="ecblank">
          <a:extLst>
            <a:ext uri="{FF2B5EF4-FFF2-40B4-BE49-F238E27FC236}">
              <a16:creationId xmlns:a16="http://schemas.microsoft.com/office/drawing/2014/main" xmlns="" id="{00000000-0008-0000-0300-0000F0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081" name="Picture 99" descr="ecblank">
          <a:extLst>
            <a:ext uri="{FF2B5EF4-FFF2-40B4-BE49-F238E27FC236}">
              <a16:creationId xmlns:a16="http://schemas.microsoft.com/office/drawing/2014/main" xmlns="" id="{00000000-0008-0000-0300-0000F1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082" name="Picture 101" descr="ecblank">
          <a:extLst>
            <a:ext uri="{FF2B5EF4-FFF2-40B4-BE49-F238E27FC236}">
              <a16:creationId xmlns:a16="http://schemas.microsoft.com/office/drawing/2014/main" xmlns="" id="{00000000-0008-0000-0300-0000F2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083" name="Picture 103" descr="ecblank">
          <a:extLst>
            <a:ext uri="{FF2B5EF4-FFF2-40B4-BE49-F238E27FC236}">
              <a16:creationId xmlns:a16="http://schemas.microsoft.com/office/drawing/2014/main" xmlns="" id="{00000000-0008-0000-0300-0000F3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084" name="Picture 105" descr="ecblank">
          <a:extLst>
            <a:ext uri="{FF2B5EF4-FFF2-40B4-BE49-F238E27FC236}">
              <a16:creationId xmlns:a16="http://schemas.microsoft.com/office/drawing/2014/main" xmlns="" id="{00000000-0008-0000-0300-0000F4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085" name="Picture 2" descr="ecblank">
          <a:extLst>
            <a:ext uri="{FF2B5EF4-FFF2-40B4-BE49-F238E27FC236}">
              <a16:creationId xmlns:a16="http://schemas.microsoft.com/office/drawing/2014/main" xmlns="" id="{00000000-0008-0000-0300-0000F5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086" name="Picture 6" descr="ecblank">
          <a:extLst>
            <a:ext uri="{FF2B5EF4-FFF2-40B4-BE49-F238E27FC236}">
              <a16:creationId xmlns:a16="http://schemas.microsoft.com/office/drawing/2014/main" xmlns="" id="{00000000-0008-0000-0300-0000F6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087" name="Picture 10" descr="ecblank">
          <a:extLst>
            <a:ext uri="{FF2B5EF4-FFF2-40B4-BE49-F238E27FC236}">
              <a16:creationId xmlns:a16="http://schemas.microsoft.com/office/drawing/2014/main" xmlns="" id="{00000000-0008-0000-0300-0000F7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088" name="Picture 14" descr="ecblank">
          <a:extLst>
            <a:ext uri="{FF2B5EF4-FFF2-40B4-BE49-F238E27FC236}">
              <a16:creationId xmlns:a16="http://schemas.microsoft.com/office/drawing/2014/main" xmlns="" id="{00000000-0008-0000-0300-0000F8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089" name="Picture 18" descr="ecblank">
          <a:extLst>
            <a:ext uri="{FF2B5EF4-FFF2-40B4-BE49-F238E27FC236}">
              <a16:creationId xmlns:a16="http://schemas.microsoft.com/office/drawing/2014/main" xmlns="" id="{00000000-0008-0000-0300-0000F9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090" name="Picture 22" descr="ecblank">
          <a:extLst>
            <a:ext uri="{FF2B5EF4-FFF2-40B4-BE49-F238E27FC236}">
              <a16:creationId xmlns:a16="http://schemas.microsoft.com/office/drawing/2014/main" xmlns="" id="{00000000-0008-0000-0300-0000FA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091" name="Picture 26" descr="ecblank">
          <a:extLst>
            <a:ext uri="{FF2B5EF4-FFF2-40B4-BE49-F238E27FC236}">
              <a16:creationId xmlns:a16="http://schemas.microsoft.com/office/drawing/2014/main" xmlns="" id="{00000000-0008-0000-0300-0000FB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092" name="Picture 30" descr="ecblank">
          <a:extLst>
            <a:ext uri="{FF2B5EF4-FFF2-40B4-BE49-F238E27FC236}">
              <a16:creationId xmlns:a16="http://schemas.microsoft.com/office/drawing/2014/main" xmlns="" id="{00000000-0008-0000-0300-0000FC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093" name="Picture 34" descr="ecblank">
          <a:extLst>
            <a:ext uri="{FF2B5EF4-FFF2-40B4-BE49-F238E27FC236}">
              <a16:creationId xmlns:a16="http://schemas.microsoft.com/office/drawing/2014/main" xmlns="" id="{00000000-0008-0000-0300-0000FD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094" name="Picture 38" descr="ecblank">
          <a:extLst>
            <a:ext uri="{FF2B5EF4-FFF2-40B4-BE49-F238E27FC236}">
              <a16:creationId xmlns:a16="http://schemas.microsoft.com/office/drawing/2014/main" xmlns="" id="{00000000-0008-0000-0300-0000FE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095" name="Picture 43" descr="ecblank">
          <a:extLst>
            <a:ext uri="{FF2B5EF4-FFF2-40B4-BE49-F238E27FC236}">
              <a16:creationId xmlns:a16="http://schemas.microsoft.com/office/drawing/2014/main" xmlns="" id="{00000000-0008-0000-0300-0000FF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096" name="Picture 47" descr="ecblank">
          <a:extLst>
            <a:ext uri="{FF2B5EF4-FFF2-40B4-BE49-F238E27FC236}">
              <a16:creationId xmlns:a16="http://schemas.microsoft.com/office/drawing/2014/main" xmlns="" id="{00000000-0008-0000-0300-000000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097" name="Picture 51" descr="ecblank">
          <a:extLst>
            <a:ext uri="{FF2B5EF4-FFF2-40B4-BE49-F238E27FC236}">
              <a16:creationId xmlns:a16="http://schemas.microsoft.com/office/drawing/2014/main" xmlns="" id="{00000000-0008-0000-0300-000001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098" name="Picture 55" descr="ecblank">
          <a:extLst>
            <a:ext uri="{FF2B5EF4-FFF2-40B4-BE49-F238E27FC236}">
              <a16:creationId xmlns:a16="http://schemas.microsoft.com/office/drawing/2014/main" xmlns="" id="{00000000-0008-0000-0300-000002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099" name="Picture 59" descr="ecblank">
          <a:extLst>
            <a:ext uri="{FF2B5EF4-FFF2-40B4-BE49-F238E27FC236}">
              <a16:creationId xmlns:a16="http://schemas.microsoft.com/office/drawing/2014/main" xmlns="" id="{00000000-0008-0000-0300-000003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100" name="Picture 63" descr="ecblank">
          <a:extLst>
            <a:ext uri="{FF2B5EF4-FFF2-40B4-BE49-F238E27FC236}">
              <a16:creationId xmlns:a16="http://schemas.microsoft.com/office/drawing/2014/main" xmlns="" id="{00000000-0008-0000-0300-000004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101" name="Picture 64" descr="ecblank">
          <a:extLst>
            <a:ext uri="{FF2B5EF4-FFF2-40B4-BE49-F238E27FC236}">
              <a16:creationId xmlns:a16="http://schemas.microsoft.com/office/drawing/2014/main" xmlns="" id="{00000000-0008-0000-0300-000005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102" name="Picture 65" descr="ecblank">
          <a:extLst>
            <a:ext uri="{FF2B5EF4-FFF2-40B4-BE49-F238E27FC236}">
              <a16:creationId xmlns:a16="http://schemas.microsoft.com/office/drawing/2014/main" xmlns="" id="{00000000-0008-0000-0300-000006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103" name="Picture 66" descr="ecblank">
          <a:extLst>
            <a:ext uri="{FF2B5EF4-FFF2-40B4-BE49-F238E27FC236}">
              <a16:creationId xmlns:a16="http://schemas.microsoft.com/office/drawing/2014/main" xmlns="" id="{00000000-0008-0000-0300-000007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104" name="Picture 68" descr="ecblank">
          <a:extLst>
            <a:ext uri="{FF2B5EF4-FFF2-40B4-BE49-F238E27FC236}">
              <a16:creationId xmlns:a16="http://schemas.microsoft.com/office/drawing/2014/main" xmlns="" id="{00000000-0008-0000-0300-000008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105" name="Picture 72" descr="ecblank">
          <a:extLst>
            <a:ext uri="{FF2B5EF4-FFF2-40B4-BE49-F238E27FC236}">
              <a16:creationId xmlns:a16="http://schemas.microsoft.com/office/drawing/2014/main" xmlns="" id="{00000000-0008-0000-0300-000009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106" name="Picture 97" descr="ecblank">
          <a:extLst>
            <a:ext uri="{FF2B5EF4-FFF2-40B4-BE49-F238E27FC236}">
              <a16:creationId xmlns:a16="http://schemas.microsoft.com/office/drawing/2014/main" xmlns="" id="{00000000-0008-0000-0300-00000A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107" name="Picture 99" descr="ecblank">
          <a:extLst>
            <a:ext uri="{FF2B5EF4-FFF2-40B4-BE49-F238E27FC236}">
              <a16:creationId xmlns:a16="http://schemas.microsoft.com/office/drawing/2014/main" xmlns="" id="{00000000-0008-0000-0300-00000B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108" name="Picture 101" descr="ecblank">
          <a:extLst>
            <a:ext uri="{FF2B5EF4-FFF2-40B4-BE49-F238E27FC236}">
              <a16:creationId xmlns:a16="http://schemas.microsoft.com/office/drawing/2014/main" xmlns="" id="{00000000-0008-0000-0300-00000C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109" name="Picture 103" descr="ecblank">
          <a:extLst>
            <a:ext uri="{FF2B5EF4-FFF2-40B4-BE49-F238E27FC236}">
              <a16:creationId xmlns:a16="http://schemas.microsoft.com/office/drawing/2014/main" xmlns="" id="{00000000-0008-0000-0300-00000D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110" name="Picture 26" descr="ecblank">
          <a:extLst>
            <a:ext uri="{FF2B5EF4-FFF2-40B4-BE49-F238E27FC236}">
              <a16:creationId xmlns:a16="http://schemas.microsoft.com/office/drawing/2014/main" xmlns="" id="{00000000-0008-0000-0300-00000E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111" name="Picture 30" descr="ecblank">
          <a:extLst>
            <a:ext uri="{FF2B5EF4-FFF2-40B4-BE49-F238E27FC236}">
              <a16:creationId xmlns:a16="http://schemas.microsoft.com/office/drawing/2014/main" xmlns="" id="{00000000-0008-0000-0300-00000F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112" name="Picture 34" descr="ecblank">
          <a:extLst>
            <a:ext uri="{FF2B5EF4-FFF2-40B4-BE49-F238E27FC236}">
              <a16:creationId xmlns:a16="http://schemas.microsoft.com/office/drawing/2014/main" xmlns="" id="{00000000-0008-0000-0300-000010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113" name="Picture 38" descr="ecblank">
          <a:extLst>
            <a:ext uri="{FF2B5EF4-FFF2-40B4-BE49-F238E27FC236}">
              <a16:creationId xmlns:a16="http://schemas.microsoft.com/office/drawing/2014/main" xmlns="" id="{00000000-0008-0000-0300-000011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114" name="Picture 43" descr="ecblank">
          <a:extLst>
            <a:ext uri="{FF2B5EF4-FFF2-40B4-BE49-F238E27FC236}">
              <a16:creationId xmlns:a16="http://schemas.microsoft.com/office/drawing/2014/main" xmlns="" id="{00000000-0008-0000-0300-000012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115" name="Picture 47" descr="ecblank">
          <a:extLst>
            <a:ext uri="{FF2B5EF4-FFF2-40B4-BE49-F238E27FC236}">
              <a16:creationId xmlns:a16="http://schemas.microsoft.com/office/drawing/2014/main" xmlns="" id="{00000000-0008-0000-0300-000013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116" name="Picture 51" descr="ecblank">
          <a:extLst>
            <a:ext uri="{FF2B5EF4-FFF2-40B4-BE49-F238E27FC236}">
              <a16:creationId xmlns:a16="http://schemas.microsoft.com/office/drawing/2014/main" xmlns="" id="{00000000-0008-0000-0300-000014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117" name="Picture 55" descr="ecblank">
          <a:extLst>
            <a:ext uri="{FF2B5EF4-FFF2-40B4-BE49-F238E27FC236}">
              <a16:creationId xmlns:a16="http://schemas.microsoft.com/office/drawing/2014/main" xmlns="" id="{00000000-0008-0000-0300-000015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118" name="Picture 59" descr="ecblank">
          <a:extLst>
            <a:ext uri="{FF2B5EF4-FFF2-40B4-BE49-F238E27FC236}">
              <a16:creationId xmlns:a16="http://schemas.microsoft.com/office/drawing/2014/main" xmlns="" id="{00000000-0008-0000-0300-000016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119" name="Picture 63" descr="ecblank">
          <a:extLst>
            <a:ext uri="{FF2B5EF4-FFF2-40B4-BE49-F238E27FC236}">
              <a16:creationId xmlns:a16="http://schemas.microsoft.com/office/drawing/2014/main" xmlns="" id="{00000000-0008-0000-0300-000017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120" name="Picture 64" descr="ecblank">
          <a:extLst>
            <a:ext uri="{FF2B5EF4-FFF2-40B4-BE49-F238E27FC236}">
              <a16:creationId xmlns:a16="http://schemas.microsoft.com/office/drawing/2014/main" xmlns="" id="{00000000-0008-0000-0300-000018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121" name="Picture 65" descr="ecblank">
          <a:extLst>
            <a:ext uri="{FF2B5EF4-FFF2-40B4-BE49-F238E27FC236}">
              <a16:creationId xmlns:a16="http://schemas.microsoft.com/office/drawing/2014/main" xmlns="" id="{00000000-0008-0000-0300-000019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122" name="Picture 66" descr="ecblank">
          <a:extLst>
            <a:ext uri="{FF2B5EF4-FFF2-40B4-BE49-F238E27FC236}">
              <a16:creationId xmlns:a16="http://schemas.microsoft.com/office/drawing/2014/main" xmlns="" id="{00000000-0008-0000-0300-00001A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123" name="Picture 68" descr="ecblank">
          <a:extLst>
            <a:ext uri="{FF2B5EF4-FFF2-40B4-BE49-F238E27FC236}">
              <a16:creationId xmlns:a16="http://schemas.microsoft.com/office/drawing/2014/main" xmlns="" id="{00000000-0008-0000-0300-00001B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124" name="Picture 72" descr="ecblank">
          <a:extLst>
            <a:ext uri="{FF2B5EF4-FFF2-40B4-BE49-F238E27FC236}">
              <a16:creationId xmlns:a16="http://schemas.microsoft.com/office/drawing/2014/main" xmlns="" id="{00000000-0008-0000-0300-00001C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125" name="Picture 97" descr="ecblank">
          <a:extLst>
            <a:ext uri="{FF2B5EF4-FFF2-40B4-BE49-F238E27FC236}">
              <a16:creationId xmlns:a16="http://schemas.microsoft.com/office/drawing/2014/main" xmlns="" id="{00000000-0008-0000-0300-00001D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126" name="Picture 99" descr="ecblank">
          <a:extLst>
            <a:ext uri="{FF2B5EF4-FFF2-40B4-BE49-F238E27FC236}">
              <a16:creationId xmlns:a16="http://schemas.microsoft.com/office/drawing/2014/main" xmlns="" id="{00000000-0008-0000-0300-00001E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127" name="Picture 101" descr="ecblank">
          <a:extLst>
            <a:ext uri="{FF2B5EF4-FFF2-40B4-BE49-F238E27FC236}">
              <a16:creationId xmlns:a16="http://schemas.microsoft.com/office/drawing/2014/main" xmlns="" id="{00000000-0008-0000-0300-00001F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128" name="Picture 103" descr="ecblank">
          <a:extLst>
            <a:ext uri="{FF2B5EF4-FFF2-40B4-BE49-F238E27FC236}">
              <a16:creationId xmlns:a16="http://schemas.microsoft.com/office/drawing/2014/main" xmlns="" id="{00000000-0008-0000-0300-000020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129" name="Picture 105" descr="ecblank">
          <a:extLst>
            <a:ext uri="{FF2B5EF4-FFF2-40B4-BE49-F238E27FC236}">
              <a16:creationId xmlns:a16="http://schemas.microsoft.com/office/drawing/2014/main" xmlns="" id="{00000000-0008-0000-0300-000021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130" name="Picture 2" descr="ecblank">
          <a:extLst>
            <a:ext uri="{FF2B5EF4-FFF2-40B4-BE49-F238E27FC236}">
              <a16:creationId xmlns:a16="http://schemas.microsoft.com/office/drawing/2014/main" xmlns="" id="{00000000-0008-0000-0300-000022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131" name="Picture 6" descr="ecblank">
          <a:extLst>
            <a:ext uri="{FF2B5EF4-FFF2-40B4-BE49-F238E27FC236}">
              <a16:creationId xmlns:a16="http://schemas.microsoft.com/office/drawing/2014/main" xmlns="" id="{00000000-0008-0000-0300-000023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132" name="Picture 10" descr="ecblank">
          <a:extLst>
            <a:ext uri="{FF2B5EF4-FFF2-40B4-BE49-F238E27FC236}">
              <a16:creationId xmlns:a16="http://schemas.microsoft.com/office/drawing/2014/main" xmlns="" id="{00000000-0008-0000-0300-000024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133" name="Picture 14" descr="ecblank">
          <a:extLst>
            <a:ext uri="{FF2B5EF4-FFF2-40B4-BE49-F238E27FC236}">
              <a16:creationId xmlns:a16="http://schemas.microsoft.com/office/drawing/2014/main" xmlns="" id="{00000000-0008-0000-0300-000025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134" name="Picture 18" descr="ecblank">
          <a:extLst>
            <a:ext uri="{FF2B5EF4-FFF2-40B4-BE49-F238E27FC236}">
              <a16:creationId xmlns:a16="http://schemas.microsoft.com/office/drawing/2014/main" xmlns="" id="{00000000-0008-0000-0300-000026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135" name="Picture 22" descr="ecblank">
          <a:extLst>
            <a:ext uri="{FF2B5EF4-FFF2-40B4-BE49-F238E27FC236}">
              <a16:creationId xmlns:a16="http://schemas.microsoft.com/office/drawing/2014/main" xmlns="" id="{00000000-0008-0000-0300-000027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136" name="Picture 26" descr="ecblank">
          <a:extLst>
            <a:ext uri="{FF2B5EF4-FFF2-40B4-BE49-F238E27FC236}">
              <a16:creationId xmlns:a16="http://schemas.microsoft.com/office/drawing/2014/main" xmlns="" id="{00000000-0008-0000-0300-000028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137" name="Picture 30" descr="ecblank">
          <a:extLst>
            <a:ext uri="{FF2B5EF4-FFF2-40B4-BE49-F238E27FC236}">
              <a16:creationId xmlns:a16="http://schemas.microsoft.com/office/drawing/2014/main" xmlns="" id="{00000000-0008-0000-0300-000029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138" name="Picture 34" descr="ecblank">
          <a:extLst>
            <a:ext uri="{FF2B5EF4-FFF2-40B4-BE49-F238E27FC236}">
              <a16:creationId xmlns:a16="http://schemas.microsoft.com/office/drawing/2014/main" xmlns="" id="{00000000-0008-0000-0300-00002A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139" name="Picture 38" descr="ecblank">
          <a:extLst>
            <a:ext uri="{FF2B5EF4-FFF2-40B4-BE49-F238E27FC236}">
              <a16:creationId xmlns:a16="http://schemas.microsoft.com/office/drawing/2014/main" xmlns="" id="{00000000-0008-0000-0300-00002B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140" name="Picture 43" descr="ecblank">
          <a:extLst>
            <a:ext uri="{FF2B5EF4-FFF2-40B4-BE49-F238E27FC236}">
              <a16:creationId xmlns:a16="http://schemas.microsoft.com/office/drawing/2014/main" xmlns="" id="{00000000-0008-0000-0300-00002C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141" name="Picture 47" descr="ecblank">
          <a:extLst>
            <a:ext uri="{FF2B5EF4-FFF2-40B4-BE49-F238E27FC236}">
              <a16:creationId xmlns:a16="http://schemas.microsoft.com/office/drawing/2014/main" xmlns="" id="{00000000-0008-0000-0300-00002D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142" name="Picture 51" descr="ecblank">
          <a:extLst>
            <a:ext uri="{FF2B5EF4-FFF2-40B4-BE49-F238E27FC236}">
              <a16:creationId xmlns:a16="http://schemas.microsoft.com/office/drawing/2014/main" xmlns="" id="{00000000-0008-0000-0300-00002E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143" name="Picture 55" descr="ecblank">
          <a:extLst>
            <a:ext uri="{FF2B5EF4-FFF2-40B4-BE49-F238E27FC236}">
              <a16:creationId xmlns:a16="http://schemas.microsoft.com/office/drawing/2014/main" xmlns="" id="{00000000-0008-0000-0300-00002F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144" name="Picture 59" descr="ecblank">
          <a:extLst>
            <a:ext uri="{FF2B5EF4-FFF2-40B4-BE49-F238E27FC236}">
              <a16:creationId xmlns:a16="http://schemas.microsoft.com/office/drawing/2014/main" xmlns="" id="{00000000-0008-0000-0300-000030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145" name="Picture 63" descr="ecblank">
          <a:extLst>
            <a:ext uri="{FF2B5EF4-FFF2-40B4-BE49-F238E27FC236}">
              <a16:creationId xmlns:a16="http://schemas.microsoft.com/office/drawing/2014/main" xmlns="" id="{00000000-0008-0000-0300-000031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146" name="Picture 64" descr="ecblank">
          <a:extLst>
            <a:ext uri="{FF2B5EF4-FFF2-40B4-BE49-F238E27FC236}">
              <a16:creationId xmlns:a16="http://schemas.microsoft.com/office/drawing/2014/main" xmlns="" id="{00000000-0008-0000-0300-000032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147" name="Picture 65" descr="ecblank">
          <a:extLst>
            <a:ext uri="{FF2B5EF4-FFF2-40B4-BE49-F238E27FC236}">
              <a16:creationId xmlns:a16="http://schemas.microsoft.com/office/drawing/2014/main" xmlns="" id="{00000000-0008-0000-0300-000033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148" name="Picture 66" descr="ecblank">
          <a:extLst>
            <a:ext uri="{FF2B5EF4-FFF2-40B4-BE49-F238E27FC236}">
              <a16:creationId xmlns:a16="http://schemas.microsoft.com/office/drawing/2014/main" xmlns="" id="{00000000-0008-0000-0300-000034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149" name="Picture 68" descr="ecblank">
          <a:extLst>
            <a:ext uri="{FF2B5EF4-FFF2-40B4-BE49-F238E27FC236}">
              <a16:creationId xmlns:a16="http://schemas.microsoft.com/office/drawing/2014/main" xmlns="" id="{00000000-0008-0000-0300-000035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150" name="Picture 72" descr="ecblank">
          <a:extLst>
            <a:ext uri="{FF2B5EF4-FFF2-40B4-BE49-F238E27FC236}">
              <a16:creationId xmlns:a16="http://schemas.microsoft.com/office/drawing/2014/main" xmlns="" id="{00000000-0008-0000-0300-000036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151" name="Picture 97" descr="ecblank">
          <a:extLst>
            <a:ext uri="{FF2B5EF4-FFF2-40B4-BE49-F238E27FC236}">
              <a16:creationId xmlns:a16="http://schemas.microsoft.com/office/drawing/2014/main" xmlns="" id="{00000000-0008-0000-0300-000037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152" name="Picture 99" descr="ecblank">
          <a:extLst>
            <a:ext uri="{FF2B5EF4-FFF2-40B4-BE49-F238E27FC236}">
              <a16:creationId xmlns:a16="http://schemas.microsoft.com/office/drawing/2014/main" xmlns="" id="{00000000-0008-0000-0300-000038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153" name="Picture 101" descr="ecblank">
          <a:extLst>
            <a:ext uri="{FF2B5EF4-FFF2-40B4-BE49-F238E27FC236}">
              <a16:creationId xmlns:a16="http://schemas.microsoft.com/office/drawing/2014/main" xmlns="" id="{00000000-0008-0000-0300-000039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154" name="Picture 103" descr="ecblank">
          <a:extLst>
            <a:ext uri="{FF2B5EF4-FFF2-40B4-BE49-F238E27FC236}">
              <a16:creationId xmlns:a16="http://schemas.microsoft.com/office/drawing/2014/main" xmlns="" id="{00000000-0008-0000-0300-00003A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155" name="Picture 30" descr="ecblank">
          <a:extLst>
            <a:ext uri="{FF2B5EF4-FFF2-40B4-BE49-F238E27FC236}">
              <a16:creationId xmlns:a16="http://schemas.microsoft.com/office/drawing/2014/main" xmlns="" id="{00000000-0008-0000-0300-00003B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156" name="Picture 34" descr="ecblank">
          <a:extLst>
            <a:ext uri="{FF2B5EF4-FFF2-40B4-BE49-F238E27FC236}">
              <a16:creationId xmlns:a16="http://schemas.microsoft.com/office/drawing/2014/main" xmlns="" id="{00000000-0008-0000-0300-00003C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157" name="Picture 38" descr="ecblank">
          <a:extLst>
            <a:ext uri="{FF2B5EF4-FFF2-40B4-BE49-F238E27FC236}">
              <a16:creationId xmlns:a16="http://schemas.microsoft.com/office/drawing/2014/main" xmlns="" id="{00000000-0008-0000-0300-00003D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158" name="Picture 43" descr="ecblank">
          <a:extLst>
            <a:ext uri="{FF2B5EF4-FFF2-40B4-BE49-F238E27FC236}">
              <a16:creationId xmlns:a16="http://schemas.microsoft.com/office/drawing/2014/main" xmlns="" id="{00000000-0008-0000-0300-00003E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159" name="Picture 47" descr="ecblank">
          <a:extLst>
            <a:ext uri="{FF2B5EF4-FFF2-40B4-BE49-F238E27FC236}">
              <a16:creationId xmlns:a16="http://schemas.microsoft.com/office/drawing/2014/main" xmlns="" id="{00000000-0008-0000-0300-00003F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160" name="Picture 51" descr="ecblank">
          <a:extLst>
            <a:ext uri="{FF2B5EF4-FFF2-40B4-BE49-F238E27FC236}">
              <a16:creationId xmlns:a16="http://schemas.microsoft.com/office/drawing/2014/main" xmlns="" id="{00000000-0008-0000-0300-000040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161" name="Picture 55" descr="ecblank">
          <a:extLst>
            <a:ext uri="{FF2B5EF4-FFF2-40B4-BE49-F238E27FC236}">
              <a16:creationId xmlns:a16="http://schemas.microsoft.com/office/drawing/2014/main" xmlns="" id="{00000000-0008-0000-0300-000041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162" name="Picture 59" descr="ecblank">
          <a:extLst>
            <a:ext uri="{FF2B5EF4-FFF2-40B4-BE49-F238E27FC236}">
              <a16:creationId xmlns:a16="http://schemas.microsoft.com/office/drawing/2014/main" xmlns="" id="{00000000-0008-0000-0300-000042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163" name="Picture 63" descr="ecblank">
          <a:extLst>
            <a:ext uri="{FF2B5EF4-FFF2-40B4-BE49-F238E27FC236}">
              <a16:creationId xmlns:a16="http://schemas.microsoft.com/office/drawing/2014/main" xmlns="" id="{00000000-0008-0000-0300-000043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164" name="Picture 64" descr="ecblank">
          <a:extLst>
            <a:ext uri="{FF2B5EF4-FFF2-40B4-BE49-F238E27FC236}">
              <a16:creationId xmlns:a16="http://schemas.microsoft.com/office/drawing/2014/main" xmlns="" id="{00000000-0008-0000-0300-000044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165" name="Picture 65" descr="ecblank">
          <a:extLst>
            <a:ext uri="{FF2B5EF4-FFF2-40B4-BE49-F238E27FC236}">
              <a16:creationId xmlns:a16="http://schemas.microsoft.com/office/drawing/2014/main" xmlns="" id="{00000000-0008-0000-0300-000045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166" name="Picture 66" descr="ecblank">
          <a:extLst>
            <a:ext uri="{FF2B5EF4-FFF2-40B4-BE49-F238E27FC236}">
              <a16:creationId xmlns:a16="http://schemas.microsoft.com/office/drawing/2014/main" xmlns="" id="{00000000-0008-0000-0300-000046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167" name="Picture 68" descr="ecblank">
          <a:extLst>
            <a:ext uri="{FF2B5EF4-FFF2-40B4-BE49-F238E27FC236}">
              <a16:creationId xmlns:a16="http://schemas.microsoft.com/office/drawing/2014/main" xmlns="" id="{00000000-0008-0000-0300-000047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168" name="Picture 72" descr="ecblank">
          <a:extLst>
            <a:ext uri="{FF2B5EF4-FFF2-40B4-BE49-F238E27FC236}">
              <a16:creationId xmlns:a16="http://schemas.microsoft.com/office/drawing/2014/main" xmlns="" id="{00000000-0008-0000-0300-000048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169" name="Picture 97" descr="ecblank">
          <a:extLst>
            <a:ext uri="{FF2B5EF4-FFF2-40B4-BE49-F238E27FC236}">
              <a16:creationId xmlns:a16="http://schemas.microsoft.com/office/drawing/2014/main" xmlns="" id="{00000000-0008-0000-0300-000049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170" name="Picture 99" descr="ecblank">
          <a:extLst>
            <a:ext uri="{FF2B5EF4-FFF2-40B4-BE49-F238E27FC236}">
              <a16:creationId xmlns:a16="http://schemas.microsoft.com/office/drawing/2014/main" xmlns="" id="{00000000-0008-0000-0300-00004A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171" name="Picture 101" descr="ecblank">
          <a:extLst>
            <a:ext uri="{FF2B5EF4-FFF2-40B4-BE49-F238E27FC236}">
              <a16:creationId xmlns:a16="http://schemas.microsoft.com/office/drawing/2014/main" xmlns="" id="{00000000-0008-0000-0300-00004B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172" name="Picture 103" descr="ecblank">
          <a:extLst>
            <a:ext uri="{FF2B5EF4-FFF2-40B4-BE49-F238E27FC236}">
              <a16:creationId xmlns:a16="http://schemas.microsoft.com/office/drawing/2014/main" xmlns="" id="{00000000-0008-0000-0300-00004C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173" name="Picture 105" descr="ecblank">
          <a:extLst>
            <a:ext uri="{FF2B5EF4-FFF2-40B4-BE49-F238E27FC236}">
              <a16:creationId xmlns:a16="http://schemas.microsoft.com/office/drawing/2014/main" xmlns="" id="{00000000-0008-0000-0300-00004D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174" name="Picture 2" descr="ecblank">
          <a:extLst>
            <a:ext uri="{FF2B5EF4-FFF2-40B4-BE49-F238E27FC236}">
              <a16:creationId xmlns:a16="http://schemas.microsoft.com/office/drawing/2014/main" xmlns="" id="{00000000-0008-0000-0300-00004E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175" name="Picture 6" descr="ecblank">
          <a:extLst>
            <a:ext uri="{FF2B5EF4-FFF2-40B4-BE49-F238E27FC236}">
              <a16:creationId xmlns:a16="http://schemas.microsoft.com/office/drawing/2014/main" xmlns="" id="{00000000-0008-0000-0300-00004F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176" name="Picture 10" descr="ecblank">
          <a:extLst>
            <a:ext uri="{FF2B5EF4-FFF2-40B4-BE49-F238E27FC236}">
              <a16:creationId xmlns:a16="http://schemas.microsoft.com/office/drawing/2014/main" xmlns="" id="{00000000-0008-0000-0300-000050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177" name="Picture 14" descr="ecblank">
          <a:extLst>
            <a:ext uri="{FF2B5EF4-FFF2-40B4-BE49-F238E27FC236}">
              <a16:creationId xmlns:a16="http://schemas.microsoft.com/office/drawing/2014/main" xmlns="" id="{00000000-0008-0000-0300-000051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178" name="Picture 18" descr="ecblank">
          <a:extLst>
            <a:ext uri="{FF2B5EF4-FFF2-40B4-BE49-F238E27FC236}">
              <a16:creationId xmlns:a16="http://schemas.microsoft.com/office/drawing/2014/main" xmlns="" id="{00000000-0008-0000-0300-000052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179" name="Picture 22" descr="ecblank">
          <a:extLst>
            <a:ext uri="{FF2B5EF4-FFF2-40B4-BE49-F238E27FC236}">
              <a16:creationId xmlns:a16="http://schemas.microsoft.com/office/drawing/2014/main" xmlns="" id="{00000000-0008-0000-0300-000053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180" name="Picture 26" descr="ecblank">
          <a:extLst>
            <a:ext uri="{FF2B5EF4-FFF2-40B4-BE49-F238E27FC236}">
              <a16:creationId xmlns:a16="http://schemas.microsoft.com/office/drawing/2014/main" xmlns="" id="{00000000-0008-0000-0300-000054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181" name="Picture 30" descr="ecblank">
          <a:extLst>
            <a:ext uri="{FF2B5EF4-FFF2-40B4-BE49-F238E27FC236}">
              <a16:creationId xmlns:a16="http://schemas.microsoft.com/office/drawing/2014/main" xmlns="" id="{00000000-0008-0000-0300-000055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182" name="Picture 34" descr="ecblank">
          <a:extLst>
            <a:ext uri="{FF2B5EF4-FFF2-40B4-BE49-F238E27FC236}">
              <a16:creationId xmlns:a16="http://schemas.microsoft.com/office/drawing/2014/main" xmlns="" id="{00000000-0008-0000-0300-000056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183" name="Picture 38" descr="ecblank">
          <a:extLst>
            <a:ext uri="{FF2B5EF4-FFF2-40B4-BE49-F238E27FC236}">
              <a16:creationId xmlns:a16="http://schemas.microsoft.com/office/drawing/2014/main" xmlns="" id="{00000000-0008-0000-0300-000057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184" name="Picture 43" descr="ecblank">
          <a:extLst>
            <a:ext uri="{FF2B5EF4-FFF2-40B4-BE49-F238E27FC236}">
              <a16:creationId xmlns:a16="http://schemas.microsoft.com/office/drawing/2014/main" xmlns="" id="{00000000-0008-0000-0300-000058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185" name="Picture 47" descr="ecblank">
          <a:extLst>
            <a:ext uri="{FF2B5EF4-FFF2-40B4-BE49-F238E27FC236}">
              <a16:creationId xmlns:a16="http://schemas.microsoft.com/office/drawing/2014/main" xmlns="" id="{00000000-0008-0000-0300-000059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186" name="Picture 51" descr="ecblank">
          <a:extLst>
            <a:ext uri="{FF2B5EF4-FFF2-40B4-BE49-F238E27FC236}">
              <a16:creationId xmlns:a16="http://schemas.microsoft.com/office/drawing/2014/main" xmlns="" id="{00000000-0008-0000-0300-00005A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187" name="Picture 55" descr="ecblank">
          <a:extLst>
            <a:ext uri="{FF2B5EF4-FFF2-40B4-BE49-F238E27FC236}">
              <a16:creationId xmlns:a16="http://schemas.microsoft.com/office/drawing/2014/main" xmlns="" id="{00000000-0008-0000-0300-00005B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188" name="Picture 59" descr="ecblank">
          <a:extLst>
            <a:ext uri="{FF2B5EF4-FFF2-40B4-BE49-F238E27FC236}">
              <a16:creationId xmlns:a16="http://schemas.microsoft.com/office/drawing/2014/main" xmlns="" id="{00000000-0008-0000-0300-00005C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189" name="Picture 63" descr="ecblank">
          <a:extLst>
            <a:ext uri="{FF2B5EF4-FFF2-40B4-BE49-F238E27FC236}">
              <a16:creationId xmlns:a16="http://schemas.microsoft.com/office/drawing/2014/main" xmlns="" id="{00000000-0008-0000-0300-00005D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190" name="Picture 64" descr="ecblank">
          <a:extLst>
            <a:ext uri="{FF2B5EF4-FFF2-40B4-BE49-F238E27FC236}">
              <a16:creationId xmlns:a16="http://schemas.microsoft.com/office/drawing/2014/main" xmlns="" id="{00000000-0008-0000-0300-00005E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191" name="Picture 65" descr="ecblank">
          <a:extLst>
            <a:ext uri="{FF2B5EF4-FFF2-40B4-BE49-F238E27FC236}">
              <a16:creationId xmlns:a16="http://schemas.microsoft.com/office/drawing/2014/main" xmlns="" id="{00000000-0008-0000-0300-00005F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192" name="Picture 66" descr="ecblank">
          <a:extLst>
            <a:ext uri="{FF2B5EF4-FFF2-40B4-BE49-F238E27FC236}">
              <a16:creationId xmlns:a16="http://schemas.microsoft.com/office/drawing/2014/main" xmlns="" id="{00000000-0008-0000-0300-000060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193" name="Picture 68" descr="ecblank">
          <a:extLst>
            <a:ext uri="{FF2B5EF4-FFF2-40B4-BE49-F238E27FC236}">
              <a16:creationId xmlns:a16="http://schemas.microsoft.com/office/drawing/2014/main" xmlns="" id="{00000000-0008-0000-0300-000061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194" name="Picture 72" descr="ecblank">
          <a:extLst>
            <a:ext uri="{FF2B5EF4-FFF2-40B4-BE49-F238E27FC236}">
              <a16:creationId xmlns:a16="http://schemas.microsoft.com/office/drawing/2014/main" xmlns="" id="{00000000-0008-0000-0300-000062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195" name="Picture 97" descr="ecblank">
          <a:extLst>
            <a:ext uri="{FF2B5EF4-FFF2-40B4-BE49-F238E27FC236}">
              <a16:creationId xmlns:a16="http://schemas.microsoft.com/office/drawing/2014/main" xmlns="" id="{00000000-0008-0000-0300-000063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196" name="Picture 99" descr="ecblank">
          <a:extLst>
            <a:ext uri="{FF2B5EF4-FFF2-40B4-BE49-F238E27FC236}">
              <a16:creationId xmlns:a16="http://schemas.microsoft.com/office/drawing/2014/main" xmlns="" id="{00000000-0008-0000-0300-000064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197" name="Picture 101" descr="ecblank">
          <a:extLst>
            <a:ext uri="{FF2B5EF4-FFF2-40B4-BE49-F238E27FC236}">
              <a16:creationId xmlns:a16="http://schemas.microsoft.com/office/drawing/2014/main" xmlns="" id="{00000000-0008-0000-0300-000065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198" name="Picture 103" descr="ecblank">
          <a:extLst>
            <a:ext uri="{FF2B5EF4-FFF2-40B4-BE49-F238E27FC236}">
              <a16:creationId xmlns:a16="http://schemas.microsoft.com/office/drawing/2014/main" xmlns="" id="{00000000-0008-0000-0300-000066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199" name="Picture 26" descr="ecblank">
          <a:extLst>
            <a:ext uri="{FF2B5EF4-FFF2-40B4-BE49-F238E27FC236}">
              <a16:creationId xmlns:a16="http://schemas.microsoft.com/office/drawing/2014/main" xmlns="" id="{00000000-0008-0000-0300-000067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200" name="Picture 30" descr="ecblank">
          <a:extLst>
            <a:ext uri="{FF2B5EF4-FFF2-40B4-BE49-F238E27FC236}">
              <a16:creationId xmlns:a16="http://schemas.microsoft.com/office/drawing/2014/main" xmlns="" id="{00000000-0008-0000-0300-000068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201" name="Picture 34" descr="ecblank">
          <a:extLst>
            <a:ext uri="{FF2B5EF4-FFF2-40B4-BE49-F238E27FC236}">
              <a16:creationId xmlns:a16="http://schemas.microsoft.com/office/drawing/2014/main" xmlns="" id="{00000000-0008-0000-0300-000069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202" name="Picture 38" descr="ecblank">
          <a:extLst>
            <a:ext uri="{FF2B5EF4-FFF2-40B4-BE49-F238E27FC236}">
              <a16:creationId xmlns:a16="http://schemas.microsoft.com/office/drawing/2014/main" xmlns="" id="{00000000-0008-0000-0300-00006A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203" name="Picture 43" descr="ecblank">
          <a:extLst>
            <a:ext uri="{FF2B5EF4-FFF2-40B4-BE49-F238E27FC236}">
              <a16:creationId xmlns:a16="http://schemas.microsoft.com/office/drawing/2014/main" xmlns="" id="{00000000-0008-0000-0300-00006B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204" name="Picture 47" descr="ecblank">
          <a:extLst>
            <a:ext uri="{FF2B5EF4-FFF2-40B4-BE49-F238E27FC236}">
              <a16:creationId xmlns:a16="http://schemas.microsoft.com/office/drawing/2014/main" xmlns="" id="{00000000-0008-0000-0300-00006C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205" name="Picture 51" descr="ecblank">
          <a:extLst>
            <a:ext uri="{FF2B5EF4-FFF2-40B4-BE49-F238E27FC236}">
              <a16:creationId xmlns:a16="http://schemas.microsoft.com/office/drawing/2014/main" xmlns="" id="{00000000-0008-0000-0300-00006D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206" name="Picture 55" descr="ecblank">
          <a:extLst>
            <a:ext uri="{FF2B5EF4-FFF2-40B4-BE49-F238E27FC236}">
              <a16:creationId xmlns:a16="http://schemas.microsoft.com/office/drawing/2014/main" xmlns="" id="{00000000-0008-0000-0300-00006E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207" name="Picture 59" descr="ecblank">
          <a:extLst>
            <a:ext uri="{FF2B5EF4-FFF2-40B4-BE49-F238E27FC236}">
              <a16:creationId xmlns:a16="http://schemas.microsoft.com/office/drawing/2014/main" xmlns="" id="{00000000-0008-0000-0300-00006F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208" name="Picture 63" descr="ecblank">
          <a:extLst>
            <a:ext uri="{FF2B5EF4-FFF2-40B4-BE49-F238E27FC236}">
              <a16:creationId xmlns:a16="http://schemas.microsoft.com/office/drawing/2014/main" xmlns="" id="{00000000-0008-0000-0300-000070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209" name="Picture 64" descr="ecblank">
          <a:extLst>
            <a:ext uri="{FF2B5EF4-FFF2-40B4-BE49-F238E27FC236}">
              <a16:creationId xmlns:a16="http://schemas.microsoft.com/office/drawing/2014/main" xmlns="" id="{00000000-0008-0000-0300-000071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210" name="Picture 65" descr="ecblank">
          <a:extLst>
            <a:ext uri="{FF2B5EF4-FFF2-40B4-BE49-F238E27FC236}">
              <a16:creationId xmlns:a16="http://schemas.microsoft.com/office/drawing/2014/main" xmlns="" id="{00000000-0008-0000-0300-000072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211" name="Picture 66" descr="ecblank">
          <a:extLst>
            <a:ext uri="{FF2B5EF4-FFF2-40B4-BE49-F238E27FC236}">
              <a16:creationId xmlns:a16="http://schemas.microsoft.com/office/drawing/2014/main" xmlns="" id="{00000000-0008-0000-0300-000073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212" name="Picture 68" descr="ecblank">
          <a:extLst>
            <a:ext uri="{FF2B5EF4-FFF2-40B4-BE49-F238E27FC236}">
              <a16:creationId xmlns:a16="http://schemas.microsoft.com/office/drawing/2014/main" xmlns="" id="{00000000-0008-0000-0300-000074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213" name="Picture 72" descr="ecblank">
          <a:extLst>
            <a:ext uri="{FF2B5EF4-FFF2-40B4-BE49-F238E27FC236}">
              <a16:creationId xmlns:a16="http://schemas.microsoft.com/office/drawing/2014/main" xmlns="" id="{00000000-0008-0000-0300-000075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214" name="Picture 97" descr="ecblank">
          <a:extLst>
            <a:ext uri="{FF2B5EF4-FFF2-40B4-BE49-F238E27FC236}">
              <a16:creationId xmlns:a16="http://schemas.microsoft.com/office/drawing/2014/main" xmlns="" id="{00000000-0008-0000-0300-000076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215" name="Picture 99" descr="ecblank">
          <a:extLst>
            <a:ext uri="{FF2B5EF4-FFF2-40B4-BE49-F238E27FC236}">
              <a16:creationId xmlns:a16="http://schemas.microsoft.com/office/drawing/2014/main" xmlns="" id="{00000000-0008-0000-0300-000077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216" name="Picture 101" descr="ecblank">
          <a:extLst>
            <a:ext uri="{FF2B5EF4-FFF2-40B4-BE49-F238E27FC236}">
              <a16:creationId xmlns:a16="http://schemas.microsoft.com/office/drawing/2014/main" xmlns="" id="{00000000-0008-0000-0300-000078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217" name="Picture 103" descr="ecblank">
          <a:extLst>
            <a:ext uri="{FF2B5EF4-FFF2-40B4-BE49-F238E27FC236}">
              <a16:creationId xmlns:a16="http://schemas.microsoft.com/office/drawing/2014/main" xmlns="" id="{00000000-0008-0000-0300-000079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218" name="Picture 105" descr="ecblank">
          <a:extLst>
            <a:ext uri="{FF2B5EF4-FFF2-40B4-BE49-F238E27FC236}">
              <a16:creationId xmlns:a16="http://schemas.microsoft.com/office/drawing/2014/main" xmlns="" id="{00000000-0008-0000-0300-00007A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219" name="Picture 2" descr="ecblank">
          <a:extLst>
            <a:ext uri="{FF2B5EF4-FFF2-40B4-BE49-F238E27FC236}">
              <a16:creationId xmlns:a16="http://schemas.microsoft.com/office/drawing/2014/main" xmlns="" id="{00000000-0008-0000-0300-00007B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220" name="Picture 6" descr="ecblank">
          <a:extLst>
            <a:ext uri="{FF2B5EF4-FFF2-40B4-BE49-F238E27FC236}">
              <a16:creationId xmlns:a16="http://schemas.microsoft.com/office/drawing/2014/main" xmlns="" id="{00000000-0008-0000-0300-00007C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221" name="Picture 10" descr="ecblank">
          <a:extLst>
            <a:ext uri="{FF2B5EF4-FFF2-40B4-BE49-F238E27FC236}">
              <a16:creationId xmlns:a16="http://schemas.microsoft.com/office/drawing/2014/main" xmlns="" id="{00000000-0008-0000-0300-00007D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222" name="Picture 14" descr="ecblank">
          <a:extLst>
            <a:ext uri="{FF2B5EF4-FFF2-40B4-BE49-F238E27FC236}">
              <a16:creationId xmlns:a16="http://schemas.microsoft.com/office/drawing/2014/main" xmlns="" id="{00000000-0008-0000-0300-00007E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223" name="Picture 18" descr="ecblank">
          <a:extLst>
            <a:ext uri="{FF2B5EF4-FFF2-40B4-BE49-F238E27FC236}">
              <a16:creationId xmlns:a16="http://schemas.microsoft.com/office/drawing/2014/main" xmlns="" id="{00000000-0008-0000-0300-00007F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224" name="Picture 22" descr="ecblank">
          <a:extLst>
            <a:ext uri="{FF2B5EF4-FFF2-40B4-BE49-F238E27FC236}">
              <a16:creationId xmlns:a16="http://schemas.microsoft.com/office/drawing/2014/main" xmlns="" id="{00000000-0008-0000-0300-000080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225" name="Picture 26" descr="ecblank">
          <a:extLst>
            <a:ext uri="{FF2B5EF4-FFF2-40B4-BE49-F238E27FC236}">
              <a16:creationId xmlns:a16="http://schemas.microsoft.com/office/drawing/2014/main" xmlns="" id="{00000000-0008-0000-0300-000081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226" name="Picture 30" descr="ecblank">
          <a:extLst>
            <a:ext uri="{FF2B5EF4-FFF2-40B4-BE49-F238E27FC236}">
              <a16:creationId xmlns:a16="http://schemas.microsoft.com/office/drawing/2014/main" xmlns="" id="{00000000-0008-0000-0300-000082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227" name="Picture 34" descr="ecblank">
          <a:extLst>
            <a:ext uri="{FF2B5EF4-FFF2-40B4-BE49-F238E27FC236}">
              <a16:creationId xmlns:a16="http://schemas.microsoft.com/office/drawing/2014/main" xmlns="" id="{00000000-0008-0000-0300-000083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228" name="Picture 38" descr="ecblank">
          <a:extLst>
            <a:ext uri="{FF2B5EF4-FFF2-40B4-BE49-F238E27FC236}">
              <a16:creationId xmlns:a16="http://schemas.microsoft.com/office/drawing/2014/main" xmlns="" id="{00000000-0008-0000-0300-000084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229" name="Picture 43" descr="ecblank">
          <a:extLst>
            <a:ext uri="{FF2B5EF4-FFF2-40B4-BE49-F238E27FC236}">
              <a16:creationId xmlns:a16="http://schemas.microsoft.com/office/drawing/2014/main" xmlns="" id="{00000000-0008-0000-0300-000085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230" name="Picture 47" descr="ecblank">
          <a:extLst>
            <a:ext uri="{FF2B5EF4-FFF2-40B4-BE49-F238E27FC236}">
              <a16:creationId xmlns:a16="http://schemas.microsoft.com/office/drawing/2014/main" xmlns="" id="{00000000-0008-0000-0300-000086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231" name="Picture 51" descr="ecblank">
          <a:extLst>
            <a:ext uri="{FF2B5EF4-FFF2-40B4-BE49-F238E27FC236}">
              <a16:creationId xmlns:a16="http://schemas.microsoft.com/office/drawing/2014/main" xmlns="" id="{00000000-0008-0000-0300-000087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232" name="Picture 55" descr="ecblank">
          <a:extLst>
            <a:ext uri="{FF2B5EF4-FFF2-40B4-BE49-F238E27FC236}">
              <a16:creationId xmlns:a16="http://schemas.microsoft.com/office/drawing/2014/main" xmlns="" id="{00000000-0008-0000-0300-000088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233" name="Picture 59" descr="ecblank">
          <a:extLst>
            <a:ext uri="{FF2B5EF4-FFF2-40B4-BE49-F238E27FC236}">
              <a16:creationId xmlns:a16="http://schemas.microsoft.com/office/drawing/2014/main" xmlns="" id="{00000000-0008-0000-0300-000089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234" name="Picture 63" descr="ecblank">
          <a:extLst>
            <a:ext uri="{FF2B5EF4-FFF2-40B4-BE49-F238E27FC236}">
              <a16:creationId xmlns:a16="http://schemas.microsoft.com/office/drawing/2014/main" xmlns="" id="{00000000-0008-0000-0300-00008A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235" name="Picture 64" descr="ecblank">
          <a:extLst>
            <a:ext uri="{FF2B5EF4-FFF2-40B4-BE49-F238E27FC236}">
              <a16:creationId xmlns:a16="http://schemas.microsoft.com/office/drawing/2014/main" xmlns="" id="{00000000-0008-0000-0300-00008B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236" name="Picture 65" descr="ecblank">
          <a:extLst>
            <a:ext uri="{FF2B5EF4-FFF2-40B4-BE49-F238E27FC236}">
              <a16:creationId xmlns:a16="http://schemas.microsoft.com/office/drawing/2014/main" xmlns="" id="{00000000-0008-0000-0300-00008C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237" name="Picture 66" descr="ecblank">
          <a:extLst>
            <a:ext uri="{FF2B5EF4-FFF2-40B4-BE49-F238E27FC236}">
              <a16:creationId xmlns:a16="http://schemas.microsoft.com/office/drawing/2014/main" xmlns="" id="{00000000-0008-0000-0300-00008D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238" name="Picture 68" descr="ecblank">
          <a:extLst>
            <a:ext uri="{FF2B5EF4-FFF2-40B4-BE49-F238E27FC236}">
              <a16:creationId xmlns:a16="http://schemas.microsoft.com/office/drawing/2014/main" xmlns="" id="{00000000-0008-0000-0300-00008E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239" name="Picture 72" descr="ecblank">
          <a:extLst>
            <a:ext uri="{FF2B5EF4-FFF2-40B4-BE49-F238E27FC236}">
              <a16:creationId xmlns:a16="http://schemas.microsoft.com/office/drawing/2014/main" xmlns="" id="{00000000-0008-0000-0300-00008F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240" name="Picture 97" descr="ecblank">
          <a:extLst>
            <a:ext uri="{FF2B5EF4-FFF2-40B4-BE49-F238E27FC236}">
              <a16:creationId xmlns:a16="http://schemas.microsoft.com/office/drawing/2014/main" xmlns="" id="{00000000-0008-0000-0300-000090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241" name="Picture 99" descr="ecblank">
          <a:extLst>
            <a:ext uri="{FF2B5EF4-FFF2-40B4-BE49-F238E27FC236}">
              <a16:creationId xmlns:a16="http://schemas.microsoft.com/office/drawing/2014/main" xmlns="" id="{00000000-0008-0000-0300-000091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242" name="Picture 101" descr="ecblank">
          <a:extLst>
            <a:ext uri="{FF2B5EF4-FFF2-40B4-BE49-F238E27FC236}">
              <a16:creationId xmlns:a16="http://schemas.microsoft.com/office/drawing/2014/main" xmlns="" id="{00000000-0008-0000-0300-000092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243" name="Picture 103" descr="ecblank">
          <a:extLst>
            <a:ext uri="{FF2B5EF4-FFF2-40B4-BE49-F238E27FC236}">
              <a16:creationId xmlns:a16="http://schemas.microsoft.com/office/drawing/2014/main" xmlns="" id="{00000000-0008-0000-0300-000093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244" name="Picture 30" descr="ecblank">
          <a:extLst>
            <a:ext uri="{FF2B5EF4-FFF2-40B4-BE49-F238E27FC236}">
              <a16:creationId xmlns:a16="http://schemas.microsoft.com/office/drawing/2014/main" xmlns="" id="{00000000-0008-0000-0300-000094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245" name="Picture 34" descr="ecblank">
          <a:extLst>
            <a:ext uri="{FF2B5EF4-FFF2-40B4-BE49-F238E27FC236}">
              <a16:creationId xmlns:a16="http://schemas.microsoft.com/office/drawing/2014/main" xmlns="" id="{00000000-0008-0000-0300-000095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246" name="Picture 38" descr="ecblank">
          <a:extLst>
            <a:ext uri="{FF2B5EF4-FFF2-40B4-BE49-F238E27FC236}">
              <a16:creationId xmlns:a16="http://schemas.microsoft.com/office/drawing/2014/main" xmlns="" id="{00000000-0008-0000-0300-000096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247" name="Picture 43" descr="ecblank">
          <a:extLst>
            <a:ext uri="{FF2B5EF4-FFF2-40B4-BE49-F238E27FC236}">
              <a16:creationId xmlns:a16="http://schemas.microsoft.com/office/drawing/2014/main" xmlns="" id="{00000000-0008-0000-0300-000097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248" name="Picture 47" descr="ecblank">
          <a:extLst>
            <a:ext uri="{FF2B5EF4-FFF2-40B4-BE49-F238E27FC236}">
              <a16:creationId xmlns:a16="http://schemas.microsoft.com/office/drawing/2014/main" xmlns="" id="{00000000-0008-0000-0300-000098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249" name="Picture 51" descr="ecblank">
          <a:extLst>
            <a:ext uri="{FF2B5EF4-FFF2-40B4-BE49-F238E27FC236}">
              <a16:creationId xmlns:a16="http://schemas.microsoft.com/office/drawing/2014/main" xmlns="" id="{00000000-0008-0000-0300-000099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250" name="Picture 55" descr="ecblank">
          <a:extLst>
            <a:ext uri="{FF2B5EF4-FFF2-40B4-BE49-F238E27FC236}">
              <a16:creationId xmlns:a16="http://schemas.microsoft.com/office/drawing/2014/main" xmlns="" id="{00000000-0008-0000-0300-00009A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251" name="Picture 59" descr="ecblank">
          <a:extLst>
            <a:ext uri="{FF2B5EF4-FFF2-40B4-BE49-F238E27FC236}">
              <a16:creationId xmlns:a16="http://schemas.microsoft.com/office/drawing/2014/main" xmlns="" id="{00000000-0008-0000-0300-00009B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252" name="Picture 63" descr="ecblank">
          <a:extLst>
            <a:ext uri="{FF2B5EF4-FFF2-40B4-BE49-F238E27FC236}">
              <a16:creationId xmlns:a16="http://schemas.microsoft.com/office/drawing/2014/main" xmlns="" id="{00000000-0008-0000-0300-00009C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253" name="Picture 64" descr="ecblank">
          <a:extLst>
            <a:ext uri="{FF2B5EF4-FFF2-40B4-BE49-F238E27FC236}">
              <a16:creationId xmlns:a16="http://schemas.microsoft.com/office/drawing/2014/main" xmlns="" id="{00000000-0008-0000-0300-00009D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254" name="Picture 65" descr="ecblank">
          <a:extLst>
            <a:ext uri="{FF2B5EF4-FFF2-40B4-BE49-F238E27FC236}">
              <a16:creationId xmlns:a16="http://schemas.microsoft.com/office/drawing/2014/main" xmlns="" id="{00000000-0008-0000-0300-00009E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255" name="Picture 66" descr="ecblank">
          <a:extLst>
            <a:ext uri="{FF2B5EF4-FFF2-40B4-BE49-F238E27FC236}">
              <a16:creationId xmlns:a16="http://schemas.microsoft.com/office/drawing/2014/main" xmlns="" id="{00000000-0008-0000-0300-00009F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256" name="Picture 68" descr="ecblank">
          <a:extLst>
            <a:ext uri="{FF2B5EF4-FFF2-40B4-BE49-F238E27FC236}">
              <a16:creationId xmlns:a16="http://schemas.microsoft.com/office/drawing/2014/main" xmlns="" id="{00000000-0008-0000-0300-0000A0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257" name="Picture 72" descr="ecblank">
          <a:extLst>
            <a:ext uri="{FF2B5EF4-FFF2-40B4-BE49-F238E27FC236}">
              <a16:creationId xmlns:a16="http://schemas.microsoft.com/office/drawing/2014/main" xmlns="" id="{00000000-0008-0000-0300-0000A1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258" name="Picture 97" descr="ecblank">
          <a:extLst>
            <a:ext uri="{FF2B5EF4-FFF2-40B4-BE49-F238E27FC236}">
              <a16:creationId xmlns:a16="http://schemas.microsoft.com/office/drawing/2014/main" xmlns="" id="{00000000-0008-0000-0300-0000A2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259" name="Picture 99" descr="ecblank">
          <a:extLst>
            <a:ext uri="{FF2B5EF4-FFF2-40B4-BE49-F238E27FC236}">
              <a16:creationId xmlns:a16="http://schemas.microsoft.com/office/drawing/2014/main" xmlns="" id="{00000000-0008-0000-0300-0000A3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260" name="Picture 101" descr="ecblank">
          <a:extLst>
            <a:ext uri="{FF2B5EF4-FFF2-40B4-BE49-F238E27FC236}">
              <a16:creationId xmlns:a16="http://schemas.microsoft.com/office/drawing/2014/main" xmlns="" id="{00000000-0008-0000-0300-0000A4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261" name="Picture 103" descr="ecblank">
          <a:extLst>
            <a:ext uri="{FF2B5EF4-FFF2-40B4-BE49-F238E27FC236}">
              <a16:creationId xmlns:a16="http://schemas.microsoft.com/office/drawing/2014/main" xmlns="" id="{00000000-0008-0000-0300-0000A5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262" name="Picture 105" descr="ecblank">
          <a:extLst>
            <a:ext uri="{FF2B5EF4-FFF2-40B4-BE49-F238E27FC236}">
              <a16:creationId xmlns:a16="http://schemas.microsoft.com/office/drawing/2014/main" xmlns="" id="{00000000-0008-0000-0300-0000A6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263" name="Picture 2" descr="ecblank">
          <a:extLst>
            <a:ext uri="{FF2B5EF4-FFF2-40B4-BE49-F238E27FC236}">
              <a16:creationId xmlns:a16="http://schemas.microsoft.com/office/drawing/2014/main" xmlns="" id="{00000000-0008-0000-0300-0000A7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264" name="Picture 6" descr="ecblank">
          <a:extLst>
            <a:ext uri="{FF2B5EF4-FFF2-40B4-BE49-F238E27FC236}">
              <a16:creationId xmlns:a16="http://schemas.microsoft.com/office/drawing/2014/main" xmlns="" id="{00000000-0008-0000-0300-0000A8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265" name="Picture 10" descr="ecblank">
          <a:extLst>
            <a:ext uri="{FF2B5EF4-FFF2-40B4-BE49-F238E27FC236}">
              <a16:creationId xmlns:a16="http://schemas.microsoft.com/office/drawing/2014/main" xmlns="" id="{00000000-0008-0000-0300-0000A9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266" name="Picture 14" descr="ecblank">
          <a:extLst>
            <a:ext uri="{FF2B5EF4-FFF2-40B4-BE49-F238E27FC236}">
              <a16:creationId xmlns:a16="http://schemas.microsoft.com/office/drawing/2014/main" xmlns="" id="{00000000-0008-0000-0300-0000AA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267" name="Picture 18" descr="ecblank">
          <a:extLst>
            <a:ext uri="{FF2B5EF4-FFF2-40B4-BE49-F238E27FC236}">
              <a16:creationId xmlns:a16="http://schemas.microsoft.com/office/drawing/2014/main" xmlns="" id="{00000000-0008-0000-0300-0000AB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268" name="Picture 22" descr="ecblank">
          <a:extLst>
            <a:ext uri="{FF2B5EF4-FFF2-40B4-BE49-F238E27FC236}">
              <a16:creationId xmlns:a16="http://schemas.microsoft.com/office/drawing/2014/main" xmlns="" id="{00000000-0008-0000-0300-0000AC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269" name="Picture 26" descr="ecblank">
          <a:extLst>
            <a:ext uri="{FF2B5EF4-FFF2-40B4-BE49-F238E27FC236}">
              <a16:creationId xmlns:a16="http://schemas.microsoft.com/office/drawing/2014/main" xmlns="" id="{00000000-0008-0000-0300-0000AD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270" name="Picture 30" descr="ecblank">
          <a:extLst>
            <a:ext uri="{FF2B5EF4-FFF2-40B4-BE49-F238E27FC236}">
              <a16:creationId xmlns:a16="http://schemas.microsoft.com/office/drawing/2014/main" xmlns="" id="{00000000-0008-0000-0300-0000AE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271" name="Picture 34" descr="ecblank">
          <a:extLst>
            <a:ext uri="{FF2B5EF4-FFF2-40B4-BE49-F238E27FC236}">
              <a16:creationId xmlns:a16="http://schemas.microsoft.com/office/drawing/2014/main" xmlns="" id="{00000000-0008-0000-0300-0000AF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272" name="Picture 38" descr="ecblank">
          <a:extLst>
            <a:ext uri="{FF2B5EF4-FFF2-40B4-BE49-F238E27FC236}">
              <a16:creationId xmlns:a16="http://schemas.microsoft.com/office/drawing/2014/main" xmlns="" id="{00000000-0008-0000-0300-0000B0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273" name="Picture 43" descr="ecblank">
          <a:extLst>
            <a:ext uri="{FF2B5EF4-FFF2-40B4-BE49-F238E27FC236}">
              <a16:creationId xmlns:a16="http://schemas.microsoft.com/office/drawing/2014/main" xmlns="" id="{00000000-0008-0000-0300-0000B1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274" name="Picture 47" descr="ecblank">
          <a:extLst>
            <a:ext uri="{FF2B5EF4-FFF2-40B4-BE49-F238E27FC236}">
              <a16:creationId xmlns:a16="http://schemas.microsoft.com/office/drawing/2014/main" xmlns="" id="{00000000-0008-0000-0300-0000B2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275" name="Picture 51" descr="ecblank">
          <a:extLst>
            <a:ext uri="{FF2B5EF4-FFF2-40B4-BE49-F238E27FC236}">
              <a16:creationId xmlns:a16="http://schemas.microsoft.com/office/drawing/2014/main" xmlns="" id="{00000000-0008-0000-0300-0000B3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276" name="Picture 55" descr="ecblank">
          <a:extLst>
            <a:ext uri="{FF2B5EF4-FFF2-40B4-BE49-F238E27FC236}">
              <a16:creationId xmlns:a16="http://schemas.microsoft.com/office/drawing/2014/main" xmlns="" id="{00000000-0008-0000-0300-0000B4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277" name="Picture 59" descr="ecblank">
          <a:extLst>
            <a:ext uri="{FF2B5EF4-FFF2-40B4-BE49-F238E27FC236}">
              <a16:creationId xmlns:a16="http://schemas.microsoft.com/office/drawing/2014/main" xmlns="" id="{00000000-0008-0000-0300-0000B5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278" name="Picture 63" descr="ecblank">
          <a:extLst>
            <a:ext uri="{FF2B5EF4-FFF2-40B4-BE49-F238E27FC236}">
              <a16:creationId xmlns:a16="http://schemas.microsoft.com/office/drawing/2014/main" xmlns="" id="{00000000-0008-0000-0300-0000B6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279" name="Picture 64" descr="ecblank">
          <a:extLst>
            <a:ext uri="{FF2B5EF4-FFF2-40B4-BE49-F238E27FC236}">
              <a16:creationId xmlns:a16="http://schemas.microsoft.com/office/drawing/2014/main" xmlns="" id="{00000000-0008-0000-0300-0000B7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280" name="Picture 65" descr="ecblank">
          <a:extLst>
            <a:ext uri="{FF2B5EF4-FFF2-40B4-BE49-F238E27FC236}">
              <a16:creationId xmlns:a16="http://schemas.microsoft.com/office/drawing/2014/main" xmlns="" id="{00000000-0008-0000-0300-0000B8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281" name="Picture 66" descr="ecblank">
          <a:extLst>
            <a:ext uri="{FF2B5EF4-FFF2-40B4-BE49-F238E27FC236}">
              <a16:creationId xmlns:a16="http://schemas.microsoft.com/office/drawing/2014/main" xmlns="" id="{00000000-0008-0000-0300-0000B9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282" name="Picture 68" descr="ecblank">
          <a:extLst>
            <a:ext uri="{FF2B5EF4-FFF2-40B4-BE49-F238E27FC236}">
              <a16:creationId xmlns:a16="http://schemas.microsoft.com/office/drawing/2014/main" xmlns="" id="{00000000-0008-0000-0300-0000BA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283" name="Picture 72" descr="ecblank">
          <a:extLst>
            <a:ext uri="{FF2B5EF4-FFF2-40B4-BE49-F238E27FC236}">
              <a16:creationId xmlns:a16="http://schemas.microsoft.com/office/drawing/2014/main" xmlns="" id="{00000000-0008-0000-0300-0000BB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284" name="Picture 97" descr="ecblank">
          <a:extLst>
            <a:ext uri="{FF2B5EF4-FFF2-40B4-BE49-F238E27FC236}">
              <a16:creationId xmlns:a16="http://schemas.microsoft.com/office/drawing/2014/main" xmlns="" id="{00000000-0008-0000-0300-0000BC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285" name="Picture 99" descr="ecblank">
          <a:extLst>
            <a:ext uri="{FF2B5EF4-FFF2-40B4-BE49-F238E27FC236}">
              <a16:creationId xmlns:a16="http://schemas.microsoft.com/office/drawing/2014/main" xmlns="" id="{00000000-0008-0000-0300-0000BD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286" name="Picture 101" descr="ecblank">
          <a:extLst>
            <a:ext uri="{FF2B5EF4-FFF2-40B4-BE49-F238E27FC236}">
              <a16:creationId xmlns:a16="http://schemas.microsoft.com/office/drawing/2014/main" xmlns="" id="{00000000-0008-0000-0300-0000BE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287" name="Picture 103" descr="ecblank">
          <a:extLst>
            <a:ext uri="{FF2B5EF4-FFF2-40B4-BE49-F238E27FC236}">
              <a16:creationId xmlns:a16="http://schemas.microsoft.com/office/drawing/2014/main" xmlns="" id="{00000000-0008-0000-0300-0000BF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288" name="Picture 26" descr="ecblank">
          <a:extLst>
            <a:ext uri="{FF2B5EF4-FFF2-40B4-BE49-F238E27FC236}">
              <a16:creationId xmlns:a16="http://schemas.microsoft.com/office/drawing/2014/main" xmlns="" id="{00000000-0008-0000-0300-0000C0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289" name="Picture 30" descr="ecblank">
          <a:extLst>
            <a:ext uri="{FF2B5EF4-FFF2-40B4-BE49-F238E27FC236}">
              <a16:creationId xmlns:a16="http://schemas.microsoft.com/office/drawing/2014/main" xmlns="" id="{00000000-0008-0000-0300-0000C1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290" name="Picture 34" descr="ecblank">
          <a:extLst>
            <a:ext uri="{FF2B5EF4-FFF2-40B4-BE49-F238E27FC236}">
              <a16:creationId xmlns:a16="http://schemas.microsoft.com/office/drawing/2014/main" xmlns="" id="{00000000-0008-0000-0300-0000C2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291" name="Picture 38" descr="ecblank">
          <a:extLst>
            <a:ext uri="{FF2B5EF4-FFF2-40B4-BE49-F238E27FC236}">
              <a16:creationId xmlns:a16="http://schemas.microsoft.com/office/drawing/2014/main" xmlns="" id="{00000000-0008-0000-0300-0000C3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292" name="Picture 43" descr="ecblank">
          <a:extLst>
            <a:ext uri="{FF2B5EF4-FFF2-40B4-BE49-F238E27FC236}">
              <a16:creationId xmlns:a16="http://schemas.microsoft.com/office/drawing/2014/main" xmlns="" id="{00000000-0008-0000-0300-0000C4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293" name="Picture 47" descr="ecblank">
          <a:extLst>
            <a:ext uri="{FF2B5EF4-FFF2-40B4-BE49-F238E27FC236}">
              <a16:creationId xmlns:a16="http://schemas.microsoft.com/office/drawing/2014/main" xmlns="" id="{00000000-0008-0000-0300-0000C5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294" name="Picture 51" descr="ecblank">
          <a:extLst>
            <a:ext uri="{FF2B5EF4-FFF2-40B4-BE49-F238E27FC236}">
              <a16:creationId xmlns:a16="http://schemas.microsoft.com/office/drawing/2014/main" xmlns="" id="{00000000-0008-0000-0300-0000C6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295" name="Picture 55" descr="ecblank">
          <a:extLst>
            <a:ext uri="{FF2B5EF4-FFF2-40B4-BE49-F238E27FC236}">
              <a16:creationId xmlns:a16="http://schemas.microsoft.com/office/drawing/2014/main" xmlns="" id="{00000000-0008-0000-0300-0000C7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296" name="Picture 59" descr="ecblank">
          <a:extLst>
            <a:ext uri="{FF2B5EF4-FFF2-40B4-BE49-F238E27FC236}">
              <a16:creationId xmlns:a16="http://schemas.microsoft.com/office/drawing/2014/main" xmlns="" id="{00000000-0008-0000-0300-0000C8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297" name="Picture 63" descr="ecblank">
          <a:extLst>
            <a:ext uri="{FF2B5EF4-FFF2-40B4-BE49-F238E27FC236}">
              <a16:creationId xmlns:a16="http://schemas.microsoft.com/office/drawing/2014/main" xmlns="" id="{00000000-0008-0000-0300-0000C9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298" name="Picture 64" descr="ecblank">
          <a:extLst>
            <a:ext uri="{FF2B5EF4-FFF2-40B4-BE49-F238E27FC236}">
              <a16:creationId xmlns:a16="http://schemas.microsoft.com/office/drawing/2014/main" xmlns="" id="{00000000-0008-0000-0300-0000CA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299" name="Picture 65" descr="ecblank">
          <a:extLst>
            <a:ext uri="{FF2B5EF4-FFF2-40B4-BE49-F238E27FC236}">
              <a16:creationId xmlns:a16="http://schemas.microsoft.com/office/drawing/2014/main" xmlns="" id="{00000000-0008-0000-0300-0000CB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300" name="Picture 66" descr="ecblank">
          <a:extLst>
            <a:ext uri="{FF2B5EF4-FFF2-40B4-BE49-F238E27FC236}">
              <a16:creationId xmlns:a16="http://schemas.microsoft.com/office/drawing/2014/main" xmlns="" id="{00000000-0008-0000-0300-0000CC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301" name="Picture 68" descr="ecblank">
          <a:extLst>
            <a:ext uri="{FF2B5EF4-FFF2-40B4-BE49-F238E27FC236}">
              <a16:creationId xmlns:a16="http://schemas.microsoft.com/office/drawing/2014/main" xmlns="" id="{00000000-0008-0000-0300-0000CD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302" name="Picture 72" descr="ecblank">
          <a:extLst>
            <a:ext uri="{FF2B5EF4-FFF2-40B4-BE49-F238E27FC236}">
              <a16:creationId xmlns:a16="http://schemas.microsoft.com/office/drawing/2014/main" xmlns="" id="{00000000-0008-0000-0300-0000CE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303" name="Picture 97" descr="ecblank">
          <a:extLst>
            <a:ext uri="{FF2B5EF4-FFF2-40B4-BE49-F238E27FC236}">
              <a16:creationId xmlns:a16="http://schemas.microsoft.com/office/drawing/2014/main" xmlns="" id="{00000000-0008-0000-0300-0000CF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304" name="Picture 99" descr="ecblank">
          <a:extLst>
            <a:ext uri="{FF2B5EF4-FFF2-40B4-BE49-F238E27FC236}">
              <a16:creationId xmlns:a16="http://schemas.microsoft.com/office/drawing/2014/main" xmlns="" id="{00000000-0008-0000-0300-0000D0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305" name="Picture 101" descr="ecblank">
          <a:extLst>
            <a:ext uri="{FF2B5EF4-FFF2-40B4-BE49-F238E27FC236}">
              <a16:creationId xmlns:a16="http://schemas.microsoft.com/office/drawing/2014/main" xmlns="" id="{00000000-0008-0000-0300-0000D1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306" name="Picture 103" descr="ecblank">
          <a:extLst>
            <a:ext uri="{FF2B5EF4-FFF2-40B4-BE49-F238E27FC236}">
              <a16:creationId xmlns:a16="http://schemas.microsoft.com/office/drawing/2014/main" xmlns="" id="{00000000-0008-0000-0300-0000D2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307" name="Picture 105" descr="ecblank">
          <a:extLst>
            <a:ext uri="{FF2B5EF4-FFF2-40B4-BE49-F238E27FC236}">
              <a16:creationId xmlns:a16="http://schemas.microsoft.com/office/drawing/2014/main" xmlns="" id="{00000000-0008-0000-0300-0000D3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308" name="Picture 2" descr="ecblank">
          <a:extLst>
            <a:ext uri="{FF2B5EF4-FFF2-40B4-BE49-F238E27FC236}">
              <a16:creationId xmlns:a16="http://schemas.microsoft.com/office/drawing/2014/main" xmlns="" id="{00000000-0008-0000-0300-0000D4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309" name="Picture 6" descr="ecblank">
          <a:extLst>
            <a:ext uri="{FF2B5EF4-FFF2-40B4-BE49-F238E27FC236}">
              <a16:creationId xmlns:a16="http://schemas.microsoft.com/office/drawing/2014/main" xmlns="" id="{00000000-0008-0000-0300-0000D5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310" name="Picture 10" descr="ecblank">
          <a:extLst>
            <a:ext uri="{FF2B5EF4-FFF2-40B4-BE49-F238E27FC236}">
              <a16:creationId xmlns:a16="http://schemas.microsoft.com/office/drawing/2014/main" xmlns="" id="{00000000-0008-0000-0300-0000D6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311" name="Picture 14" descr="ecblank">
          <a:extLst>
            <a:ext uri="{FF2B5EF4-FFF2-40B4-BE49-F238E27FC236}">
              <a16:creationId xmlns:a16="http://schemas.microsoft.com/office/drawing/2014/main" xmlns="" id="{00000000-0008-0000-0300-0000D7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312" name="Picture 18" descr="ecblank">
          <a:extLst>
            <a:ext uri="{FF2B5EF4-FFF2-40B4-BE49-F238E27FC236}">
              <a16:creationId xmlns:a16="http://schemas.microsoft.com/office/drawing/2014/main" xmlns="" id="{00000000-0008-0000-0300-0000D8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313" name="Picture 22" descr="ecblank">
          <a:extLst>
            <a:ext uri="{FF2B5EF4-FFF2-40B4-BE49-F238E27FC236}">
              <a16:creationId xmlns:a16="http://schemas.microsoft.com/office/drawing/2014/main" xmlns="" id="{00000000-0008-0000-0300-0000D9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314" name="Picture 26" descr="ecblank">
          <a:extLst>
            <a:ext uri="{FF2B5EF4-FFF2-40B4-BE49-F238E27FC236}">
              <a16:creationId xmlns:a16="http://schemas.microsoft.com/office/drawing/2014/main" xmlns="" id="{00000000-0008-0000-0300-0000DA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315" name="Picture 30" descr="ecblank">
          <a:extLst>
            <a:ext uri="{FF2B5EF4-FFF2-40B4-BE49-F238E27FC236}">
              <a16:creationId xmlns:a16="http://schemas.microsoft.com/office/drawing/2014/main" xmlns="" id="{00000000-0008-0000-0300-0000DB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316" name="Picture 34" descr="ecblank">
          <a:extLst>
            <a:ext uri="{FF2B5EF4-FFF2-40B4-BE49-F238E27FC236}">
              <a16:creationId xmlns:a16="http://schemas.microsoft.com/office/drawing/2014/main" xmlns="" id="{00000000-0008-0000-0300-0000DC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317" name="Picture 38" descr="ecblank">
          <a:extLst>
            <a:ext uri="{FF2B5EF4-FFF2-40B4-BE49-F238E27FC236}">
              <a16:creationId xmlns:a16="http://schemas.microsoft.com/office/drawing/2014/main" xmlns="" id="{00000000-0008-0000-0300-0000DD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318" name="Picture 43" descr="ecblank">
          <a:extLst>
            <a:ext uri="{FF2B5EF4-FFF2-40B4-BE49-F238E27FC236}">
              <a16:creationId xmlns:a16="http://schemas.microsoft.com/office/drawing/2014/main" xmlns="" id="{00000000-0008-0000-0300-0000DE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319" name="Picture 47" descr="ecblank">
          <a:extLst>
            <a:ext uri="{FF2B5EF4-FFF2-40B4-BE49-F238E27FC236}">
              <a16:creationId xmlns:a16="http://schemas.microsoft.com/office/drawing/2014/main" xmlns="" id="{00000000-0008-0000-0300-0000DF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320" name="Picture 51" descr="ecblank">
          <a:extLst>
            <a:ext uri="{FF2B5EF4-FFF2-40B4-BE49-F238E27FC236}">
              <a16:creationId xmlns:a16="http://schemas.microsoft.com/office/drawing/2014/main" xmlns="" id="{00000000-0008-0000-0300-0000E0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321" name="Picture 55" descr="ecblank">
          <a:extLst>
            <a:ext uri="{FF2B5EF4-FFF2-40B4-BE49-F238E27FC236}">
              <a16:creationId xmlns:a16="http://schemas.microsoft.com/office/drawing/2014/main" xmlns="" id="{00000000-0008-0000-0300-0000E1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322" name="Picture 59" descr="ecblank">
          <a:extLst>
            <a:ext uri="{FF2B5EF4-FFF2-40B4-BE49-F238E27FC236}">
              <a16:creationId xmlns:a16="http://schemas.microsoft.com/office/drawing/2014/main" xmlns="" id="{00000000-0008-0000-0300-0000E2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323" name="Picture 63" descr="ecblank">
          <a:extLst>
            <a:ext uri="{FF2B5EF4-FFF2-40B4-BE49-F238E27FC236}">
              <a16:creationId xmlns:a16="http://schemas.microsoft.com/office/drawing/2014/main" xmlns="" id="{00000000-0008-0000-0300-0000E3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324" name="Picture 64" descr="ecblank">
          <a:extLst>
            <a:ext uri="{FF2B5EF4-FFF2-40B4-BE49-F238E27FC236}">
              <a16:creationId xmlns:a16="http://schemas.microsoft.com/office/drawing/2014/main" xmlns="" id="{00000000-0008-0000-0300-0000E4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325" name="Picture 65" descr="ecblank">
          <a:extLst>
            <a:ext uri="{FF2B5EF4-FFF2-40B4-BE49-F238E27FC236}">
              <a16:creationId xmlns:a16="http://schemas.microsoft.com/office/drawing/2014/main" xmlns="" id="{00000000-0008-0000-0300-0000E5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326" name="Picture 66" descr="ecblank">
          <a:extLst>
            <a:ext uri="{FF2B5EF4-FFF2-40B4-BE49-F238E27FC236}">
              <a16:creationId xmlns:a16="http://schemas.microsoft.com/office/drawing/2014/main" xmlns="" id="{00000000-0008-0000-0300-0000E6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327" name="Picture 68" descr="ecblank">
          <a:extLst>
            <a:ext uri="{FF2B5EF4-FFF2-40B4-BE49-F238E27FC236}">
              <a16:creationId xmlns:a16="http://schemas.microsoft.com/office/drawing/2014/main" xmlns="" id="{00000000-0008-0000-0300-0000E7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328" name="Picture 72" descr="ecblank">
          <a:extLst>
            <a:ext uri="{FF2B5EF4-FFF2-40B4-BE49-F238E27FC236}">
              <a16:creationId xmlns:a16="http://schemas.microsoft.com/office/drawing/2014/main" xmlns="" id="{00000000-0008-0000-0300-0000E8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329" name="Picture 97" descr="ecblank">
          <a:extLst>
            <a:ext uri="{FF2B5EF4-FFF2-40B4-BE49-F238E27FC236}">
              <a16:creationId xmlns:a16="http://schemas.microsoft.com/office/drawing/2014/main" xmlns="" id="{00000000-0008-0000-0300-0000E9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330" name="Picture 99" descr="ecblank">
          <a:extLst>
            <a:ext uri="{FF2B5EF4-FFF2-40B4-BE49-F238E27FC236}">
              <a16:creationId xmlns:a16="http://schemas.microsoft.com/office/drawing/2014/main" xmlns="" id="{00000000-0008-0000-0300-0000EA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331" name="Picture 101" descr="ecblank">
          <a:extLst>
            <a:ext uri="{FF2B5EF4-FFF2-40B4-BE49-F238E27FC236}">
              <a16:creationId xmlns:a16="http://schemas.microsoft.com/office/drawing/2014/main" xmlns="" id="{00000000-0008-0000-0300-0000EB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332" name="Picture 103" descr="ecblank">
          <a:extLst>
            <a:ext uri="{FF2B5EF4-FFF2-40B4-BE49-F238E27FC236}">
              <a16:creationId xmlns:a16="http://schemas.microsoft.com/office/drawing/2014/main" xmlns="" id="{00000000-0008-0000-0300-0000EC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33" name="Picture 30" descr="ecblank">
          <a:extLst>
            <a:ext uri="{FF2B5EF4-FFF2-40B4-BE49-F238E27FC236}">
              <a16:creationId xmlns:a16="http://schemas.microsoft.com/office/drawing/2014/main" xmlns="" id="{00000000-0008-0000-0300-0000ED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34" name="Picture 34" descr="ecblank">
          <a:extLst>
            <a:ext uri="{FF2B5EF4-FFF2-40B4-BE49-F238E27FC236}">
              <a16:creationId xmlns:a16="http://schemas.microsoft.com/office/drawing/2014/main" xmlns="" id="{00000000-0008-0000-0300-0000EE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35" name="Picture 38" descr="ecblank">
          <a:extLst>
            <a:ext uri="{FF2B5EF4-FFF2-40B4-BE49-F238E27FC236}">
              <a16:creationId xmlns:a16="http://schemas.microsoft.com/office/drawing/2014/main" xmlns="" id="{00000000-0008-0000-0300-0000EF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36" name="Picture 43" descr="ecblank">
          <a:extLst>
            <a:ext uri="{FF2B5EF4-FFF2-40B4-BE49-F238E27FC236}">
              <a16:creationId xmlns:a16="http://schemas.microsoft.com/office/drawing/2014/main" xmlns="" id="{00000000-0008-0000-0300-0000F0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37" name="Picture 47" descr="ecblank">
          <a:extLst>
            <a:ext uri="{FF2B5EF4-FFF2-40B4-BE49-F238E27FC236}">
              <a16:creationId xmlns:a16="http://schemas.microsoft.com/office/drawing/2014/main" xmlns="" id="{00000000-0008-0000-0300-0000F1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38" name="Picture 51" descr="ecblank">
          <a:extLst>
            <a:ext uri="{FF2B5EF4-FFF2-40B4-BE49-F238E27FC236}">
              <a16:creationId xmlns:a16="http://schemas.microsoft.com/office/drawing/2014/main" xmlns="" id="{00000000-0008-0000-0300-0000F2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39" name="Picture 55" descr="ecblank">
          <a:extLst>
            <a:ext uri="{FF2B5EF4-FFF2-40B4-BE49-F238E27FC236}">
              <a16:creationId xmlns:a16="http://schemas.microsoft.com/office/drawing/2014/main" xmlns="" id="{00000000-0008-0000-0300-0000F3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40" name="Picture 59" descr="ecblank">
          <a:extLst>
            <a:ext uri="{FF2B5EF4-FFF2-40B4-BE49-F238E27FC236}">
              <a16:creationId xmlns:a16="http://schemas.microsoft.com/office/drawing/2014/main" xmlns="" id="{00000000-0008-0000-0300-0000F4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41" name="Picture 63" descr="ecblank">
          <a:extLst>
            <a:ext uri="{FF2B5EF4-FFF2-40B4-BE49-F238E27FC236}">
              <a16:creationId xmlns:a16="http://schemas.microsoft.com/office/drawing/2014/main" xmlns="" id="{00000000-0008-0000-0300-0000F5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42" name="Picture 64" descr="ecblank">
          <a:extLst>
            <a:ext uri="{FF2B5EF4-FFF2-40B4-BE49-F238E27FC236}">
              <a16:creationId xmlns:a16="http://schemas.microsoft.com/office/drawing/2014/main" xmlns="" id="{00000000-0008-0000-0300-0000F6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43" name="Picture 65" descr="ecblank">
          <a:extLst>
            <a:ext uri="{FF2B5EF4-FFF2-40B4-BE49-F238E27FC236}">
              <a16:creationId xmlns:a16="http://schemas.microsoft.com/office/drawing/2014/main" xmlns="" id="{00000000-0008-0000-0300-0000F7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44" name="Picture 66" descr="ecblank">
          <a:extLst>
            <a:ext uri="{FF2B5EF4-FFF2-40B4-BE49-F238E27FC236}">
              <a16:creationId xmlns:a16="http://schemas.microsoft.com/office/drawing/2014/main" xmlns="" id="{00000000-0008-0000-0300-0000F8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45" name="Picture 68" descr="ecblank">
          <a:extLst>
            <a:ext uri="{FF2B5EF4-FFF2-40B4-BE49-F238E27FC236}">
              <a16:creationId xmlns:a16="http://schemas.microsoft.com/office/drawing/2014/main" xmlns="" id="{00000000-0008-0000-0300-0000F9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46" name="Picture 72" descr="ecblank">
          <a:extLst>
            <a:ext uri="{FF2B5EF4-FFF2-40B4-BE49-F238E27FC236}">
              <a16:creationId xmlns:a16="http://schemas.microsoft.com/office/drawing/2014/main" xmlns="" id="{00000000-0008-0000-0300-0000FA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47" name="Picture 97" descr="ecblank">
          <a:extLst>
            <a:ext uri="{FF2B5EF4-FFF2-40B4-BE49-F238E27FC236}">
              <a16:creationId xmlns:a16="http://schemas.microsoft.com/office/drawing/2014/main" xmlns="" id="{00000000-0008-0000-0300-0000FB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48" name="Picture 99" descr="ecblank">
          <a:extLst>
            <a:ext uri="{FF2B5EF4-FFF2-40B4-BE49-F238E27FC236}">
              <a16:creationId xmlns:a16="http://schemas.microsoft.com/office/drawing/2014/main" xmlns="" id="{00000000-0008-0000-0300-0000FC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49" name="Picture 101" descr="ecblank">
          <a:extLst>
            <a:ext uri="{FF2B5EF4-FFF2-40B4-BE49-F238E27FC236}">
              <a16:creationId xmlns:a16="http://schemas.microsoft.com/office/drawing/2014/main" xmlns="" id="{00000000-0008-0000-0300-0000FD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50" name="Picture 103" descr="ecblank">
          <a:extLst>
            <a:ext uri="{FF2B5EF4-FFF2-40B4-BE49-F238E27FC236}">
              <a16:creationId xmlns:a16="http://schemas.microsoft.com/office/drawing/2014/main" xmlns="" id="{00000000-0008-0000-0300-0000FE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51" name="Picture 105" descr="ecblank">
          <a:extLst>
            <a:ext uri="{FF2B5EF4-FFF2-40B4-BE49-F238E27FC236}">
              <a16:creationId xmlns:a16="http://schemas.microsoft.com/office/drawing/2014/main" xmlns="" id="{00000000-0008-0000-0300-0000FF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52" name="Picture 2" descr="ecblank">
          <a:extLst>
            <a:ext uri="{FF2B5EF4-FFF2-40B4-BE49-F238E27FC236}">
              <a16:creationId xmlns:a16="http://schemas.microsoft.com/office/drawing/2014/main" xmlns="" id="{00000000-0008-0000-0300-000000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53" name="Picture 6" descr="ecblank">
          <a:extLst>
            <a:ext uri="{FF2B5EF4-FFF2-40B4-BE49-F238E27FC236}">
              <a16:creationId xmlns:a16="http://schemas.microsoft.com/office/drawing/2014/main" xmlns="" id="{00000000-0008-0000-0300-000001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54" name="Picture 10" descr="ecblank">
          <a:extLst>
            <a:ext uri="{FF2B5EF4-FFF2-40B4-BE49-F238E27FC236}">
              <a16:creationId xmlns:a16="http://schemas.microsoft.com/office/drawing/2014/main" xmlns="" id="{00000000-0008-0000-0300-000002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55" name="Picture 14" descr="ecblank">
          <a:extLst>
            <a:ext uri="{FF2B5EF4-FFF2-40B4-BE49-F238E27FC236}">
              <a16:creationId xmlns:a16="http://schemas.microsoft.com/office/drawing/2014/main" xmlns="" id="{00000000-0008-0000-0300-000003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56" name="Picture 18" descr="ecblank">
          <a:extLst>
            <a:ext uri="{FF2B5EF4-FFF2-40B4-BE49-F238E27FC236}">
              <a16:creationId xmlns:a16="http://schemas.microsoft.com/office/drawing/2014/main" xmlns="" id="{00000000-0008-0000-0300-000004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57" name="Picture 22" descr="ecblank">
          <a:extLst>
            <a:ext uri="{FF2B5EF4-FFF2-40B4-BE49-F238E27FC236}">
              <a16:creationId xmlns:a16="http://schemas.microsoft.com/office/drawing/2014/main" xmlns="" id="{00000000-0008-0000-0300-000005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58" name="Picture 26" descr="ecblank">
          <a:extLst>
            <a:ext uri="{FF2B5EF4-FFF2-40B4-BE49-F238E27FC236}">
              <a16:creationId xmlns:a16="http://schemas.microsoft.com/office/drawing/2014/main" xmlns="" id="{00000000-0008-0000-0300-000006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59" name="Picture 30" descr="ecblank">
          <a:extLst>
            <a:ext uri="{FF2B5EF4-FFF2-40B4-BE49-F238E27FC236}">
              <a16:creationId xmlns:a16="http://schemas.microsoft.com/office/drawing/2014/main" xmlns="" id="{00000000-0008-0000-0300-000007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60" name="Picture 34" descr="ecblank">
          <a:extLst>
            <a:ext uri="{FF2B5EF4-FFF2-40B4-BE49-F238E27FC236}">
              <a16:creationId xmlns:a16="http://schemas.microsoft.com/office/drawing/2014/main" xmlns="" id="{00000000-0008-0000-0300-000008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61" name="Picture 38" descr="ecblank">
          <a:extLst>
            <a:ext uri="{FF2B5EF4-FFF2-40B4-BE49-F238E27FC236}">
              <a16:creationId xmlns:a16="http://schemas.microsoft.com/office/drawing/2014/main" xmlns="" id="{00000000-0008-0000-0300-000009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62" name="Picture 43" descr="ecblank">
          <a:extLst>
            <a:ext uri="{FF2B5EF4-FFF2-40B4-BE49-F238E27FC236}">
              <a16:creationId xmlns:a16="http://schemas.microsoft.com/office/drawing/2014/main" xmlns="" id="{00000000-0008-0000-0300-00000A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63" name="Picture 47" descr="ecblank">
          <a:extLst>
            <a:ext uri="{FF2B5EF4-FFF2-40B4-BE49-F238E27FC236}">
              <a16:creationId xmlns:a16="http://schemas.microsoft.com/office/drawing/2014/main" xmlns="" id="{00000000-0008-0000-0300-00000B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64" name="Picture 51" descr="ecblank">
          <a:extLst>
            <a:ext uri="{FF2B5EF4-FFF2-40B4-BE49-F238E27FC236}">
              <a16:creationId xmlns:a16="http://schemas.microsoft.com/office/drawing/2014/main" xmlns="" id="{00000000-0008-0000-0300-00000C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65" name="Picture 55" descr="ecblank">
          <a:extLst>
            <a:ext uri="{FF2B5EF4-FFF2-40B4-BE49-F238E27FC236}">
              <a16:creationId xmlns:a16="http://schemas.microsoft.com/office/drawing/2014/main" xmlns="" id="{00000000-0008-0000-0300-00000D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66" name="Picture 59" descr="ecblank">
          <a:extLst>
            <a:ext uri="{FF2B5EF4-FFF2-40B4-BE49-F238E27FC236}">
              <a16:creationId xmlns:a16="http://schemas.microsoft.com/office/drawing/2014/main" xmlns="" id="{00000000-0008-0000-0300-00000E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67" name="Picture 63" descr="ecblank">
          <a:extLst>
            <a:ext uri="{FF2B5EF4-FFF2-40B4-BE49-F238E27FC236}">
              <a16:creationId xmlns:a16="http://schemas.microsoft.com/office/drawing/2014/main" xmlns="" id="{00000000-0008-0000-0300-00000F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68" name="Picture 64" descr="ecblank">
          <a:extLst>
            <a:ext uri="{FF2B5EF4-FFF2-40B4-BE49-F238E27FC236}">
              <a16:creationId xmlns:a16="http://schemas.microsoft.com/office/drawing/2014/main" xmlns="" id="{00000000-0008-0000-0300-000010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69" name="Picture 65" descr="ecblank">
          <a:extLst>
            <a:ext uri="{FF2B5EF4-FFF2-40B4-BE49-F238E27FC236}">
              <a16:creationId xmlns:a16="http://schemas.microsoft.com/office/drawing/2014/main" xmlns="" id="{00000000-0008-0000-0300-000011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70" name="Picture 66" descr="ecblank">
          <a:extLst>
            <a:ext uri="{FF2B5EF4-FFF2-40B4-BE49-F238E27FC236}">
              <a16:creationId xmlns:a16="http://schemas.microsoft.com/office/drawing/2014/main" xmlns="" id="{00000000-0008-0000-0300-000012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71" name="Picture 68" descr="ecblank">
          <a:extLst>
            <a:ext uri="{FF2B5EF4-FFF2-40B4-BE49-F238E27FC236}">
              <a16:creationId xmlns:a16="http://schemas.microsoft.com/office/drawing/2014/main" xmlns="" id="{00000000-0008-0000-0300-000013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72" name="Picture 72" descr="ecblank">
          <a:extLst>
            <a:ext uri="{FF2B5EF4-FFF2-40B4-BE49-F238E27FC236}">
              <a16:creationId xmlns:a16="http://schemas.microsoft.com/office/drawing/2014/main" xmlns="" id="{00000000-0008-0000-0300-000014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73" name="Picture 97" descr="ecblank">
          <a:extLst>
            <a:ext uri="{FF2B5EF4-FFF2-40B4-BE49-F238E27FC236}">
              <a16:creationId xmlns:a16="http://schemas.microsoft.com/office/drawing/2014/main" xmlns="" id="{00000000-0008-0000-0300-000015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74" name="Picture 99" descr="ecblank">
          <a:extLst>
            <a:ext uri="{FF2B5EF4-FFF2-40B4-BE49-F238E27FC236}">
              <a16:creationId xmlns:a16="http://schemas.microsoft.com/office/drawing/2014/main" xmlns="" id="{00000000-0008-0000-0300-000016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75" name="Picture 101" descr="ecblank">
          <a:extLst>
            <a:ext uri="{FF2B5EF4-FFF2-40B4-BE49-F238E27FC236}">
              <a16:creationId xmlns:a16="http://schemas.microsoft.com/office/drawing/2014/main" xmlns="" id="{00000000-0008-0000-0300-000017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76" name="Picture 103" descr="ecblank">
          <a:extLst>
            <a:ext uri="{FF2B5EF4-FFF2-40B4-BE49-F238E27FC236}">
              <a16:creationId xmlns:a16="http://schemas.microsoft.com/office/drawing/2014/main" xmlns="" id="{00000000-0008-0000-0300-000018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77" name="Picture 26" descr="ecblank">
          <a:extLst>
            <a:ext uri="{FF2B5EF4-FFF2-40B4-BE49-F238E27FC236}">
              <a16:creationId xmlns:a16="http://schemas.microsoft.com/office/drawing/2014/main" xmlns="" id="{00000000-0008-0000-0300-000019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78" name="Picture 30" descr="ecblank">
          <a:extLst>
            <a:ext uri="{FF2B5EF4-FFF2-40B4-BE49-F238E27FC236}">
              <a16:creationId xmlns:a16="http://schemas.microsoft.com/office/drawing/2014/main" xmlns="" id="{00000000-0008-0000-0300-00001A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79" name="Picture 34" descr="ecblank">
          <a:extLst>
            <a:ext uri="{FF2B5EF4-FFF2-40B4-BE49-F238E27FC236}">
              <a16:creationId xmlns:a16="http://schemas.microsoft.com/office/drawing/2014/main" xmlns="" id="{00000000-0008-0000-0300-00001B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80" name="Picture 38" descr="ecblank">
          <a:extLst>
            <a:ext uri="{FF2B5EF4-FFF2-40B4-BE49-F238E27FC236}">
              <a16:creationId xmlns:a16="http://schemas.microsoft.com/office/drawing/2014/main" xmlns="" id="{00000000-0008-0000-0300-00001C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81" name="Picture 43" descr="ecblank">
          <a:extLst>
            <a:ext uri="{FF2B5EF4-FFF2-40B4-BE49-F238E27FC236}">
              <a16:creationId xmlns:a16="http://schemas.microsoft.com/office/drawing/2014/main" xmlns="" id="{00000000-0008-0000-0300-00001D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82" name="Picture 47" descr="ecblank">
          <a:extLst>
            <a:ext uri="{FF2B5EF4-FFF2-40B4-BE49-F238E27FC236}">
              <a16:creationId xmlns:a16="http://schemas.microsoft.com/office/drawing/2014/main" xmlns="" id="{00000000-0008-0000-0300-00001E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83" name="Picture 51" descr="ecblank">
          <a:extLst>
            <a:ext uri="{FF2B5EF4-FFF2-40B4-BE49-F238E27FC236}">
              <a16:creationId xmlns:a16="http://schemas.microsoft.com/office/drawing/2014/main" xmlns="" id="{00000000-0008-0000-0300-00001F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84" name="Picture 55" descr="ecblank">
          <a:extLst>
            <a:ext uri="{FF2B5EF4-FFF2-40B4-BE49-F238E27FC236}">
              <a16:creationId xmlns:a16="http://schemas.microsoft.com/office/drawing/2014/main" xmlns="" id="{00000000-0008-0000-0300-000020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85" name="Picture 59" descr="ecblank">
          <a:extLst>
            <a:ext uri="{FF2B5EF4-FFF2-40B4-BE49-F238E27FC236}">
              <a16:creationId xmlns:a16="http://schemas.microsoft.com/office/drawing/2014/main" xmlns="" id="{00000000-0008-0000-0300-000021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86" name="Picture 63" descr="ecblank">
          <a:extLst>
            <a:ext uri="{FF2B5EF4-FFF2-40B4-BE49-F238E27FC236}">
              <a16:creationId xmlns:a16="http://schemas.microsoft.com/office/drawing/2014/main" xmlns="" id="{00000000-0008-0000-0300-000022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87" name="Picture 64" descr="ecblank">
          <a:extLst>
            <a:ext uri="{FF2B5EF4-FFF2-40B4-BE49-F238E27FC236}">
              <a16:creationId xmlns:a16="http://schemas.microsoft.com/office/drawing/2014/main" xmlns="" id="{00000000-0008-0000-0300-000023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88" name="Picture 65" descr="ecblank">
          <a:extLst>
            <a:ext uri="{FF2B5EF4-FFF2-40B4-BE49-F238E27FC236}">
              <a16:creationId xmlns:a16="http://schemas.microsoft.com/office/drawing/2014/main" xmlns="" id="{00000000-0008-0000-0300-000024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89" name="Picture 66" descr="ecblank">
          <a:extLst>
            <a:ext uri="{FF2B5EF4-FFF2-40B4-BE49-F238E27FC236}">
              <a16:creationId xmlns:a16="http://schemas.microsoft.com/office/drawing/2014/main" xmlns="" id="{00000000-0008-0000-0300-000025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90" name="Picture 68" descr="ecblank">
          <a:extLst>
            <a:ext uri="{FF2B5EF4-FFF2-40B4-BE49-F238E27FC236}">
              <a16:creationId xmlns:a16="http://schemas.microsoft.com/office/drawing/2014/main" xmlns="" id="{00000000-0008-0000-0300-000026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91" name="Picture 72" descr="ecblank">
          <a:extLst>
            <a:ext uri="{FF2B5EF4-FFF2-40B4-BE49-F238E27FC236}">
              <a16:creationId xmlns:a16="http://schemas.microsoft.com/office/drawing/2014/main" xmlns="" id="{00000000-0008-0000-0300-000027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92" name="Picture 97" descr="ecblank">
          <a:extLst>
            <a:ext uri="{FF2B5EF4-FFF2-40B4-BE49-F238E27FC236}">
              <a16:creationId xmlns:a16="http://schemas.microsoft.com/office/drawing/2014/main" xmlns="" id="{00000000-0008-0000-0300-000028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93" name="Picture 99" descr="ecblank">
          <a:extLst>
            <a:ext uri="{FF2B5EF4-FFF2-40B4-BE49-F238E27FC236}">
              <a16:creationId xmlns:a16="http://schemas.microsoft.com/office/drawing/2014/main" xmlns="" id="{00000000-0008-0000-0300-000029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94" name="Picture 101" descr="ecblank">
          <a:extLst>
            <a:ext uri="{FF2B5EF4-FFF2-40B4-BE49-F238E27FC236}">
              <a16:creationId xmlns:a16="http://schemas.microsoft.com/office/drawing/2014/main" xmlns="" id="{00000000-0008-0000-0300-00002A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95" name="Picture 103" descr="ecblank">
          <a:extLst>
            <a:ext uri="{FF2B5EF4-FFF2-40B4-BE49-F238E27FC236}">
              <a16:creationId xmlns:a16="http://schemas.microsoft.com/office/drawing/2014/main" xmlns="" id="{00000000-0008-0000-0300-00002B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96" name="Picture 105" descr="ecblank">
          <a:extLst>
            <a:ext uri="{FF2B5EF4-FFF2-40B4-BE49-F238E27FC236}">
              <a16:creationId xmlns:a16="http://schemas.microsoft.com/office/drawing/2014/main" xmlns="" id="{00000000-0008-0000-0300-00002C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97" name="Picture 2" descr="ecblank">
          <a:extLst>
            <a:ext uri="{FF2B5EF4-FFF2-40B4-BE49-F238E27FC236}">
              <a16:creationId xmlns:a16="http://schemas.microsoft.com/office/drawing/2014/main" xmlns="" id="{00000000-0008-0000-0300-00002D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98" name="Picture 6" descr="ecblank">
          <a:extLst>
            <a:ext uri="{FF2B5EF4-FFF2-40B4-BE49-F238E27FC236}">
              <a16:creationId xmlns:a16="http://schemas.microsoft.com/office/drawing/2014/main" xmlns="" id="{00000000-0008-0000-0300-00002E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99" name="Picture 10" descr="ecblank">
          <a:extLst>
            <a:ext uri="{FF2B5EF4-FFF2-40B4-BE49-F238E27FC236}">
              <a16:creationId xmlns:a16="http://schemas.microsoft.com/office/drawing/2014/main" xmlns="" id="{00000000-0008-0000-0300-00002F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400" name="Picture 14" descr="ecblank">
          <a:extLst>
            <a:ext uri="{FF2B5EF4-FFF2-40B4-BE49-F238E27FC236}">
              <a16:creationId xmlns:a16="http://schemas.microsoft.com/office/drawing/2014/main" xmlns="" id="{00000000-0008-0000-0300-000030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401" name="Picture 18" descr="ecblank">
          <a:extLst>
            <a:ext uri="{FF2B5EF4-FFF2-40B4-BE49-F238E27FC236}">
              <a16:creationId xmlns:a16="http://schemas.microsoft.com/office/drawing/2014/main" xmlns="" id="{00000000-0008-0000-0300-000031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402" name="Picture 22" descr="ecblank">
          <a:extLst>
            <a:ext uri="{FF2B5EF4-FFF2-40B4-BE49-F238E27FC236}">
              <a16:creationId xmlns:a16="http://schemas.microsoft.com/office/drawing/2014/main" xmlns="" id="{00000000-0008-0000-0300-000032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403" name="Picture 26" descr="ecblank">
          <a:extLst>
            <a:ext uri="{FF2B5EF4-FFF2-40B4-BE49-F238E27FC236}">
              <a16:creationId xmlns:a16="http://schemas.microsoft.com/office/drawing/2014/main" xmlns="" id="{00000000-0008-0000-0300-000033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404" name="Picture 30" descr="ecblank">
          <a:extLst>
            <a:ext uri="{FF2B5EF4-FFF2-40B4-BE49-F238E27FC236}">
              <a16:creationId xmlns:a16="http://schemas.microsoft.com/office/drawing/2014/main" xmlns="" id="{00000000-0008-0000-0300-000034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405" name="Picture 34" descr="ecblank">
          <a:extLst>
            <a:ext uri="{FF2B5EF4-FFF2-40B4-BE49-F238E27FC236}">
              <a16:creationId xmlns:a16="http://schemas.microsoft.com/office/drawing/2014/main" xmlns="" id="{00000000-0008-0000-0300-000035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406" name="Picture 38" descr="ecblank">
          <a:extLst>
            <a:ext uri="{FF2B5EF4-FFF2-40B4-BE49-F238E27FC236}">
              <a16:creationId xmlns:a16="http://schemas.microsoft.com/office/drawing/2014/main" xmlns="" id="{00000000-0008-0000-0300-000036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407" name="Picture 43" descr="ecblank">
          <a:extLst>
            <a:ext uri="{FF2B5EF4-FFF2-40B4-BE49-F238E27FC236}">
              <a16:creationId xmlns:a16="http://schemas.microsoft.com/office/drawing/2014/main" xmlns="" id="{00000000-0008-0000-0300-000037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408" name="Picture 47" descr="ecblank">
          <a:extLst>
            <a:ext uri="{FF2B5EF4-FFF2-40B4-BE49-F238E27FC236}">
              <a16:creationId xmlns:a16="http://schemas.microsoft.com/office/drawing/2014/main" xmlns="" id="{00000000-0008-0000-0300-000038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409" name="Picture 51" descr="ecblank">
          <a:extLst>
            <a:ext uri="{FF2B5EF4-FFF2-40B4-BE49-F238E27FC236}">
              <a16:creationId xmlns:a16="http://schemas.microsoft.com/office/drawing/2014/main" xmlns="" id="{00000000-0008-0000-0300-000039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410" name="Picture 55" descr="ecblank">
          <a:extLst>
            <a:ext uri="{FF2B5EF4-FFF2-40B4-BE49-F238E27FC236}">
              <a16:creationId xmlns:a16="http://schemas.microsoft.com/office/drawing/2014/main" xmlns="" id="{00000000-0008-0000-0300-00003A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411" name="Picture 59" descr="ecblank">
          <a:extLst>
            <a:ext uri="{FF2B5EF4-FFF2-40B4-BE49-F238E27FC236}">
              <a16:creationId xmlns:a16="http://schemas.microsoft.com/office/drawing/2014/main" xmlns="" id="{00000000-0008-0000-0300-00003B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412" name="Picture 63" descr="ecblank">
          <a:extLst>
            <a:ext uri="{FF2B5EF4-FFF2-40B4-BE49-F238E27FC236}">
              <a16:creationId xmlns:a16="http://schemas.microsoft.com/office/drawing/2014/main" xmlns="" id="{00000000-0008-0000-0300-00003C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413" name="Picture 64" descr="ecblank">
          <a:extLst>
            <a:ext uri="{FF2B5EF4-FFF2-40B4-BE49-F238E27FC236}">
              <a16:creationId xmlns:a16="http://schemas.microsoft.com/office/drawing/2014/main" xmlns="" id="{00000000-0008-0000-0300-00003D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414" name="Picture 65" descr="ecblank">
          <a:extLst>
            <a:ext uri="{FF2B5EF4-FFF2-40B4-BE49-F238E27FC236}">
              <a16:creationId xmlns:a16="http://schemas.microsoft.com/office/drawing/2014/main" xmlns="" id="{00000000-0008-0000-0300-00003E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415" name="Picture 66" descr="ecblank">
          <a:extLst>
            <a:ext uri="{FF2B5EF4-FFF2-40B4-BE49-F238E27FC236}">
              <a16:creationId xmlns:a16="http://schemas.microsoft.com/office/drawing/2014/main" xmlns="" id="{00000000-0008-0000-0300-00003F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416" name="Picture 68" descr="ecblank">
          <a:extLst>
            <a:ext uri="{FF2B5EF4-FFF2-40B4-BE49-F238E27FC236}">
              <a16:creationId xmlns:a16="http://schemas.microsoft.com/office/drawing/2014/main" xmlns="" id="{00000000-0008-0000-0300-000040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417" name="Picture 72" descr="ecblank">
          <a:extLst>
            <a:ext uri="{FF2B5EF4-FFF2-40B4-BE49-F238E27FC236}">
              <a16:creationId xmlns:a16="http://schemas.microsoft.com/office/drawing/2014/main" xmlns="" id="{00000000-0008-0000-0300-000041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418" name="Picture 97" descr="ecblank">
          <a:extLst>
            <a:ext uri="{FF2B5EF4-FFF2-40B4-BE49-F238E27FC236}">
              <a16:creationId xmlns:a16="http://schemas.microsoft.com/office/drawing/2014/main" xmlns="" id="{00000000-0008-0000-0300-000042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419" name="Picture 99" descr="ecblank">
          <a:extLst>
            <a:ext uri="{FF2B5EF4-FFF2-40B4-BE49-F238E27FC236}">
              <a16:creationId xmlns:a16="http://schemas.microsoft.com/office/drawing/2014/main" xmlns="" id="{00000000-0008-0000-0300-000043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420" name="Picture 101" descr="ecblank">
          <a:extLst>
            <a:ext uri="{FF2B5EF4-FFF2-40B4-BE49-F238E27FC236}">
              <a16:creationId xmlns:a16="http://schemas.microsoft.com/office/drawing/2014/main" xmlns="" id="{00000000-0008-0000-0300-000044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421" name="Picture 103" descr="ecblank">
          <a:extLst>
            <a:ext uri="{FF2B5EF4-FFF2-40B4-BE49-F238E27FC236}">
              <a16:creationId xmlns:a16="http://schemas.microsoft.com/office/drawing/2014/main" xmlns="" id="{00000000-0008-0000-0300-000045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22" name="Picture 30" descr="ecblank">
          <a:extLst>
            <a:ext uri="{FF2B5EF4-FFF2-40B4-BE49-F238E27FC236}">
              <a16:creationId xmlns:a16="http://schemas.microsoft.com/office/drawing/2014/main" xmlns="" id="{00000000-0008-0000-0300-000046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23" name="Picture 34" descr="ecblank">
          <a:extLst>
            <a:ext uri="{FF2B5EF4-FFF2-40B4-BE49-F238E27FC236}">
              <a16:creationId xmlns:a16="http://schemas.microsoft.com/office/drawing/2014/main" xmlns="" id="{00000000-0008-0000-0300-000047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24" name="Picture 38" descr="ecblank">
          <a:extLst>
            <a:ext uri="{FF2B5EF4-FFF2-40B4-BE49-F238E27FC236}">
              <a16:creationId xmlns:a16="http://schemas.microsoft.com/office/drawing/2014/main" xmlns="" id="{00000000-0008-0000-0300-000048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25" name="Picture 43" descr="ecblank">
          <a:extLst>
            <a:ext uri="{FF2B5EF4-FFF2-40B4-BE49-F238E27FC236}">
              <a16:creationId xmlns:a16="http://schemas.microsoft.com/office/drawing/2014/main" xmlns="" id="{00000000-0008-0000-0300-000049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26" name="Picture 47" descr="ecblank">
          <a:extLst>
            <a:ext uri="{FF2B5EF4-FFF2-40B4-BE49-F238E27FC236}">
              <a16:creationId xmlns:a16="http://schemas.microsoft.com/office/drawing/2014/main" xmlns="" id="{00000000-0008-0000-0300-00004A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27" name="Picture 51" descr="ecblank">
          <a:extLst>
            <a:ext uri="{FF2B5EF4-FFF2-40B4-BE49-F238E27FC236}">
              <a16:creationId xmlns:a16="http://schemas.microsoft.com/office/drawing/2014/main" xmlns="" id="{00000000-0008-0000-0300-00004B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28" name="Picture 55" descr="ecblank">
          <a:extLst>
            <a:ext uri="{FF2B5EF4-FFF2-40B4-BE49-F238E27FC236}">
              <a16:creationId xmlns:a16="http://schemas.microsoft.com/office/drawing/2014/main" xmlns="" id="{00000000-0008-0000-0300-00004C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29" name="Picture 59" descr="ecblank">
          <a:extLst>
            <a:ext uri="{FF2B5EF4-FFF2-40B4-BE49-F238E27FC236}">
              <a16:creationId xmlns:a16="http://schemas.microsoft.com/office/drawing/2014/main" xmlns="" id="{00000000-0008-0000-0300-00004D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30" name="Picture 63" descr="ecblank">
          <a:extLst>
            <a:ext uri="{FF2B5EF4-FFF2-40B4-BE49-F238E27FC236}">
              <a16:creationId xmlns:a16="http://schemas.microsoft.com/office/drawing/2014/main" xmlns="" id="{00000000-0008-0000-0300-00004E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31" name="Picture 64" descr="ecblank">
          <a:extLst>
            <a:ext uri="{FF2B5EF4-FFF2-40B4-BE49-F238E27FC236}">
              <a16:creationId xmlns:a16="http://schemas.microsoft.com/office/drawing/2014/main" xmlns="" id="{00000000-0008-0000-0300-00004F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32" name="Picture 65" descr="ecblank">
          <a:extLst>
            <a:ext uri="{FF2B5EF4-FFF2-40B4-BE49-F238E27FC236}">
              <a16:creationId xmlns:a16="http://schemas.microsoft.com/office/drawing/2014/main" xmlns="" id="{00000000-0008-0000-0300-000050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33" name="Picture 66" descr="ecblank">
          <a:extLst>
            <a:ext uri="{FF2B5EF4-FFF2-40B4-BE49-F238E27FC236}">
              <a16:creationId xmlns:a16="http://schemas.microsoft.com/office/drawing/2014/main" xmlns="" id="{00000000-0008-0000-0300-000051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34" name="Picture 68" descr="ecblank">
          <a:extLst>
            <a:ext uri="{FF2B5EF4-FFF2-40B4-BE49-F238E27FC236}">
              <a16:creationId xmlns:a16="http://schemas.microsoft.com/office/drawing/2014/main" xmlns="" id="{00000000-0008-0000-0300-000052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35" name="Picture 72" descr="ecblank">
          <a:extLst>
            <a:ext uri="{FF2B5EF4-FFF2-40B4-BE49-F238E27FC236}">
              <a16:creationId xmlns:a16="http://schemas.microsoft.com/office/drawing/2014/main" xmlns="" id="{00000000-0008-0000-0300-000053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36" name="Picture 97" descr="ecblank">
          <a:extLst>
            <a:ext uri="{FF2B5EF4-FFF2-40B4-BE49-F238E27FC236}">
              <a16:creationId xmlns:a16="http://schemas.microsoft.com/office/drawing/2014/main" xmlns="" id="{00000000-0008-0000-0300-000054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37" name="Picture 99" descr="ecblank">
          <a:extLst>
            <a:ext uri="{FF2B5EF4-FFF2-40B4-BE49-F238E27FC236}">
              <a16:creationId xmlns:a16="http://schemas.microsoft.com/office/drawing/2014/main" xmlns="" id="{00000000-0008-0000-0300-000055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38" name="Picture 101" descr="ecblank">
          <a:extLst>
            <a:ext uri="{FF2B5EF4-FFF2-40B4-BE49-F238E27FC236}">
              <a16:creationId xmlns:a16="http://schemas.microsoft.com/office/drawing/2014/main" xmlns="" id="{00000000-0008-0000-0300-000056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39" name="Picture 103" descr="ecblank">
          <a:extLst>
            <a:ext uri="{FF2B5EF4-FFF2-40B4-BE49-F238E27FC236}">
              <a16:creationId xmlns:a16="http://schemas.microsoft.com/office/drawing/2014/main" xmlns="" id="{00000000-0008-0000-0300-000057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40" name="Picture 105" descr="ecblank">
          <a:extLst>
            <a:ext uri="{FF2B5EF4-FFF2-40B4-BE49-F238E27FC236}">
              <a16:creationId xmlns:a16="http://schemas.microsoft.com/office/drawing/2014/main" xmlns="" id="{00000000-0008-0000-0300-000058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41" name="Picture 2" descr="ecblank">
          <a:extLst>
            <a:ext uri="{FF2B5EF4-FFF2-40B4-BE49-F238E27FC236}">
              <a16:creationId xmlns:a16="http://schemas.microsoft.com/office/drawing/2014/main" xmlns="" id="{00000000-0008-0000-0300-000059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42" name="Picture 6" descr="ecblank">
          <a:extLst>
            <a:ext uri="{FF2B5EF4-FFF2-40B4-BE49-F238E27FC236}">
              <a16:creationId xmlns:a16="http://schemas.microsoft.com/office/drawing/2014/main" xmlns="" id="{00000000-0008-0000-0300-00005A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43" name="Picture 10" descr="ecblank">
          <a:extLst>
            <a:ext uri="{FF2B5EF4-FFF2-40B4-BE49-F238E27FC236}">
              <a16:creationId xmlns:a16="http://schemas.microsoft.com/office/drawing/2014/main" xmlns="" id="{00000000-0008-0000-0300-00005B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44" name="Picture 14" descr="ecblank">
          <a:extLst>
            <a:ext uri="{FF2B5EF4-FFF2-40B4-BE49-F238E27FC236}">
              <a16:creationId xmlns:a16="http://schemas.microsoft.com/office/drawing/2014/main" xmlns="" id="{00000000-0008-0000-0300-00005C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45" name="Picture 18" descr="ecblank">
          <a:extLst>
            <a:ext uri="{FF2B5EF4-FFF2-40B4-BE49-F238E27FC236}">
              <a16:creationId xmlns:a16="http://schemas.microsoft.com/office/drawing/2014/main" xmlns="" id="{00000000-0008-0000-0300-00005D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46" name="Picture 22" descr="ecblank">
          <a:extLst>
            <a:ext uri="{FF2B5EF4-FFF2-40B4-BE49-F238E27FC236}">
              <a16:creationId xmlns:a16="http://schemas.microsoft.com/office/drawing/2014/main" xmlns="" id="{00000000-0008-0000-0300-00005E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47" name="Picture 26" descr="ecblank">
          <a:extLst>
            <a:ext uri="{FF2B5EF4-FFF2-40B4-BE49-F238E27FC236}">
              <a16:creationId xmlns:a16="http://schemas.microsoft.com/office/drawing/2014/main" xmlns="" id="{00000000-0008-0000-0300-00005F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48" name="Picture 30" descr="ecblank">
          <a:extLst>
            <a:ext uri="{FF2B5EF4-FFF2-40B4-BE49-F238E27FC236}">
              <a16:creationId xmlns:a16="http://schemas.microsoft.com/office/drawing/2014/main" xmlns="" id="{00000000-0008-0000-0300-000060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49" name="Picture 34" descr="ecblank">
          <a:extLst>
            <a:ext uri="{FF2B5EF4-FFF2-40B4-BE49-F238E27FC236}">
              <a16:creationId xmlns:a16="http://schemas.microsoft.com/office/drawing/2014/main" xmlns="" id="{00000000-0008-0000-0300-000061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50" name="Picture 38" descr="ecblank">
          <a:extLst>
            <a:ext uri="{FF2B5EF4-FFF2-40B4-BE49-F238E27FC236}">
              <a16:creationId xmlns:a16="http://schemas.microsoft.com/office/drawing/2014/main" xmlns="" id="{00000000-0008-0000-0300-000062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51" name="Picture 43" descr="ecblank">
          <a:extLst>
            <a:ext uri="{FF2B5EF4-FFF2-40B4-BE49-F238E27FC236}">
              <a16:creationId xmlns:a16="http://schemas.microsoft.com/office/drawing/2014/main" xmlns="" id="{00000000-0008-0000-0300-000063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52" name="Picture 47" descr="ecblank">
          <a:extLst>
            <a:ext uri="{FF2B5EF4-FFF2-40B4-BE49-F238E27FC236}">
              <a16:creationId xmlns:a16="http://schemas.microsoft.com/office/drawing/2014/main" xmlns="" id="{00000000-0008-0000-0300-000064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53" name="Picture 51" descr="ecblank">
          <a:extLst>
            <a:ext uri="{FF2B5EF4-FFF2-40B4-BE49-F238E27FC236}">
              <a16:creationId xmlns:a16="http://schemas.microsoft.com/office/drawing/2014/main" xmlns="" id="{00000000-0008-0000-0300-000065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54" name="Picture 55" descr="ecblank">
          <a:extLst>
            <a:ext uri="{FF2B5EF4-FFF2-40B4-BE49-F238E27FC236}">
              <a16:creationId xmlns:a16="http://schemas.microsoft.com/office/drawing/2014/main" xmlns="" id="{00000000-0008-0000-0300-000066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55" name="Picture 59" descr="ecblank">
          <a:extLst>
            <a:ext uri="{FF2B5EF4-FFF2-40B4-BE49-F238E27FC236}">
              <a16:creationId xmlns:a16="http://schemas.microsoft.com/office/drawing/2014/main" xmlns="" id="{00000000-0008-0000-0300-000067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56" name="Picture 63" descr="ecblank">
          <a:extLst>
            <a:ext uri="{FF2B5EF4-FFF2-40B4-BE49-F238E27FC236}">
              <a16:creationId xmlns:a16="http://schemas.microsoft.com/office/drawing/2014/main" xmlns="" id="{00000000-0008-0000-0300-000068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57" name="Picture 64" descr="ecblank">
          <a:extLst>
            <a:ext uri="{FF2B5EF4-FFF2-40B4-BE49-F238E27FC236}">
              <a16:creationId xmlns:a16="http://schemas.microsoft.com/office/drawing/2014/main" xmlns="" id="{00000000-0008-0000-0300-000069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58" name="Picture 65" descr="ecblank">
          <a:extLst>
            <a:ext uri="{FF2B5EF4-FFF2-40B4-BE49-F238E27FC236}">
              <a16:creationId xmlns:a16="http://schemas.microsoft.com/office/drawing/2014/main" xmlns="" id="{00000000-0008-0000-0300-00006A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59" name="Picture 66" descr="ecblank">
          <a:extLst>
            <a:ext uri="{FF2B5EF4-FFF2-40B4-BE49-F238E27FC236}">
              <a16:creationId xmlns:a16="http://schemas.microsoft.com/office/drawing/2014/main" xmlns="" id="{00000000-0008-0000-0300-00006B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60" name="Picture 68" descr="ecblank">
          <a:extLst>
            <a:ext uri="{FF2B5EF4-FFF2-40B4-BE49-F238E27FC236}">
              <a16:creationId xmlns:a16="http://schemas.microsoft.com/office/drawing/2014/main" xmlns="" id="{00000000-0008-0000-0300-00006C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61" name="Picture 72" descr="ecblank">
          <a:extLst>
            <a:ext uri="{FF2B5EF4-FFF2-40B4-BE49-F238E27FC236}">
              <a16:creationId xmlns:a16="http://schemas.microsoft.com/office/drawing/2014/main" xmlns="" id="{00000000-0008-0000-0300-00006D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62" name="Picture 97" descr="ecblank">
          <a:extLst>
            <a:ext uri="{FF2B5EF4-FFF2-40B4-BE49-F238E27FC236}">
              <a16:creationId xmlns:a16="http://schemas.microsoft.com/office/drawing/2014/main" xmlns="" id="{00000000-0008-0000-0300-00006E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63" name="Picture 99" descr="ecblank">
          <a:extLst>
            <a:ext uri="{FF2B5EF4-FFF2-40B4-BE49-F238E27FC236}">
              <a16:creationId xmlns:a16="http://schemas.microsoft.com/office/drawing/2014/main" xmlns="" id="{00000000-0008-0000-0300-00006F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64" name="Picture 101" descr="ecblank">
          <a:extLst>
            <a:ext uri="{FF2B5EF4-FFF2-40B4-BE49-F238E27FC236}">
              <a16:creationId xmlns:a16="http://schemas.microsoft.com/office/drawing/2014/main" xmlns="" id="{00000000-0008-0000-0300-000070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65" name="Picture 103" descr="ecblank">
          <a:extLst>
            <a:ext uri="{FF2B5EF4-FFF2-40B4-BE49-F238E27FC236}">
              <a16:creationId xmlns:a16="http://schemas.microsoft.com/office/drawing/2014/main" xmlns="" id="{00000000-0008-0000-0300-000071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66" name="Picture 26" descr="ecblank">
          <a:extLst>
            <a:ext uri="{FF2B5EF4-FFF2-40B4-BE49-F238E27FC236}">
              <a16:creationId xmlns:a16="http://schemas.microsoft.com/office/drawing/2014/main" xmlns="" id="{00000000-0008-0000-0300-000072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67" name="Picture 30" descr="ecblank">
          <a:extLst>
            <a:ext uri="{FF2B5EF4-FFF2-40B4-BE49-F238E27FC236}">
              <a16:creationId xmlns:a16="http://schemas.microsoft.com/office/drawing/2014/main" xmlns="" id="{00000000-0008-0000-0300-000073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68" name="Picture 34" descr="ecblank">
          <a:extLst>
            <a:ext uri="{FF2B5EF4-FFF2-40B4-BE49-F238E27FC236}">
              <a16:creationId xmlns:a16="http://schemas.microsoft.com/office/drawing/2014/main" xmlns="" id="{00000000-0008-0000-0300-000074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69" name="Picture 38" descr="ecblank">
          <a:extLst>
            <a:ext uri="{FF2B5EF4-FFF2-40B4-BE49-F238E27FC236}">
              <a16:creationId xmlns:a16="http://schemas.microsoft.com/office/drawing/2014/main" xmlns="" id="{00000000-0008-0000-0300-000075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70" name="Picture 43" descr="ecblank">
          <a:extLst>
            <a:ext uri="{FF2B5EF4-FFF2-40B4-BE49-F238E27FC236}">
              <a16:creationId xmlns:a16="http://schemas.microsoft.com/office/drawing/2014/main" xmlns="" id="{00000000-0008-0000-0300-000076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71" name="Picture 47" descr="ecblank">
          <a:extLst>
            <a:ext uri="{FF2B5EF4-FFF2-40B4-BE49-F238E27FC236}">
              <a16:creationId xmlns:a16="http://schemas.microsoft.com/office/drawing/2014/main" xmlns="" id="{00000000-0008-0000-0300-000077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72" name="Picture 51" descr="ecblank">
          <a:extLst>
            <a:ext uri="{FF2B5EF4-FFF2-40B4-BE49-F238E27FC236}">
              <a16:creationId xmlns:a16="http://schemas.microsoft.com/office/drawing/2014/main" xmlns="" id="{00000000-0008-0000-0300-000078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73" name="Picture 55" descr="ecblank">
          <a:extLst>
            <a:ext uri="{FF2B5EF4-FFF2-40B4-BE49-F238E27FC236}">
              <a16:creationId xmlns:a16="http://schemas.microsoft.com/office/drawing/2014/main" xmlns="" id="{00000000-0008-0000-0300-000079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74" name="Picture 59" descr="ecblank">
          <a:extLst>
            <a:ext uri="{FF2B5EF4-FFF2-40B4-BE49-F238E27FC236}">
              <a16:creationId xmlns:a16="http://schemas.microsoft.com/office/drawing/2014/main" xmlns="" id="{00000000-0008-0000-0300-00007A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75" name="Picture 63" descr="ecblank">
          <a:extLst>
            <a:ext uri="{FF2B5EF4-FFF2-40B4-BE49-F238E27FC236}">
              <a16:creationId xmlns:a16="http://schemas.microsoft.com/office/drawing/2014/main" xmlns="" id="{00000000-0008-0000-0300-00007B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76" name="Picture 64" descr="ecblank">
          <a:extLst>
            <a:ext uri="{FF2B5EF4-FFF2-40B4-BE49-F238E27FC236}">
              <a16:creationId xmlns:a16="http://schemas.microsoft.com/office/drawing/2014/main" xmlns="" id="{00000000-0008-0000-0300-00007C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77" name="Picture 65" descr="ecblank">
          <a:extLst>
            <a:ext uri="{FF2B5EF4-FFF2-40B4-BE49-F238E27FC236}">
              <a16:creationId xmlns:a16="http://schemas.microsoft.com/office/drawing/2014/main" xmlns="" id="{00000000-0008-0000-0300-00007D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78" name="Picture 66" descr="ecblank">
          <a:extLst>
            <a:ext uri="{FF2B5EF4-FFF2-40B4-BE49-F238E27FC236}">
              <a16:creationId xmlns:a16="http://schemas.microsoft.com/office/drawing/2014/main" xmlns="" id="{00000000-0008-0000-0300-00007E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79" name="Picture 68" descr="ecblank">
          <a:extLst>
            <a:ext uri="{FF2B5EF4-FFF2-40B4-BE49-F238E27FC236}">
              <a16:creationId xmlns:a16="http://schemas.microsoft.com/office/drawing/2014/main" xmlns="" id="{00000000-0008-0000-0300-00007F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80" name="Picture 72" descr="ecblank">
          <a:extLst>
            <a:ext uri="{FF2B5EF4-FFF2-40B4-BE49-F238E27FC236}">
              <a16:creationId xmlns:a16="http://schemas.microsoft.com/office/drawing/2014/main" xmlns="" id="{00000000-0008-0000-0300-000080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81" name="Picture 97" descr="ecblank">
          <a:extLst>
            <a:ext uri="{FF2B5EF4-FFF2-40B4-BE49-F238E27FC236}">
              <a16:creationId xmlns:a16="http://schemas.microsoft.com/office/drawing/2014/main" xmlns="" id="{00000000-0008-0000-0300-000081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82" name="Picture 99" descr="ecblank">
          <a:extLst>
            <a:ext uri="{FF2B5EF4-FFF2-40B4-BE49-F238E27FC236}">
              <a16:creationId xmlns:a16="http://schemas.microsoft.com/office/drawing/2014/main" xmlns="" id="{00000000-0008-0000-0300-000082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83" name="Picture 101" descr="ecblank">
          <a:extLst>
            <a:ext uri="{FF2B5EF4-FFF2-40B4-BE49-F238E27FC236}">
              <a16:creationId xmlns:a16="http://schemas.microsoft.com/office/drawing/2014/main" xmlns="" id="{00000000-0008-0000-0300-000083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84" name="Picture 103" descr="ecblank">
          <a:extLst>
            <a:ext uri="{FF2B5EF4-FFF2-40B4-BE49-F238E27FC236}">
              <a16:creationId xmlns:a16="http://schemas.microsoft.com/office/drawing/2014/main" xmlns="" id="{00000000-0008-0000-0300-000084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85" name="Picture 105" descr="ecblank">
          <a:extLst>
            <a:ext uri="{FF2B5EF4-FFF2-40B4-BE49-F238E27FC236}">
              <a16:creationId xmlns:a16="http://schemas.microsoft.com/office/drawing/2014/main" xmlns="" id="{00000000-0008-0000-0300-000085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86" name="Picture 2" descr="ecblank">
          <a:extLst>
            <a:ext uri="{FF2B5EF4-FFF2-40B4-BE49-F238E27FC236}">
              <a16:creationId xmlns:a16="http://schemas.microsoft.com/office/drawing/2014/main" xmlns="" id="{00000000-0008-0000-0300-000086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87" name="Picture 6" descr="ecblank">
          <a:extLst>
            <a:ext uri="{FF2B5EF4-FFF2-40B4-BE49-F238E27FC236}">
              <a16:creationId xmlns:a16="http://schemas.microsoft.com/office/drawing/2014/main" xmlns="" id="{00000000-0008-0000-0300-000087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88" name="Picture 10" descr="ecblank">
          <a:extLst>
            <a:ext uri="{FF2B5EF4-FFF2-40B4-BE49-F238E27FC236}">
              <a16:creationId xmlns:a16="http://schemas.microsoft.com/office/drawing/2014/main" xmlns="" id="{00000000-0008-0000-0300-000088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89" name="Picture 14" descr="ecblank">
          <a:extLst>
            <a:ext uri="{FF2B5EF4-FFF2-40B4-BE49-F238E27FC236}">
              <a16:creationId xmlns:a16="http://schemas.microsoft.com/office/drawing/2014/main" xmlns="" id="{00000000-0008-0000-0300-000089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90" name="Picture 18" descr="ecblank">
          <a:extLst>
            <a:ext uri="{FF2B5EF4-FFF2-40B4-BE49-F238E27FC236}">
              <a16:creationId xmlns:a16="http://schemas.microsoft.com/office/drawing/2014/main" xmlns="" id="{00000000-0008-0000-0300-00008A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91" name="Picture 22" descr="ecblank">
          <a:extLst>
            <a:ext uri="{FF2B5EF4-FFF2-40B4-BE49-F238E27FC236}">
              <a16:creationId xmlns:a16="http://schemas.microsoft.com/office/drawing/2014/main" xmlns="" id="{00000000-0008-0000-0300-00008B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92" name="Picture 26" descr="ecblank">
          <a:extLst>
            <a:ext uri="{FF2B5EF4-FFF2-40B4-BE49-F238E27FC236}">
              <a16:creationId xmlns:a16="http://schemas.microsoft.com/office/drawing/2014/main" xmlns="" id="{00000000-0008-0000-0300-00008C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93" name="Picture 30" descr="ecblank">
          <a:extLst>
            <a:ext uri="{FF2B5EF4-FFF2-40B4-BE49-F238E27FC236}">
              <a16:creationId xmlns:a16="http://schemas.microsoft.com/office/drawing/2014/main" xmlns="" id="{00000000-0008-0000-0300-00008D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94" name="Picture 34" descr="ecblank">
          <a:extLst>
            <a:ext uri="{FF2B5EF4-FFF2-40B4-BE49-F238E27FC236}">
              <a16:creationId xmlns:a16="http://schemas.microsoft.com/office/drawing/2014/main" xmlns="" id="{00000000-0008-0000-0300-00008E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95" name="Picture 38" descr="ecblank">
          <a:extLst>
            <a:ext uri="{FF2B5EF4-FFF2-40B4-BE49-F238E27FC236}">
              <a16:creationId xmlns:a16="http://schemas.microsoft.com/office/drawing/2014/main" xmlns="" id="{00000000-0008-0000-0300-00008F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96" name="Picture 43" descr="ecblank">
          <a:extLst>
            <a:ext uri="{FF2B5EF4-FFF2-40B4-BE49-F238E27FC236}">
              <a16:creationId xmlns:a16="http://schemas.microsoft.com/office/drawing/2014/main" xmlns="" id="{00000000-0008-0000-0300-000090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97" name="Picture 47" descr="ecblank">
          <a:extLst>
            <a:ext uri="{FF2B5EF4-FFF2-40B4-BE49-F238E27FC236}">
              <a16:creationId xmlns:a16="http://schemas.microsoft.com/office/drawing/2014/main" xmlns="" id="{00000000-0008-0000-0300-000091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98" name="Picture 51" descr="ecblank">
          <a:extLst>
            <a:ext uri="{FF2B5EF4-FFF2-40B4-BE49-F238E27FC236}">
              <a16:creationId xmlns:a16="http://schemas.microsoft.com/office/drawing/2014/main" xmlns="" id="{00000000-0008-0000-0300-000092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99" name="Picture 55" descr="ecblank">
          <a:extLst>
            <a:ext uri="{FF2B5EF4-FFF2-40B4-BE49-F238E27FC236}">
              <a16:creationId xmlns:a16="http://schemas.microsoft.com/office/drawing/2014/main" xmlns="" id="{00000000-0008-0000-0300-000093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500" name="Picture 59" descr="ecblank">
          <a:extLst>
            <a:ext uri="{FF2B5EF4-FFF2-40B4-BE49-F238E27FC236}">
              <a16:creationId xmlns:a16="http://schemas.microsoft.com/office/drawing/2014/main" xmlns="" id="{00000000-0008-0000-0300-000094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501" name="Picture 63" descr="ecblank">
          <a:extLst>
            <a:ext uri="{FF2B5EF4-FFF2-40B4-BE49-F238E27FC236}">
              <a16:creationId xmlns:a16="http://schemas.microsoft.com/office/drawing/2014/main" xmlns="" id="{00000000-0008-0000-0300-000095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502" name="Picture 64" descr="ecblank">
          <a:extLst>
            <a:ext uri="{FF2B5EF4-FFF2-40B4-BE49-F238E27FC236}">
              <a16:creationId xmlns:a16="http://schemas.microsoft.com/office/drawing/2014/main" xmlns="" id="{00000000-0008-0000-0300-000096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503" name="Picture 65" descr="ecblank">
          <a:extLst>
            <a:ext uri="{FF2B5EF4-FFF2-40B4-BE49-F238E27FC236}">
              <a16:creationId xmlns:a16="http://schemas.microsoft.com/office/drawing/2014/main" xmlns="" id="{00000000-0008-0000-0300-000097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504" name="Picture 66" descr="ecblank">
          <a:extLst>
            <a:ext uri="{FF2B5EF4-FFF2-40B4-BE49-F238E27FC236}">
              <a16:creationId xmlns:a16="http://schemas.microsoft.com/office/drawing/2014/main" xmlns="" id="{00000000-0008-0000-0300-000098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505" name="Picture 68" descr="ecblank">
          <a:extLst>
            <a:ext uri="{FF2B5EF4-FFF2-40B4-BE49-F238E27FC236}">
              <a16:creationId xmlns:a16="http://schemas.microsoft.com/office/drawing/2014/main" xmlns="" id="{00000000-0008-0000-0300-000099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506" name="Picture 72" descr="ecblank">
          <a:extLst>
            <a:ext uri="{FF2B5EF4-FFF2-40B4-BE49-F238E27FC236}">
              <a16:creationId xmlns:a16="http://schemas.microsoft.com/office/drawing/2014/main" xmlns="" id="{00000000-0008-0000-0300-00009A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507" name="Picture 97" descr="ecblank">
          <a:extLst>
            <a:ext uri="{FF2B5EF4-FFF2-40B4-BE49-F238E27FC236}">
              <a16:creationId xmlns:a16="http://schemas.microsoft.com/office/drawing/2014/main" xmlns="" id="{00000000-0008-0000-0300-00009B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508" name="Picture 99" descr="ecblank">
          <a:extLst>
            <a:ext uri="{FF2B5EF4-FFF2-40B4-BE49-F238E27FC236}">
              <a16:creationId xmlns:a16="http://schemas.microsoft.com/office/drawing/2014/main" xmlns="" id="{00000000-0008-0000-0300-00009C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509" name="Picture 101" descr="ecblank">
          <a:extLst>
            <a:ext uri="{FF2B5EF4-FFF2-40B4-BE49-F238E27FC236}">
              <a16:creationId xmlns:a16="http://schemas.microsoft.com/office/drawing/2014/main" xmlns="" id="{00000000-0008-0000-0300-00009D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510" name="Picture 103" descr="ecblank">
          <a:extLst>
            <a:ext uri="{FF2B5EF4-FFF2-40B4-BE49-F238E27FC236}">
              <a16:creationId xmlns:a16="http://schemas.microsoft.com/office/drawing/2014/main" xmlns="" id="{00000000-0008-0000-0300-00009E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11" name="Picture 30" descr="ecblank">
          <a:extLst>
            <a:ext uri="{FF2B5EF4-FFF2-40B4-BE49-F238E27FC236}">
              <a16:creationId xmlns:a16="http://schemas.microsoft.com/office/drawing/2014/main" xmlns="" id="{00000000-0008-0000-0300-00009F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12" name="Picture 34" descr="ecblank">
          <a:extLst>
            <a:ext uri="{FF2B5EF4-FFF2-40B4-BE49-F238E27FC236}">
              <a16:creationId xmlns:a16="http://schemas.microsoft.com/office/drawing/2014/main" xmlns="" id="{00000000-0008-0000-0300-0000A0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13" name="Picture 38" descr="ecblank">
          <a:extLst>
            <a:ext uri="{FF2B5EF4-FFF2-40B4-BE49-F238E27FC236}">
              <a16:creationId xmlns:a16="http://schemas.microsoft.com/office/drawing/2014/main" xmlns="" id="{00000000-0008-0000-0300-0000A1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14" name="Picture 43" descr="ecblank">
          <a:extLst>
            <a:ext uri="{FF2B5EF4-FFF2-40B4-BE49-F238E27FC236}">
              <a16:creationId xmlns:a16="http://schemas.microsoft.com/office/drawing/2014/main" xmlns="" id="{00000000-0008-0000-0300-0000A2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15" name="Picture 47" descr="ecblank">
          <a:extLst>
            <a:ext uri="{FF2B5EF4-FFF2-40B4-BE49-F238E27FC236}">
              <a16:creationId xmlns:a16="http://schemas.microsoft.com/office/drawing/2014/main" xmlns="" id="{00000000-0008-0000-0300-0000A3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16" name="Picture 51" descr="ecblank">
          <a:extLst>
            <a:ext uri="{FF2B5EF4-FFF2-40B4-BE49-F238E27FC236}">
              <a16:creationId xmlns:a16="http://schemas.microsoft.com/office/drawing/2014/main" xmlns="" id="{00000000-0008-0000-0300-0000A4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17" name="Picture 55" descr="ecblank">
          <a:extLst>
            <a:ext uri="{FF2B5EF4-FFF2-40B4-BE49-F238E27FC236}">
              <a16:creationId xmlns:a16="http://schemas.microsoft.com/office/drawing/2014/main" xmlns="" id="{00000000-0008-0000-0300-0000A5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18" name="Picture 59" descr="ecblank">
          <a:extLst>
            <a:ext uri="{FF2B5EF4-FFF2-40B4-BE49-F238E27FC236}">
              <a16:creationId xmlns:a16="http://schemas.microsoft.com/office/drawing/2014/main" xmlns="" id="{00000000-0008-0000-0300-0000A6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19" name="Picture 63" descr="ecblank">
          <a:extLst>
            <a:ext uri="{FF2B5EF4-FFF2-40B4-BE49-F238E27FC236}">
              <a16:creationId xmlns:a16="http://schemas.microsoft.com/office/drawing/2014/main" xmlns="" id="{00000000-0008-0000-0300-0000A7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20" name="Picture 64" descr="ecblank">
          <a:extLst>
            <a:ext uri="{FF2B5EF4-FFF2-40B4-BE49-F238E27FC236}">
              <a16:creationId xmlns:a16="http://schemas.microsoft.com/office/drawing/2014/main" xmlns="" id="{00000000-0008-0000-0300-0000A8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21" name="Picture 65" descr="ecblank">
          <a:extLst>
            <a:ext uri="{FF2B5EF4-FFF2-40B4-BE49-F238E27FC236}">
              <a16:creationId xmlns:a16="http://schemas.microsoft.com/office/drawing/2014/main" xmlns="" id="{00000000-0008-0000-0300-0000A9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22" name="Picture 66" descr="ecblank">
          <a:extLst>
            <a:ext uri="{FF2B5EF4-FFF2-40B4-BE49-F238E27FC236}">
              <a16:creationId xmlns:a16="http://schemas.microsoft.com/office/drawing/2014/main" xmlns="" id="{00000000-0008-0000-0300-0000AA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23" name="Picture 68" descr="ecblank">
          <a:extLst>
            <a:ext uri="{FF2B5EF4-FFF2-40B4-BE49-F238E27FC236}">
              <a16:creationId xmlns:a16="http://schemas.microsoft.com/office/drawing/2014/main" xmlns="" id="{00000000-0008-0000-0300-0000AB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24" name="Picture 72" descr="ecblank">
          <a:extLst>
            <a:ext uri="{FF2B5EF4-FFF2-40B4-BE49-F238E27FC236}">
              <a16:creationId xmlns:a16="http://schemas.microsoft.com/office/drawing/2014/main" xmlns="" id="{00000000-0008-0000-0300-0000AC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25" name="Picture 97" descr="ecblank">
          <a:extLst>
            <a:ext uri="{FF2B5EF4-FFF2-40B4-BE49-F238E27FC236}">
              <a16:creationId xmlns:a16="http://schemas.microsoft.com/office/drawing/2014/main" xmlns="" id="{00000000-0008-0000-0300-0000AD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26" name="Picture 99" descr="ecblank">
          <a:extLst>
            <a:ext uri="{FF2B5EF4-FFF2-40B4-BE49-F238E27FC236}">
              <a16:creationId xmlns:a16="http://schemas.microsoft.com/office/drawing/2014/main" xmlns="" id="{00000000-0008-0000-0300-0000AE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27" name="Picture 101" descr="ecblank">
          <a:extLst>
            <a:ext uri="{FF2B5EF4-FFF2-40B4-BE49-F238E27FC236}">
              <a16:creationId xmlns:a16="http://schemas.microsoft.com/office/drawing/2014/main" xmlns="" id="{00000000-0008-0000-0300-0000AF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28" name="Picture 103" descr="ecblank">
          <a:extLst>
            <a:ext uri="{FF2B5EF4-FFF2-40B4-BE49-F238E27FC236}">
              <a16:creationId xmlns:a16="http://schemas.microsoft.com/office/drawing/2014/main" xmlns="" id="{00000000-0008-0000-0300-0000B0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29" name="Picture 105" descr="ecblank">
          <a:extLst>
            <a:ext uri="{FF2B5EF4-FFF2-40B4-BE49-F238E27FC236}">
              <a16:creationId xmlns:a16="http://schemas.microsoft.com/office/drawing/2014/main" xmlns="" id="{00000000-0008-0000-0300-0000B1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30" name="Picture 2" descr="ecblank">
          <a:extLst>
            <a:ext uri="{FF2B5EF4-FFF2-40B4-BE49-F238E27FC236}">
              <a16:creationId xmlns:a16="http://schemas.microsoft.com/office/drawing/2014/main" xmlns="" id="{00000000-0008-0000-0300-0000B2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31" name="Picture 6" descr="ecblank">
          <a:extLst>
            <a:ext uri="{FF2B5EF4-FFF2-40B4-BE49-F238E27FC236}">
              <a16:creationId xmlns:a16="http://schemas.microsoft.com/office/drawing/2014/main" xmlns="" id="{00000000-0008-0000-0300-0000B3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32" name="Picture 10" descr="ecblank">
          <a:extLst>
            <a:ext uri="{FF2B5EF4-FFF2-40B4-BE49-F238E27FC236}">
              <a16:creationId xmlns:a16="http://schemas.microsoft.com/office/drawing/2014/main" xmlns="" id="{00000000-0008-0000-0300-0000B4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33" name="Picture 14" descr="ecblank">
          <a:extLst>
            <a:ext uri="{FF2B5EF4-FFF2-40B4-BE49-F238E27FC236}">
              <a16:creationId xmlns:a16="http://schemas.microsoft.com/office/drawing/2014/main" xmlns="" id="{00000000-0008-0000-0300-0000B5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34" name="Picture 18" descr="ecblank">
          <a:extLst>
            <a:ext uri="{FF2B5EF4-FFF2-40B4-BE49-F238E27FC236}">
              <a16:creationId xmlns:a16="http://schemas.microsoft.com/office/drawing/2014/main" xmlns="" id="{00000000-0008-0000-0300-0000B6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35" name="Picture 22" descr="ecblank">
          <a:extLst>
            <a:ext uri="{FF2B5EF4-FFF2-40B4-BE49-F238E27FC236}">
              <a16:creationId xmlns:a16="http://schemas.microsoft.com/office/drawing/2014/main" xmlns="" id="{00000000-0008-0000-0300-0000B7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36" name="Picture 26" descr="ecblank">
          <a:extLst>
            <a:ext uri="{FF2B5EF4-FFF2-40B4-BE49-F238E27FC236}">
              <a16:creationId xmlns:a16="http://schemas.microsoft.com/office/drawing/2014/main" xmlns="" id="{00000000-0008-0000-0300-0000B8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37" name="Picture 30" descr="ecblank">
          <a:extLst>
            <a:ext uri="{FF2B5EF4-FFF2-40B4-BE49-F238E27FC236}">
              <a16:creationId xmlns:a16="http://schemas.microsoft.com/office/drawing/2014/main" xmlns="" id="{00000000-0008-0000-0300-0000B9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38" name="Picture 34" descr="ecblank">
          <a:extLst>
            <a:ext uri="{FF2B5EF4-FFF2-40B4-BE49-F238E27FC236}">
              <a16:creationId xmlns:a16="http://schemas.microsoft.com/office/drawing/2014/main" xmlns="" id="{00000000-0008-0000-0300-0000BA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39" name="Picture 38" descr="ecblank">
          <a:extLst>
            <a:ext uri="{FF2B5EF4-FFF2-40B4-BE49-F238E27FC236}">
              <a16:creationId xmlns:a16="http://schemas.microsoft.com/office/drawing/2014/main" xmlns="" id="{00000000-0008-0000-0300-0000BB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40" name="Picture 43" descr="ecblank">
          <a:extLst>
            <a:ext uri="{FF2B5EF4-FFF2-40B4-BE49-F238E27FC236}">
              <a16:creationId xmlns:a16="http://schemas.microsoft.com/office/drawing/2014/main" xmlns="" id="{00000000-0008-0000-0300-0000BC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41" name="Picture 47" descr="ecblank">
          <a:extLst>
            <a:ext uri="{FF2B5EF4-FFF2-40B4-BE49-F238E27FC236}">
              <a16:creationId xmlns:a16="http://schemas.microsoft.com/office/drawing/2014/main" xmlns="" id="{00000000-0008-0000-0300-0000BD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42" name="Picture 51" descr="ecblank">
          <a:extLst>
            <a:ext uri="{FF2B5EF4-FFF2-40B4-BE49-F238E27FC236}">
              <a16:creationId xmlns:a16="http://schemas.microsoft.com/office/drawing/2014/main" xmlns="" id="{00000000-0008-0000-0300-0000BE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43" name="Picture 55" descr="ecblank">
          <a:extLst>
            <a:ext uri="{FF2B5EF4-FFF2-40B4-BE49-F238E27FC236}">
              <a16:creationId xmlns:a16="http://schemas.microsoft.com/office/drawing/2014/main" xmlns="" id="{00000000-0008-0000-0300-0000BF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44" name="Picture 59" descr="ecblank">
          <a:extLst>
            <a:ext uri="{FF2B5EF4-FFF2-40B4-BE49-F238E27FC236}">
              <a16:creationId xmlns:a16="http://schemas.microsoft.com/office/drawing/2014/main" xmlns="" id="{00000000-0008-0000-0300-0000C0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45" name="Picture 63" descr="ecblank">
          <a:extLst>
            <a:ext uri="{FF2B5EF4-FFF2-40B4-BE49-F238E27FC236}">
              <a16:creationId xmlns:a16="http://schemas.microsoft.com/office/drawing/2014/main" xmlns="" id="{00000000-0008-0000-0300-0000C1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46" name="Picture 64" descr="ecblank">
          <a:extLst>
            <a:ext uri="{FF2B5EF4-FFF2-40B4-BE49-F238E27FC236}">
              <a16:creationId xmlns:a16="http://schemas.microsoft.com/office/drawing/2014/main" xmlns="" id="{00000000-0008-0000-0300-0000C2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47" name="Picture 65" descr="ecblank">
          <a:extLst>
            <a:ext uri="{FF2B5EF4-FFF2-40B4-BE49-F238E27FC236}">
              <a16:creationId xmlns:a16="http://schemas.microsoft.com/office/drawing/2014/main" xmlns="" id="{00000000-0008-0000-0300-0000C3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48" name="Picture 66" descr="ecblank">
          <a:extLst>
            <a:ext uri="{FF2B5EF4-FFF2-40B4-BE49-F238E27FC236}">
              <a16:creationId xmlns:a16="http://schemas.microsoft.com/office/drawing/2014/main" xmlns="" id="{00000000-0008-0000-0300-0000C4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49" name="Picture 68" descr="ecblank">
          <a:extLst>
            <a:ext uri="{FF2B5EF4-FFF2-40B4-BE49-F238E27FC236}">
              <a16:creationId xmlns:a16="http://schemas.microsoft.com/office/drawing/2014/main" xmlns="" id="{00000000-0008-0000-0300-0000C5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50" name="Picture 72" descr="ecblank">
          <a:extLst>
            <a:ext uri="{FF2B5EF4-FFF2-40B4-BE49-F238E27FC236}">
              <a16:creationId xmlns:a16="http://schemas.microsoft.com/office/drawing/2014/main" xmlns="" id="{00000000-0008-0000-0300-0000C6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51" name="Picture 97" descr="ecblank">
          <a:extLst>
            <a:ext uri="{FF2B5EF4-FFF2-40B4-BE49-F238E27FC236}">
              <a16:creationId xmlns:a16="http://schemas.microsoft.com/office/drawing/2014/main" xmlns="" id="{00000000-0008-0000-0300-0000C7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52" name="Picture 99" descr="ecblank">
          <a:extLst>
            <a:ext uri="{FF2B5EF4-FFF2-40B4-BE49-F238E27FC236}">
              <a16:creationId xmlns:a16="http://schemas.microsoft.com/office/drawing/2014/main" xmlns="" id="{00000000-0008-0000-0300-0000C8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53" name="Picture 101" descr="ecblank">
          <a:extLst>
            <a:ext uri="{FF2B5EF4-FFF2-40B4-BE49-F238E27FC236}">
              <a16:creationId xmlns:a16="http://schemas.microsoft.com/office/drawing/2014/main" xmlns="" id="{00000000-0008-0000-0300-0000C9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54" name="Picture 103" descr="ecblank">
          <a:extLst>
            <a:ext uri="{FF2B5EF4-FFF2-40B4-BE49-F238E27FC236}">
              <a16:creationId xmlns:a16="http://schemas.microsoft.com/office/drawing/2014/main" xmlns="" id="{00000000-0008-0000-0300-0000CA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55" name="Picture 26" descr="ecblank">
          <a:extLst>
            <a:ext uri="{FF2B5EF4-FFF2-40B4-BE49-F238E27FC236}">
              <a16:creationId xmlns:a16="http://schemas.microsoft.com/office/drawing/2014/main" xmlns="" id="{00000000-0008-0000-0300-0000CB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56" name="Picture 30" descr="ecblank">
          <a:extLst>
            <a:ext uri="{FF2B5EF4-FFF2-40B4-BE49-F238E27FC236}">
              <a16:creationId xmlns:a16="http://schemas.microsoft.com/office/drawing/2014/main" xmlns="" id="{00000000-0008-0000-0300-0000CC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57" name="Picture 34" descr="ecblank">
          <a:extLst>
            <a:ext uri="{FF2B5EF4-FFF2-40B4-BE49-F238E27FC236}">
              <a16:creationId xmlns:a16="http://schemas.microsoft.com/office/drawing/2014/main" xmlns="" id="{00000000-0008-0000-0300-0000CD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58" name="Picture 38" descr="ecblank">
          <a:extLst>
            <a:ext uri="{FF2B5EF4-FFF2-40B4-BE49-F238E27FC236}">
              <a16:creationId xmlns:a16="http://schemas.microsoft.com/office/drawing/2014/main" xmlns="" id="{00000000-0008-0000-0300-0000CE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59" name="Picture 43" descr="ecblank">
          <a:extLst>
            <a:ext uri="{FF2B5EF4-FFF2-40B4-BE49-F238E27FC236}">
              <a16:creationId xmlns:a16="http://schemas.microsoft.com/office/drawing/2014/main" xmlns="" id="{00000000-0008-0000-0300-0000CF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60" name="Picture 47" descr="ecblank">
          <a:extLst>
            <a:ext uri="{FF2B5EF4-FFF2-40B4-BE49-F238E27FC236}">
              <a16:creationId xmlns:a16="http://schemas.microsoft.com/office/drawing/2014/main" xmlns="" id="{00000000-0008-0000-0300-0000D0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61" name="Picture 51" descr="ecblank">
          <a:extLst>
            <a:ext uri="{FF2B5EF4-FFF2-40B4-BE49-F238E27FC236}">
              <a16:creationId xmlns:a16="http://schemas.microsoft.com/office/drawing/2014/main" xmlns="" id="{00000000-0008-0000-0300-0000D1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62" name="Picture 55" descr="ecblank">
          <a:extLst>
            <a:ext uri="{FF2B5EF4-FFF2-40B4-BE49-F238E27FC236}">
              <a16:creationId xmlns:a16="http://schemas.microsoft.com/office/drawing/2014/main" xmlns="" id="{00000000-0008-0000-0300-0000D2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63" name="Picture 59" descr="ecblank">
          <a:extLst>
            <a:ext uri="{FF2B5EF4-FFF2-40B4-BE49-F238E27FC236}">
              <a16:creationId xmlns:a16="http://schemas.microsoft.com/office/drawing/2014/main" xmlns="" id="{00000000-0008-0000-0300-0000D3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64" name="Picture 63" descr="ecblank">
          <a:extLst>
            <a:ext uri="{FF2B5EF4-FFF2-40B4-BE49-F238E27FC236}">
              <a16:creationId xmlns:a16="http://schemas.microsoft.com/office/drawing/2014/main" xmlns="" id="{00000000-0008-0000-0300-0000D4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65" name="Picture 64" descr="ecblank">
          <a:extLst>
            <a:ext uri="{FF2B5EF4-FFF2-40B4-BE49-F238E27FC236}">
              <a16:creationId xmlns:a16="http://schemas.microsoft.com/office/drawing/2014/main" xmlns="" id="{00000000-0008-0000-0300-0000D5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66" name="Picture 65" descr="ecblank">
          <a:extLst>
            <a:ext uri="{FF2B5EF4-FFF2-40B4-BE49-F238E27FC236}">
              <a16:creationId xmlns:a16="http://schemas.microsoft.com/office/drawing/2014/main" xmlns="" id="{00000000-0008-0000-0300-0000D6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67" name="Picture 66" descr="ecblank">
          <a:extLst>
            <a:ext uri="{FF2B5EF4-FFF2-40B4-BE49-F238E27FC236}">
              <a16:creationId xmlns:a16="http://schemas.microsoft.com/office/drawing/2014/main" xmlns="" id="{00000000-0008-0000-0300-0000D7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68" name="Picture 68" descr="ecblank">
          <a:extLst>
            <a:ext uri="{FF2B5EF4-FFF2-40B4-BE49-F238E27FC236}">
              <a16:creationId xmlns:a16="http://schemas.microsoft.com/office/drawing/2014/main" xmlns="" id="{00000000-0008-0000-0300-0000D8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69" name="Picture 72" descr="ecblank">
          <a:extLst>
            <a:ext uri="{FF2B5EF4-FFF2-40B4-BE49-F238E27FC236}">
              <a16:creationId xmlns:a16="http://schemas.microsoft.com/office/drawing/2014/main" xmlns="" id="{00000000-0008-0000-0300-0000D9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70" name="Picture 97" descr="ecblank">
          <a:extLst>
            <a:ext uri="{FF2B5EF4-FFF2-40B4-BE49-F238E27FC236}">
              <a16:creationId xmlns:a16="http://schemas.microsoft.com/office/drawing/2014/main" xmlns="" id="{00000000-0008-0000-0300-0000DA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71" name="Picture 99" descr="ecblank">
          <a:extLst>
            <a:ext uri="{FF2B5EF4-FFF2-40B4-BE49-F238E27FC236}">
              <a16:creationId xmlns:a16="http://schemas.microsoft.com/office/drawing/2014/main" xmlns="" id="{00000000-0008-0000-0300-0000DB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72" name="Picture 101" descr="ecblank">
          <a:extLst>
            <a:ext uri="{FF2B5EF4-FFF2-40B4-BE49-F238E27FC236}">
              <a16:creationId xmlns:a16="http://schemas.microsoft.com/office/drawing/2014/main" xmlns="" id="{00000000-0008-0000-0300-0000DC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73" name="Picture 103" descr="ecblank">
          <a:extLst>
            <a:ext uri="{FF2B5EF4-FFF2-40B4-BE49-F238E27FC236}">
              <a16:creationId xmlns:a16="http://schemas.microsoft.com/office/drawing/2014/main" xmlns="" id="{00000000-0008-0000-0300-0000DD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74" name="Picture 105" descr="ecblank">
          <a:extLst>
            <a:ext uri="{FF2B5EF4-FFF2-40B4-BE49-F238E27FC236}">
              <a16:creationId xmlns:a16="http://schemas.microsoft.com/office/drawing/2014/main" xmlns="" id="{00000000-0008-0000-0300-0000DE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75" name="Picture 2" descr="ecblank">
          <a:extLst>
            <a:ext uri="{FF2B5EF4-FFF2-40B4-BE49-F238E27FC236}">
              <a16:creationId xmlns:a16="http://schemas.microsoft.com/office/drawing/2014/main" xmlns="" id="{00000000-0008-0000-0300-0000DF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76" name="Picture 6" descr="ecblank">
          <a:extLst>
            <a:ext uri="{FF2B5EF4-FFF2-40B4-BE49-F238E27FC236}">
              <a16:creationId xmlns:a16="http://schemas.microsoft.com/office/drawing/2014/main" xmlns="" id="{00000000-0008-0000-0300-0000E0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77" name="Picture 10" descr="ecblank">
          <a:extLst>
            <a:ext uri="{FF2B5EF4-FFF2-40B4-BE49-F238E27FC236}">
              <a16:creationId xmlns:a16="http://schemas.microsoft.com/office/drawing/2014/main" xmlns="" id="{00000000-0008-0000-0300-0000E1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78" name="Picture 14" descr="ecblank">
          <a:extLst>
            <a:ext uri="{FF2B5EF4-FFF2-40B4-BE49-F238E27FC236}">
              <a16:creationId xmlns:a16="http://schemas.microsoft.com/office/drawing/2014/main" xmlns="" id="{00000000-0008-0000-0300-0000E2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79" name="Picture 18" descr="ecblank">
          <a:extLst>
            <a:ext uri="{FF2B5EF4-FFF2-40B4-BE49-F238E27FC236}">
              <a16:creationId xmlns:a16="http://schemas.microsoft.com/office/drawing/2014/main" xmlns="" id="{00000000-0008-0000-0300-0000E3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80" name="Picture 22" descr="ecblank">
          <a:extLst>
            <a:ext uri="{FF2B5EF4-FFF2-40B4-BE49-F238E27FC236}">
              <a16:creationId xmlns:a16="http://schemas.microsoft.com/office/drawing/2014/main" xmlns="" id="{00000000-0008-0000-0300-0000E4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81" name="Picture 26" descr="ecblank">
          <a:extLst>
            <a:ext uri="{FF2B5EF4-FFF2-40B4-BE49-F238E27FC236}">
              <a16:creationId xmlns:a16="http://schemas.microsoft.com/office/drawing/2014/main" xmlns="" id="{00000000-0008-0000-0300-0000E5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82" name="Picture 30" descr="ecblank">
          <a:extLst>
            <a:ext uri="{FF2B5EF4-FFF2-40B4-BE49-F238E27FC236}">
              <a16:creationId xmlns:a16="http://schemas.microsoft.com/office/drawing/2014/main" xmlns="" id="{00000000-0008-0000-0300-0000E6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83" name="Picture 34" descr="ecblank">
          <a:extLst>
            <a:ext uri="{FF2B5EF4-FFF2-40B4-BE49-F238E27FC236}">
              <a16:creationId xmlns:a16="http://schemas.microsoft.com/office/drawing/2014/main" xmlns="" id="{00000000-0008-0000-0300-0000E7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84" name="Picture 38" descr="ecblank">
          <a:extLst>
            <a:ext uri="{FF2B5EF4-FFF2-40B4-BE49-F238E27FC236}">
              <a16:creationId xmlns:a16="http://schemas.microsoft.com/office/drawing/2014/main" xmlns="" id="{00000000-0008-0000-0300-0000E8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85" name="Picture 43" descr="ecblank">
          <a:extLst>
            <a:ext uri="{FF2B5EF4-FFF2-40B4-BE49-F238E27FC236}">
              <a16:creationId xmlns:a16="http://schemas.microsoft.com/office/drawing/2014/main" xmlns="" id="{00000000-0008-0000-0300-0000E9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86" name="Picture 47" descr="ecblank">
          <a:extLst>
            <a:ext uri="{FF2B5EF4-FFF2-40B4-BE49-F238E27FC236}">
              <a16:creationId xmlns:a16="http://schemas.microsoft.com/office/drawing/2014/main" xmlns="" id="{00000000-0008-0000-0300-0000EA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87" name="Picture 51" descr="ecblank">
          <a:extLst>
            <a:ext uri="{FF2B5EF4-FFF2-40B4-BE49-F238E27FC236}">
              <a16:creationId xmlns:a16="http://schemas.microsoft.com/office/drawing/2014/main" xmlns="" id="{00000000-0008-0000-0300-0000EB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88" name="Picture 55" descr="ecblank">
          <a:extLst>
            <a:ext uri="{FF2B5EF4-FFF2-40B4-BE49-F238E27FC236}">
              <a16:creationId xmlns:a16="http://schemas.microsoft.com/office/drawing/2014/main" xmlns="" id="{00000000-0008-0000-0300-0000EC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89" name="Picture 59" descr="ecblank">
          <a:extLst>
            <a:ext uri="{FF2B5EF4-FFF2-40B4-BE49-F238E27FC236}">
              <a16:creationId xmlns:a16="http://schemas.microsoft.com/office/drawing/2014/main" xmlns="" id="{00000000-0008-0000-0300-0000ED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90" name="Picture 63" descr="ecblank">
          <a:extLst>
            <a:ext uri="{FF2B5EF4-FFF2-40B4-BE49-F238E27FC236}">
              <a16:creationId xmlns:a16="http://schemas.microsoft.com/office/drawing/2014/main" xmlns="" id="{00000000-0008-0000-0300-0000EE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91" name="Picture 64" descr="ecblank">
          <a:extLst>
            <a:ext uri="{FF2B5EF4-FFF2-40B4-BE49-F238E27FC236}">
              <a16:creationId xmlns:a16="http://schemas.microsoft.com/office/drawing/2014/main" xmlns="" id="{00000000-0008-0000-0300-0000EF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92" name="Picture 65" descr="ecblank">
          <a:extLst>
            <a:ext uri="{FF2B5EF4-FFF2-40B4-BE49-F238E27FC236}">
              <a16:creationId xmlns:a16="http://schemas.microsoft.com/office/drawing/2014/main" xmlns="" id="{00000000-0008-0000-0300-0000F0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93" name="Picture 66" descr="ecblank">
          <a:extLst>
            <a:ext uri="{FF2B5EF4-FFF2-40B4-BE49-F238E27FC236}">
              <a16:creationId xmlns:a16="http://schemas.microsoft.com/office/drawing/2014/main" xmlns="" id="{00000000-0008-0000-0300-0000F1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94" name="Picture 68" descr="ecblank">
          <a:extLst>
            <a:ext uri="{FF2B5EF4-FFF2-40B4-BE49-F238E27FC236}">
              <a16:creationId xmlns:a16="http://schemas.microsoft.com/office/drawing/2014/main" xmlns="" id="{00000000-0008-0000-0300-0000F2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95" name="Picture 72" descr="ecblank">
          <a:extLst>
            <a:ext uri="{FF2B5EF4-FFF2-40B4-BE49-F238E27FC236}">
              <a16:creationId xmlns:a16="http://schemas.microsoft.com/office/drawing/2014/main" xmlns="" id="{00000000-0008-0000-0300-0000F3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96" name="Picture 97" descr="ecblank">
          <a:extLst>
            <a:ext uri="{FF2B5EF4-FFF2-40B4-BE49-F238E27FC236}">
              <a16:creationId xmlns:a16="http://schemas.microsoft.com/office/drawing/2014/main" xmlns="" id="{00000000-0008-0000-0300-0000F4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97" name="Picture 99" descr="ecblank">
          <a:extLst>
            <a:ext uri="{FF2B5EF4-FFF2-40B4-BE49-F238E27FC236}">
              <a16:creationId xmlns:a16="http://schemas.microsoft.com/office/drawing/2014/main" xmlns="" id="{00000000-0008-0000-0300-0000F5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98" name="Picture 101" descr="ecblank">
          <a:extLst>
            <a:ext uri="{FF2B5EF4-FFF2-40B4-BE49-F238E27FC236}">
              <a16:creationId xmlns:a16="http://schemas.microsoft.com/office/drawing/2014/main" xmlns="" id="{00000000-0008-0000-0300-0000F6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99" name="Picture 103" descr="ecblank">
          <a:extLst>
            <a:ext uri="{FF2B5EF4-FFF2-40B4-BE49-F238E27FC236}">
              <a16:creationId xmlns:a16="http://schemas.microsoft.com/office/drawing/2014/main" xmlns="" id="{00000000-0008-0000-0300-0000F7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00" name="Picture 30" descr="ecblank">
          <a:extLst>
            <a:ext uri="{FF2B5EF4-FFF2-40B4-BE49-F238E27FC236}">
              <a16:creationId xmlns:a16="http://schemas.microsoft.com/office/drawing/2014/main" xmlns="" id="{00000000-0008-0000-0300-0000F8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01" name="Picture 34" descr="ecblank">
          <a:extLst>
            <a:ext uri="{FF2B5EF4-FFF2-40B4-BE49-F238E27FC236}">
              <a16:creationId xmlns:a16="http://schemas.microsoft.com/office/drawing/2014/main" xmlns="" id="{00000000-0008-0000-0300-0000F9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02" name="Picture 38" descr="ecblank">
          <a:extLst>
            <a:ext uri="{FF2B5EF4-FFF2-40B4-BE49-F238E27FC236}">
              <a16:creationId xmlns:a16="http://schemas.microsoft.com/office/drawing/2014/main" xmlns="" id="{00000000-0008-0000-0300-0000FA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03" name="Picture 43" descr="ecblank">
          <a:extLst>
            <a:ext uri="{FF2B5EF4-FFF2-40B4-BE49-F238E27FC236}">
              <a16:creationId xmlns:a16="http://schemas.microsoft.com/office/drawing/2014/main" xmlns="" id="{00000000-0008-0000-0300-0000FB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04" name="Picture 47" descr="ecblank">
          <a:extLst>
            <a:ext uri="{FF2B5EF4-FFF2-40B4-BE49-F238E27FC236}">
              <a16:creationId xmlns:a16="http://schemas.microsoft.com/office/drawing/2014/main" xmlns="" id="{00000000-0008-0000-0300-0000FC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05" name="Picture 51" descr="ecblank">
          <a:extLst>
            <a:ext uri="{FF2B5EF4-FFF2-40B4-BE49-F238E27FC236}">
              <a16:creationId xmlns:a16="http://schemas.microsoft.com/office/drawing/2014/main" xmlns="" id="{00000000-0008-0000-0300-0000FD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06" name="Picture 55" descr="ecblank">
          <a:extLst>
            <a:ext uri="{FF2B5EF4-FFF2-40B4-BE49-F238E27FC236}">
              <a16:creationId xmlns:a16="http://schemas.microsoft.com/office/drawing/2014/main" xmlns="" id="{00000000-0008-0000-0300-0000FE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07" name="Picture 59" descr="ecblank">
          <a:extLst>
            <a:ext uri="{FF2B5EF4-FFF2-40B4-BE49-F238E27FC236}">
              <a16:creationId xmlns:a16="http://schemas.microsoft.com/office/drawing/2014/main" xmlns="" id="{00000000-0008-0000-0300-0000FF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08" name="Picture 63" descr="ecblank">
          <a:extLst>
            <a:ext uri="{FF2B5EF4-FFF2-40B4-BE49-F238E27FC236}">
              <a16:creationId xmlns:a16="http://schemas.microsoft.com/office/drawing/2014/main" xmlns="" id="{00000000-0008-0000-0300-000000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09" name="Picture 64" descr="ecblank">
          <a:extLst>
            <a:ext uri="{FF2B5EF4-FFF2-40B4-BE49-F238E27FC236}">
              <a16:creationId xmlns:a16="http://schemas.microsoft.com/office/drawing/2014/main" xmlns="" id="{00000000-0008-0000-0300-000001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10" name="Picture 65" descr="ecblank">
          <a:extLst>
            <a:ext uri="{FF2B5EF4-FFF2-40B4-BE49-F238E27FC236}">
              <a16:creationId xmlns:a16="http://schemas.microsoft.com/office/drawing/2014/main" xmlns="" id="{00000000-0008-0000-0300-000002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11" name="Picture 66" descr="ecblank">
          <a:extLst>
            <a:ext uri="{FF2B5EF4-FFF2-40B4-BE49-F238E27FC236}">
              <a16:creationId xmlns:a16="http://schemas.microsoft.com/office/drawing/2014/main" xmlns="" id="{00000000-0008-0000-0300-000003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12" name="Picture 68" descr="ecblank">
          <a:extLst>
            <a:ext uri="{FF2B5EF4-FFF2-40B4-BE49-F238E27FC236}">
              <a16:creationId xmlns:a16="http://schemas.microsoft.com/office/drawing/2014/main" xmlns="" id="{00000000-0008-0000-0300-000004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13" name="Picture 72" descr="ecblank">
          <a:extLst>
            <a:ext uri="{FF2B5EF4-FFF2-40B4-BE49-F238E27FC236}">
              <a16:creationId xmlns:a16="http://schemas.microsoft.com/office/drawing/2014/main" xmlns="" id="{00000000-0008-0000-0300-000005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14" name="Picture 97" descr="ecblank">
          <a:extLst>
            <a:ext uri="{FF2B5EF4-FFF2-40B4-BE49-F238E27FC236}">
              <a16:creationId xmlns:a16="http://schemas.microsoft.com/office/drawing/2014/main" xmlns="" id="{00000000-0008-0000-0300-000006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15" name="Picture 99" descr="ecblank">
          <a:extLst>
            <a:ext uri="{FF2B5EF4-FFF2-40B4-BE49-F238E27FC236}">
              <a16:creationId xmlns:a16="http://schemas.microsoft.com/office/drawing/2014/main" xmlns="" id="{00000000-0008-0000-0300-000007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16" name="Picture 101" descr="ecblank">
          <a:extLst>
            <a:ext uri="{FF2B5EF4-FFF2-40B4-BE49-F238E27FC236}">
              <a16:creationId xmlns:a16="http://schemas.microsoft.com/office/drawing/2014/main" xmlns="" id="{00000000-0008-0000-0300-000008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17" name="Picture 103" descr="ecblank">
          <a:extLst>
            <a:ext uri="{FF2B5EF4-FFF2-40B4-BE49-F238E27FC236}">
              <a16:creationId xmlns:a16="http://schemas.microsoft.com/office/drawing/2014/main" xmlns="" id="{00000000-0008-0000-0300-000009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18" name="Picture 105" descr="ecblank">
          <a:extLst>
            <a:ext uri="{FF2B5EF4-FFF2-40B4-BE49-F238E27FC236}">
              <a16:creationId xmlns:a16="http://schemas.microsoft.com/office/drawing/2014/main" xmlns="" id="{00000000-0008-0000-0300-00000A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19" name="Picture 2" descr="ecblank">
          <a:extLst>
            <a:ext uri="{FF2B5EF4-FFF2-40B4-BE49-F238E27FC236}">
              <a16:creationId xmlns:a16="http://schemas.microsoft.com/office/drawing/2014/main" xmlns="" id="{00000000-0008-0000-0300-00000B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20" name="Picture 6" descr="ecblank">
          <a:extLst>
            <a:ext uri="{FF2B5EF4-FFF2-40B4-BE49-F238E27FC236}">
              <a16:creationId xmlns:a16="http://schemas.microsoft.com/office/drawing/2014/main" xmlns="" id="{00000000-0008-0000-0300-00000C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21" name="Picture 10" descr="ecblank">
          <a:extLst>
            <a:ext uri="{FF2B5EF4-FFF2-40B4-BE49-F238E27FC236}">
              <a16:creationId xmlns:a16="http://schemas.microsoft.com/office/drawing/2014/main" xmlns="" id="{00000000-0008-0000-0300-00000D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22" name="Picture 14" descr="ecblank">
          <a:extLst>
            <a:ext uri="{FF2B5EF4-FFF2-40B4-BE49-F238E27FC236}">
              <a16:creationId xmlns:a16="http://schemas.microsoft.com/office/drawing/2014/main" xmlns="" id="{00000000-0008-0000-0300-00000E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23" name="Picture 18" descr="ecblank">
          <a:extLst>
            <a:ext uri="{FF2B5EF4-FFF2-40B4-BE49-F238E27FC236}">
              <a16:creationId xmlns:a16="http://schemas.microsoft.com/office/drawing/2014/main" xmlns="" id="{00000000-0008-0000-0300-00000F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24" name="Picture 22" descr="ecblank">
          <a:extLst>
            <a:ext uri="{FF2B5EF4-FFF2-40B4-BE49-F238E27FC236}">
              <a16:creationId xmlns:a16="http://schemas.microsoft.com/office/drawing/2014/main" xmlns="" id="{00000000-0008-0000-0300-000010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25" name="Picture 26" descr="ecblank">
          <a:extLst>
            <a:ext uri="{FF2B5EF4-FFF2-40B4-BE49-F238E27FC236}">
              <a16:creationId xmlns:a16="http://schemas.microsoft.com/office/drawing/2014/main" xmlns="" id="{00000000-0008-0000-0300-000011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26" name="Picture 30" descr="ecblank">
          <a:extLst>
            <a:ext uri="{FF2B5EF4-FFF2-40B4-BE49-F238E27FC236}">
              <a16:creationId xmlns:a16="http://schemas.microsoft.com/office/drawing/2014/main" xmlns="" id="{00000000-0008-0000-0300-000012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27" name="Picture 34" descr="ecblank">
          <a:extLst>
            <a:ext uri="{FF2B5EF4-FFF2-40B4-BE49-F238E27FC236}">
              <a16:creationId xmlns:a16="http://schemas.microsoft.com/office/drawing/2014/main" xmlns="" id="{00000000-0008-0000-0300-000013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28" name="Picture 38" descr="ecblank">
          <a:extLst>
            <a:ext uri="{FF2B5EF4-FFF2-40B4-BE49-F238E27FC236}">
              <a16:creationId xmlns:a16="http://schemas.microsoft.com/office/drawing/2014/main" xmlns="" id="{00000000-0008-0000-0300-000014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29" name="Picture 43" descr="ecblank">
          <a:extLst>
            <a:ext uri="{FF2B5EF4-FFF2-40B4-BE49-F238E27FC236}">
              <a16:creationId xmlns:a16="http://schemas.microsoft.com/office/drawing/2014/main" xmlns="" id="{00000000-0008-0000-0300-000015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30" name="Picture 47" descr="ecblank">
          <a:extLst>
            <a:ext uri="{FF2B5EF4-FFF2-40B4-BE49-F238E27FC236}">
              <a16:creationId xmlns:a16="http://schemas.microsoft.com/office/drawing/2014/main" xmlns="" id="{00000000-0008-0000-0300-000016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31" name="Picture 51" descr="ecblank">
          <a:extLst>
            <a:ext uri="{FF2B5EF4-FFF2-40B4-BE49-F238E27FC236}">
              <a16:creationId xmlns:a16="http://schemas.microsoft.com/office/drawing/2014/main" xmlns="" id="{00000000-0008-0000-0300-000017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32" name="Picture 55" descr="ecblank">
          <a:extLst>
            <a:ext uri="{FF2B5EF4-FFF2-40B4-BE49-F238E27FC236}">
              <a16:creationId xmlns:a16="http://schemas.microsoft.com/office/drawing/2014/main" xmlns="" id="{00000000-0008-0000-0300-000018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33" name="Picture 59" descr="ecblank">
          <a:extLst>
            <a:ext uri="{FF2B5EF4-FFF2-40B4-BE49-F238E27FC236}">
              <a16:creationId xmlns:a16="http://schemas.microsoft.com/office/drawing/2014/main" xmlns="" id="{00000000-0008-0000-0300-000019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34" name="Picture 63" descr="ecblank">
          <a:extLst>
            <a:ext uri="{FF2B5EF4-FFF2-40B4-BE49-F238E27FC236}">
              <a16:creationId xmlns:a16="http://schemas.microsoft.com/office/drawing/2014/main" xmlns="" id="{00000000-0008-0000-0300-00001A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35" name="Picture 64" descr="ecblank">
          <a:extLst>
            <a:ext uri="{FF2B5EF4-FFF2-40B4-BE49-F238E27FC236}">
              <a16:creationId xmlns:a16="http://schemas.microsoft.com/office/drawing/2014/main" xmlns="" id="{00000000-0008-0000-0300-00001B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36" name="Picture 65" descr="ecblank">
          <a:extLst>
            <a:ext uri="{FF2B5EF4-FFF2-40B4-BE49-F238E27FC236}">
              <a16:creationId xmlns:a16="http://schemas.microsoft.com/office/drawing/2014/main" xmlns="" id="{00000000-0008-0000-0300-00001C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37" name="Picture 66" descr="ecblank">
          <a:extLst>
            <a:ext uri="{FF2B5EF4-FFF2-40B4-BE49-F238E27FC236}">
              <a16:creationId xmlns:a16="http://schemas.microsoft.com/office/drawing/2014/main" xmlns="" id="{00000000-0008-0000-0300-00001D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38" name="Picture 68" descr="ecblank">
          <a:extLst>
            <a:ext uri="{FF2B5EF4-FFF2-40B4-BE49-F238E27FC236}">
              <a16:creationId xmlns:a16="http://schemas.microsoft.com/office/drawing/2014/main" xmlns="" id="{00000000-0008-0000-0300-00001E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39" name="Picture 72" descr="ecblank">
          <a:extLst>
            <a:ext uri="{FF2B5EF4-FFF2-40B4-BE49-F238E27FC236}">
              <a16:creationId xmlns:a16="http://schemas.microsoft.com/office/drawing/2014/main" xmlns="" id="{00000000-0008-0000-0300-00001F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40" name="Picture 97" descr="ecblank">
          <a:extLst>
            <a:ext uri="{FF2B5EF4-FFF2-40B4-BE49-F238E27FC236}">
              <a16:creationId xmlns:a16="http://schemas.microsoft.com/office/drawing/2014/main" xmlns="" id="{00000000-0008-0000-0300-000020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41" name="Picture 99" descr="ecblank">
          <a:extLst>
            <a:ext uri="{FF2B5EF4-FFF2-40B4-BE49-F238E27FC236}">
              <a16:creationId xmlns:a16="http://schemas.microsoft.com/office/drawing/2014/main" xmlns="" id="{00000000-0008-0000-0300-000021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42" name="Picture 101" descr="ecblank">
          <a:extLst>
            <a:ext uri="{FF2B5EF4-FFF2-40B4-BE49-F238E27FC236}">
              <a16:creationId xmlns:a16="http://schemas.microsoft.com/office/drawing/2014/main" xmlns="" id="{00000000-0008-0000-0300-000022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43" name="Picture 103" descr="ecblank">
          <a:extLst>
            <a:ext uri="{FF2B5EF4-FFF2-40B4-BE49-F238E27FC236}">
              <a16:creationId xmlns:a16="http://schemas.microsoft.com/office/drawing/2014/main" xmlns="" id="{00000000-0008-0000-0300-000023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44" name="Picture 26" descr="ecblank">
          <a:extLst>
            <a:ext uri="{FF2B5EF4-FFF2-40B4-BE49-F238E27FC236}">
              <a16:creationId xmlns:a16="http://schemas.microsoft.com/office/drawing/2014/main" xmlns="" id="{00000000-0008-0000-0300-000024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45" name="Picture 30" descr="ecblank">
          <a:extLst>
            <a:ext uri="{FF2B5EF4-FFF2-40B4-BE49-F238E27FC236}">
              <a16:creationId xmlns:a16="http://schemas.microsoft.com/office/drawing/2014/main" xmlns="" id="{00000000-0008-0000-0300-000025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46" name="Picture 34" descr="ecblank">
          <a:extLst>
            <a:ext uri="{FF2B5EF4-FFF2-40B4-BE49-F238E27FC236}">
              <a16:creationId xmlns:a16="http://schemas.microsoft.com/office/drawing/2014/main" xmlns="" id="{00000000-0008-0000-0300-000026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47" name="Picture 38" descr="ecblank">
          <a:extLst>
            <a:ext uri="{FF2B5EF4-FFF2-40B4-BE49-F238E27FC236}">
              <a16:creationId xmlns:a16="http://schemas.microsoft.com/office/drawing/2014/main" xmlns="" id="{00000000-0008-0000-0300-000027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48" name="Picture 43" descr="ecblank">
          <a:extLst>
            <a:ext uri="{FF2B5EF4-FFF2-40B4-BE49-F238E27FC236}">
              <a16:creationId xmlns:a16="http://schemas.microsoft.com/office/drawing/2014/main" xmlns="" id="{00000000-0008-0000-0300-000028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49" name="Picture 47" descr="ecblank">
          <a:extLst>
            <a:ext uri="{FF2B5EF4-FFF2-40B4-BE49-F238E27FC236}">
              <a16:creationId xmlns:a16="http://schemas.microsoft.com/office/drawing/2014/main" xmlns="" id="{00000000-0008-0000-0300-000029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50" name="Picture 51" descr="ecblank">
          <a:extLst>
            <a:ext uri="{FF2B5EF4-FFF2-40B4-BE49-F238E27FC236}">
              <a16:creationId xmlns:a16="http://schemas.microsoft.com/office/drawing/2014/main" xmlns="" id="{00000000-0008-0000-0300-00002A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51" name="Picture 55" descr="ecblank">
          <a:extLst>
            <a:ext uri="{FF2B5EF4-FFF2-40B4-BE49-F238E27FC236}">
              <a16:creationId xmlns:a16="http://schemas.microsoft.com/office/drawing/2014/main" xmlns="" id="{00000000-0008-0000-0300-00002B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52" name="Picture 59" descr="ecblank">
          <a:extLst>
            <a:ext uri="{FF2B5EF4-FFF2-40B4-BE49-F238E27FC236}">
              <a16:creationId xmlns:a16="http://schemas.microsoft.com/office/drawing/2014/main" xmlns="" id="{00000000-0008-0000-0300-00002C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53" name="Picture 63" descr="ecblank">
          <a:extLst>
            <a:ext uri="{FF2B5EF4-FFF2-40B4-BE49-F238E27FC236}">
              <a16:creationId xmlns:a16="http://schemas.microsoft.com/office/drawing/2014/main" xmlns="" id="{00000000-0008-0000-0300-00002D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54" name="Picture 64" descr="ecblank">
          <a:extLst>
            <a:ext uri="{FF2B5EF4-FFF2-40B4-BE49-F238E27FC236}">
              <a16:creationId xmlns:a16="http://schemas.microsoft.com/office/drawing/2014/main" xmlns="" id="{00000000-0008-0000-0300-00002E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55" name="Picture 65" descr="ecblank">
          <a:extLst>
            <a:ext uri="{FF2B5EF4-FFF2-40B4-BE49-F238E27FC236}">
              <a16:creationId xmlns:a16="http://schemas.microsoft.com/office/drawing/2014/main" xmlns="" id="{00000000-0008-0000-0300-00002F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56" name="Picture 66" descr="ecblank">
          <a:extLst>
            <a:ext uri="{FF2B5EF4-FFF2-40B4-BE49-F238E27FC236}">
              <a16:creationId xmlns:a16="http://schemas.microsoft.com/office/drawing/2014/main" xmlns="" id="{00000000-0008-0000-0300-000030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57" name="Picture 68" descr="ecblank">
          <a:extLst>
            <a:ext uri="{FF2B5EF4-FFF2-40B4-BE49-F238E27FC236}">
              <a16:creationId xmlns:a16="http://schemas.microsoft.com/office/drawing/2014/main" xmlns="" id="{00000000-0008-0000-0300-000031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58" name="Picture 72" descr="ecblank">
          <a:extLst>
            <a:ext uri="{FF2B5EF4-FFF2-40B4-BE49-F238E27FC236}">
              <a16:creationId xmlns:a16="http://schemas.microsoft.com/office/drawing/2014/main" xmlns="" id="{00000000-0008-0000-0300-000032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59" name="Picture 97" descr="ecblank">
          <a:extLst>
            <a:ext uri="{FF2B5EF4-FFF2-40B4-BE49-F238E27FC236}">
              <a16:creationId xmlns:a16="http://schemas.microsoft.com/office/drawing/2014/main" xmlns="" id="{00000000-0008-0000-0300-000033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60" name="Picture 99" descr="ecblank">
          <a:extLst>
            <a:ext uri="{FF2B5EF4-FFF2-40B4-BE49-F238E27FC236}">
              <a16:creationId xmlns:a16="http://schemas.microsoft.com/office/drawing/2014/main" xmlns="" id="{00000000-0008-0000-0300-000034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61" name="Picture 101" descr="ecblank">
          <a:extLst>
            <a:ext uri="{FF2B5EF4-FFF2-40B4-BE49-F238E27FC236}">
              <a16:creationId xmlns:a16="http://schemas.microsoft.com/office/drawing/2014/main" xmlns="" id="{00000000-0008-0000-0300-000035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62" name="Picture 103" descr="ecblank">
          <a:extLst>
            <a:ext uri="{FF2B5EF4-FFF2-40B4-BE49-F238E27FC236}">
              <a16:creationId xmlns:a16="http://schemas.microsoft.com/office/drawing/2014/main" xmlns="" id="{00000000-0008-0000-0300-000036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63" name="Picture 105" descr="ecblank">
          <a:extLst>
            <a:ext uri="{FF2B5EF4-FFF2-40B4-BE49-F238E27FC236}">
              <a16:creationId xmlns:a16="http://schemas.microsoft.com/office/drawing/2014/main" xmlns="" id="{00000000-0008-0000-0300-000037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64" name="Picture 2" descr="ecblank">
          <a:extLst>
            <a:ext uri="{FF2B5EF4-FFF2-40B4-BE49-F238E27FC236}">
              <a16:creationId xmlns:a16="http://schemas.microsoft.com/office/drawing/2014/main" xmlns="" id="{00000000-0008-0000-0300-000038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65" name="Picture 6" descr="ecblank">
          <a:extLst>
            <a:ext uri="{FF2B5EF4-FFF2-40B4-BE49-F238E27FC236}">
              <a16:creationId xmlns:a16="http://schemas.microsoft.com/office/drawing/2014/main" xmlns="" id="{00000000-0008-0000-0300-000039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66" name="Picture 10" descr="ecblank">
          <a:extLst>
            <a:ext uri="{FF2B5EF4-FFF2-40B4-BE49-F238E27FC236}">
              <a16:creationId xmlns:a16="http://schemas.microsoft.com/office/drawing/2014/main" xmlns="" id="{00000000-0008-0000-0300-00003A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67" name="Picture 14" descr="ecblank">
          <a:extLst>
            <a:ext uri="{FF2B5EF4-FFF2-40B4-BE49-F238E27FC236}">
              <a16:creationId xmlns:a16="http://schemas.microsoft.com/office/drawing/2014/main" xmlns="" id="{00000000-0008-0000-0300-00003B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68" name="Picture 18" descr="ecblank">
          <a:extLst>
            <a:ext uri="{FF2B5EF4-FFF2-40B4-BE49-F238E27FC236}">
              <a16:creationId xmlns:a16="http://schemas.microsoft.com/office/drawing/2014/main" xmlns="" id="{00000000-0008-0000-0300-00003C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69" name="Picture 22" descr="ecblank">
          <a:extLst>
            <a:ext uri="{FF2B5EF4-FFF2-40B4-BE49-F238E27FC236}">
              <a16:creationId xmlns:a16="http://schemas.microsoft.com/office/drawing/2014/main" xmlns="" id="{00000000-0008-0000-0300-00003D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70" name="Picture 26" descr="ecblank">
          <a:extLst>
            <a:ext uri="{FF2B5EF4-FFF2-40B4-BE49-F238E27FC236}">
              <a16:creationId xmlns:a16="http://schemas.microsoft.com/office/drawing/2014/main" xmlns="" id="{00000000-0008-0000-0300-00003E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71" name="Picture 30" descr="ecblank">
          <a:extLst>
            <a:ext uri="{FF2B5EF4-FFF2-40B4-BE49-F238E27FC236}">
              <a16:creationId xmlns:a16="http://schemas.microsoft.com/office/drawing/2014/main" xmlns="" id="{00000000-0008-0000-0300-00003F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72" name="Picture 34" descr="ecblank">
          <a:extLst>
            <a:ext uri="{FF2B5EF4-FFF2-40B4-BE49-F238E27FC236}">
              <a16:creationId xmlns:a16="http://schemas.microsoft.com/office/drawing/2014/main" xmlns="" id="{00000000-0008-0000-0300-000040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73" name="Picture 38" descr="ecblank">
          <a:extLst>
            <a:ext uri="{FF2B5EF4-FFF2-40B4-BE49-F238E27FC236}">
              <a16:creationId xmlns:a16="http://schemas.microsoft.com/office/drawing/2014/main" xmlns="" id="{00000000-0008-0000-0300-000041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74" name="Picture 43" descr="ecblank">
          <a:extLst>
            <a:ext uri="{FF2B5EF4-FFF2-40B4-BE49-F238E27FC236}">
              <a16:creationId xmlns:a16="http://schemas.microsoft.com/office/drawing/2014/main" xmlns="" id="{00000000-0008-0000-0300-000042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75" name="Picture 47" descr="ecblank">
          <a:extLst>
            <a:ext uri="{FF2B5EF4-FFF2-40B4-BE49-F238E27FC236}">
              <a16:creationId xmlns:a16="http://schemas.microsoft.com/office/drawing/2014/main" xmlns="" id="{00000000-0008-0000-0300-000043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76" name="Picture 51" descr="ecblank">
          <a:extLst>
            <a:ext uri="{FF2B5EF4-FFF2-40B4-BE49-F238E27FC236}">
              <a16:creationId xmlns:a16="http://schemas.microsoft.com/office/drawing/2014/main" xmlns="" id="{00000000-0008-0000-0300-000044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77" name="Picture 55" descr="ecblank">
          <a:extLst>
            <a:ext uri="{FF2B5EF4-FFF2-40B4-BE49-F238E27FC236}">
              <a16:creationId xmlns:a16="http://schemas.microsoft.com/office/drawing/2014/main" xmlns="" id="{00000000-0008-0000-0300-000045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78" name="Picture 59" descr="ecblank">
          <a:extLst>
            <a:ext uri="{FF2B5EF4-FFF2-40B4-BE49-F238E27FC236}">
              <a16:creationId xmlns:a16="http://schemas.microsoft.com/office/drawing/2014/main" xmlns="" id="{00000000-0008-0000-0300-000046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79" name="Picture 63" descr="ecblank">
          <a:extLst>
            <a:ext uri="{FF2B5EF4-FFF2-40B4-BE49-F238E27FC236}">
              <a16:creationId xmlns:a16="http://schemas.microsoft.com/office/drawing/2014/main" xmlns="" id="{00000000-0008-0000-0300-000047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80" name="Picture 64" descr="ecblank">
          <a:extLst>
            <a:ext uri="{FF2B5EF4-FFF2-40B4-BE49-F238E27FC236}">
              <a16:creationId xmlns:a16="http://schemas.microsoft.com/office/drawing/2014/main" xmlns="" id="{00000000-0008-0000-0300-000048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81" name="Picture 65" descr="ecblank">
          <a:extLst>
            <a:ext uri="{FF2B5EF4-FFF2-40B4-BE49-F238E27FC236}">
              <a16:creationId xmlns:a16="http://schemas.microsoft.com/office/drawing/2014/main" xmlns="" id="{00000000-0008-0000-0300-000049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82" name="Picture 66" descr="ecblank">
          <a:extLst>
            <a:ext uri="{FF2B5EF4-FFF2-40B4-BE49-F238E27FC236}">
              <a16:creationId xmlns:a16="http://schemas.microsoft.com/office/drawing/2014/main" xmlns="" id="{00000000-0008-0000-0300-00004A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83" name="Picture 68" descr="ecblank">
          <a:extLst>
            <a:ext uri="{FF2B5EF4-FFF2-40B4-BE49-F238E27FC236}">
              <a16:creationId xmlns:a16="http://schemas.microsoft.com/office/drawing/2014/main" xmlns="" id="{00000000-0008-0000-0300-00004B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84" name="Picture 72" descr="ecblank">
          <a:extLst>
            <a:ext uri="{FF2B5EF4-FFF2-40B4-BE49-F238E27FC236}">
              <a16:creationId xmlns:a16="http://schemas.microsoft.com/office/drawing/2014/main" xmlns="" id="{00000000-0008-0000-0300-00004C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85" name="Picture 97" descr="ecblank">
          <a:extLst>
            <a:ext uri="{FF2B5EF4-FFF2-40B4-BE49-F238E27FC236}">
              <a16:creationId xmlns:a16="http://schemas.microsoft.com/office/drawing/2014/main" xmlns="" id="{00000000-0008-0000-0300-00004D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86" name="Picture 99" descr="ecblank">
          <a:extLst>
            <a:ext uri="{FF2B5EF4-FFF2-40B4-BE49-F238E27FC236}">
              <a16:creationId xmlns:a16="http://schemas.microsoft.com/office/drawing/2014/main" xmlns="" id="{00000000-0008-0000-0300-00004E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87" name="Picture 101" descr="ecblank">
          <a:extLst>
            <a:ext uri="{FF2B5EF4-FFF2-40B4-BE49-F238E27FC236}">
              <a16:creationId xmlns:a16="http://schemas.microsoft.com/office/drawing/2014/main" xmlns="" id="{00000000-0008-0000-0300-00004F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88" name="Picture 103" descr="ecblank">
          <a:extLst>
            <a:ext uri="{FF2B5EF4-FFF2-40B4-BE49-F238E27FC236}">
              <a16:creationId xmlns:a16="http://schemas.microsoft.com/office/drawing/2014/main" xmlns="" id="{00000000-0008-0000-0300-000050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689" name="Picture 30" descr="ecblank">
          <a:extLst>
            <a:ext uri="{FF2B5EF4-FFF2-40B4-BE49-F238E27FC236}">
              <a16:creationId xmlns:a16="http://schemas.microsoft.com/office/drawing/2014/main" xmlns="" id="{00000000-0008-0000-0300-000051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690" name="Picture 34" descr="ecblank">
          <a:extLst>
            <a:ext uri="{FF2B5EF4-FFF2-40B4-BE49-F238E27FC236}">
              <a16:creationId xmlns:a16="http://schemas.microsoft.com/office/drawing/2014/main" xmlns="" id="{00000000-0008-0000-0300-000052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691" name="Picture 38" descr="ecblank">
          <a:extLst>
            <a:ext uri="{FF2B5EF4-FFF2-40B4-BE49-F238E27FC236}">
              <a16:creationId xmlns:a16="http://schemas.microsoft.com/office/drawing/2014/main" xmlns="" id="{00000000-0008-0000-0300-000053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692" name="Picture 43" descr="ecblank">
          <a:extLst>
            <a:ext uri="{FF2B5EF4-FFF2-40B4-BE49-F238E27FC236}">
              <a16:creationId xmlns:a16="http://schemas.microsoft.com/office/drawing/2014/main" xmlns="" id="{00000000-0008-0000-0300-000054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693" name="Picture 47" descr="ecblank">
          <a:extLst>
            <a:ext uri="{FF2B5EF4-FFF2-40B4-BE49-F238E27FC236}">
              <a16:creationId xmlns:a16="http://schemas.microsoft.com/office/drawing/2014/main" xmlns="" id="{00000000-0008-0000-0300-000055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694" name="Picture 51" descr="ecblank">
          <a:extLst>
            <a:ext uri="{FF2B5EF4-FFF2-40B4-BE49-F238E27FC236}">
              <a16:creationId xmlns:a16="http://schemas.microsoft.com/office/drawing/2014/main" xmlns="" id="{00000000-0008-0000-0300-000056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695" name="Picture 55" descr="ecblank">
          <a:extLst>
            <a:ext uri="{FF2B5EF4-FFF2-40B4-BE49-F238E27FC236}">
              <a16:creationId xmlns:a16="http://schemas.microsoft.com/office/drawing/2014/main" xmlns="" id="{00000000-0008-0000-0300-000057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696" name="Picture 59" descr="ecblank">
          <a:extLst>
            <a:ext uri="{FF2B5EF4-FFF2-40B4-BE49-F238E27FC236}">
              <a16:creationId xmlns:a16="http://schemas.microsoft.com/office/drawing/2014/main" xmlns="" id="{00000000-0008-0000-0300-000058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697" name="Picture 63" descr="ecblank">
          <a:extLst>
            <a:ext uri="{FF2B5EF4-FFF2-40B4-BE49-F238E27FC236}">
              <a16:creationId xmlns:a16="http://schemas.microsoft.com/office/drawing/2014/main" xmlns="" id="{00000000-0008-0000-0300-000059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698" name="Picture 64" descr="ecblank">
          <a:extLst>
            <a:ext uri="{FF2B5EF4-FFF2-40B4-BE49-F238E27FC236}">
              <a16:creationId xmlns:a16="http://schemas.microsoft.com/office/drawing/2014/main" xmlns="" id="{00000000-0008-0000-0300-00005A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699" name="Picture 65" descr="ecblank">
          <a:extLst>
            <a:ext uri="{FF2B5EF4-FFF2-40B4-BE49-F238E27FC236}">
              <a16:creationId xmlns:a16="http://schemas.microsoft.com/office/drawing/2014/main" xmlns="" id="{00000000-0008-0000-0300-00005B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00" name="Picture 66" descr="ecblank">
          <a:extLst>
            <a:ext uri="{FF2B5EF4-FFF2-40B4-BE49-F238E27FC236}">
              <a16:creationId xmlns:a16="http://schemas.microsoft.com/office/drawing/2014/main" xmlns="" id="{00000000-0008-0000-0300-00005C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01" name="Picture 68" descr="ecblank">
          <a:extLst>
            <a:ext uri="{FF2B5EF4-FFF2-40B4-BE49-F238E27FC236}">
              <a16:creationId xmlns:a16="http://schemas.microsoft.com/office/drawing/2014/main" xmlns="" id="{00000000-0008-0000-0300-00005D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02" name="Picture 72" descr="ecblank">
          <a:extLst>
            <a:ext uri="{FF2B5EF4-FFF2-40B4-BE49-F238E27FC236}">
              <a16:creationId xmlns:a16="http://schemas.microsoft.com/office/drawing/2014/main" xmlns="" id="{00000000-0008-0000-0300-00005E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03" name="Picture 97" descr="ecblank">
          <a:extLst>
            <a:ext uri="{FF2B5EF4-FFF2-40B4-BE49-F238E27FC236}">
              <a16:creationId xmlns:a16="http://schemas.microsoft.com/office/drawing/2014/main" xmlns="" id="{00000000-0008-0000-0300-00005F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04" name="Picture 99" descr="ecblank">
          <a:extLst>
            <a:ext uri="{FF2B5EF4-FFF2-40B4-BE49-F238E27FC236}">
              <a16:creationId xmlns:a16="http://schemas.microsoft.com/office/drawing/2014/main" xmlns="" id="{00000000-0008-0000-0300-000060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05" name="Picture 101" descr="ecblank">
          <a:extLst>
            <a:ext uri="{FF2B5EF4-FFF2-40B4-BE49-F238E27FC236}">
              <a16:creationId xmlns:a16="http://schemas.microsoft.com/office/drawing/2014/main" xmlns="" id="{00000000-0008-0000-0300-000061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06" name="Picture 103" descr="ecblank">
          <a:extLst>
            <a:ext uri="{FF2B5EF4-FFF2-40B4-BE49-F238E27FC236}">
              <a16:creationId xmlns:a16="http://schemas.microsoft.com/office/drawing/2014/main" xmlns="" id="{00000000-0008-0000-0300-000062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07" name="Picture 105" descr="ecblank">
          <a:extLst>
            <a:ext uri="{FF2B5EF4-FFF2-40B4-BE49-F238E27FC236}">
              <a16:creationId xmlns:a16="http://schemas.microsoft.com/office/drawing/2014/main" xmlns="" id="{00000000-0008-0000-0300-000063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08" name="Picture 2" descr="ecblank">
          <a:extLst>
            <a:ext uri="{FF2B5EF4-FFF2-40B4-BE49-F238E27FC236}">
              <a16:creationId xmlns:a16="http://schemas.microsoft.com/office/drawing/2014/main" xmlns="" id="{00000000-0008-0000-0300-000064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09" name="Picture 6" descr="ecblank">
          <a:extLst>
            <a:ext uri="{FF2B5EF4-FFF2-40B4-BE49-F238E27FC236}">
              <a16:creationId xmlns:a16="http://schemas.microsoft.com/office/drawing/2014/main" xmlns="" id="{00000000-0008-0000-0300-000065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10" name="Picture 10" descr="ecblank">
          <a:extLst>
            <a:ext uri="{FF2B5EF4-FFF2-40B4-BE49-F238E27FC236}">
              <a16:creationId xmlns:a16="http://schemas.microsoft.com/office/drawing/2014/main" xmlns="" id="{00000000-0008-0000-0300-000066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11" name="Picture 14" descr="ecblank">
          <a:extLst>
            <a:ext uri="{FF2B5EF4-FFF2-40B4-BE49-F238E27FC236}">
              <a16:creationId xmlns:a16="http://schemas.microsoft.com/office/drawing/2014/main" xmlns="" id="{00000000-0008-0000-0300-000067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12" name="Picture 18" descr="ecblank">
          <a:extLst>
            <a:ext uri="{FF2B5EF4-FFF2-40B4-BE49-F238E27FC236}">
              <a16:creationId xmlns:a16="http://schemas.microsoft.com/office/drawing/2014/main" xmlns="" id="{00000000-0008-0000-0300-000068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13" name="Picture 22" descr="ecblank">
          <a:extLst>
            <a:ext uri="{FF2B5EF4-FFF2-40B4-BE49-F238E27FC236}">
              <a16:creationId xmlns:a16="http://schemas.microsoft.com/office/drawing/2014/main" xmlns="" id="{00000000-0008-0000-0300-000069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14" name="Picture 26" descr="ecblank">
          <a:extLst>
            <a:ext uri="{FF2B5EF4-FFF2-40B4-BE49-F238E27FC236}">
              <a16:creationId xmlns:a16="http://schemas.microsoft.com/office/drawing/2014/main" xmlns="" id="{00000000-0008-0000-0300-00006A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15" name="Picture 30" descr="ecblank">
          <a:extLst>
            <a:ext uri="{FF2B5EF4-FFF2-40B4-BE49-F238E27FC236}">
              <a16:creationId xmlns:a16="http://schemas.microsoft.com/office/drawing/2014/main" xmlns="" id="{00000000-0008-0000-0300-00006B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16" name="Picture 34" descr="ecblank">
          <a:extLst>
            <a:ext uri="{FF2B5EF4-FFF2-40B4-BE49-F238E27FC236}">
              <a16:creationId xmlns:a16="http://schemas.microsoft.com/office/drawing/2014/main" xmlns="" id="{00000000-0008-0000-0300-00006C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17" name="Picture 38" descr="ecblank">
          <a:extLst>
            <a:ext uri="{FF2B5EF4-FFF2-40B4-BE49-F238E27FC236}">
              <a16:creationId xmlns:a16="http://schemas.microsoft.com/office/drawing/2014/main" xmlns="" id="{00000000-0008-0000-0300-00006D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18" name="Picture 43" descr="ecblank">
          <a:extLst>
            <a:ext uri="{FF2B5EF4-FFF2-40B4-BE49-F238E27FC236}">
              <a16:creationId xmlns:a16="http://schemas.microsoft.com/office/drawing/2014/main" xmlns="" id="{00000000-0008-0000-0300-00006E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19" name="Picture 47" descr="ecblank">
          <a:extLst>
            <a:ext uri="{FF2B5EF4-FFF2-40B4-BE49-F238E27FC236}">
              <a16:creationId xmlns:a16="http://schemas.microsoft.com/office/drawing/2014/main" xmlns="" id="{00000000-0008-0000-0300-00006F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20" name="Picture 51" descr="ecblank">
          <a:extLst>
            <a:ext uri="{FF2B5EF4-FFF2-40B4-BE49-F238E27FC236}">
              <a16:creationId xmlns:a16="http://schemas.microsoft.com/office/drawing/2014/main" xmlns="" id="{00000000-0008-0000-0300-000070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21" name="Picture 55" descr="ecblank">
          <a:extLst>
            <a:ext uri="{FF2B5EF4-FFF2-40B4-BE49-F238E27FC236}">
              <a16:creationId xmlns:a16="http://schemas.microsoft.com/office/drawing/2014/main" xmlns="" id="{00000000-0008-0000-0300-000071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22" name="Picture 59" descr="ecblank">
          <a:extLst>
            <a:ext uri="{FF2B5EF4-FFF2-40B4-BE49-F238E27FC236}">
              <a16:creationId xmlns:a16="http://schemas.microsoft.com/office/drawing/2014/main" xmlns="" id="{00000000-0008-0000-0300-000072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23" name="Picture 63" descr="ecblank">
          <a:extLst>
            <a:ext uri="{FF2B5EF4-FFF2-40B4-BE49-F238E27FC236}">
              <a16:creationId xmlns:a16="http://schemas.microsoft.com/office/drawing/2014/main" xmlns="" id="{00000000-0008-0000-0300-000073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24" name="Picture 64" descr="ecblank">
          <a:extLst>
            <a:ext uri="{FF2B5EF4-FFF2-40B4-BE49-F238E27FC236}">
              <a16:creationId xmlns:a16="http://schemas.microsoft.com/office/drawing/2014/main" xmlns="" id="{00000000-0008-0000-0300-000074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25" name="Picture 65" descr="ecblank">
          <a:extLst>
            <a:ext uri="{FF2B5EF4-FFF2-40B4-BE49-F238E27FC236}">
              <a16:creationId xmlns:a16="http://schemas.microsoft.com/office/drawing/2014/main" xmlns="" id="{00000000-0008-0000-0300-000075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26" name="Picture 66" descr="ecblank">
          <a:extLst>
            <a:ext uri="{FF2B5EF4-FFF2-40B4-BE49-F238E27FC236}">
              <a16:creationId xmlns:a16="http://schemas.microsoft.com/office/drawing/2014/main" xmlns="" id="{00000000-0008-0000-0300-000076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27" name="Picture 68" descr="ecblank">
          <a:extLst>
            <a:ext uri="{FF2B5EF4-FFF2-40B4-BE49-F238E27FC236}">
              <a16:creationId xmlns:a16="http://schemas.microsoft.com/office/drawing/2014/main" xmlns="" id="{00000000-0008-0000-0300-000077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28" name="Picture 72" descr="ecblank">
          <a:extLst>
            <a:ext uri="{FF2B5EF4-FFF2-40B4-BE49-F238E27FC236}">
              <a16:creationId xmlns:a16="http://schemas.microsoft.com/office/drawing/2014/main" xmlns="" id="{00000000-0008-0000-0300-000078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29" name="Picture 97" descr="ecblank">
          <a:extLst>
            <a:ext uri="{FF2B5EF4-FFF2-40B4-BE49-F238E27FC236}">
              <a16:creationId xmlns:a16="http://schemas.microsoft.com/office/drawing/2014/main" xmlns="" id="{00000000-0008-0000-0300-000079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30" name="Picture 99" descr="ecblank">
          <a:extLst>
            <a:ext uri="{FF2B5EF4-FFF2-40B4-BE49-F238E27FC236}">
              <a16:creationId xmlns:a16="http://schemas.microsoft.com/office/drawing/2014/main" xmlns="" id="{00000000-0008-0000-0300-00007A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31" name="Picture 101" descr="ecblank">
          <a:extLst>
            <a:ext uri="{FF2B5EF4-FFF2-40B4-BE49-F238E27FC236}">
              <a16:creationId xmlns:a16="http://schemas.microsoft.com/office/drawing/2014/main" xmlns="" id="{00000000-0008-0000-0300-00007B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32" name="Picture 103" descr="ecblank">
          <a:extLst>
            <a:ext uri="{FF2B5EF4-FFF2-40B4-BE49-F238E27FC236}">
              <a16:creationId xmlns:a16="http://schemas.microsoft.com/office/drawing/2014/main" xmlns="" id="{00000000-0008-0000-0300-00007C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33" name="Picture 26" descr="ecblank">
          <a:extLst>
            <a:ext uri="{FF2B5EF4-FFF2-40B4-BE49-F238E27FC236}">
              <a16:creationId xmlns:a16="http://schemas.microsoft.com/office/drawing/2014/main" xmlns="" id="{00000000-0008-0000-0300-00007D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34" name="Picture 30" descr="ecblank">
          <a:extLst>
            <a:ext uri="{FF2B5EF4-FFF2-40B4-BE49-F238E27FC236}">
              <a16:creationId xmlns:a16="http://schemas.microsoft.com/office/drawing/2014/main" xmlns="" id="{00000000-0008-0000-0300-00007E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35" name="Picture 34" descr="ecblank">
          <a:extLst>
            <a:ext uri="{FF2B5EF4-FFF2-40B4-BE49-F238E27FC236}">
              <a16:creationId xmlns:a16="http://schemas.microsoft.com/office/drawing/2014/main" xmlns="" id="{00000000-0008-0000-0300-00007F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36" name="Picture 38" descr="ecblank">
          <a:extLst>
            <a:ext uri="{FF2B5EF4-FFF2-40B4-BE49-F238E27FC236}">
              <a16:creationId xmlns:a16="http://schemas.microsoft.com/office/drawing/2014/main" xmlns="" id="{00000000-0008-0000-0300-000080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37" name="Picture 43" descr="ecblank">
          <a:extLst>
            <a:ext uri="{FF2B5EF4-FFF2-40B4-BE49-F238E27FC236}">
              <a16:creationId xmlns:a16="http://schemas.microsoft.com/office/drawing/2014/main" xmlns="" id="{00000000-0008-0000-0300-000081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38" name="Picture 47" descr="ecblank">
          <a:extLst>
            <a:ext uri="{FF2B5EF4-FFF2-40B4-BE49-F238E27FC236}">
              <a16:creationId xmlns:a16="http://schemas.microsoft.com/office/drawing/2014/main" xmlns="" id="{00000000-0008-0000-0300-000082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39" name="Picture 51" descr="ecblank">
          <a:extLst>
            <a:ext uri="{FF2B5EF4-FFF2-40B4-BE49-F238E27FC236}">
              <a16:creationId xmlns:a16="http://schemas.microsoft.com/office/drawing/2014/main" xmlns="" id="{00000000-0008-0000-0300-000083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40" name="Picture 55" descr="ecblank">
          <a:extLst>
            <a:ext uri="{FF2B5EF4-FFF2-40B4-BE49-F238E27FC236}">
              <a16:creationId xmlns:a16="http://schemas.microsoft.com/office/drawing/2014/main" xmlns="" id="{00000000-0008-0000-0300-000084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41" name="Picture 59" descr="ecblank">
          <a:extLst>
            <a:ext uri="{FF2B5EF4-FFF2-40B4-BE49-F238E27FC236}">
              <a16:creationId xmlns:a16="http://schemas.microsoft.com/office/drawing/2014/main" xmlns="" id="{00000000-0008-0000-0300-000085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42" name="Picture 63" descr="ecblank">
          <a:extLst>
            <a:ext uri="{FF2B5EF4-FFF2-40B4-BE49-F238E27FC236}">
              <a16:creationId xmlns:a16="http://schemas.microsoft.com/office/drawing/2014/main" xmlns="" id="{00000000-0008-0000-0300-000086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43" name="Picture 64" descr="ecblank">
          <a:extLst>
            <a:ext uri="{FF2B5EF4-FFF2-40B4-BE49-F238E27FC236}">
              <a16:creationId xmlns:a16="http://schemas.microsoft.com/office/drawing/2014/main" xmlns="" id="{00000000-0008-0000-0300-000087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44" name="Picture 65" descr="ecblank">
          <a:extLst>
            <a:ext uri="{FF2B5EF4-FFF2-40B4-BE49-F238E27FC236}">
              <a16:creationId xmlns:a16="http://schemas.microsoft.com/office/drawing/2014/main" xmlns="" id="{00000000-0008-0000-0300-000088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45" name="Picture 66" descr="ecblank">
          <a:extLst>
            <a:ext uri="{FF2B5EF4-FFF2-40B4-BE49-F238E27FC236}">
              <a16:creationId xmlns:a16="http://schemas.microsoft.com/office/drawing/2014/main" xmlns="" id="{00000000-0008-0000-0300-000089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46" name="Picture 68" descr="ecblank">
          <a:extLst>
            <a:ext uri="{FF2B5EF4-FFF2-40B4-BE49-F238E27FC236}">
              <a16:creationId xmlns:a16="http://schemas.microsoft.com/office/drawing/2014/main" xmlns="" id="{00000000-0008-0000-0300-00008A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47" name="Picture 72" descr="ecblank">
          <a:extLst>
            <a:ext uri="{FF2B5EF4-FFF2-40B4-BE49-F238E27FC236}">
              <a16:creationId xmlns:a16="http://schemas.microsoft.com/office/drawing/2014/main" xmlns="" id="{00000000-0008-0000-0300-00008B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48" name="Picture 97" descr="ecblank">
          <a:extLst>
            <a:ext uri="{FF2B5EF4-FFF2-40B4-BE49-F238E27FC236}">
              <a16:creationId xmlns:a16="http://schemas.microsoft.com/office/drawing/2014/main" xmlns="" id="{00000000-0008-0000-0300-00008C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49" name="Picture 99" descr="ecblank">
          <a:extLst>
            <a:ext uri="{FF2B5EF4-FFF2-40B4-BE49-F238E27FC236}">
              <a16:creationId xmlns:a16="http://schemas.microsoft.com/office/drawing/2014/main" xmlns="" id="{00000000-0008-0000-0300-00008D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50" name="Picture 101" descr="ecblank">
          <a:extLst>
            <a:ext uri="{FF2B5EF4-FFF2-40B4-BE49-F238E27FC236}">
              <a16:creationId xmlns:a16="http://schemas.microsoft.com/office/drawing/2014/main" xmlns="" id="{00000000-0008-0000-0300-00008E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51" name="Picture 103" descr="ecblank">
          <a:extLst>
            <a:ext uri="{FF2B5EF4-FFF2-40B4-BE49-F238E27FC236}">
              <a16:creationId xmlns:a16="http://schemas.microsoft.com/office/drawing/2014/main" xmlns="" id="{00000000-0008-0000-0300-00008F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52" name="Picture 105" descr="ecblank">
          <a:extLst>
            <a:ext uri="{FF2B5EF4-FFF2-40B4-BE49-F238E27FC236}">
              <a16:creationId xmlns:a16="http://schemas.microsoft.com/office/drawing/2014/main" xmlns="" id="{00000000-0008-0000-0300-000090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53" name="Picture 2" descr="ecblank">
          <a:extLst>
            <a:ext uri="{FF2B5EF4-FFF2-40B4-BE49-F238E27FC236}">
              <a16:creationId xmlns:a16="http://schemas.microsoft.com/office/drawing/2014/main" xmlns="" id="{00000000-0008-0000-0300-000091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54" name="Picture 6" descr="ecblank">
          <a:extLst>
            <a:ext uri="{FF2B5EF4-FFF2-40B4-BE49-F238E27FC236}">
              <a16:creationId xmlns:a16="http://schemas.microsoft.com/office/drawing/2014/main" xmlns="" id="{00000000-0008-0000-0300-000092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55" name="Picture 10" descr="ecblank">
          <a:extLst>
            <a:ext uri="{FF2B5EF4-FFF2-40B4-BE49-F238E27FC236}">
              <a16:creationId xmlns:a16="http://schemas.microsoft.com/office/drawing/2014/main" xmlns="" id="{00000000-0008-0000-0300-000093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56" name="Picture 14" descr="ecblank">
          <a:extLst>
            <a:ext uri="{FF2B5EF4-FFF2-40B4-BE49-F238E27FC236}">
              <a16:creationId xmlns:a16="http://schemas.microsoft.com/office/drawing/2014/main" xmlns="" id="{00000000-0008-0000-0300-000094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57" name="Picture 18" descr="ecblank">
          <a:extLst>
            <a:ext uri="{FF2B5EF4-FFF2-40B4-BE49-F238E27FC236}">
              <a16:creationId xmlns:a16="http://schemas.microsoft.com/office/drawing/2014/main" xmlns="" id="{00000000-0008-0000-0300-000095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58" name="Picture 22" descr="ecblank">
          <a:extLst>
            <a:ext uri="{FF2B5EF4-FFF2-40B4-BE49-F238E27FC236}">
              <a16:creationId xmlns:a16="http://schemas.microsoft.com/office/drawing/2014/main" xmlns="" id="{00000000-0008-0000-0300-000096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59" name="Picture 26" descr="ecblank">
          <a:extLst>
            <a:ext uri="{FF2B5EF4-FFF2-40B4-BE49-F238E27FC236}">
              <a16:creationId xmlns:a16="http://schemas.microsoft.com/office/drawing/2014/main" xmlns="" id="{00000000-0008-0000-0300-000097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60" name="Picture 30" descr="ecblank">
          <a:extLst>
            <a:ext uri="{FF2B5EF4-FFF2-40B4-BE49-F238E27FC236}">
              <a16:creationId xmlns:a16="http://schemas.microsoft.com/office/drawing/2014/main" xmlns="" id="{00000000-0008-0000-0300-000098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61" name="Picture 34" descr="ecblank">
          <a:extLst>
            <a:ext uri="{FF2B5EF4-FFF2-40B4-BE49-F238E27FC236}">
              <a16:creationId xmlns:a16="http://schemas.microsoft.com/office/drawing/2014/main" xmlns="" id="{00000000-0008-0000-0300-000099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62" name="Picture 38" descr="ecblank">
          <a:extLst>
            <a:ext uri="{FF2B5EF4-FFF2-40B4-BE49-F238E27FC236}">
              <a16:creationId xmlns:a16="http://schemas.microsoft.com/office/drawing/2014/main" xmlns="" id="{00000000-0008-0000-0300-00009A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63" name="Picture 43" descr="ecblank">
          <a:extLst>
            <a:ext uri="{FF2B5EF4-FFF2-40B4-BE49-F238E27FC236}">
              <a16:creationId xmlns:a16="http://schemas.microsoft.com/office/drawing/2014/main" xmlns="" id="{00000000-0008-0000-0300-00009B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64" name="Picture 47" descr="ecblank">
          <a:extLst>
            <a:ext uri="{FF2B5EF4-FFF2-40B4-BE49-F238E27FC236}">
              <a16:creationId xmlns:a16="http://schemas.microsoft.com/office/drawing/2014/main" xmlns="" id="{00000000-0008-0000-0300-00009C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65" name="Picture 51" descr="ecblank">
          <a:extLst>
            <a:ext uri="{FF2B5EF4-FFF2-40B4-BE49-F238E27FC236}">
              <a16:creationId xmlns:a16="http://schemas.microsoft.com/office/drawing/2014/main" xmlns="" id="{00000000-0008-0000-0300-00009D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66" name="Picture 55" descr="ecblank">
          <a:extLst>
            <a:ext uri="{FF2B5EF4-FFF2-40B4-BE49-F238E27FC236}">
              <a16:creationId xmlns:a16="http://schemas.microsoft.com/office/drawing/2014/main" xmlns="" id="{00000000-0008-0000-0300-00009E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67" name="Picture 59" descr="ecblank">
          <a:extLst>
            <a:ext uri="{FF2B5EF4-FFF2-40B4-BE49-F238E27FC236}">
              <a16:creationId xmlns:a16="http://schemas.microsoft.com/office/drawing/2014/main" xmlns="" id="{00000000-0008-0000-0300-00009F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68" name="Picture 63" descr="ecblank">
          <a:extLst>
            <a:ext uri="{FF2B5EF4-FFF2-40B4-BE49-F238E27FC236}">
              <a16:creationId xmlns:a16="http://schemas.microsoft.com/office/drawing/2014/main" xmlns="" id="{00000000-0008-0000-0300-0000A0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69" name="Picture 64" descr="ecblank">
          <a:extLst>
            <a:ext uri="{FF2B5EF4-FFF2-40B4-BE49-F238E27FC236}">
              <a16:creationId xmlns:a16="http://schemas.microsoft.com/office/drawing/2014/main" xmlns="" id="{00000000-0008-0000-0300-0000A1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70" name="Picture 65" descr="ecblank">
          <a:extLst>
            <a:ext uri="{FF2B5EF4-FFF2-40B4-BE49-F238E27FC236}">
              <a16:creationId xmlns:a16="http://schemas.microsoft.com/office/drawing/2014/main" xmlns="" id="{00000000-0008-0000-0300-0000A2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71" name="Picture 66" descr="ecblank">
          <a:extLst>
            <a:ext uri="{FF2B5EF4-FFF2-40B4-BE49-F238E27FC236}">
              <a16:creationId xmlns:a16="http://schemas.microsoft.com/office/drawing/2014/main" xmlns="" id="{00000000-0008-0000-0300-0000A3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72" name="Picture 68" descr="ecblank">
          <a:extLst>
            <a:ext uri="{FF2B5EF4-FFF2-40B4-BE49-F238E27FC236}">
              <a16:creationId xmlns:a16="http://schemas.microsoft.com/office/drawing/2014/main" xmlns="" id="{00000000-0008-0000-0300-0000A4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73" name="Picture 72" descr="ecblank">
          <a:extLst>
            <a:ext uri="{FF2B5EF4-FFF2-40B4-BE49-F238E27FC236}">
              <a16:creationId xmlns:a16="http://schemas.microsoft.com/office/drawing/2014/main" xmlns="" id="{00000000-0008-0000-0300-0000A5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74" name="Picture 97" descr="ecblank">
          <a:extLst>
            <a:ext uri="{FF2B5EF4-FFF2-40B4-BE49-F238E27FC236}">
              <a16:creationId xmlns:a16="http://schemas.microsoft.com/office/drawing/2014/main" xmlns="" id="{00000000-0008-0000-0300-0000A6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75" name="Picture 99" descr="ecblank">
          <a:extLst>
            <a:ext uri="{FF2B5EF4-FFF2-40B4-BE49-F238E27FC236}">
              <a16:creationId xmlns:a16="http://schemas.microsoft.com/office/drawing/2014/main" xmlns="" id="{00000000-0008-0000-0300-0000A7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76" name="Picture 101" descr="ecblank">
          <a:extLst>
            <a:ext uri="{FF2B5EF4-FFF2-40B4-BE49-F238E27FC236}">
              <a16:creationId xmlns:a16="http://schemas.microsoft.com/office/drawing/2014/main" xmlns="" id="{00000000-0008-0000-0300-0000A8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77" name="Picture 103" descr="ecblank">
          <a:extLst>
            <a:ext uri="{FF2B5EF4-FFF2-40B4-BE49-F238E27FC236}">
              <a16:creationId xmlns:a16="http://schemas.microsoft.com/office/drawing/2014/main" xmlns="" id="{00000000-0008-0000-0300-0000A9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778" name="Picture 30" descr="ecblank">
          <a:extLst>
            <a:ext uri="{FF2B5EF4-FFF2-40B4-BE49-F238E27FC236}">
              <a16:creationId xmlns:a16="http://schemas.microsoft.com/office/drawing/2014/main" xmlns="" id="{00000000-0008-0000-0300-0000AA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779" name="Picture 34" descr="ecblank">
          <a:extLst>
            <a:ext uri="{FF2B5EF4-FFF2-40B4-BE49-F238E27FC236}">
              <a16:creationId xmlns:a16="http://schemas.microsoft.com/office/drawing/2014/main" xmlns="" id="{00000000-0008-0000-0300-0000AB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780" name="Picture 38" descr="ecblank">
          <a:extLst>
            <a:ext uri="{FF2B5EF4-FFF2-40B4-BE49-F238E27FC236}">
              <a16:creationId xmlns:a16="http://schemas.microsoft.com/office/drawing/2014/main" xmlns="" id="{00000000-0008-0000-0300-0000AC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781" name="Picture 43" descr="ecblank">
          <a:extLst>
            <a:ext uri="{FF2B5EF4-FFF2-40B4-BE49-F238E27FC236}">
              <a16:creationId xmlns:a16="http://schemas.microsoft.com/office/drawing/2014/main" xmlns="" id="{00000000-0008-0000-0300-0000AD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782" name="Picture 47" descr="ecblank">
          <a:extLst>
            <a:ext uri="{FF2B5EF4-FFF2-40B4-BE49-F238E27FC236}">
              <a16:creationId xmlns:a16="http://schemas.microsoft.com/office/drawing/2014/main" xmlns="" id="{00000000-0008-0000-0300-0000AE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783" name="Picture 51" descr="ecblank">
          <a:extLst>
            <a:ext uri="{FF2B5EF4-FFF2-40B4-BE49-F238E27FC236}">
              <a16:creationId xmlns:a16="http://schemas.microsoft.com/office/drawing/2014/main" xmlns="" id="{00000000-0008-0000-0300-0000AF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784" name="Picture 55" descr="ecblank">
          <a:extLst>
            <a:ext uri="{FF2B5EF4-FFF2-40B4-BE49-F238E27FC236}">
              <a16:creationId xmlns:a16="http://schemas.microsoft.com/office/drawing/2014/main" xmlns="" id="{00000000-0008-0000-0300-0000B0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785" name="Picture 59" descr="ecblank">
          <a:extLst>
            <a:ext uri="{FF2B5EF4-FFF2-40B4-BE49-F238E27FC236}">
              <a16:creationId xmlns:a16="http://schemas.microsoft.com/office/drawing/2014/main" xmlns="" id="{00000000-0008-0000-0300-0000B1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786" name="Picture 63" descr="ecblank">
          <a:extLst>
            <a:ext uri="{FF2B5EF4-FFF2-40B4-BE49-F238E27FC236}">
              <a16:creationId xmlns:a16="http://schemas.microsoft.com/office/drawing/2014/main" xmlns="" id="{00000000-0008-0000-0300-0000B2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787" name="Picture 64" descr="ecblank">
          <a:extLst>
            <a:ext uri="{FF2B5EF4-FFF2-40B4-BE49-F238E27FC236}">
              <a16:creationId xmlns:a16="http://schemas.microsoft.com/office/drawing/2014/main" xmlns="" id="{00000000-0008-0000-0300-0000B3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788" name="Picture 65" descr="ecblank">
          <a:extLst>
            <a:ext uri="{FF2B5EF4-FFF2-40B4-BE49-F238E27FC236}">
              <a16:creationId xmlns:a16="http://schemas.microsoft.com/office/drawing/2014/main" xmlns="" id="{00000000-0008-0000-0300-0000B4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789" name="Picture 66" descr="ecblank">
          <a:extLst>
            <a:ext uri="{FF2B5EF4-FFF2-40B4-BE49-F238E27FC236}">
              <a16:creationId xmlns:a16="http://schemas.microsoft.com/office/drawing/2014/main" xmlns="" id="{00000000-0008-0000-0300-0000B5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790" name="Picture 68" descr="ecblank">
          <a:extLst>
            <a:ext uri="{FF2B5EF4-FFF2-40B4-BE49-F238E27FC236}">
              <a16:creationId xmlns:a16="http://schemas.microsoft.com/office/drawing/2014/main" xmlns="" id="{00000000-0008-0000-0300-0000B6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791" name="Picture 72" descr="ecblank">
          <a:extLst>
            <a:ext uri="{FF2B5EF4-FFF2-40B4-BE49-F238E27FC236}">
              <a16:creationId xmlns:a16="http://schemas.microsoft.com/office/drawing/2014/main" xmlns="" id="{00000000-0008-0000-0300-0000B7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792" name="Picture 97" descr="ecblank">
          <a:extLst>
            <a:ext uri="{FF2B5EF4-FFF2-40B4-BE49-F238E27FC236}">
              <a16:creationId xmlns:a16="http://schemas.microsoft.com/office/drawing/2014/main" xmlns="" id="{00000000-0008-0000-0300-0000B8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793" name="Picture 99" descr="ecblank">
          <a:extLst>
            <a:ext uri="{FF2B5EF4-FFF2-40B4-BE49-F238E27FC236}">
              <a16:creationId xmlns:a16="http://schemas.microsoft.com/office/drawing/2014/main" xmlns="" id="{00000000-0008-0000-0300-0000B9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794" name="Picture 101" descr="ecblank">
          <a:extLst>
            <a:ext uri="{FF2B5EF4-FFF2-40B4-BE49-F238E27FC236}">
              <a16:creationId xmlns:a16="http://schemas.microsoft.com/office/drawing/2014/main" xmlns="" id="{00000000-0008-0000-0300-0000BA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795" name="Picture 103" descr="ecblank">
          <a:extLst>
            <a:ext uri="{FF2B5EF4-FFF2-40B4-BE49-F238E27FC236}">
              <a16:creationId xmlns:a16="http://schemas.microsoft.com/office/drawing/2014/main" xmlns="" id="{00000000-0008-0000-0300-0000BB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796" name="Picture 105" descr="ecblank">
          <a:extLst>
            <a:ext uri="{FF2B5EF4-FFF2-40B4-BE49-F238E27FC236}">
              <a16:creationId xmlns:a16="http://schemas.microsoft.com/office/drawing/2014/main" xmlns="" id="{00000000-0008-0000-0300-0000BC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797" name="Picture 2" descr="ecblank">
          <a:extLst>
            <a:ext uri="{FF2B5EF4-FFF2-40B4-BE49-F238E27FC236}">
              <a16:creationId xmlns:a16="http://schemas.microsoft.com/office/drawing/2014/main" xmlns="" id="{00000000-0008-0000-0300-0000BD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798" name="Picture 6" descr="ecblank">
          <a:extLst>
            <a:ext uri="{FF2B5EF4-FFF2-40B4-BE49-F238E27FC236}">
              <a16:creationId xmlns:a16="http://schemas.microsoft.com/office/drawing/2014/main" xmlns="" id="{00000000-0008-0000-0300-0000BE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799" name="Picture 10" descr="ecblank">
          <a:extLst>
            <a:ext uri="{FF2B5EF4-FFF2-40B4-BE49-F238E27FC236}">
              <a16:creationId xmlns:a16="http://schemas.microsoft.com/office/drawing/2014/main" xmlns="" id="{00000000-0008-0000-0300-0000BF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00" name="Picture 14" descr="ecblank">
          <a:extLst>
            <a:ext uri="{FF2B5EF4-FFF2-40B4-BE49-F238E27FC236}">
              <a16:creationId xmlns:a16="http://schemas.microsoft.com/office/drawing/2014/main" xmlns="" id="{00000000-0008-0000-0300-0000C0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01" name="Picture 18" descr="ecblank">
          <a:extLst>
            <a:ext uri="{FF2B5EF4-FFF2-40B4-BE49-F238E27FC236}">
              <a16:creationId xmlns:a16="http://schemas.microsoft.com/office/drawing/2014/main" xmlns="" id="{00000000-0008-0000-0300-0000C1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02" name="Picture 22" descr="ecblank">
          <a:extLst>
            <a:ext uri="{FF2B5EF4-FFF2-40B4-BE49-F238E27FC236}">
              <a16:creationId xmlns:a16="http://schemas.microsoft.com/office/drawing/2014/main" xmlns="" id="{00000000-0008-0000-0300-0000C2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03" name="Picture 26" descr="ecblank">
          <a:extLst>
            <a:ext uri="{FF2B5EF4-FFF2-40B4-BE49-F238E27FC236}">
              <a16:creationId xmlns:a16="http://schemas.microsoft.com/office/drawing/2014/main" xmlns="" id="{00000000-0008-0000-0300-0000C3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04" name="Picture 30" descr="ecblank">
          <a:extLst>
            <a:ext uri="{FF2B5EF4-FFF2-40B4-BE49-F238E27FC236}">
              <a16:creationId xmlns:a16="http://schemas.microsoft.com/office/drawing/2014/main" xmlns="" id="{00000000-0008-0000-0300-0000C4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05" name="Picture 34" descr="ecblank">
          <a:extLst>
            <a:ext uri="{FF2B5EF4-FFF2-40B4-BE49-F238E27FC236}">
              <a16:creationId xmlns:a16="http://schemas.microsoft.com/office/drawing/2014/main" xmlns="" id="{00000000-0008-0000-0300-0000C5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06" name="Picture 38" descr="ecblank">
          <a:extLst>
            <a:ext uri="{FF2B5EF4-FFF2-40B4-BE49-F238E27FC236}">
              <a16:creationId xmlns:a16="http://schemas.microsoft.com/office/drawing/2014/main" xmlns="" id="{00000000-0008-0000-0300-0000C6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07" name="Picture 43" descr="ecblank">
          <a:extLst>
            <a:ext uri="{FF2B5EF4-FFF2-40B4-BE49-F238E27FC236}">
              <a16:creationId xmlns:a16="http://schemas.microsoft.com/office/drawing/2014/main" xmlns="" id="{00000000-0008-0000-0300-0000C7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08" name="Picture 47" descr="ecblank">
          <a:extLst>
            <a:ext uri="{FF2B5EF4-FFF2-40B4-BE49-F238E27FC236}">
              <a16:creationId xmlns:a16="http://schemas.microsoft.com/office/drawing/2014/main" xmlns="" id="{00000000-0008-0000-0300-0000C8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09" name="Picture 51" descr="ecblank">
          <a:extLst>
            <a:ext uri="{FF2B5EF4-FFF2-40B4-BE49-F238E27FC236}">
              <a16:creationId xmlns:a16="http://schemas.microsoft.com/office/drawing/2014/main" xmlns="" id="{00000000-0008-0000-0300-0000C9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10" name="Picture 55" descr="ecblank">
          <a:extLst>
            <a:ext uri="{FF2B5EF4-FFF2-40B4-BE49-F238E27FC236}">
              <a16:creationId xmlns:a16="http://schemas.microsoft.com/office/drawing/2014/main" xmlns="" id="{00000000-0008-0000-0300-0000CA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11" name="Picture 59" descr="ecblank">
          <a:extLst>
            <a:ext uri="{FF2B5EF4-FFF2-40B4-BE49-F238E27FC236}">
              <a16:creationId xmlns:a16="http://schemas.microsoft.com/office/drawing/2014/main" xmlns="" id="{00000000-0008-0000-0300-0000CB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12" name="Picture 63" descr="ecblank">
          <a:extLst>
            <a:ext uri="{FF2B5EF4-FFF2-40B4-BE49-F238E27FC236}">
              <a16:creationId xmlns:a16="http://schemas.microsoft.com/office/drawing/2014/main" xmlns="" id="{00000000-0008-0000-0300-0000CC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13" name="Picture 64" descr="ecblank">
          <a:extLst>
            <a:ext uri="{FF2B5EF4-FFF2-40B4-BE49-F238E27FC236}">
              <a16:creationId xmlns:a16="http://schemas.microsoft.com/office/drawing/2014/main" xmlns="" id="{00000000-0008-0000-0300-0000CD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14" name="Picture 65" descr="ecblank">
          <a:extLst>
            <a:ext uri="{FF2B5EF4-FFF2-40B4-BE49-F238E27FC236}">
              <a16:creationId xmlns:a16="http://schemas.microsoft.com/office/drawing/2014/main" xmlns="" id="{00000000-0008-0000-0300-0000CE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15" name="Picture 66" descr="ecblank">
          <a:extLst>
            <a:ext uri="{FF2B5EF4-FFF2-40B4-BE49-F238E27FC236}">
              <a16:creationId xmlns:a16="http://schemas.microsoft.com/office/drawing/2014/main" xmlns="" id="{00000000-0008-0000-0300-0000CF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16" name="Picture 68" descr="ecblank">
          <a:extLst>
            <a:ext uri="{FF2B5EF4-FFF2-40B4-BE49-F238E27FC236}">
              <a16:creationId xmlns:a16="http://schemas.microsoft.com/office/drawing/2014/main" xmlns="" id="{00000000-0008-0000-0300-0000D0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17" name="Picture 72" descr="ecblank">
          <a:extLst>
            <a:ext uri="{FF2B5EF4-FFF2-40B4-BE49-F238E27FC236}">
              <a16:creationId xmlns:a16="http://schemas.microsoft.com/office/drawing/2014/main" xmlns="" id="{00000000-0008-0000-0300-0000D1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18" name="Picture 97" descr="ecblank">
          <a:extLst>
            <a:ext uri="{FF2B5EF4-FFF2-40B4-BE49-F238E27FC236}">
              <a16:creationId xmlns:a16="http://schemas.microsoft.com/office/drawing/2014/main" xmlns="" id="{00000000-0008-0000-0300-0000D2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19" name="Picture 99" descr="ecblank">
          <a:extLst>
            <a:ext uri="{FF2B5EF4-FFF2-40B4-BE49-F238E27FC236}">
              <a16:creationId xmlns:a16="http://schemas.microsoft.com/office/drawing/2014/main" xmlns="" id="{00000000-0008-0000-0300-0000D3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20" name="Picture 101" descr="ecblank">
          <a:extLst>
            <a:ext uri="{FF2B5EF4-FFF2-40B4-BE49-F238E27FC236}">
              <a16:creationId xmlns:a16="http://schemas.microsoft.com/office/drawing/2014/main" xmlns="" id="{00000000-0008-0000-0300-0000D4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21" name="Picture 103" descr="ecblank">
          <a:extLst>
            <a:ext uri="{FF2B5EF4-FFF2-40B4-BE49-F238E27FC236}">
              <a16:creationId xmlns:a16="http://schemas.microsoft.com/office/drawing/2014/main" xmlns="" id="{00000000-0008-0000-0300-0000D5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22" name="Picture 26" descr="ecblank">
          <a:extLst>
            <a:ext uri="{FF2B5EF4-FFF2-40B4-BE49-F238E27FC236}">
              <a16:creationId xmlns:a16="http://schemas.microsoft.com/office/drawing/2014/main" xmlns="" id="{00000000-0008-0000-0300-0000D6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23" name="Picture 30" descr="ecblank">
          <a:extLst>
            <a:ext uri="{FF2B5EF4-FFF2-40B4-BE49-F238E27FC236}">
              <a16:creationId xmlns:a16="http://schemas.microsoft.com/office/drawing/2014/main" xmlns="" id="{00000000-0008-0000-0300-0000D7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24" name="Picture 34" descr="ecblank">
          <a:extLst>
            <a:ext uri="{FF2B5EF4-FFF2-40B4-BE49-F238E27FC236}">
              <a16:creationId xmlns:a16="http://schemas.microsoft.com/office/drawing/2014/main" xmlns="" id="{00000000-0008-0000-0300-0000D8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25" name="Picture 38" descr="ecblank">
          <a:extLst>
            <a:ext uri="{FF2B5EF4-FFF2-40B4-BE49-F238E27FC236}">
              <a16:creationId xmlns:a16="http://schemas.microsoft.com/office/drawing/2014/main" xmlns="" id="{00000000-0008-0000-0300-0000D9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26" name="Picture 43" descr="ecblank">
          <a:extLst>
            <a:ext uri="{FF2B5EF4-FFF2-40B4-BE49-F238E27FC236}">
              <a16:creationId xmlns:a16="http://schemas.microsoft.com/office/drawing/2014/main" xmlns="" id="{00000000-0008-0000-0300-0000DA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27" name="Picture 47" descr="ecblank">
          <a:extLst>
            <a:ext uri="{FF2B5EF4-FFF2-40B4-BE49-F238E27FC236}">
              <a16:creationId xmlns:a16="http://schemas.microsoft.com/office/drawing/2014/main" xmlns="" id="{00000000-0008-0000-0300-0000DB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28" name="Picture 51" descr="ecblank">
          <a:extLst>
            <a:ext uri="{FF2B5EF4-FFF2-40B4-BE49-F238E27FC236}">
              <a16:creationId xmlns:a16="http://schemas.microsoft.com/office/drawing/2014/main" xmlns="" id="{00000000-0008-0000-0300-0000DC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29" name="Picture 55" descr="ecblank">
          <a:extLst>
            <a:ext uri="{FF2B5EF4-FFF2-40B4-BE49-F238E27FC236}">
              <a16:creationId xmlns:a16="http://schemas.microsoft.com/office/drawing/2014/main" xmlns="" id="{00000000-0008-0000-0300-0000DD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30" name="Picture 59" descr="ecblank">
          <a:extLst>
            <a:ext uri="{FF2B5EF4-FFF2-40B4-BE49-F238E27FC236}">
              <a16:creationId xmlns:a16="http://schemas.microsoft.com/office/drawing/2014/main" xmlns="" id="{00000000-0008-0000-0300-0000DE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31" name="Picture 63" descr="ecblank">
          <a:extLst>
            <a:ext uri="{FF2B5EF4-FFF2-40B4-BE49-F238E27FC236}">
              <a16:creationId xmlns:a16="http://schemas.microsoft.com/office/drawing/2014/main" xmlns="" id="{00000000-0008-0000-0300-0000DF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32" name="Picture 64" descr="ecblank">
          <a:extLst>
            <a:ext uri="{FF2B5EF4-FFF2-40B4-BE49-F238E27FC236}">
              <a16:creationId xmlns:a16="http://schemas.microsoft.com/office/drawing/2014/main" xmlns="" id="{00000000-0008-0000-0300-0000E0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33" name="Picture 65" descr="ecblank">
          <a:extLst>
            <a:ext uri="{FF2B5EF4-FFF2-40B4-BE49-F238E27FC236}">
              <a16:creationId xmlns:a16="http://schemas.microsoft.com/office/drawing/2014/main" xmlns="" id="{00000000-0008-0000-0300-0000E1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34" name="Picture 66" descr="ecblank">
          <a:extLst>
            <a:ext uri="{FF2B5EF4-FFF2-40B4-BE49-F238E27FC236}">
              <a16:creationId xmlns:a16="http://schemas.microsoft.com/office/drawing/2014/main" xmlns="" id="{00000000-0008-0000-0300-0000E2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35" name="Picture 68" descr="ecblank">
          <a:extLst>
            <a:ext uri="{FF2B5EF4-FFF2-40B4-BE49-F238E27FC236}">
              <a16:creationId xmlns:a16="http://schemas.microsoft.com/office/drawing/2014/main" xmlns="" id="{00000000-0008-0000-0300-0000E3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36" name="Picture 72" descr="ecblank">
          <a:extLst>
            <a:ext uri="{FF2B5EF4-FFF2-40B4-BE49-F238E27FC236}">
              <a16:creationId xmlns:a16="http://schemas.microsoft.com/office/drawing/2014/main" xmlns="" id="{00000000-0008-0000-0300-0000E4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37" name="Picture 97" descr="ecblank">
          <a:extLst>
            <a:ext uri="{FF2B5EF4-FFF2-40B4-BE49-F238E27FC236}">
              <a16:creationId xmlns:a16="http://schemas.microsoft.com/office/drawing/2014/main" xmlns="" id="{00000000-0008-0000-0300-0000E5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38" name="Picture 99" descr="ecblank">
          <a:extLst>
            <a:ext uri="{FF2B5EF4-FFF2-40B4-BE49-F238E27FC236}">
              <a16:creationId xmlns:a16="http://schemas.microsoft.com/office/drawing/2014/main" xmlns="" id="{00000000-0008-0000-0300-0000E6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39" name="Picture 101" descr="ecblank">
          <a:extLst>
            <a:ext uri="{FF2B5EF4-FFF2-40B4-BE49-F238E27FC236}">
              <a16:creationId xmlns:a16="http://schemas.microsoft.com/office/drawing/2014/main" xmlns="" id="{00000000-0008-0000-0300-0000E7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40" name="Picture 103" descr="ecblank">
          <a:extLst>
            <a:ext uri="{FF2B5EF4-FFF2-40B4-BE49-F238E27FC236}">
              <a16:creationId xmlns:a16="http://schemas.microsoft.com/office/drawing/2014/main" xmlns="" id="{00000000-0008-0000-0300-0000E8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41" name="Picture 105" descr="ecblank">
          <a:extLst>
            <a:ext uri="{FF2B5EF4-FFF2-40B4-BE49-F238E27FC236}">
              <a16:creationId xmlns:a16="http://schemas.microsoft.com/office/drawing/2014/main" xmlns="" id="{00000000-0008-0000-0300-0000E9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42" name="Picture 2" descr="ecblank">
          <a:extLst>
            <a:ext uri="{FF2B5EF4-FFF2-40B4-BE49-F238E27FC236}">
              <a16:creationId xmlns:a16="http://schemas.microsoft.com/office/drawing/2014/main" xmlns="" id="{00000000-0008-0000-0300-0000EA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43" name="Picture 6" descr="ecblank">
          <a:extLst>
            <a:ext uri="{FF2B5EF4-FFF2-40B4-BE49-F238E27FC236}">
              <a16:creationId xmlns:a16="http://schemas.microsoft.com/office/drawing/2014/main" xmlns="" id="{00000000-0008-0000-0300-0000EB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44" name="Picture 10" descr="ecblank">
          <a:extLst>
            <a:ext uri="{FF2B5EF4-FFF2-40B4-BE49-F238E27FC236}">
              <a16:creationId xmlns:a16="http://schemas.microsoft.com/office/drawing/2014/main" xmlns="" id="{00000000-0008-0000-0300-0000EC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45" name="Picture 14" descr="ecblank">
          <a:extLst>
            <a:ext uri="{FF2B5EF4-FFF2-40B4-BE49-F238E27FC236}">
              <a16:creationId xmlns:a16="http://schemas.microsoft.com/office/drawing/2014/main" xmlns="" id="{00000000-0008-0000-0300-0000ED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46" name="Picture 18" descr="ecblank">
          <a:extLst>
            <a:ext uri="{FF2B5EF4-FFF2-40B4-BE49-F238E27FC236}">
              <a16:creationId xmlns:a16="http://schemas.microsoft.com/office/drawing/2014/main" xmlns="" id="{00000000-0008-0000-0300-0000EE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47" name="Picture 22" descr="ecblank">
          <a:extLst>
            <a:ext uri="{FF2B5EF4-FFF2-40B4-BE49-F238E27FC236}">
              <a16:creationId xmlns:a16="http://schemas.microsoft.com/office/drawing/2014/main" xmlns="" id="{00000000-0008-0000-0300-0000EF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48" name="Picture 26" descr="ecblank">
          <a:extLst>
            <a:ext uri="{FF2B5EF4-FFF2-40B4-BE49-F238E27FC236}">
              <a16:creationId xmlns:a16="http://schemas.microsoft.com/office/drawing/2014/main" xmlns="" id="{00000000-0008-0000-0300-0000F0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49" name="Picture 30" descr="ecblank">
          <a:extLst>
            <a:ext uri="{FF2B5EF4-FFF2-40B4-BE49-F238E27FC236}">
              <a16:creationId xmlns:a16="http://schemas.microsoft.com/office/drawing/2014/main" xmlns="" id="{00000000-0008-0000-0300-0000F1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50" name="Picture 34" descr="ecblank">
          <a:extLst>
            <a:ext uri="{FF2B5EF4-FFF2-40B4-BE49-F238E27FC236}">
              <a16:creationId xmlns:a16="http://schemas.microsoft.com/office/drawing/2014/main" xmlns="" id="{00000000-0008-0000-0300-0000F2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51" name="Picture 38" descr="ecblank">
          <a:extLst>
            <a:ext uri="{FF2B5EF4-FFF2-40B4-BE49-F238E27FC236}">
              <a16:creationId xmlns:a16="http://schemas.microsoft.com/office/drawing/2014/main" xmlns="" id="{00000000-0008-0000-0300-0000F3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52" name="Picture 43" descr="ecblank">
          <a:extLst>
            <a:ext uri="{FF2B5EF4-FFF2-40B4-BE49-F238E27FC236}">
              <a16:creationId xmlns:a16="http://schemas.microsoft.com/office/drawing/2014/main" xmlns="" id="{00000000-0008-0000-0300-0000F4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53" name="Picture 47" descr="ecblank">
          <a:extLst>
            <a:ext uri="{FF2B5EF4-FFF2-40B4-BE49-F238E27FC236}">
              <a16:creationId xmlns:a16="http://schemas.microsoft.com/office/drawing/2014/main" xmlns="" id="{00000000-0008-0000-0300-0000F5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54" name="Picture 51" descr="ecblank">
          <a:extLst>
            <a:ext uri="{FF2B5EF4-FFF2-40B4-BE49-F238E27FC236}">
              <a16:creationId xmlns:a16="http://schemas.microsoft.com/office/drawing/2014/main" xmlns="" id="{00000000-0008-0000-0300-0000F6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55" name="Picture 55" descr="ecblank">
          <a:extLst>
            <a:ext uri="{FF2B5EF4-FFF2-40B4-BE49-F238E27FC236}">
              <a16:creationId xmlns:a16="http://schemas.microsoft.com/office/drawing/2014/main" xmlns="" id="{00000000-0008-0000-0300-0000F7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56" name="Picture 59" descr="ecblank">
          <a:extLst>
            <a:ext uri="{FF2B5EF4-FFF2-40B4-BE49-F238E27FC236}">
              <a16:creationId xmlns:a16="http://schemas.microsoft.com/office/drawing/2014/main" xmlns="" id="{00000000-0008-0000-0300-0000F8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57" name="Picture 63" descr="ecblank">
          <a:extLst>
            <a:ext uri="{FF2B5EF4-FFF2-40B4-BE49-F238E27FC236}">
              <a16:creationId xmlns:a16="http://schemas.microsoft.com/office/drawing/2014/main" xmlns="" id="{00000000-0008-0000-0300-0000F9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58" name="Picture 64" descr="ecblank">
          <a:extLst>
            <a:ext uri="{FF2B5EF4-FFF2-40B4-BE49-F238E27FC236}">
              <a16:creationId xmlns:a16="http://schemas.microsoft.com/office/drawing/2014/main" xmlns="" id="{00000000-0008-0000-0300-0000FA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59" name="Picture 65" descr="ecblank">
          <a:extLst>
            <a:ext uri="{FF2B5EF4-FFF2-40B4-BE49-F238E27FC236}">
              <a16:creationId xmlns:a16="http://schemas.microsoft.com/office/drawing/2014/main" xmlns="" id="{00000000-0008-0000-0300-0000FB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60" name="Picture 66" descr="ecblank">
          <a:extLst>
            <a:ext uri="{FF2B5EF4-FFF2-40B4-BE49-F238E27FC236}">
              <a16:creationId xmlns:a16="http://schemas.microsoft.com/office/drawing/2014/main" xmlns="" id="{00000000-0008-0000-0300-0000FC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61" name="Picture 68" descr="ecblank">
          <a:extLst>
            <a:ext uri="{FF2B5EF4-FFF2-40B4-BE49-F238E27FC236}">
              <a16:creationId xmlns:a16="http://schemas.microsoft.com/office/drawing/2014/main" xmlns="" id="{00000000-0008-0000-0300-0000FD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62" name="Picture 72" descr="ecblank">
          <a:extLst>
            <a:ext uri="{FF2B5EF4-FFF2-40B4-BE49-F238E27FC236}">
              <a16:creationId xmlns:a16="http://schemas.microsoft.com/office/drawing/2014/main" xmlns="" id="{00000000-0008-0000-0300-0000FE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63" name="Picture 97" descr="ecblank">
          <a:extLst>
            <a:ext uri="{FF2B5EF4-FFF2-40B4-BE49-F238E27FC236}">
              <a16:creationId xmlns:a16="http://schemas.microsoft.com/office/drawing/2014/main" xmlns="" id="{00000000-0008-0000-0300-0000FF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64" name="Picture 99" descr="ecblank">
          <a:extLst>
            <a:ext uri="{FF2B5EF4-FFF2-40B4-BE49-F238E27FC236}">
              <a16:creationId xmlns:a16="http://schemas.microsoft.com/office/drawing/2014/main" xmlns="" id="{00000000-0008-0000-0300-000000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65" name="Picture 101" descr="ecblank">
          <a:extLst>
            <a:ext uri="{FF2B5EF4-FFF2-40B4-BE49-F238E27FC236}">
              <a16:creationId xmlns:a16="http://schemas.microsoft.com/office/drawing/2014/main" xmlns="" id="{00000000-0008-0000-0300-000001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66" name="Picture 103" descr="ecblank">
          <a:extLst>
            <a:ext uri="{FF2B5EF4-FFF2-40B4-BE49-F238E27FC236}">
              <a16:creationId xmlns:a16="http://schemas.microsoft.com/office/drawing/2014/main" xmlns="" id="{00000000-0008-0000-0300-000002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867" name="Picture 30" descr="ecblank">
          <a:extLst>
            <a:ext uri="{FF2B5EF4-FFF2-40B4-BE49-F238E27FC236}">
              <a16:creationId xmlns:a16="http://schemas.microsoft.com/office/drawing/2014/main" xmlns="" id="{00000000-0008-0000-0300-000003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868" name="Picture 34" descr="ecblank">
          <a:extLst>
            <a:ext uri="{FF2B5EF4-FFF2-40B4-BE49-F238E27FC236}">
              <a16:creationId xmlns:a16="http://schemas.microsoft.com/office/drawing/2014/main" xmlns="" id="{00000000-0008-0000-0300-000004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869" name="Picture 38" descr="ecblank">
          <a:extLst>
            <a:ext uri="{FF2B5EF4-FFF2-40B4-BE49-F238E27FC236}">
              <a16:creationId xmlns:a16="http://schemas.microsoft.com/office/drawing/2014/main" xmlns="" id="{00000000-0008-0000-0300-000005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870" name="Picture 43" descr="ecblank">
          <a:extLst>
            <a:ext uri="{FF2B5EF4-FFF2-40B4-BE49-F238E27FC236}">
              <a16:creationId xmlns:a16="http://schemas.microsoft.com/office/drawing/2014/main" xmlns="" id="{00000000-0008-0000-0300-000006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871" name="Picture 47" descr="ecblank">
          <a:extLst>
            <a:ext uri="{FF2B5EF4-FFF2-40B4-BE49-F238E27FC236}">
              <a16:creationId xmlns:a16="http://schemas.microsoft.com/office/drawing/2014/main" xmlns="" id="{00000000-0008-0000-0300-000007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872" name="Picture 51" descr="ecblank">
          <a:extLst>
            <a:ext uri="{FF2B5EF4-FFF2-40B4-BE49-F238E27FC236}">
              <a16:creationId xmlns:a16="http://schemas.microsoft.com/office/drawing/2014/main" xmlns="" id="{00000000-0008-0000-0300-000008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873" name="Picture 55" descr="ecblank">
          <a:extLst>
            <a:ext uri="{FF2B5EF4-FFF2-40B4-BE49-F238E27FC236}">
              <a16:creationId xmlns:a16="http://schemas.microsoft.com/office/drawing/2014/main" xmlns="" id="{00000000-0008-0000-0300-000009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874" name="Picture 59" descr="ecblank">
          <a:extLst>
            <a:ext uri="{FF2B5EF4-FFF2-40B4-BE49-F238E27FC236}">
              <a16:creationId xmlns:a16="http://schemas.microsoft.com/office/drawing/2014/main" xmlns="" id="{00000000-0008-0000-0300-00000A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875" name="Picture 63" descr="ecblank">
          <a:extLst>
            <a:ext uri="{FF2B5EF4-FFF2-40B4-BE49-F238E27FC236}">
              <a16:creationId xmlns:a16="http://schemas.microsoft.com/office/drawing/2014/main" xmlns="" id="{00000000-0008-0000-0300-00000B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876" name="Picture 64" descr="ecblank">
          <a:extLst>
            <a:ext uri="{FF2B5EF4-FFF2-40B4-BE49-F238E27FC236}">
              <a16:creationId xmlns:a16="http://schemas.microsoft.com/office/drawing/2014/main" xmlns="" id="{00000000-0008-0000-0300-00000C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877" name="Picture 65" descr="ecblank">
          <a:extLst>
            <a:ext uri="{FF2B5EF4-FFF2-40B4-BE49-F238E27FC236}">
              <a16:creationId xmlns:a16="http://schemas.microsoft.com/office/drawing/2014/main" xmlns="" id="{00000000-0008-0000-0300-00000D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878" name="Picture 66" descr="ecblank">
          <a:extLst>
            <a:ext uri="{FF2B5EF4-FFF2-40B4-BE49-F238E27FC236}">
              <a16:creationId xmlns:a16="http://schemas.microsoft.com/office/drawing/2014/main" xmlns="" id="{00000000-0008-0000-0300-00000E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879" name="Picture 68" descr="ecblank">
          <a:extLst>
            <a:ext uri="{FF2B5EF4-FFF2-40B4-BE49-F238E27FC236}">
              <a16:creationId xmlns:a16="http://schemas.microsoft.com/office/drawing/2014/main" xmlns="" id="{00000000-0008-0000-0300-00000F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880" name="Picture 72" descr="ecblank">
          <a:extLst>
            <a:ext uri="{FF2B5EF4-FFF2-40B4-BE49-F238E27FC236}">
              <a16:creationId xmlns:a16="http://schemas.microsoft.com/office/drawing/2014/main" xmlns="" id="{00000000-0008-0000-0300-000010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881" name="Picture 97" descr="ecblank">
          <a:extLst>
            <a:ext uri="{FF2B5EF4-FFF2-40B4-BE49-F238E27FC236}">
              <a16:creationId xmlns:a16="http://schemas.microsoft.com/office/drawing/2014/main" xmlns="" id="{00000000-0008-0000-0300-000011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882" name="Picture 99" descr="ecblank">
          <a:extLst>
            <a:ext uri="{FF2B5EF4-FFF2-40B4-BE49-F238E27FC236}">
              <a16:creationId xmlns:a16="http://schemas.microsoft.com/office/drawing/2014/main" xmlns="" id="{00000000-0008-0000-0300-000012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883" name="Picture 101" descr="ecblank">
          <a:extLst>
            <a:ext uri="{FF2B5EF4-FFF2-40B4-BE49-F238E27FC236}">
              <a16:creationId xmlns:a16="http://schemas.microsoft.com/office/drawing/2014/main" xmlns="" id="{00000000-0008-0000-0300-000013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884" name="Picture 103" descr="ecblank">
          <a:extLst>
            <a:ext uri="{FF2B5EF4-FFF2-40B4-BE49-F238E27FC236}">
              <a16:creationId xmlns:a16="http://schemas.microsoft.com/office/drawing/2014/main" xmlns="" id="{00000000-0008-0000-0300-000014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885" name="Picture 105" descr="ecblank">
          <a:extLst>
            <a:ext uri="{FF2B5EF4-FFF2-40B4-BE49-F238E27FC236}">
              <a16:creationId xmlns:a16="http://schemas.microsoft.com/office/drawing/2014/main" xmlns="" id="{00000000-0008-0000-0300-000015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886" name="Picture 2" descr="ecblank">
          <a:extLst>
            <a:ext uri="{FF2B5EF4-FFF2-40B4-BE49-F238E27FC236}">
              <a16:creationId xmlns:a16="http://schemas.microsoft.com/office/drawing/2014/main" xmlns="" id="{00000000-0008-0000-0300-000016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887" name="Picture 6" descr="ecblank">
          <a:extLst>
            <a:ext uri="{FF2B5EF4-FFF2-40B4-BE49-F238E27FC236}">
              <a16:creationId xmlns:a16="http://schemas.microsoft.com/office/drawing/2014/main" xmlns="" id="{00000000-0008-0000-0300-000017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888" name="Picture 10" descr="ecblank">
          <a:extLst>
            <a:ext uri="{FF2B5EF4-FFF2-40B4-BE49-F238E27FC236}">
              <a16:creationId xmlns:a16="http://schemas.microsoft.com/office/drawing/2014/main" xmlns="" id="{00000000-0008-0000-0300-000018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889" name="Picture 14" descr="ecblank">
          <a:extLst>
            <a:ext uri="{FF2B5EF4-FFF2-40B4-BE49-F238E27FC236}">
              <a16:creationId xmlns:a16="http://schemas.microsoft.com/office/drawing/2014/main" xmlns="" id="{00000000-0008-0000-0300-000019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890" name="Picture 18" descr="ecblank">
          <a:extLst>
            <a:ext uri="{FF2B5EF4-FFF2-40B4-BE49-F238E27FC236}">
              <a16:creationId xmlns:a16="http://schemas.microsoft.com/office/drawing/2014/main" xmlns="" id="{00000000-0008-0000-0300-00001A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891" name="Picture 22" descr="ecblank">
          <a:extLst>
            <a:ext uri="{FF2B5EF4-FFF2-40B4-BE49-F238E27FC236}">
              <a16:creationId xmlns:a16="http://schemas.microsoft.com/office/drawing/2014/main" xmlns="" id="{00000000-0008-0000-0300-00001B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892" name="Picture 26" descr="ecblank">
          <a:extLst>
            <a:ext uri="{FF2B5EF4-FFF2-40B4-BE49-F238E27FC236}">
              <a16:creationId xmlns:a16="http://schemas.microsoft.com/office/drawing/2014/main" xmlns="" id="{00000000-0008-0000-0300-00001C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893" name="Picture 30" descr="ecblank">
          <a:extLst>
            <a:ext uri="{FF2B5EF4-FFF2-40B4-BE49-F238E27FC236}">
              <a16:creationId xmlns:a16="http://schemas.microsoft.com/office/drawing/2014/main" xmlns="" id="{00000000-0008-0000-0300-00001D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894" name="Picture 34" descr="ecblank">
          <a:extLst>
            <a:ext uri="{FF2B5EF4-FFF2-40B4-BE49-F238E27FC236}">
              <a16:creationId xmlns:a16="http://schemas.microsoft.com/office/drawing/2014/main" xmlns="" id="{00000000-0008-0000-0300-00001E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895" name="Picture 38" descr="ecblank">
          <a:extLst>
            <a:ext uri="{FF2B5EF4-FFF2-40B4-BE49-F238E27FC236}">
              <a16:creationId xmlns:a16="http://schemas.microsoft.com/office/drawing/2014/main" xmlns="" id="{00000000-0008-0000-0300-00001F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896" name="Picture 43" descr="ecblank">
          <a:extLst>
            <a:ext uri="{FF2B5EF4-FFF2-40B4-BE49-F238E27FC236}">
              <a16:creationId xmlns:a16="http://schemas.microsoft.com/office/drawing/2014/main" xmlns="" id="{00000000-0008-0000-0300-000020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897" name="Picture 47" descr="ecblank">
          <a:extLst>
            <a:ext uri="{FF2B5EF4-FFF2-40B4-BE49-F238E27FC236}">
              <a16:creationId xmlns:a16="http://schemas.microsoft.com/office/drawing/2014/main" xmlns="" id="{00000000-0008-0000-0300-000021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898" name="Picture 51" descr="ecblank">
          <a:extLst>
            <a:ext uri="{FF2B5EF4-FFF2-40B4-BE49-F238E27FC236}">
              <a16:creationId xmlns:a16="http://schemas.microsoft.com/office/drawing/2014/main" xmlns="" id="{00000000-0008-0000-0300-000022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899" name="Picture 55" descr="ecblank">
          <a:extLst>
            <a:ext uri="{FF2B5EF4-FFF2-40B4-BE49-F238E27FC236}">
              <a16:creationId xmlns:a16="http://schemas.microsoft.com/office/drawing/2014/main" xmlns="" id="{00000000-0008-0000-0300-000023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900" name="Picture 59" descr="ecblank">
          <a:extLst>
            <a:ext uri="{FF2B5EF4-FFF2-40B4-BE49-F238E27FC236}">
              <a16:creationId xmlns:a16="http://schemas.microsoft.com/office/drawing/2014/main" xmlns="" id="{00000000-0008-0000-0300-000024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901" name="Picture 63" descr="ecblank">
          <a:extLst>
            <a:ext uri="{FF2B5EF4-FFF2-40B4-BE49-F238E27FC236}">
              <a16:creationId xmlns:a16="http://schemas.microsoft.com/office/drawing/2014/main" xmlns="" id="{00000000-0008-0000-0300-000025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902" name="Picture 64" descr="ecblank">
          <a:extLst>
            <a:ext uri="{FF2B5EF4-FFF2-40B4-BE49-F238E27FC236}">
              <a16:creationId xmlns:a16="http://schemas.microsoft.com/office/drawing/2014/main" xmlns="" id="{00000000-0008-0000-0300-000026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903" name="Picture 65" descr="ecblank">
          <a:extLst>
            <a:ext uri="{FF2B5EF4-FFF2-40B4-BE49-F238E27FC236}">
              <a16:creationId xmlns:a16="http://schemas.microsoft.com/office/drawing/2014/main" xmlns="" id="{00000000-0008-0000-0300-000027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904" name="Picture 66" descr="ecblank">
          <a:extLst>
            <a:ext uri="{FF2B5EF4-FFF2-40B4-BE49-F238E27FC236}">
              <a16:creationId xmlns:a16="http://schemas.microsoft.com/office/drawing/2014/main" xmlns="" id="{00000000-0008-0000-0300-000028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905" name="Picture 68" descr="ecblank">
          <a:extLst>
            <a:ext uri="{FF2B5EF4-FFF2-40B4-BE49-F238E27FC236}">
              <a16:creationId xmlns:a16="http://schemas.microsoft.com/office/drawing/2014/main" xmlns="" id="{00000000-0008-0000-0300-000029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906" name="Picture 72" descr="ecblank">
          <a:extLst>
            <a:ext uri="{FF2B5EF4-FFF2-40B4-BE49-F238E27FC236}">
              <a16:creationId xmlns:a16="http://schemas.microsoft.com/office/drawing/2014/main" xmlns="" id="{00000000-0008-0000-0300-00002A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907" name="Picture 97" descr="ecblank">
          <a:extLst>
            <a:ext uri="{FF2B5EF4-FFF2-40B4-BE49-F238E27FC236}">
              <a16:creationId xmlns:a16="http://schemas.microsoft.com/office/drawing/2014/main" xmlns="" id="{00000000-0008-0000-0300-00002B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908" name="Picture 99" descr="ecblank">
          <a:extLst>
            <a:ext uri="{FF2B5EF4-FFF2-40B4-BE49-F238E27FC236}">
              <a16:creationId xmlns:a16="http://schemas.microsoft.com/office/drawing/2014/main" xmlns="" id="{00000000-0008-0000-0300-00002C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909" name="Picture 101" descr="ecblank">
          <a:extLst>
            <a:ext uri="{FF2B5EF4-FFF2-40B4-BE49-F238E27FC236}">
              <a16:creationId xmlns:a16="http://schemas.microsoft.com/office/drawing/2014/main" xmlns="" id="{00000000-0008-0000-0300-00002D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910" name="Picture 103" descr="ecblank">
          <a:extLst>
            <a:ext uri="{FF2B5EF4-FFF2-40B4-BE49-F238E27FC236}">
              <a16:creationId xmlns:a16="http://schemas.microsoft.com/office/drawing/2014/main" xmlns="" id="{00000000-0008-0000-0300-00002E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911" name="Picture 26" descr="ecblank">
          <a:extLst>
            <a:ext uri="{FF2B5EF4-FFF2-40B4-BE49-F238E27FC236}">
              <a16:creationId xmlns:a16="http://schemas.microsoft.com/office/drawing/2014/main" xmlns="" id="{00000000-0008-0000-0300-00002F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912" name="Picture 30" descr="ecblank">
          <a:extLst>
            <a:ext uri="{FF2B5EF4-FFF2-40B4-BE49-F238E27FC236}">
              <a16:creationId xmlns:a16="http://schemas.microsoft.com/office/drawing/2014/main" xmlns="" id="{00000000-0008-0000-0300-000030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913" name="Picture 34" descr="ecblank">
          <a:extLst>
            <a:ext uri="{FF2B5EF4-FFF2-40B4-BE49-F238E27FC236}">
              <a16:creationId xmlns:a16="http://schemas.microsoft.com/office/drawing/2014/main" xmlns="" id="{00000000-0008-0000-0300-000031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914" name="Picture 38" descr="ecblank">
          <a:extLst>
            <a:ext uri="{FF2B5EF4-FFF2-40B4-BE49-F238E27FC236}">
              <a16:creationId xmlns:a16="http://schemas.microsoft.com/office/drawing/2014/main" xmlns="" id="{00000000-0008-0000-0300-000032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915" name="Picture 43" descr="ecblank">
          <a:extLst>
            <a:ext uri="{FF2B5EF4-FFF2-40B4-BE49-F238E27FC236}">
              <a16:creationId xmlns:a16="http://schemas.microsoft.com/office/drawing/2014/main" xmlns="" id="{00000000-0008-0000-0300-000033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916" name="Picture 47" descr="ecblank">
          <a:extLst>
            <a:ext uri="{FF2B5EF4-FFF2-40B4-BE49-F238E27FC236}">
              <a16:creationId xmlns:a16="http://schemas.microsoft.com/office/drawing/2014/main" xmlns="" id="{00000000-0008-0000-0300-000034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917" name="Picture 51" descr="ecblank">
          <a:extLst>
            <a:ext uri="{FF2B5EF4-FFF2-40B4-BE49-F238E27FC236}">
              <a16:creationId xmlns:a16="http://schemas.microsoft.com/office/drawing/2014/main" xmlns="" id="{00000000-0008-0000-0300-000035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918" name="Picture 55" descr="ecblank">
          <a:extLst>
            <a:ext uri="{FF2B5EF4-FFF2-40B4-BE49-F238E27FC236}">
              <a16:creationId xmlns:a16="http://schemas.microsoft.com/office/drawing/2014/main" xmlns="" id="{00000000-0008-0000-0300-000036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919" name="Picture 59" descr="ecblank">
          <a:extLst>
            <a:ext uri="{FF2B5EF4-FFF2-40B4-BE49-F238E27FC236}">
              <a16:creationId xmlns:a16="http://schemas.microsoft.com/office/drawing/2014/main" xmlns="" id="{00000000-0008-0000-0300-000037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920" name="Picture 63" descr="ecblank">
          <a:extLst>
            <a:ext uri="{FF2B5EF4-FFF2-40B4-BE49-F238E27FC236}">
              <a16:creationId xmlns:a16="http://schemas.microsoft.com/office/drawing/2014/main" xmlns="" id="{00000000-0008-0000-0300-000038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921" name="Picture 64" descr="ecblank">
          <a:extLst>
            <a:ext uri="{FF2B5EF4-FFF2-40B4-BE49-F238E27FC236}">
              <a16:creationId xmlns:a16="http://schemas.microsoft.com/office/drawing/2014/main" xmlns="" id="{00000000-0008-0000-0300-000039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922" name="Picture 65" descr="ecblank">
          <a:extLst>
            <a:ext uri="{FF2B5EF4-FFF2-40B4-BE49-F238E27FC236}">
              <a16:creationId xmlns:a16="http://schemas.microsoft.com/office/drawing/2014/main" xmlns="" id="{00000000-0008-0000-0300-00003A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923" name="Picture 66" descr="ecblank">
          <a:extLst>
            <a:ext uri="{FF2B5EF4-FFF2-40B4-BE49-F238E27FC236}">
              <a16:creationId xmlns:a16="http://schemas.microsoft.com/office/drawing/2014/main" xmlns="" id="{00000000-0008-0000-0300-00003B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924" name="Picture 68" descr="ecblank">
          <a:extLst>
            <a:ext uri="{FF2B5EF4-FFF2-40B4-BE49-F238E27FC236}">
              <a16:creationId xmlns:a16="http://schemas.microsoft.com/office/drawing/2014/main" xmlns="" id="{00000000-0008-0000-0300-00003C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925" name="Picture 72" descr="ecblank">
          <a:extLst>
            <a:ext uri="{FF2B5EF4-FFF2-40B4-BE49-F238E27FC236}">
              <a16:creationId xmlns:a16="http://schemas.microsoft.com/office/drawing/2014/main" xmlns="" id="{00000000-0008-0000-0300-00003D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926" name="Picture 97" descr="ecblank">
          <a:extLst>
            <a:ext uri="{FF2B5EF4-FFF2-40B4-BE49-F238E27FC236}">
              <a16:creationId xmlns:a16="http://schemas.microsoft.com/office/drawing/2014/main" xmlns="" id="{00000000-0008-0000-0300-00003E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927" name="Picture 99" descr="ecblank">
          <a:extLst>
            <a:ext uri="{FF2B5EF4-FFF2-40B4-BE49-F238E27FC236}">
              <a16:creationId xmlns:a16="http://schemas.microsoft.com/office/drawing/2014/main" xmlns="" id="{00000000-0008-0000-0300-00003F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928" name="Picture 101" descr="ecblank">
          <a:extLst>
            <a:ext uri="{FF2B5EF4-FFF2-40B4-BE49-F238E27FC236}">
              <a16:creationId xmlns:a16="http://schemas.microsoft.com/office/drawing/2014/main" xmlns="" id="{00000000-0008-0000-0300-000040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929" name="Picture 103" descr="ecblank">
          <a:extLst>
            <a:ext uri="{FF2B5EF4-FFF2-40B4-BE49-F238E27FC236}">
              <a16:creationId xmlns:a16="http://schemas.microsoft.com/office/drawing/2014/main" xmlns="" id="{00000000-0008-0000-0300-000041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930" name="Picture 105" descr="ecblank">
          <a:extLst>
            <a:ext uri="{FF2B5EF4-FFF2-40B4-BE49-F238E27FC236}">
              <a16:creationId xmlns:a16="http://schemas.microsoft.com/office/drawing/2014/main" xmlns="" id="{00000000-0008-0000-0300-000042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931" name="Picture 2" descr="ecblank">
          <a:extLst>
            <a:ext uri="{FF2B5EF4-FFF2-40B4-BE49-F238E27FC236}">
              <a16:creationId xmlns:a16="http://schemas.microsoft.com/office/drawing/2014/main" xmlns="" id="{00000000-0008-0000-0300-000043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932" name="Picture 6" descr="ecblank">
          <a:extLst>
            <a:ext uri="{FF2B5EF4-FFF2-40B4-BE49-F238E27FC236}">
              <a16:creationId xmlns:a16="http://schemas.microsoft.com/office/drawing/2014/main" xmlns="" id="{00000000-0008-0000-0300-000044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933" name="Picture 10" descr="ecblank">
          <a:extLst>
            <a:ext uri="{FF2B5EF4-FFF2-40B4-BE49-F238E27FC236}">
              <a16:creationId xmlns:a16="http://schemas.microsoft.com/office/drawing/2014/main" xmlns="" id="{00000000-0008-0000-0300-000045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934" name="Picture 14" descr="ecblank">
          <a:extLst>
            <a:ext uri="{FF2B5EF4-FFF2-40B4-BE49-F238E27FC236}">
              <a16:creationId xmlns:a16="http://schemas.microsoft.com/office/drawing/2014/main" xmlns="" id="{00000000-0008-0000-0300-000046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935" name="Picture 18" descr="ecblank">
          <a:extLst>
            <a:ext uri="{FF2B5EF4-FFF2-40B4-BE49-F238E27FC236}">
              <a16:creationId xmlns:a16="http://schemas.microsoft.com/office/drawing/2014/main" xmlns="" id="{00000000-0008-0000-0300-000047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936" name="Picture 22" descr="ecblank">
          <a:extLst>
            <a:ext uri="{FF2B5EF4-FFF2-40B4-BE49-F238E27FC236}">
              <a16:creationId xmlns:a16="http://schemas.microsoft.com/office/drawing/2014/main" xmlns="" id="{00000000-0008-0000-0300-000048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937" name="Picture 26" descr="ecblank">
          <a:extLst>
            <a:ext uri="{FF2B5EF4-FFF2-40B4-BE49-F238E27FC236}">
              <a16:creationId xmlns:a16="http://schemas.microsoft.com/office/drawing/2014/main" xmlns="" id="{00000000-0008-0000-0300-000049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938" name="Picture 30" descr="ecblank">
          <a:extLst>
            <a:ext uri="{FF2B5EF4-FFF2-40B4-BE49-F238E27FC236}">
              <a16:creationId xmlns:a16="http://schemas.microsoft.com/office/drawing/2014/main" xmlns="" id="{00000000-0008-0000-0300-00004A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939" name="Picture 34" descr="ecblank">
          <a:extLst>
            <a:ext uri="{FF2B5EF4-FFF2-40B4-BE49-F238E27FC236}">
              <a16:creationId xmlns:a16="http://schemas.microsoft.com/office/drawing/2014/main" xmlns="" id="{00000000-0008-0000-0300-00004B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940" name="Picture 38" descr="ecblank">
          <a:extLst>
            <a:ext uri="{FF2B5EF4-FFF2-40B4-BE49-F238E27FC236}">
              <a16:creationId xmlns:a16="http://schemas.microsoft.com/office/drawing/2014/main" xmlns="" id="{00000000-0008-0000-0300-00004C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941" name="Picture 43" descr="ecblank">
          <a:extLst>
            <a:ext uri="{FF2B5EF4-FFF2-40B4-BE49-F238E27FC236}">
              <a16:creationId xmlns:a16="http://schemas.microsoft.com/office/drawing/2014/main" xmlns="" id="{00000000-0008-0000-0300-00004D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942" name="Picture 47" descr="ecblank">
          <a:extLst>
            <a:ext uri="{FF2B5EF4-FFF2-40B4-BE49-F238E27FC236}">
              <a16:creationId xmlns:a16="http://schemas.microsoft.com/office/drawing/2014/main" xmlns="" id="{00000000-0008-0000-0300-00004E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943" name="Picture 51" descr="ecblank">
          <a:extLst>
            <a:ext uri="{FF2B5EF4-FFF2-40B4-BE49-F238E27FC236}">
              <a16:creationId xmlns:a16="http://schemas.microsoft.com/office/drawing/2014/main" xmlns="" id="{00000000-0008-0000-0300-00004F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944" name="Picture 55" descr="ecblank">
          <a:extLst>
            <a:ext uri="{FF2B5EF4-FFF2-40B4-BE49-F238E27FC236}">
              <a16:creationId xmlns:a16="http://schemas.microsoft.com/office/drawing/2014/main" xmlns="" id="{00000000-0008-0000-0300-000050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945" name="Picture 59" descr="ecblank">
          <a:extLst>
            <a:ext uri="{FF2B5EF4-FFF2-40B4-BE49-F238E27FC236}">
              <a16:creationId xmlns:a16="http://schemas.microsoft.com/office/drawing/2014/main" xmlns="" id="{00000000-0008-0000-0300-000051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946" name="Picture 63" descr="ecblank">
          <a:extLst>
            <a:ext uri="{FF2B5EF4-FFF2-40B4-BE49-F238E27FC236}">
              <a16:creationId xmlns:a16="http://schemas.microsoft.com/office/drawing/2014/main" xmlns="" id="{00000000-0008-0000-0300-000052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947" name="Picture 64" descr="ecblank">
          <a:extLst>
            <a:ext uri="{FF2B5EF4-FFF2-40B4-BE49-F238E27FC236}">
              <a16:creationId xmlns:a16="http://schemas.microsoft.com/office/drawing/2014/main" xmlns="" id="{00000000-0008-0000-0300-000053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948" name="Picture 65" descr="ecblank">
          <a:extLst>
            <a:ext uri="{FF2B5EF4-FFF2-40B4-BE49-F238E27FC236}">
              <a16:creationId xmlns:a16="http://schemas.microsoft.com/office/drawing/2014/main" xmlns="" id="{00000000-0008-0000-0300-000054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949" name="Picture 66" descr="ecblank">
          <a:extLst>
            <a:ext uri="{FF2B5EF4-FFF2-40B4-BE49-F238E27FC236}">
              <a16:creationId xmlns:a16="http://schemas.microsoft.com/office/drawing/2014/main" xmlns="" id="{00000000-0008-0000-0300-000055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950" name="Picture 68" descr="ecblank">
          <a:extLst>
            <a:ext uri="{FF2B5EF4-FFF2-40B4-BE49-F238E27FC236}">
              <a16:creationId xmlns:a16="http://schemas.microsoft.com/office/drawing/2014/main" xmlns="" id="{00000000-0008-0000-0300-000056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951" name="Picture 72" descr="ecblank">
          <a:extLst>
            <a:ext uri="{FF2B5EF4-FFF2-40B4-BE49-F238E27FC236}">
              <a16:creationId xmlns:a16="http://schemas.microsoft.com/office/drawing/2014/main" xmlns="" id="{00000000-0008-0000-0300-000057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952" name="Picture 97" descr="ecblank">
          <a:extLst>
            <a:ext uri="{FF2B5EF4-FFF2-40B4-BE49-F238E27FC236}">
              <a16:creationId xmlns:a16="http://schemas.microsoft.com/office/drawing/2014/main" xmlns="" id="{00000000-0008-0000-0300-000058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953" name="Picture 99" descr="ecblank">
          <a:extLst>
            <a:ext uri="{FF2B5EF4-FFF2-40B4-BE49-F238E27FC236}">
              <a16:creationId xmlns:a16="http://schemas.microsoft.com/office/drawing/2014/main" xmlns="" id="{00000000-0008-0000-0300-000059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954" name="Picture 101" descr="ecblank">
          <a:extLst>
            <a:ext uri="{FF2B5EF4-FFF2-40B4-BE49-F238E27FC236}">
              <a16:creationId xmlns:a16="http://schemas.microsoft.com/office/drawing/2014/main" xmlns="" id="{00000000-0008-0000-0300-00005A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955" name="Picture 103" descr="ecblank">
          <a:extLst>
            <a:ext uri="{FF2B5EF4-FFF2-40B4-BE49-F238E27FC236}">
              <a16:creationId xmlns:a16="http://schemas.microsoft.com/office/drawing/2014/main" xmlns="" id="{00000000-0008-0000-0300-00005B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956" name="Picture 30" descr="ecblank">
          <a:extLst>
            <a:ext uri="{FF2B5EF4-FFF2-40B4-BE49-F238E27FC236}">
              <a16:creationId xmlns:a16="http://schemas.microsoft.com/office/drawing/2014/main" xmlns="" id="{00000000-0008-0000-0300-00005C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957" name="Picture 34" descr="ecblank">
          <a:extLst>
            <a:ext uri="{FF2B5EF4-FFF2-40B4-BE49-F238E27FC236}">
              <a16:creationId xmlns:a16="http://schemas.microsoft.com/office/drawing/2014/main" xmlns="" id="{00000000-0008-0000-0300-00005D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958" name="Picture 38" descr="ecblank">
          <a:extLst>
            <a:ext uri="{FF2B5EF4-FFF2-40B4-BE49-F238E27FC236}">
              <a16:creationId xmlns:a16="http://schemas.microsoft.com/office/drawing/2014/main" xmlns="" id="{00000000-0008-0000-0300-00005E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959" name="Picture 43" descr="ecblank">
          <a:extLst>
            <a:ext uri="{FF2B5EF4-FFF2-40B4-BE49-F238E27FC236}">
              <a16:creationId xmlns:a16="http://schemas.microsoft.com/office/drawing/2014/main" xmlns="" id="{00000000-0008-0000-0300-00005F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960" name="Picture 47" descr="ecblank">
          <a:extLst>
            <a:ext uri="{FF2B5EF4-FFF2-40B4-BE49-F238E27FC236}">
              <a16:creationId xmlns:a16="http://schemas.microsoft.com/office/drawing/2014/main" xmlns="" id="{00000000-0008-0000-0300-000060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961" name="Picture 51" descr="ecblank">
          <a:extLst>
            <a:ext uri="{FF2B5EF4-FFF2-40B4-BE49-F238E27FC236}">
              <a16:creationId xmlns:a16="http://schemas.microsoft.com/office/drawing/2014/main" xmlns="" id="{00000000-0008-0000-0300-000061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962" name="Picture 55" descr="ecblank">
          <a:extLst>
            <a:ext uri="{FF2B5EF4-FFF2-40B4-BE49-F238E27FC236}">
              <a16:creationId xmlns:a16="http://schemas.microsoft.com/office/drawing/2014/main" xmlns="" id="{00000000-0008-0000-0300-000062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963" name="Picture 59" descr="ecblank">
          <a:extLst>
            <a:ext uri="{FF2B5EF4-FFF2-40B4-BE49-F238E27FC236}">
              <a16:creationId xmlns:a16="http://schemas.microsoft.com/office/drawing/2014/main" xmlns="" id="{00000000-0008-0000-0300-000063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964" name="Picture 63" descr="ecblank">
          <a:extLst>
            <a:ext uri="{FF2B5EF4-FFF2-40B4-BE49-F238E27FC236}">
              <a16:creationId xmlns:a16="http://schemas.microsoft.com/office/drawing/2014/main" xmlns="" id="{00000000-0008-0000-0300-000064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965" name="Picture 64" descr="ecblank">
          <a:extLst>
            <a:ext uri="{FF2B5EF4-FFF2-40B4-BE49-F238E27FC236}">
              <a16:creationId xmlns:a16="http://schemas.microsoft.com/office/drawing/2014/main" xmlns="" id="{00000000-0008-0000-0300-000065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966" name="Picture 65" descr="ecblank">
          <a:extLst>
            <a:ext uri="{FF2B5EF4-FFF2-40B4-BE49-F238E27FC236}">
              <a16:creationId xmlns:a16="http://schemas.microsoft.com/office/drawing/2014/main" xmlns="" id="{00000000-0008-0000-0300-000066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967" name="Picture 66" descr="ecblank">
          <a:extLst>
            <a:ext uri="{FF2B5EF4-FFF2-40B4-BE49-F238E27FC236}">
              <a16:creationId xmlns:a16="http://schemas.microsoft.com/office/drawing/2014/main" xmlns="" id="{00000000-0008-0000-0300-000067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968" name="Picture 68" descr="ecblank">
          <a:extLst>
            <a:ext uri="{FF2B5EF4-FFF2-40B4-BE49-F238E27FC236}">
              <a16:creationId xmlns:a16="http://schemas.microsoft.com/office/drawing/2014/main" xmlns="" id="{00000000-0008-0000-0300-000068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969" name="Picture 72" descr="ecblank">
          <a:extLst>
            <a:ext uri="{FF2B5EF4-FFF2-40B4-BE49-F238E27FC236}">
              <a16:creationId xmlns:a16="http://schemas.microsoft.com/office/drawing/2014/main" xmlns="" id="{00000000-0008-0000-0300-000069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970" name="Picture 97" descr="ecblank">
          <a:extLst>
            <a:ext uri="{FF2B5EF4-FFF2-40B4-BE49-F238E27FC236}">
              <a16:creationId xmlns:a16="http://schemas.microsoft.com/office/drawing/2014/main" xmlns="" id="{00000000-0008-0000-0300-00006A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971" name="Picture 99" descr="ecblank">
          <a:extLst>
            <a:ext uri="{FF2B5EF4-FFF2-40B4-BE49-F238E27FC236}">
              <a16:creationId xmlns:a16="http://schemas.microsoft.com/office/drawing/2014/main" xmlns="" id="{00000000-0008-0000-0300-00006B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972" name="Picture 101" descr="ecblank">
          <a:extLst>
            <a:ext uri="{FF2B5EF4-FFF2-40B4-BE49-F238E27FC236}">
              <a16:creationId xmlns:a16="http://schemas.microsoft.com/office/drawing/2014/main" xmlns="" id="{00000000-0008-0000-0300-00006C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973" name="Picture 103" descr="ecblank">
          <a:extLst>
            <a:ext uri="{FF2B5EF4-FFF2-40B4-BE49-F238E27FC236}">
              <a16:creationId xmlns:a16="http://schemas.microsoft.com/office/drawing/2014/main" xmlns="" id="{00000000-0008-0000-0300-00006D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974" name="Picture 105" descr="ecblank">
          <a:extLst>
            <a:ext uri="{FF2B5EF4-FFF2-40B4-BE49-F238E27FC236}">
              <a16:creationId xmlns:a16="http://schemas.microsoft.com/office/drawing/2014/main" xmlns="" id="{00000000-0008-0000-0300-00006E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975" name="Picture 2" descr="ecblank">
          <a:extLst>
            <a:ext uri="{FF2B5EF4-FFF2-40B4-BE49-F238E27FC236}">
              <a16:creationId xmlns:a16="http://schemas.microsoft.com/office/drawing/2014/main" xmlns="" id="{00000000-0008-0000-0300-00006F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976" name="Picture 6" descr="ecblank">
          <a:extLst>
            <a:ext uri="{FF2B5EF4-FFF2-40B4-BE49-F238E27FC236}">
              <a16:creationId xmlns:a16="http://schemas.microsoft.com/office/drawing/2014/main" xmlns="" id="{00000000-0008-0000-0300-000070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977" name="Picture 10" descr="ecblank">
          <a:extLst>
            <a:ext uri="{FF2B5EF4-FFF2-40B4-BE49-F238E27FC236}">
              <a16:creationId xmlns:a16="http://schemas.microsoft.com/office/drawing/2014/main" xmlns="" id="{00000000-0008-0000-0300-000071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978" name="Picture 14" descr="ecblank">
          <a:extLst>
            <a:ext uri="{FF2B5EF4-FFF2-40B4-BE49-F238E27FC236}">
              <a16:creationId xmlns:a16="http://schemas.microsoft.com/office/drawing/2014/main" xmlns="" id="{00000000-0008-0000-0300-000072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979" name="Picture 18" descr="ecblank">
          <a:extLst>
            <a:ext uri="{FF2B5EF4-FFF2-40B4-BE49-F238E27FC236}">
              <a16:creationId xmlns:a16="http://schemas.microsoft.com/office/drawing/2014/main" xmlns="" id="{00000000-0008-0000-0300-000073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980" name="Picture 22" descr="ecblank">
          <a:extLst>
            <a:ext uri="{FF2B5EF4-FFF2-40B4-BE49-F238E27FC236}">
              <a16:creationId xmlns:a16="http://schemas.microsoft.com/office/drawing/2014/main" xmlns="" id="{00000000-0008-0000-0300-000074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981" name="Picture 26" descr="ecblank">
          <a:extLst>
            <a:ext uri="{FF2B5EF4-FFF2-40B4-BE49-F238E27FC236}">
              <a16:creationId xmlns:a16="http://schemas.microsoft.com/office/drawing/2014/main" xmlns="" id="{00000000-0008-0000-0300-000075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982" name="Picture 30" descr="ecblank">
          <a:extLst>
            <a:ext uri="{FF2B5EF4-FFF2-40B4-BE49-F238E27FC236}">
              <a16:creationId xmlns:a16="http://schemas.microsoft.com/office/drawing/2014/main" xmlns="" id="{00000000-0008-0000-0300-000076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983" name="Picture 34" descr="ecblank">
          <a:extLst>
            <a:ext uri="{FF2B5EF4-FFF2-40B4-BE49-F238E27FC236}">
              <a16:creationId xmlns:a16="http://schemas.microsoft.com/office/drawing/2014/main" xmlns="" id="{00000000-0008-0000-0300-000077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984" name="Picture 38" descr="ecblank">
          <a:extLst>
            <a:ext uri="{FF2B5EF4-FFF2-40B4-BE49-F238E27FC236}">
              <a16:creationId xmlns:a16="http://schemas.microsoft.com/office/drawing/2014/main" xmlns="" id="{00000000-0008-0000-0300-000078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985" name="Picture 43" descr="ecblank">
          <a:extLst>
            <a:ext uri="{FF2B5EF4-FFF2-40B4-BE49-F238E27FC236}">
              <a16:creationId xmlns:a16="http://schemas.microsoft.com/office/drawing/2014/main" xmlns="" id="{00000000-0008-0000-0300-000079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986" name="Picture 47" descr="ecblank">
          <a:extLst>
            <a:ext uri="{FF2B5EF4-FFF2-40B4-BE49-F238E27FC236}">
              <a16:creationId xmlns:a16="http://schemas.microsoft.com/office/drawing/2014/main" xmlns="" id="{00000000-0008-0000-0300-00007A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987" name="Picture 51" descr="ecblank">
          <a:extLst>
            <a:ext uri="{FF2B5EF4-FFF2-40B4-BE49-F238E27FC236}">
              <a16:creationId xmlns:a16="http://schemas.microsoft.com/office/drawing/2014/main" xmlns="" id="{00000000-0008-0000-0300-00007B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988" name="Picture 55" descr="ecblank">
          <a:extLst>
            <a:ext uri="{FF2B5EF4-FFF2-40B4-BE49-F238E27FC236}">
              <a16:creationId xmlns:a16="http://schemas.microsoft.com/office/drawing/2014/main" xmlns="" id="{00000000-0008-0000-0300-00007C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989" name="Picture 59" descr="ecblank">
          <a:extLst>
            <a:ext uri="{FF2B5EF4-FFF2-40B4-BE49-F238E27FC236}">
              <a16:creationId xmlns:a16="http://schemas.microsoft.com/office/drawing/2014/main" xmlns="" id="{00000000-0008-0000-0300-00007D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990" name="Picture 63" descr="ecblank">
          <a:extLst>
            <a:ext uri="{FF2B5EF4-FFF2-40B4-BE49-F238E27FC236}">
              <a16:creationId xmlns:a16="http://schemas.microsoft.com/office/drawing/2014/main" xmlns="" id="{00000000-0008-0000-0300-00007E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991" name="Picture 64" descr="ecblank">
          <a:extLst>
            <a:ext uri="{FF2B5EF4-FFF2-40B4-BE49-F238E27FC236}">
              <a16:creationId xmlns:a16="http://schemas.microsoft.com/office/drawing/2014/main" xmlns="" id="{00000000-0008-0000-0300-00007F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992" name="Picture 65" descr="ecblank">
          <a:extLst>
            <a:ext uri="{FF2B5EF4-FFF2-40B4-BE49-F238E27FC236}">
              <a16:creationId xmlns:a16="http://schemas.microsoft.com/office/drawing/2014/main" xmlns="" id="{00000000-0008-0000-0300-000080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993" name="Picture 66" descr="ecblank">
          <a:extLst>
            <a:ext uri="{FF2B5EF4-FFF2-40B4-BE49-F238E27FC236}">
              <a16:creationId xmlns:a16="http://schemas.microsoft.com/office/drawing/2014/main" xmlns="" id="{00000000-0008-0000-0300-000081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994" name="Picture 68" descr="ecblank">
          <a:extLst>
            <a:ext uri="{FF2B5EF4-FFF2-40B4-BE49-F238E27FC236}">
              <a16:creationId xmlns:a16="http://schemas.microsoft.com/office/drawing/2014/main" xmlns="" id="{00000000-0008-0000-0300-000082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995" name="Picture 72" descr="ecblank">
          <a:extLst>
            <a:ext uri="{FF2B5EF4-FFF2-40B4-BE49-F238E27FC236}">
              <a16:creationId xmlns:a16="http://schemas.microsoft.com/office/drawing/2014/main" xmlns="" id="{00000000-0008-0000-0300-000083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996" name="Picture 97" descr="ecblank">
          <a:extLst>
            <a:ext uri="{FF2B5EF4-FFF2-40B4-BE49-F238E27FC236}">
              <a16:creationId xmlns:a16="http://schemas.microsoft.com/office/drawing/2014/main" xmlns="" id="{00000000-0008-0000-0300-000084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997" name="Picture 99" descr="ecblank">
          <a:extLst>
            <a:ext uri="{FF2B5EF4-FFF2-40B4-BE49-F238E27FC236}">
              <a16:creationId xmlns:a16="http://schemas.microsoft.com/office/drawing/2014/main" xmlns="" id="{00000000-0008-0000-0300-000085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998" name="Picture 101" descr="ecblank">
          <a:extLst>
            <a:ext uri="{FF2B5EF4-FFF2-40B4-BE49-F238E27FC236}">
              <a16:creationId xmlns:a16="http://schemas.microsoft.com/office/drawing/2014/main" xmlns="" id="{00000000-0008-0000-0300-000086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999" name="Picture 103" descr="ecblank">
          <a:extLst>
            <a:ext uri="{FF2B5EF4-FFF2-40B4-BE49-F238E27FC236}">
              <a16:creationId xmlns:a16="http://schemas.microsoft.com/office/drawing/2014/main" xmlns="" id="{00000000-0008-0000-0300-000087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000" name="Picture 26" descr="ecblank">
          <a:extLst>
            <a:ext uri="{FF2B5EF4-FFF2-40B4-BE49-F238E27FC236}">
              <a16:creationId xmlns:a16="http://schemas.microsoft.com/office/drawing/2014/main" xmlns="" id="{00000000-0008-0000-0300-000088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001" name="Picture 30" descr="ecblank">
          <a:extLst>
            <a:ext uri="{FF2B5EF4-FFF2-40B4-BE49-F238E27FC236}">
              <a16:creationId xmlns:a16="http://schemas.microsoft.com/office/drawing/2014/main" xmlns="" id="{00000000-0008-0000-0300-000089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002" name="Picture 34" descr="ecblank">
          <a:extLst>
            <a:ext uri="{FF2B5EF4-FFF2-40B4-BE49-F238E27FC236}">
              <a16:creationId xmlns:a16="http://schemas.microsoft.com/office/drawing/2014/main" xmlns="" id="{00000000-0008-0000-0300-00008A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003" name="Picture 38" descr="ecblank">
          <a:extLst>
            <a:ext uri="{FF2B5EF4-FFF2-40B4-BE49-F238E27FC236}">
              <a16:creationId xmlns:a16="http://schemas.microsoft.com/office/drawing/2014/main" xmlns="" id="{00000000-0008-0000-0300-00008B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004" name="Picture 43" descr="ecblank">
          <a:extLst>
            <a:ext uri="{FF2B5EF4-FFF2-40B4-BE49-F238E27FC236}">
              <a16:creationId xmlns:a16="http://schemas.microsoft.com/office/drawing/2014/main" xmlns="" id="{00000000-0008-0000-0300-00008C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005" name="Picture 47" descr="ecblank">
          <a:extLst>
            <a:ext uri="{FF2B5EF4-FFF2-40B4-BE49-F238E27FC236}">
              <a16:creationId xmlns:a16="http://schemas.microsoft.com/office/drawing/2014/main" xmlns="" id="{00000000-0008-0000-0300-00008D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006" name="Picture 51" descr="ecblank">
          <a:extLst>
            <a:ext uri="{FF2B5EF4-FFF2-40B4-BE49-F238E27FC236}">
              <a16:creationId xmlns:a16="http://schemas.microsoft.com/office/drawing/2014/main" xmlns="" id="{00000000-0008-0000-0300-00008E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007" name="Picture 55" descr="ecblank">
          <a:extLst>
            <a:ext uri="{FF2B5EF4-FFF2-40B4-BE49-F238E27FC236}">
              <a16:creationId xmlns:a16="http://schemas.microsoft.com/office/drawing/2014/main" xmlns="" id="{00000000-0008-0000-0300-00008F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008" name="Picture 59" descr="ecblank">
          <a:extLst>
            <a:ext uri="{FF2B5EF4-FFF2-40B4-BE49-F238E27FC236}">
              <a16:creationId xmlns:a16="http://schemas.microsoft.com/office/drawing/2014/main" xmlns="" id="{00000000-0008-0000-0300-000090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009" name="Picture 63" descr="ecblank">
          <a:extLst>
            <a:ext uri="{FF2B5EF4-FFF2-40B4-BE49-F238E27FC236}">
              <a16:creationId xmlns:a16="http://schemas.microsoft.com/office/drawing/2014/main" xmlns="" id="{00000000-0008-0000-0300-000091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010" name="Picture 64" descr="ecblank">
          <a:extLst>
            <a:ext uri="{FF2B5EF4-FFF2-40B4-BE49-F238E27FC236}">
              <a16:creationId xmlns:a16="http://schemas.microsoft.com/office/drawing/2014/main" xmlns="" id="{00000000-0008-0000-0300-000092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011" name="Picture 65" descr="ecblank">
          <a:extLst>
            <a:ext uri="{FF2B5EF4-FFF2-40B4-BE49-F238E27FC236}">
              <a16:creationId xmlns:a16="http://schemas.microsoft.com/office/drawing/2014/main" xmlns="" id="{00000000-0008-0000-0300-000093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012" name="Picture 66" descr="ecblank">
          <a:extLst>
            <a:ext uri="{FF2B5EF4-FFF2-40B4-BE49-F238E27FC236}">
              <a16:creationId xmlns:a16="http://schemas.microsoft.com/office/drawing/2014/main" xmlns="" id="{00000000-0008-0000-0300-000094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013" name="Picture 68" descr="ecblank">
          <a:extLst>
            <a:ext uri="{FF2B5EF4-FFF2-40B4-BE49-F238E27FC236}">
              <a16:creationId xmlns:a16="http://schemas.microsoft.com/office/drawing/2014/main" xmlns="" id="{00000000-0008-0000-0300-000095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014" name="Picture 72" descr="ecblank">
          <a:extLst>
            <a:ext uri="{FF2B5EF4-FFF2-40B4-BE49-F238E27FC236}">
              <a16:creationId xmlns:a16="http://schemas.microsoft.com/office/drawing/2014/main" xmlns="" id="{00000000-0008-0000-0300-000096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015" name="Picture 97" descr="ecblank">
          <a:extLst>
            <a:ext uri="{FF2B5EF4-FFF2-40B4-BE49-F238E27FC236}">
              <a16:creationId xmlns:a16="http://schemas.microsoft.com/office/drawing/2014/main" xmlns="" id="{00000000-0008-0000-0300-000097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016" name="Picture 99" descr="ecblank">
          <a:extLst>
            <a:ext uri="{FF2B5EF4-FFF2-40B4-BE49-F238E27FC236}">
              <a16:creationId xmlns:a16="http://schemas.microsoft.com/office/drawing/2014/main" xmlns="" id="{00000000-0008-0000-0300-000098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017" name="Picture 101" descr="ecblank">
          <a:extLst>
            <a:ext uri="{FF2B5EF4-FFF2-40B4-BE49-F238E27FC236}">
              <a16:creationId xmlns:a16="http://schemas.microsoft.com/office/drawing/2014/main" xmlns="" id="{00000000-0008-0000-0300-000099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018" name="Picture 103" descr="ecblank">
          <a:extLst>
            <a:ext uri="{FF2B5EF4-FFF2-40B4-BE49-F238E27FC236}">
              <a16:creationId xmlns:a16="http://schemas.microsoft.com/office/drawing/2014/main" xmlns="" id="{00000000-0008-0000-0300-00009A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019" name="Picture 105" descr="ecblank">
          <a:extLst>
            <a:ext uri="{FF2B5EF4-FFF2-40B4-BE49-F238E27FC236}">
              <a16:creationId xmlns:a16="http://schemas.microsoft.com/office/drawing/2014/main" xmlns="" id="{00000000-0008-0000-0300-00009B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020" name="Picture 2" descr="ecblank">
          <a:extLst>
            <a:ext uri="{FF2B5EF4-FFF2-40B4-BE49-F238E27FC236}">
              <a16:creationId xmlns:a16="http://schemas.microsoft.com/office/drawing/2014/main" xmlns="" id="{00000000-0008-0000-0300-00009C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021" name="Picture 6" descr="ecblank">
          <a:extLst>
            <a:ext uri="{FF2B5EF4-FFF2-40B4-BE49-F238E27FC236}">
              <a16:creationId xmlns:a16="http://schemas.microsoft.com/office/drawing/2014/main" xmlns="" id="{00000000-0008-0000-0300-00009D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022" name="Picture 10" descr="ecblank">
          <a:extLst>
            <a:ext uri="{FF2B5EF4-FFF2-40B4-BE49-F238E27FC236}">
              <a16:creationId xmlns:a16="http://schemas.microsoft.com/office/drawing/2014/main" xmlns="" id="{00000000-0008-0000-0300-00009E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023" name="Picture 14" descr="ecblank">
          <a:extLst>
            <a:ext uri="{FF2B5EF4-FFF2-40B4-BE49-F238E27FC236}">
              <a16:creationId xmlns:a16="http://schemas.microsoft.com/office/drawing/2014/main" xmlns="" id="{00000000-0008-0000-0300-00009F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024" name="Picture 18" descr="ecblank">
          <a:extLst>
            <a:ext uri="{FF2B5EF4-FFF2-40B4-BE49-F238E27FC236}">
              <a16:creationId xmlns:a16="http://schemas.microsoft.com/office/drawing/2014/main" xmlns="" id="{00000000-0008-0000-0300-0000A0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025" name="Picture 22" descr="ecblank">
          <a:extLst>
            <a:ext uri="{FF2B5EF4-FFF2-40B4-BE49-F238E27FC236}">
              <a16:creationId xmlns:a16="http://schemas.microsoft.com/office/drawing/2014/main" xmlns="" id="{00000000-0008-0000-0300-0000A1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026" name="Picture 26" descr="ecblank">
          <a:extLst>
            <a:ext uri="{FF2B5EF4-FFF2-40B4-BE49-F238E27FC236}">
              <a16:creationId xmlns:a16="http://schemas.microsoft.com/office/drawing/2014/main" xmlns="" id="{00000000-0008-0000-0300-0000A2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027" name="Picture 30" descr="ecblank">
          <a:extLst>
            <a:ext uri="{FF2B5EF4-FFF2-40B4-BE49-F238E27FC236}">
              <a16:creationId xmlns:a16="http://schemas.microsoft.com/office/drawing/2014/main" xmlns="" id="{00000000-0008-0000-0300-0000A3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028" name="Picture 34" descr="ecblank">
          <a:extLst>
            <a:ext uri="{FF2B5EF4-FFF2-40B4-BE49-F238E27FC236}">
              <a16:creationId xmlns:a16="http://schemas.microsoft.com/office/drawing/2014/main" xmlns="" id="{00000000-0008-0000-0300-0000A4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029" name="Picture 38" descr="ecblank">
          <a:extLst>
            <a:ext uri="{FF2B5EF4-FFF2-40B4-BE49-F238E27FC236}">
              <a16:creationId xmlns:a16="http://schemas.microsoft.com/office/drawing/2014/main" xmlns="" id="{00000000-0008-0000-0300-0000A5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030" name="Picture 43" descr="ecblank">
          <a:extLst>
            <a:ext uri="{FF2B5EF4-FFF2-40B4-BE49-F238E27FC236}">
              <a16:creationId xmlns:a16="http://schemas.microsoft.com/office/drawing/2014/main" xmlns="" id="{00000000-0008-0000-0300-0000A6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031" name="Picture 47" descr="ecblank">
          <a:extLst>
            <a:ext uri="{FF2B5EF4-FFF2-40B4-BE49-F238E27FC236}">
              <a16:creationId xmlns:a16="http://schemas.microsoft.com/office/drawing/2014/main" xmlns="" id="{00000000-0008-0000-0300-0000A7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032" name="Picture 51" descr="ecblank">
          <a:extLst>
            <a:ext uri="{FF2B5EF4-FFF2-40B4-BE49-F238E27FC236}">
              <a16:creationId xmlns:a16="http://schemas.microsoft.com/office/drawing/2014/main" xmlns="" id="{00000000-0008-0000-0300-0000A8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033" name="Picture 55" descr="ecblank">
          <a:extLst>
            <a:ext uri="{FF2B5EF4-FFF2-40B4-BE49-F238E27FC236}">
              <a16:creationId xmlns:a16="http://schemas.microsoft.com/office/drawing/2014/main" xmlns="" id="{00000000-0008-0000-0300-0000A9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034" name="Picture 59" descr="ecblank">
          <a:extLst>
            <a:ext uri="{FF2B5EF4-FFF2-40B4-BE49-F238E27FC236}">
              <a16:creationId xmlns:a16="http://schemas.microsoft.com/office/drawing/2014/main" xmlns="" id="{00000000-0008-0000-0300-0000AA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035" name="Picture 63" descr="ecblank">
          <a:extLst>
            <a:ext uri="{FF2B5EF4-FFF2-40B4-BE49-F238E27FC236}">
              <a16:creationId xmlns:a16="http://schemas.microsoft.com/office/drawing/2014/main" xmlns="" id="{00000000-0008-0000-0300-0000AB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036" name="Picture 64" descr="ecblank">
          <a:extLst>
            <a:ext uri="{FF2B5EF4-FFF2-40B4-BE49-F238E27FC236}">
              <a16:creationId xmlns:a16="http://schemas.microsoft.com/office/drawing/2014/main" xmlns="" id="{00000000-0008-0000-0300-0000AC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037" name="Picture 65" descr="ecblank">
          <a:extLst>
            <a:ext uri="{FF2B5EF4-FFF2-40B4-BE49-F238E27FC236}">
              <a16:creationId xmlns:a16="http://schemas.microsoft.com/office/drawing/2014/main" xmlns="" id="{00000000-0008-0000-0300-0000AD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038" name="Picture 66" descr="ecblank">
          <a:extLst>
            <a:ext uri="{FF2B5EF4-FFF2-40B4-BE49-F238E27FC236}">
              <a16:creationId xmlns:a16="http://schemas.microsoft.com/office/drawing/2014/main" xmlns="" id="{00000000-0008-0000-0300-0000AE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039" name="Picture 68" descr="ecblank">
          <a:extLst>
            <a:ext uri="{FF2B5EF4-FFF2-40B4-BE49-F238E27FC236}">
              <a16:creationId xmlns:a16="http://schemas.microsoft.com/office/drawing/2014/main" xmlns="" id="{00000000-0008-0000-0300-0000AF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040" name="Picture 72" descr="ecblank">
          <a:extLst>
            <a:ext uri="{FF2B5EF4-FFF2-40B4-BE49-F238E27FC236}">
              <a16:creationId xmlns:a16="http://schemas.microsoft.com/office/drawing/2014/main" xmlns="" id="{00000000-0008-0000-0300-0000B0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041" name="Picture 97" descr="ecblank">
          <a:extLst>
            <a:ext uri="{FF2B5EF4-FFF2-40B4-BE49-F238E27FC236}">
              <a16:creationId xmlns:a16="http://schemas.microsoft.com/office/drawing/2014/main" xmlns="" id="{00000000-0008-0000-0300-0000B1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042" name="Picture 99" descr="ecblank">
          <a:extLst>
            <a:ext uri="{FF2B5EF4-FFF2-40B4-BE49-F238E27FC236}">
              <a16:creationId xmlns:a16="http://schemas.microsoft.com/office/drawing/2014/main" xmlns="" id="{00000000-0008-0000-0300-0000B2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043" name="Picture 101" descr="ecblank">
          <a:extLst>
            <a:ext uri="{FF2B5EF4-FFF2-40B4-BE49-F238E27FC236}">
              <a16:creationId xmlns:a16="http://schemas.microsoft.com/office/drawing/2014/main" xmlns="" id="{00000000-0008-0000-0300-0000B3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044" name="Picture 103" descr="ecblank">
          <a:extLst>
            <a:ext uri="{FF2B5EF4-FFF2-40B4-BE49-F238E27FC236}">
              <a16:creationId xmlns:a16="http://schemas.microsoft.com/office/drawing/2014/main" xmlns="" id="{00000000-0008-0000-0300-0000B4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045" name="Picture 30" descr="ecblank">
          <a:extLst>
            <a:ext uri="{FF2B5EF4-FFF2-40B4-BE49-F238E27FC236}">
              <a16:creationId xmlns:a16="http://schemas.microsoft.com/office/drawing/2014/main" xmlns="" id="{00000000-0008-0000-0300-0000B5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046" name="Picture 34" descr="ecblank">
          <a:extLst>
            <a:ext uri="{FF2B5EF4-FFF2-40B4-BE49-F238E27FC236}">
              <a16:creationId xmlns:a16="http://schemas.microsoft.com/office/drawing/2014/main" xmlns="" id="{00000000-0008-0000-0300-0000B6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047" name="Picture 38" descr="ecblank">
          <a:extLst>
            <a:ext uri="{FF2B5EF4-FFF2-40B4-BE49-F238E27FC236}">
              <a16:creationId xmlns:a16="http://schemas.microsoft.com/office/drawing/2014/main" xmlns="" id="{00000000-0008-0000-0300-0000B7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048" name="Picture 43" descr="ecblank">
          <a:extLst>
            <a:ext uri="{FF2B5EF4-FFF2-40B4-BE49-F238E27FC236}">
              <a16:creationId xmlns:a16="http://schemas.microsoft.com/office/drawing/2014/main" xmlns="" id="{00000000-0008-0000-0300-0000B8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049" name="Picture 47" descr="ecblank">
          <a:extLst>
            <a:ext uri="{FF2B5EF4-FFF2-40B4-BE49-F238E27FC236}">
              <a16:creationId xmlns:a16="http://schemas.microsoft.com/office/drawing/2014/main" xmlns="" id="{00000000-0008-0000-0300-0000B9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050" name="Picture 51" descr="ecblank">
          <a:extLst>
            <a:ext uri="{FF2B5EF4-FFF2-40B4-BE49-F238E27FC236}">
              <a16:creationId xmlns:a16="http://schemas.microsoft.com/office/drawing/2014/main" xmlns="" id="{00000000-0008-0000-0300-0000BA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051" name="Picture 55" descr="ecblank">
          <a:extLst>
            <a:ext uri="{FF2B5EF4-FFF2-40B4-BE49-F238E27FC236}">
              <a16:creationId xmlns:a16="http://schemas.microsoft.com/office/drawing/2014/main" xmlns="" id="{00000000-0008-0000-0300-0000BB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052" name="Picture 59" descr="ecblank">
          <a:extLst>
            <a:ext uri="{FF2B5EF4-FFF2-40B4-BE49-F238E27FC236}">
              <a16:creationId xmlns:a16="http://schemas.microsoft.com/office/drawing/2014/main" xmlns="" id="{00000000-0008-0000-0300-0000BC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053" name="Picture 63" descr="ecblank">
          <a:extLst>
            <a:ext uri="{FF2B5EF4-FFF2-40B4-BE49-F238E27FC236}">
              <a16:creationId xmlns:a16="http://schemas.microsoft.com/office/drawing/2014/main" xmlns="" id="{00000000-0008-0000-0300-0000BD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054" name="Picture 64" descr="ecblank">
          <a:extLst>
            <a:ext uri="{FF2B5EF4-FFF2-40B4-BE49-F238E27FC236}">
              <a16:creationId xmlns:a16="http://schemas.microsoft.com/office/drawing/2014/main" xmlns="" id="{00000000-0008-0000-0300-0000BE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055" name="Picture 65" descr="ecblank">
          <a:extLst>
            <a:ext uri="{FF2B5EF4-FFF2-40B4-BE49-F238E27FC236}">
              <a16:creationId xmlns:a16="http://schemas.microsoft.com/office/drawing/2014/main" xmlns="" id="{00000000-0008-0000-0300-0000BF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056" name="Picture 66" descr="ecblank">
          <a:extLst>
            <a:ext uri="{FF2B5EF4-FFF2-40B4-BE49-F238E27FC236}">
              <a16:creationId xmlns:a16="http://schemas.microsoft.com/office/drawing/2014/main" xmlns="" id="{00000000-0008-0000-0300-0000C0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057" name="Picture 68" descr="ecblank">
          <a:extLst>
            <a:ext uri="{FF2B5EF4-FFF2-40B4-BE49-F238E27FC236}">
              <a16:creationId xmlns:a16="http://schemas.microsoft.com/office/drawing/2014/main" xmlns="" id="{00000000-0008-0000-0300-0000C1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058" name="Picture 72" descr="ecblank">
          <a:extLst>
            <a:ext uri="{FF2B5EF4-FFF2-40B4-BE49-F238E27FC236}">
              <a16:creationId xmlns:a16="http://schemas.microsoft.com/office/drawing/2014/main" xmlns="" id="{00000000-0008-0000-0300-0000C2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059" name="Picture 97" descr="ecblank">
          <a:extLst>
            <a:ext uri="{FF2B5EF4-FFF2-40B4-BE49-F238E27FC236}">
              <a16:creationId xmlns:a16="http://schemas.microsoft.com/office/drawing/2014/main" xmlns="" id="{00000000-0008-0000-0300-0000C3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060" name="Picture 99" descr="ecblank">
          <a:extLst>
            <a:ext uri="{FF2B5EF4-FFF2-40B4-BE49-F238E27FC236}">
              <a16:creationId xmlns:a16="http://schemas.microsoft.com/office/drawing/2014/main" xmlns="" id="{00000000-0008-0000-0300-0000C4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061" name="Picture 101" descr="ecblank">
          <a:extLst>
            <a:ext uri="{FF2B5EF4-FFF2-40B4-BE49-F238E27FC236}">
              <a16:creationId xmlns:a16="http://schemas.microsoft.com/office/drawing/2014/main" xmlns="" id="{00000000-0008-0000-0300-0000C5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062" name="Picture 103" descr="ecblank">
          <a:extLst>
            <a:ext uri="{FF2B5EF4-FFF2-40B4-BE49-F238E27FC236}">
              <a16:creationId xmlns:a16="http://schemas.microsoft.com/office/drawing/2014/main" xmlns="" id="{00000000-0008-0000-0300-0000C6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063" name="Picture 105" descr="ecblank">
          <a:extLst>
            <a:ext uri="{FF2B5EF4-FFF2-40B4-BE49-F238E27FC236}">
              <a16:creationId xmlns:a16="http://schemas.microsoft.com/office/drawing/2014/main" xmlns="" id="{00000000-0008-0000-0300-0000C7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064" name="Picture 2" descr="ecblank">
          <a:extLst>
            <a:ext uri="{FF2B5EF4-FFF2-40B4-BE49-F238E27FC236}">
              <a16:creationId xmlns:a16="http://schemas.microsoft.com/office/drawing/2014/main" xmlns="" id="{00000000-0008-0000-0300-0000C8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065" name="Picture 6" descr="ecblank">
          <a:extLst>
            <a:ext uri="{FF2B5EF4-FFF2-40B4-BE49-F238E27FC236}">
              <a16:creationId xmlns:a16="http://schemas.microsoft.com/office/drawing/2014/main" xmlns="" id="{00000000-0008-0000-0300-0000C9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066" name="Picture 10" descr="ecblank">
          <a:extLst>
            <a:ext uri="{FF2B5EF4-FFF2-40B4-BE49-F238E27FC236}">
              <a16:creationId xmlns:a16="http://schemas.microsoft.com/office/drawing/2014/main" xmlns="" id="{00000000-0008-0000-0300-0000CA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067" name="Picture 14" descr="ecblank">
          <a:extLst>
            <a:ext uri="{FF2B5EF4-FFF2-40B4-BE49-F238E27FC236}">
              <a16:creationId xmlns:a16="http://schemas.microsoft.com/office/drawing/2014/main" xmlns="" id="{00000000-0008-0000-0300-0000CB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068" name="Picture 18" descr="ecblank">
          <a:extLst>
            <a:ext uri="{FF2B5EF4-FFF2-40B4-BE49-F238E27FC236}">
              <a16:creationId xmlns:a16="http://schemas.microsoft.com/office/drawing/2014/main" xmlns="" id="{00000000-0008-0000-0300-0000CC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069" name="Picture 22" descr="ecblank">
          <a:extLst>
            <a:ext uri="{FF2B5EF4-FFF2-40B4-BE49-F238E27FC236}">
              <a16:creationId xmlns:a16="http://schemas.microsoft.com/office/drawing/2014/main" xmlns="" id="{00000000-0008-0000-0300-0000CD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070" name="Picture 26" descr="ecblank">
          <a:extLst>
            <a:ext uri="{FF2B5EF4-FFF2-40B4-BE49-F238E27FC236}">
              <a16:creationId xmlns:a16="http://schemas.microsoft.com/office/drawing/2014/main" xmlns="" id="{00000000-0008-0000-0300-0000CE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071" name="Picture 30" descr="ecblank">
          <a:extLst>
            <a:ext uri="{FF2B5EF4-FFF2-40B4-BE49-F238E27FC236}">
              <a16:creationId xmlns:a16="http://schemas.microsoft.com/office/drawing/2014/main" xmlns="" id="{00000000-0008-0000-0300-0000CF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072" name="Picture 34" descr="ecblank">
          <a:extLst>
            <a:ext uri="{FF2B5EF4-FFF2-40B4-BE49-F238E27FC236}">
              <a16:creationId xmlns:a16="http://schemas.microsoft.com/office/drawing/2014/main" xmlns="" id="{00000000-0008-0000-0300-0000D0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073" name="Picture 38" descr="ecblank">
          <a:extLst>
            <a:ext uri="{FF2B5EF4-FFF2-40B4-BE49-F238E27FC236}">
              <a16:creationId xmlns:a16="http://schemas.microsoft.com/office/drawing/2014/main" xmlns="" id="{00000000-0008-0000-0300-0000D1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074" name="Picture 43" descr="ecblank">
          <a:extLst>
            <a:ext uri="{FF2B5EF4-FFF2-40B4-BE49-F238E27FC236}">
              <a16:creationId xmlns:a16="http://schemas.microsoft.com/office/drawing/2014/main" xmlns="" id="{00000000-0008-0000-0300-0000D2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075" name="Picture 47" descr="ecblank">
          <a:extLst>
            <a:ext uri="{FF2B5EF4-FFF2-40B4-BE49-F238E27FC236}">
              <a16:creationId xmlns:a16="http://schemas.microsoft.com/office/drawing/2014/main" xmlns="" id="{00000000-0008-0000-0300-0000D3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076" name="Picture 51" descr="ecblank">
          <a:extLst>
            <a:ext uri="{FF2B5EF4-FFF2-40B4-BE49-F238E27FC236}">
              <a16:creationId xmlns:a16="http://schemas.microsoft.com/office/drawing/2014/main" xmlns="" id="{00000000-0008-0000-0300-0000D4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077" name="Picture 55" descr="ecblank">
          <a:extLst>
            <a:ext uri="{FF2B5EF4-FFF2-40B4-BE49-F238E27FC236}">
              <a16:creationId xmlns:a16="http://schemas.microsoft.com/office/drawing/2014/main" xmlns="" id="{00000000-0008-0000-0300-0000D5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078" name="Picture 59" descr="ecblank">
          <a:extLst>
            <a:ext uri="{FF2B5EF4-FFF2-40B4-BE49-F238E27FC236}">
              <a16:creationId xmlns:a16="http://schemas.microsoft.com/office/drawing/2014/main" xmlns="" id="{00000000-0008-0000-0300-0000D6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079" name="Picture 63" descr="ecblank">
          <a:extLst>
            <a:ext uri="{FF2B5EF4-FFF2-40B4-BE49-F238E27FC236}">
              <a16:creationId xmlns:a16="http://schemas.microsoft.com/office/drawing/2014/main" xmlns="" id="{00000000-0008-0000-0300-0000D7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080" name="Picture 64" descr="ecblank">
          <a:extLst>
            <a:ext uri="{FF2B5EF4-FFF2-40B4-BE49-F238E27FC236}">
              <a16:creationId xmlns:a16="http://schemas.microsoft.com/office/drawing/2014/main" xmlns="" id="{00000000-0008-0000-0300-0000D8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081" name="Picture 65" descr="ecblank">
          <a:extLst>
            <a:ext uri="{FF2B5EF4-FFF2-40B4-BE49-F238E27FC236}">
              <a16:creationId xmlns:a16="http://schemas.microsoft.com/office/drawing/2014/main" xmlns="" id="{00000000-0008-0000-0300-0000D9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082" name="Picture 66" descr="ecblank">
          <a:extLst>
            <a:ext uri="{FF2B5EF4-FFF2-40B4-BE49-F238E27FC236}">
              <a16:creationId xmlns:a16="http://schemas.microsoft.com/office/drawing/2014/main" xmlns="" id="{00000000-0008-0000-0300-0000DA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083" name="Picture 68" descr="ecblank">
          <a:extLst>
            <a:ext uri="{FF2B5EF4-FFF2-40B4-BE49-F238E27FC236}">
              <a16:creationId xmlns:a16="http://schemas.microsoft.com/office/drawing/2014/main" xmlns="" id="{00000000-0008-0000-0300-0000DB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084" name="Picture 72" descr="ecblank">
          <a:extLst>
            <a:ext uri="{FF2B5EF4-FFF2-40B4-BE49-F238E27FC236}">
              <a16:creationId xmlns:a16="http://schemas.microsoft.com/office/drawing/2014/main" xmlns="" id="{00000000-0008-0000-0300-0000DC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085" name="Picture 97" descr="ecblank">
          <a:extLst>
            <a:ext uri="{FF2B5EF4-FFF2-40B4-BE49-F238E27FC236}">
              <a16:creationId xmlns:a16="http://schemas.microsoft.com/office/drawing/2014/main" xmlns="" id="{00000000-0008-0000-0300-0000DD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086" name="Picture 99" descr="ecblank">
          <a:extLst>
            <a:ext uri="{FF2B5EF4-FFF2-40B4-BE49-F238E27FC236}">
              <a16:creationId xmlns:a16="http://schemas.microsoft.com/office/drawing/2014/main" xmlns="" id="{00000000-0008-0000-0300-0000DE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087" name="Picture 101" descr="ecblank">
          <a:extLst>
            <a:ext uri="{FF2B5EF4-FFF2-40B4-BE49-F238E27FC236}">
              <a16:creationId xmlns:a16="http://schemas.microsoft.com/office/drawing/2014/main" xmlns="" id="{00000000-0008-0000-0300-0000DF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088" name="Picture 103" descr="ecblank">
          <a:extLst>
            <a:ext uri="{FF2B5EF4-FFF2-40B4-BE49-F238E27FC236}">
              <a16:creationId xmlns:a16="http://schemas.microsoft.com/office/drawing/2014/main" xmlns="" id="{00000000-0008-0000-0300-0000E0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089" name="Picture 26" descr="ecblank">
          <a:extLst>
            <a:ext uri="{FF2B5EF4-FFF2-40B4-BE49-F238E27FC236}">
              <a16:creationId xmlns:a16="http://schemas.microsoft.com/office/drawing/2014/main" xmlns="" id="{00000000-0008-0000-0300-0000E1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090" name="Picture 30" descr="ecblank">
          <a:extLst>
            <a:ext uri="{FF2B5EF4-FFF2-40B4-BE49-F238E27FC236}">
              <a16:creationId xmlns:a16="http://schemas.microsoft.com/office/drawing/2014/main" xmlns="" id="{00000000-0008-0000-0300-0000E2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091" name="Picture 34" descr="ecblank">
          <a:extLst>
            <a:ext uri="{FF2B5EF4-FFF2-40B4-BE49-F238E27FC236}">
              <a16:creationId xmlns:a16="http://schemas.microsoft.com/office/drawing/2014/main" xmlns="" id="{00000000-0008-0000-0300-0000E3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092" name="Picture 38" descr="ecblank">
          <a:extLst>
            <a:ext uri="{FF2B5EF4-FFF2-40B4-BE49-F238E27FC236}">
              <a16:creationId xmlns:a16="http://schemas.microsoft.com/office/drawing/2014/main" xmlns="" id="{00000000-0008-0000-0300-0000E4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093" name="Picture 43" descr="ecblank">
          <a:extLst>
            <a:ext uri="{FF2B5EF4-FFF2-40B4-BE49-F238E27FC236}">
              <a16:creationId xmlns:a16="http://schemas.microsoft.com/office/drawing/2014/main" xmlns="" id="{00000000-0008-0000-0300-0000E5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094" name="Picture 47" descr="ecblank">
          <a:extLst>
            <a:ext uri="{FF2B5EF4-FFF2-40B4-BE49-F238E27FC236}">
              <a16:creationId xmlns:a16="http://schemas.microsoft.com/office/drawing/2014/main" xmlns="" id="{00000000-0008-0000-0300-0000E6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095" name="Picture 51" descr="ecblank">
          <a:extLst>
            <a:ext uri="{FF2B5EF4-FFF2-40B4-BE49-F238E27FC236}">
              <a16:creationId xmlns:a16="http://schemas.microsoft.com/office/drawing/2014/main" xmlns="" id="{00000000-0008-0000-0300-0000E7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096" name="Picture 55" descr="ecblank">
          <a:extLst>
            <a:ext uri="{FF2B5EF4-FFF2-40B4-BE49-F238E27FC236}">
              <a16:creationId xmlns:a16="http://schemas.microsoft.com/office/drawing/2014/main" xmlns="" id="{00000000-0008-0000-0300-0000E8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097" name="Picture 59" descr="ecblank">
          <a:extLst>
            <a:ext uri="{FF2B5EF4-FFF2-40B4-BE49-F238E27FC236}">
              <a16:creationId xmlns:a16="http://schemas.microsoft.com/office/drawing/2014/main" xmlns="" id="{00000000-0008-0000-0300-0000E9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098" name="Picture 63" descr="ecblank">
          <a:extLst>
            <a:ext uri="{FF2B5EF4-FFF2-40B4-BE49-F238E27FC236}">
              <a16:creationId xmlns:a16="http://schemas.microsoft.com/office/drawing/2014/main" xmlns="" id="{00000000-0008-0000-0300-0000EA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099" name="Picture 64" descr="ecblank">
          <a:extLst>
            <a:ext uri="{FF2B5EF4-FFF2-40B4-BE49-F238E27FC236}">
              <a16:creationId xmlns:a16="http://schemas.microsoft.com/office/drawing/2014/main" xmlns="" id="{00000000-0008-0000-0300-0000EB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00" name="Picture 65" descr="ecblank">
          <a:extLst>
            <a:ext uri="{FF2B5EF4-FFF2-40B4-BE49-F238E27FC236}">
              <a16:creationId xmlns:a16="http://schemas.microsoft.com/office/drawing/2014/main" xmlns="" id="{00000000-0008-0000-0300-0000EC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01" name="Picture 66" descr="ecblank">
          <a:extLst>
            <a:ext uri="{FF2B5EF4-FFF2-40B4-BE49-F238E27FC236}">
              <a16:creationId xmlns:a16="http://schemas.microsoft.com/office/drawing/2014/main" xmlns="" id="{00000000-0008-0000-0300-0000ED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02" name="Picture 68" descr="ecblank">
          <a:extLst>
            <a:ext uri="{FF2B5EF4-FFF2-40B4-BE49-F238E27FC236}">
              <a16:creationId xmlns:a16="http://schemas.microsoft.com/office/drawing/2014/main" xmlns="" id="{00000000-0008-0000-0300-0000EE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03" name="Picture 72" descr="ecblank">
          <a:extLst>
            <a:ext uri="{FF2B5EF4-FFF2-40B4-BE49-F238E27FC236}">
              <a16:creationId xmlns:a16="http://schemas.microsoft.com/office/drawing/2014/main" xmlns="" id="{00000000-0008-0000-0300-0000EF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04" name="Picture 97" descr="ecblank">
          <a:extLst>
            <a:ext uri="{FF2B5EF4-FFF2-40B4-BE49-F238E27FC236}">
              <a16:creationId xmlns:a16="http://schemas.microsoft.com/office/drawing/2014/main" xmlns="" id="{00000000-0008-0000-0300-0000F0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05" name="Picture 99" descr="ecblank">
          <a:extLst>
            <a:ext uri="{FF2B5EF4-FFF2-40B4-BE49-F238E27FC236}">
              <a16:creationId xmlns:a16="http://schemas.microsoft.com/office/drawing/2014/main" xmlns="" id="{00000000-0008-0000-0300-0000F1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06" name="Picture 101" descr="ecblank">
          <a:extLst>
            <a:ext uri="{FF2B5EF4-FFF2-40B4-BE49-F238E27FC236}">
              <a16:creationId xmlns:a16="http://schemas.microsoft.com/office/drawing/2014/main" xmlns="" id="{00000000-0008-0000-0300-0000F2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07" name="Picture 103" descr="ecblank">
          <a:extLst>
            <a:ext uri="{FF2B5EF4-FFF2-40B4-BE49-F238E27FC236}">
              <a16:creationId xmlns:a16="http://schemas.microsoft.com/office/drawing/2014/main" xmlns="" id="{00000000-0008-0000-0300-0000F3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08" name="Picture 105" descr="ecblank">
          <a:extLst>
            <a:ext uri="{FF2B5EF4-FFF2-40B4-BE49-F238E27FC236}">
              <a16:creationId xmlns:a16="http://schemas.microsoft.com/office/drawing/2014/main" xmlns="" id="{00000000-0008-0000-0300-0000F4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09" name="Picture 2" descr="ecblank">
          <a:extLst>
            <a:ext uri="{FF2B5EF4-FFF2-40B4-BE49-F238E27FC236}">
              <a16:creationId xmlns:a16="http://schemas.microsoft.com/office/drawing/2014/main" xmlns="" id="{00000000-0008-0000-0300-0000F5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10" name="Picture 6" descr="ecblank">
          <a:extLst>
            <a:ext uri="{FF2B5EF4-FFF2-40B4-BE49-F238E27FC236}">
              <a16:creationId xmlns:a16="http://schemas.microsoft.com/office/drawing/2014/main" xmlns="" id="{00000000-0008-0000-0300-0000F6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11" name="Picture 10" descr="ecblank">
          <a:extLst>
            <a:ext uri="{FF2B5EF4-FFF2-40B4-BE49-F238E27FC236}">
              <a16:creationId xmlns:a16="http://schemas.microsoft.com/office/drawing/2014/main" xmlns="" id="{00000000-0008-0000-0300-0000F7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12" name="Picture 14" descr="ecblank">
          <a:extLst>
            <a:ext uri="{FF2B5EF4-FFF2-40B4-BE49-F238E27FC236}">
              <a16:creationId xmlns:a16="http://schemas.microsoft.com/office/drawing/2014/main" xmlns="" id="{00000000-0008-0000-0300-0000F8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13" name="Picture 18" descr="ecblank">
          <a:extLst>
            <a:ext uri="{FF2B5EF4-FFF2-40B4-BE49-F238E27FC236}">
              <a16:creationId xmlns:a16="http://schemas.microsoft.com/office/drawing/2014/main" xmlns="" id="{00000000-0008-0000-0300-0000F9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14" name="Picture 22" descr="ecblank">
          <a:extLst>
            <a:ext uri="{FF2B5EF4-FFF2-40B4-BE49-F238E27FC236}">
              <a16:creationId xmlns:a16="http://schemas.microsoft.com/office/drawing/2014/main" xmlns="" id="{00000000-0008-0000-0300-0000FA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15" name="Picture 26" descr="ecblank">
          <a:extLst>
            <a:ext uri="{FF2B5EF4-FFF2-40B4-BE49-F238E27FC236}">
              <a16:creationId xmlns:a16="http://schemas.microsoft.com/office/drawing/2014/main" xmlns="" id="{00000000-0008-0000-0300-0000FB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16" name="Picture 30" descr="ecblank">
          <a:extLst>
            <a:ext uri="{FF2B5EF4-FFF2-40B4-BE49-F238E27FC236}">
              <a16:creationId xmlns:a16="http://schemas.microsoft.com/office/drawing/2014/main" xmlns="" id="{00000000-0008-0000-0300-0000FC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17" name="Picture 34" descr="ecblank">
          <a:extLst>
            <a:ext uri="{FF2B5EF4-FFF2-40B4-BE49-F238E27FC236}">
              <a16:creationId xmlns:a16="http://schemas.microsoft.com/office/drawing/2014/main" xmlns="" id="{00000000-0008-0000-0300-0000FD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18" name="Picture 38" descr="ecblank">
          <a:extLst>
            <a:ext uri="{FF2B5EF4-FFF2-40B4-BE49-F238E27FC236}">
              <a16:creationId xmlns:a16="http://schemas.microsoft.com/office/drawing/2014/main" xmlns="" id="{00000000-0008-0000-0300-0000FE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19" name="Picture 43" descr="ecblank">
          <a:extLst>
            <a:ext uri="{FF2B5EF4-FFF2-40B4-BE49-F238E27FC236}">
              <a16:creationId xmlns:a16="http://schemas.microsoft.com/office/drawing/2014/main" xmlns="" id="{00000000-0008-0000-0300-0000FF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20" name="Picture 47" descr="ecblank">
          <a:extLst>
            <a:ext uri="{FF2B5EF4-FFF2-40B4-BE49-F238E27FC236}">
              <a16:creationId xmlns:a16="http://schemas.microsoft.com/office/drawing/2014/main" xmlns="" id="{00000000-0008-0000-0300-000000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21" name="Picture 51" descr="ecblank">
          <a:extLst>
            <a:ext uri="{FF2B5EF4-FFF2-40B4-BE49-F238E27FC236}">
              <a16:creationId xmlns:a16="http://schemas.microsoft.com/office/drawing/2014/main" xmlns="" id="{00000000-0008-0000-0300-000001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22" name="Picture 55" descr="ecblank">
          <a:extLst>
            <a:ext uri="{FF2B5EF4-FFF2-40B4-BE49-F238E27FC236}">
              <a16:creationId xmlns:a16="http://schemas.microsoft.com/office/drawing/2014/main" xmlns="" id="{00000000-0008-0000-0300-000002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23" name="Picture 59" descr="ecblank">
          <a:extLst>
            <a:ext uri="{FF2B5EF4-FFF2-40B4-BE49-F238E27FC236}">
              <a16:creationId xmlns:a16="http://schemas.microsoft.com/office/drawing/2014/main" xmlns="" id="{00000000-0008-0000-0300-000003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24" name="Picture 63" descr="ecblank">
          <a:extLst>
            <a:ext uri="{FF2B5EF4-FFF2-40B4-BE49-F238E27FC236}">
              <a16:creationId xmlns:a16="http://schemas.microsoft.com/office/drawing/2014/main" xmlns="" id="{00000000-0008-0000-0300-000004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25" name="Picture 64" descr="ecblank">
          <a:extLst>
            <a:ext uri="{FF2B5EF4-FFF2-40B4-BE49-F238E27FC236}">
              <a16:creationId xmlns:a16="http://schemas.microsoft.com/office/drawing/2014/main" xmlns="" id="{00000000-0008-0000-0300-000005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26" name="Picture 65" descr="ecblank">
          <a:extLst>
            <a:ext uri="{FF2B5EF4-FFF2-40B4-BE49-F238E27FC236}">
              <a16:creationId xmlns:a16="http://schemas.microsoft.com/office/drawing/2014/main" xmlns="" id="{00000000-0008-0000-0300-000006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27" name="Picture 66" descr="ecblank">
          <a:extLst>
            <a:ext uri="{FF2B5EF4-FFF2-40B4-BE49-F238E27FC236}">
              <a16:creationId xmlns:a16="http://schemas.microsoft.com/office/drawing/2014/main" xmlns="" id="{00000000-0008-0000-0300-000007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28" name="Picture 68" descr="ecblank">
          <a:extLst>
            <a:ext uri="{FF2B5EF4-FFF2-40B4-BE49-F238E27FC236}">
              <a16:creationId xmlns:a16="http://schemas.microsoft.com/office/drawing/2014/main" xmlns="" id="{00000000-0008-0000-0300-000008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29" name="Picture 72" descr="ecblank">
          <a:extLst>
            <a:ext uri="{FF2B5EF4-FFF2-40B4-BE49-F238E27FC236}">
              <a16:creationId xmlns:a16="http://schemas.microsoft.com/office/drawing/2014/main" xmlns="" id="{00000000-0008-0000-0300-000009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30" name="Picture 97" descr="ecblank">
          <a:extLst>
            <a:ext uri="{FF2B5EF4-FFF2-40B4-BE49-F238E27FC236}">
              <a16:creationId xmlns:a16="http://schemas.microsoft.com/office/drawing/2014/main" xmlns="" id="{00000000-0008-0000-0300-00000A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31" name="Picture 99" descr="ecblank">
          <a:extLst>
            <a:ext uri="{FF2B5EF4-FFF2-40B4-BE49-F238E27FC236}">
              <a16:creationId xmlns:a16="http://schemas.microsoft.com/office/drawing/2014/main" xmlns="" id="{00000000-0008-0000-0300-00000B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32" name="Picture 101" descr="ecblank">
          <a:extLst>
            <a:ext uri="{FF2B5EF4-FFF2-40B4-BE49-F238E27FC236}">
              <a16:creationId xmlns:a16="http://schemas.microsoft.com/office/drawing/2014/main" xmlns="" id="{00000000-0008-0000-0300-00000C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33" name="Picture 103" descr="ecblank">
          <a:extLst>
            <a:ext uri="{FF2B5EF4-FFF2-40B4-BE49-F238E27FC236}">
              <a16:creationId xmlns:a16="http://schemas.microsoft.com/office/drawing/2014/main" xmlns="" id="{00000000-0008-0000-0300-00000D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34" name="Picture 30" descr="ecblank">
          <a:extLst>
            <a:ext uri="{FF2B5EF4-FFF2-40B4-BE49-F238E27FC236}">
              <a16:creationId xmlns:a16="http://schemas.microsoft.com/office/drawing/2014/main" xmlns="" id="{00000000-0008-0000-0300-00000E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35" name="Picture 34" descr="ecblank">
          <a:extLst>
            <a:ext uri="{FF2B5EF4-FFF2-40B4-BE49-F238E27FC236}">
              <a16:creationId xmlns:a16="http://schemas.microsoft.com/office/drawing/2014/main" xmlns="" id="{00000000-0008-0000-0300-00000F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36" name="Picture 38" descr="ecblank">
          <a:extLst>
            <a:ext uri="{FF2B5EF4-FFF2-40B4-BE49-F238E27FC236}">
              <a16:creationId xmlns:a16="http://schemas.microsoft.com/office/drawing/2014/main" xmlns="" id="{00000000-0008-0000-0300-000010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37" name="Picture 43" descr="ecblank">
          <a:extLst>
            <a:ext uri="{FF2B5EF4-FFF2-40B4-BE49-F238E27FC236}">
              <a16:creationId xmlns:a16="http://schemas.microsoft.com/office/drawing/2014/main" xmlns="" id="{00000000-0008-0000-0300-000011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38" name="Picture 47" descr="ecblank">
          <a:extLst>
            <a:ext uri="{FF2B5EF4-FFF2-40B4-BE49-F238E27FC236}">
              <a16:creationId xmlns:a16="http://schemas.microsoft.com/office/drawing/2014/main" xmlns="" id="{00000000-0008-0000-0300-000012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39" name="Picture 51" descr="ecblank">
          <a:extLst>
            <a:ext uri="{FF2B5EF4-FFF2-40B4-BE49-F238E27FC236}">
              <a16:creationId xmlns:a16="http://schemas.microsoft.com/office/drawing/2014/main" xmlns="" id="{00000000-0008-0000-0300-000013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40" name="Picture 55" descr="ecblank">
          <a:extLst>
            <a:ext uri="{FF2B5EF4-FFF2-40B4-BE49-F238E27FC236}">
              <a16:creationId xmlns:a16="http://schemas.microsoft.com/office/drawing/2014/main" xmlns="" id="{00000000-0008-0000-0300-000014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41" name="Picture 59" descr="ecblank">
          <a:extLst>
            <a:ext uri="{FF2B5EF4-FFF2-40B4-BE49-F238E27FC236}">
              <a16:creationId xmlns:a16="http://schemas.microsoft.com/office/drawing/2014/main" xmlns="" id="{00000000-0008-0000-0300-000015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42" name="Picture 63" descr="ecblank">
          <a:extLst>
            <a:ext uri="{FF2B5EF4-FFF2-40B4-BE49-F238E27FC236}">
              <a16:creationId xmlns:a16="http://schemas.microsoft.com/office/drawing/2014/main" xmlns="" id="{00000000-0008-0000-0300-000016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43" name="Picture 64" descr="ecblank">
          <a:extLst>
            <a:ext uri="{FF2B5EF4-FFF2-40B4-BE49-F238E27FC236}">
              <a16:creationId xmlns:a16="http://schemas.microsoft.com/office/drawing/2014/main" xmlns="" id="{00000000-0008-0000-0300-000017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44" name="Picture 65" descr="ecblank">
          <a:extLst>
            <a:ext uri="{FF2B5EF4-FFF2-40B4-BE49-F238E27FC236}">
              <a16:creationId xmlns:a16="http://schemas.microsoft.com/office/drawing/2014/main" xmlns="" id="{00000000-0008-0000-0300-000018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45" name="Picture 66" descr="ecblank">
          <a:extLst>
            <a:ext uri="{FF2B5EF4-FFF2-40B4-BE49-F238E27FC236}">
              <a16:creationId xmlns:a16="http://schemas.microsoft.com/office/drawing/2014/main" xmlns="" id="{00000000-0008-0000-0300-000019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46" name="Picture 68" descr="ecblank">
          <a:extLst>
            <a:ext uri="{FF2B5EF4-FFF2-40B4-BE49-F238E27FC236}">
              <a16:creationId xmlns:a16="http://schemas.microsoft.com/office/drawing/2014/main" xmlns="" id="{00000000-0008-0000-0300-00001A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47" name="Picture 72" descr="ecblank">
          <a:extLst>
            <a:ext uri="{FF2B5EF4-FFF2-40B4-BE49-F238E27FC236}">
              <a16:creationId xmlns:a16="http://schemas.microsoft.com/office/drawing/2014/main" xmlns="" id="{00000000-0008-0000-0300-00001B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48" name="Picture 97" descr="ecblank">
          <a:extLst>
            <a:ext uri="{FF2B5EF4-FFF2-40B4-BE49-F238E27FC236}">
              <a16:creationId xmlns:a16="http://schemas.microsoft.com/office/drawing/2014/main" xmlns="" id="{00000000-0008-0000-0300-00001C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49" name="Picture 99" descr="ecblank">
          <a:extLst>
            <a:ext uri="{FF2B5EF4-FFF2-40B4-BE49-F238E27FC236}">
              <a16:creationId xmlns:a16="http://schemas.microsoft.com/office/drawing/2014/main" xmlns="" id="{00000000-0008-0000-0300-00001D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50" name="Picture 101" descr="ecblank">
          <a:extLst>
            <a:ext uri="{FF2B5EF4-FFF2-40B4-BE49-F238E27FC236}">
              <a16:creationId xmlns:a16="http://schemas.microsoft.com/office/drawing/2014/main" xmlns="" id="{00000000-0008-0000-0300-00001E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51" name="Picture 103" descr="ecblank">
          <a:extLst>
            <a:ext uri="{FF2B5EF4-FFF2-40B4-BE49-F238E27FC236}">
              <a16:creationId xmlns:a16="http://schemas.microsoft.com/office/drawing/2014/main" xmlns="" id="{00000000-0008-0000-0300-00001F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52" name="Picture 105" descr="ecblank">
          <a:extLst>
            <a:ext uri="{FF2B5EF4-FFF2-40B4-BE49-F238E27FC236}">
              <a16:creationId xmlns:a16="http://schemas.microsoft.com/office/drawing/2014/main" xmlns="" id="{00000000-0008-0000-0300-000020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53" name="Picture 2" descr="ecblank">
          <a:extLst>
            <a:ext uri="{FF2B5EF4-FFF2-40B4-BE49-F238E27FC236}">
              <a16:creationId xmlns:a16="http://schemas.microsoft.com/office/drawing/2014/main" xmlns="" id="{00000000-0008-0000-0300-000021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54" name="Picture 6" descr="ecblank">
          <a:extLst>
            <a:ext uri="{FF2B5EF4-FFF2-40B4-BE49-F238E27FC236}">
              <a16:creationId xmlns:a16="http://schemas.microsoft.com/office/drawing/2014/main" xmlns="" id="{00000000-0008-0000-0300-000022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55" name="Picture 10" descr="ecblank">
          <a:extLst>
            <a:ext uri="{FF2B5EF4-FFF2-40B4-BE49-F238E27FC236}">
              <a16:creationId xmlns:a16="http://schemas.microsoft.com/office/drawing/2014/main" xmlns="" id="{00000000-0008-0000-0300-000023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56" name="Picture 14" descr="ecblank">
          <a:extLst>
            <a:ext uri="{FF2B5EF4-FFF2-40B4-BE49-F238E27FC236}">
              <a16:creationId xmlns:a16="http://schemas.microsoft.com/office/drawing/2014/main" xmlns="" id="{00000000-0008-0000-0300-000024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57" name="Picture 18" descr="ecblank">
          <a:extLst>
            <a:ext uri="{FF2B5EF4-FFF2-40B4-BE49-F238E27FC236}">
              <a16:creationId xmlns:a16="http://schemas.microsoft.com/office/drawing/2014/main" xmlns="" id="{00000000-0008-0000-0300-000025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58" name="Picture 22" descr="ecblank">
          <a:extLst>
            <a:ext uri="{FF2B5EF4-FFF2-40B4-BE49-F238E27FC236}">
              <a16:creationId xmlns:a16="http://schemas.microsoft.com/office/drawing/2014/main" xmlns="" id="{00000000-0008-0000-0300-000026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59" name="Picture 26" descr="ecblank">
          <a:extLst>
            <a:ext uri="{FF2B5EF4-FFF2-40B4-BE49-F238E27FC236}">
              <a16:creationId xmlns:a16="http://schemas.microsoft.com/office/drawing/2014/main" xmlns="" id="{00000000-0008-0000-0300-000027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60" name="Picture 30" descr="ecblank">
          <a:extLst>
            <a:ext uri="{FF2B5EF4-FFF2-40B4-BE49-F238E27FC236}">
              <a16:creationId xmlns:a16="http://schemas.microsoft.com/office/drawing/2014/main" xmlns="" id="{00000000-0008-0000-0300-000028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61" name="Picture 34" descr="ecblank">
          <a:extLst>
            <a:ext uri="{FF2B5EF4-FFF2-40B4-BE49-F238E27FC236}">
              <a16:creationId xmlns:a16="http://schemas.microsoft.com/office/drawing/2014/main" xmlns="" id="{00000000-0008-0000-0300-000029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62" name="Picture 38" descr="ecblank">
          <a:extLst>
            <a:ext uri="{FF2B5EF4-FFF2-40B4-BE49-F238E27FC236}">
              <a16:creationId xmlns:a16="http://schemas.microsoft.com/office/drawing/2014/main" xmlns="" id="{00000000-0008-0000-0300-00002A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63" name="Picture 43" descr="ecblank">
          <a:extLst>
            <a:ext uri="{FF2B5EF4-FFF2-40B4-BE49-F238E27FC236}">
              <a16:creationId xmlns:a16="http://schemas.microsoft.com/office/drawing/2014/main" xmlns="" id="{00000000-0008-0000-0300-00002B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64" name="Picture 47" descr="ecblank">
          <a:extLst>
            <a:ext uri="{FF2B5EF4-FFF2-40B4-BE49-F238E27FC236}">
              <a16:creationId xmlns:a16="http://schemas.microsoft.com/office/drawing/2014/main" xmlns="" id="{00000000-0008-0000-0300-00002C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65" name="Picture 51" descr="ecblank">
          <a:extLst>
            <a:ext uri="{FF2B5EF4-FFF2-40B4-BE49-F238E27FC236}">
              <a16:creationId xmlns:a16="http://schemas.microsoft.com/office/drawing/2014/main" xmlns="" id="{00000000-0008-0000-0300-00002D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66" name="Picture 55" descr="ecblank">
          <a:extLst>
            <a:ext uri="{FF2B5EF4-FFF2-40B4-BE49-F238E27FC236}">
              <a16:creationId xmlns:a16="http://schemas.microsoft.com/office/drawing/2014/main" xmlns="" id="{00000000-0008-0000-0300-00002E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67" name="Picture 59" descr="ecblank">
          <a:extLst>
            <a:ext uri="{FF2B5EF4-FFF2-40B4-BE49-F238E27FC236}">
              <a16:creationId xmlns:a16="http://schemas.microsoft.com/office/drawing/2014/main" xmlns="" id="{00000000-0008-0000-0300-00002F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68" name="Picture 63" descr="ecblank">
          <a:extLst>
            <a:ext uri="{FF2B5EF4-FFF2-40B4-BE49-F238E27FC236}">
              <a16:creationId xmlns:a16="http://schemas.microsoft.com/office/drawing/2014/main" xmlns="" id="{00000000-0008-0000-0300-000030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69" name="Picture 64" descr="ecblank">
          <a:extLst>
            <a:ext uri="{FF2B5EF4-FFF2-40B4-BE49-F238E27FC236}">
              <a16:creationId xmlns:a16="http://schemas.microsoft.com/office/drawing/2014/main" xmlns="" id="{00000000-0008-0000-0300-000031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70" name="Picture 65" descr="ecblank">
          <a:extLst>
            <a:ext uri="{FF2B5EF4-FFF2-40B4-BE49-F238E27FC236}">
              <a16:creationId xmlns:a16="http://schemas.microsoft.com/office/drawing/2014/main" xmlns="" id="{00000000-0008-0000-0300-000032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71" name="Picture 66" descr="ecblank">
          <a:extLst>
            <a:ext uri="{FF2B5EF4-FFF2-40B4-BE49-F238E27FC236}">
              <a16:creationId xmlns:a16="http://schemas.microsoft.com/office/drawing/2014/main" xmlns="" id="{00000000-0008-0000-0300-000033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72" name="Picture 68" descr="ecblank">
          <a:extLst>
            <a:ext uri="{FF2B5EF4-FFF2-40B4-BE49-F238E27FC236}">
              <a16:creationId xmlns:a16="http://schemas.microsoft.com/office/drawing/2014/main" xmlns="" id="{00000000-0008-0000-0300-000034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73" name="Picture 72" descr="ecblank">
          <a:extLst>
            <a:ext uri="{FF2B5EF4-FFF2-40B4-BE49-F238E27FC236}">
              <a16:creationId xmlns:a16="http://schemas.microsoft.com/office/drawing/2014/main" xmlns="" id="{00000000-0008-0000-0300-000035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74" name="Picture 97" descr="ecblank">
          <a:extLst>
            <a:ext uri="{FF2B5EF4-FFF2-40B4-BE49-F238E27FC236}">
              <a16:creationId xmlns:a16="http://schemas.microsoft.com/office/drawing/2014/main" xmlns="" id="{00000000-0008-0000-0300-000036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75" name="Picture 99" descr="ecblank">
          <a:extLst>
            <a:ext uri="{FF2B5EF4-FFF2-40B4-BE49-F238E27FC236}">
              <a16:creationId xmlns:a16="http://schemas.microsoft.com/office/drawing/2014/main" xmlns="" id="{00000000-0008-0000-0300-000037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76" name="Picture 101" descr="ecblank">
          <a:extLst>
            <a:ext uri="{FF2B5EF4-FFF2-40B4-BE49-F238E27FC236}">
              <a16:creationId xmlns:a16="http://schemas.microsoft.com/office/drawing/2014/main" xmlns="" id="{00000000-0008-0000-0300-000038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77" name="Picture 103" descr="ecblank">
          <a:extLst>
            <a:ext uri="{FF2B5EF4-FFF2-40B4-BE49-F238E27FC236}">
              <a16:creationId xmlns:a16="http://schemas.microsoft.com/office/drawing/2014/main" xmlns="" id="{00000000-0008-0000-0300-000039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78" name="Picture 26" descr="ecblank">
          <a:extLst>
            <a:ext uri="{FF2B5EF4-FFF2-40B4-BE49-F238E27FC236}">
              <a16:creationId xmlns:a16="http://schemas.microsoft.com/office/drawing/2014/main" xmlns="" id="{00000000-0008-0000-0300-00003A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79" name="Picture 30" descr="ecblank">
          <a:extLst>
            <a:ext uri="{FF2B5EF4-FFF2-40B4-BE49-F238E27FC236}">
              <a16:creationId xmlns:a16="http://schemas.microsoft.com/office/drawing/2014/main" xmlns="" id="{00000000-0008-0000-0300-00003B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80" name="Picture 34" descr="ecblank">
          <a:extLst>
            <a:ext uri="{FF2B5EF4-FFF2-40B4-BE49-F238E27FC236}">
              <a16:creationId xmlns:a16="http://schemas.microsoft.com/office/drawing/2014/main" xmlns="" id="{00000000-0008-0000-0300-00003C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81" name="Picture 38" descr="ecblank">
          <a:extLst>
            <a:ext uri="{FF2B5EF4-FFF2-40B4-BE49-F238E27FC236}">
              <a16:creationId xmlns:a16="http://schemas.microsoft.com/office/drawing/2014/main" xmlns="" id="{00000000-0008-0000-0300-00003D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82" name="Picture 43" descr="ecblank">
          <a:extLst>
            <a:ext uri="{FF2B5EF4-FFF2-40B4-BE49-F238E27FC236}">
              <a16:creationId xmlns:a16="http://schemas.microsoft.com/office/drawing/2014/main" xmlns="" id="{00000000-0008-0000-0300-00003E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83" name="Picture 47" descr="ecblank">
          <a:extLst>
            <a:ext uri="{FF2B5EF4-FFF2-40B4-BE49-F238E27FC236}">
              <a16:creationId xmlns:a16="http://schemas.microsoft.com/office/drawing/2014/main" xmlns="" id="{00000000-0008-0000-0300-00003F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84" name="Picture 51" descr="ecblank">
          <a:extLst>
            <a:ext uri="{FF2B5EF4-FFF2-40B4-BE49-F238E27FC236}">
              <a16:creationId xmlns:a16="http://schemas.microsoft.com/office/drawing/2014/main" xmlns="" id="{00000000-0008-0000-0300-000040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85" name="Picture 55" descr="ecblank">
          <a:extLst>
            <a:ext uri="{FF2B5EF4-FFF2-40B4-BE49-F238E27FC236}">
              <a16:creationId xmlns:a16="http://schemas.microsoft.com/office/drawing/2014/main" xmlns="" id="{00000000-0008-0000-0300-000041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86" name="Picture 59" descr="ecblank">
          <a:extLst>
            <a:ext uri="{FF2B5EF4-FFF2-40B4-BE49-F238E27FC236}">
              <a16:creationId xmlns:a16="http://schemas.microsoft.com/office/drawing/2014/main" xmlns="" id="{00000000-0008-0000-0300-000042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87" name="Picture 63" descr="ecblank">
          <a:extLst>
            <a:ext uri="{FF2B5EF4-FFF2-40B4-BE49-F238E27FC236}">
              <a16:creationId xmlns:a16="http://schemas.microsoft.com/office/drawing/2014/main" xmlns="" id="{00000000-0008-0000-0300-000043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88" name="Picture 64" descr="ecblank">
          <a:extLst>
            <a:ext uri="{FF2B5EF4-FFF2-40B4-BE49-F238E27FC236}">
              <a16:creationId xmlns:a16="http://schemas.microsoft.com/office/drawing/2014/main" xmlns="" id="{00000000-0008-0000-0300-000044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89" name="Picture 65" descr="ecblank">
          <a:extLst>
            <a:ext uri="{FF2B5EF4-FFF2-40B4-BE49-F238E27FC236}">
              <a16:creationId xmlns:a16="http://schemas.microsoft.com/office/drawing/2014/main" xmlns="" id="{00000000-0008-0000-0300-000045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90" name="Picture 66" descr="ecblank">
          <a:extLst>
            <a:ext uri="{FF2B5EF4-FFF2-40B4-BE49-F238E27FC236}">
              <a16:creationId xmlns:a16="http://schemas.microsoft.com/office/drawing/2014/main" xmlns="" id="{00000000-0008-0000-0300-000046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91" name="Picture 68" descr="ecblank">
          <a:extLst>
            <a:ext uri="{FF2B5EF4-FFF2-40B4-BE49-F238E27FC236}">
              <a16:creationId xmlns:a16="http://schemas.microsoft.com/office/drawing/2014/main" xmlns="" id="{00000000-0008-0000-0300-000047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92" name="Picture 72" descr="ecblank">
          <a:extLst>
            <a:ext uri="{FF2B5EF4-FFF2-40B4-BE49-F238E27FC236}">
              <a16:creationId xmlns:a16="http://schemas.microsoft.com/office/drawing/2014/main" xmlns="" id="{00000000-0008-0000-0300-000048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93" name="Picture 97" descr="ecblank">
          <a:extLst>
            <a:ext uri="{FF2B5EF4-FFF2-40B4-BE49-F238E27FC236}">
              <a16:creationId xmlns:a16="http://schemas.microsoft.com/office/drawing/2014/main" xmlns="" id="{00000000-0008-0000-0300-000049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94" name="Picture 99" descr="ecblank">
          <a:extLst>
            <a:ext uri="{FF2B5EF4-FFF2-40B4-BE49-F238E27FC236}">
              <a16:creationId xmlns:a16="http://schemas.microsoft.com/office/drawing/2014/main" xmlns="" id="{00000000-0008-0000-0300-00004A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95" name="Picture 101" descr="ecblank">
          <a:extLst>
            <a:ext uri="{FF2B5EF4-FFF2-40B4-BE49-F238E27FC236}">
              <a16:creationId xmlns:a16="http://schemas.microsoft.com/office/drawing/2014/main" xmlns="" id="{00000000-0008-0000-0300-00004B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96" name="Picture 103" descr="ecblank">
          <a:extLst>
            <a:ext uri="{FF2B5EF4-FFF2-40B4-BE49-F238E27FC236}">
              <a16:creationId xmlns:a16="http://schemas.microsoft.com/office/drawing/2014/main" xmlns="" id="{00000000-0008-0000-0300-00004C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97" name="Picture 105" descr="ecblank">
          <a:extLst>
            <a:ext uri="{FF2B5EF4-FFF2-40B4-BE49-F238E27FC236}">
              <a16:creationId xmlns:a16="http://schemas.microsoft.com/office/drawing/2014/main" xmlns="" id="{00000000-0008-0000-0300-00004D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98" name="Picture 2" descr="ecblank">
          <a:extLst>
            <a:ext uri="{FF2B5EF4-FFF2-40B4-BE49-F238E27FC236}">
              <a16:creationId xmlns:a16="http://schemas.microsoft.com/office/drawing/2014/main" xmlns="" id="{00000000-0008-0000-0300-00004E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99" name="Picture 6" descr="ecblank">
          <a:extLst>
            <a:ext uri="{FF2B5EF4-FFF2-40B4-BE49-F238E27FC236}">
              <a16:creationId xmlns:a16="http://schemas.microsoft.com/office/drawing/2014/main" xmlns="" id="{00000000-0008-0000-0300-00004F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00" name="Picture 10" descr="ecblank">
          <a:extLst>
            <a:ext uri="{FF2B5EF4-FFF2-40B4-BE49-F238E27FC236}">
              <a16:creationId xmlns:a16="http://schemas.microsoft.com/office/drawing/2014/main" xmlns="" id="{00000000-0008-0000-0300-000050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01" name="Picture 14" descr="ecblank">
          <a:extLst>
            <a:ext uri="{FF2B5EF4-FFF2-40B4-BE49-F238E27FC236}">
              <a16:creationId xmlns:a16="http://schemas.microsoft.com/office/drawing/2014/main" xmlns="" id="{00000000-0008-0000-0300-000051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02" name="Picture 18" descr="ecblank">
          <a:extLst>
            <a:ext uri="{FF2B5EF4-FFF2-40B4-BE49-F238E27FC236}">
              <a16:creationId xmlns:a16="http://schemas.microsoft.com/office/drawing/2014/main" xmlns="" id="{00000000-0008-0000-0300-000052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03" name="Picture 22" descr="ecblank">
          <a:extLst>
            <a:ext uri="{FF2B5EF4-FFF2-40B4-BE49-F238E27FC236}">
              <a16:creationId xmlns:a16="http://schemas.microsoft.com/office/drawing/2014/main" xmlns="" id="{00000000-0008-0000-0300-000053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04" name="Picture 26" descr="ecblank">
          <a:extLst>
            <a:ext uri="{FF2B5EF4-FFF2-40B4-BE49-F238E27FC236}">
              <a16:creationId xmlns:a16="http://schemas.microsoft.com/office/drawing/2014/main" xmlns="" id="{00000000-0008-0000-0300-000054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05" name="Picture 30" descr="ecblank">
          <a:extLst>
            <a:ext uri="{FF2B5EF4-FFF2-40B4-BE49-F238E27FC236}">
              <a16:creationId xmlns:a16="http://schemas.microsoft.com/office/drawing/2014/main" xmlns="" id="{00000000-0008-0000-0300-000055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06" name="Picture 34" descr="ecblank">
          <a:extLst>
            <a:ext uri="{FF2B5EF4-FFF2-40B4-BE49-F238E27FC236}">
              <a16:creationId xmlns:a16="http://schemas.microsoft.com/office/drawing/2014/main" xmlns="" id="{00000000-0008-0000-0300-000056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07" name="Picture 38" descr="ecblank">
          <a:extLst>
            <a:ext uri="{FF2B5EF4-FFF2-40B4-BE49-F238E27FC236}">
              <a16:creationId xmlns:a16="http://schemas.microsoft.com/office/drawing/2014/main" xmlns="" id="{00000000-0008-0000-0300-000057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08" name="Picture 43" descr="ecblank">
          <a:extLst>
            <a:ext uri="{FF2B5EF4-FFF2-40B4-BE49-F238E27FC236}">
              <a16:creationId xmlns:a16="http://schemas.microsoft.com/office/drawing/2014/main" xmlns="" id="{00000000-0008-0000-0300-000058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09" name="Picture 47" descr="ecblank">
          <a:extLst>
            <a:ext uri="{FF2B5EF4-FFF2-40B4-BE49-F238E27FC236}">
              <a16:creationId xmlns:a16="http://schemas.microsoft.com/office/drawing/2014/main" xmlns="" id="{00000000-0008-0000-0300-000059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10" name="Picture 51" descr="ecblank">
          <a:extLst>
            <a:ext uri="{FF2B5EF4-FFF2-40B4-BE49-F238E27FC236}">
              <a16:creationId xmlns:a16="http://schemas.microsoft.com/office/drawing/2014/main" xmlns="" id="{00000000-0008-0000-0300-00005A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11" name="Picture 55" descr="ecblank">
          <a:extLst>
            <a:ext uri="{FF2B5EF4-FFF2-40B4-BE49-F238E27FC236}">
              <a16:creationId xmlns:a16="http://schemas.microsoft.com/office/drawing/2014/main" xmlns="" id="{00000000-0008-0000-0300-00005B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12" name="Picture 59" descr="ecblank">
          <a:extLst>
            <a:ext uri="{FF2B5EF4-FFF2-40B4-BE49-F238E27FC236}">
              <a16:creationId xmlns:a16="http://schemas.microsoft.com/office/drawing/2014/main" xmlns="" id="{00000000-0008-0000-0300-00005C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13" name="Picture 63" descr="ecblank">
          <a:extLst>
            <a:ext uri="{FF2B5EF4-FFF2-40B4-BE49-F238E27FC236}">
              <a16:creationId xmlns:a16="http://schemas.microsoft.com/office/drawing/2014/main" xmlns="" id="{00000000-0008-0000-0300-00005D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14" name="Picture 64" descr="ecblank">
          <a:extLst>
            <a:ext uri="{FF2B5EF4-FFF2-40B4-BE49-F238E27FC236}">
              <a16:creationId xmlns:a16="http://schemas.microsoft.com/office/drawing/2014/main" xmlns="" id="{00000000-0008-0000-0300-00005E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15" name="Picture 65" descr="ecblank">
          <a:extLst>
            <a:ext uri="{FF2B5EF4-FFF2-40B4-BE49-F238E27FC236}">
              <a16:creationId xmlns:a16="http://schemas.microsoft.com/office/drawing/2014/main" xmlns="" id="{00000000-0008-0000-0300-00005F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16" name="Picture 66" descr="ecblank">
          <a:extLst>
            <a:ext uri="{FF2B5EF4-FFF2-40B4-BE49-F238E27FC236}">
              <a16:creationId xmlns:a16="http://schemas.microsoft.com/office/drawing/2014/main" xmlns="" id="{00000000-0008-0000-0300-000060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17" name="Picture 68" descr="ecblank">
          <a:extLst>
            <a:ext uri="{FF2B5EF4-FFF2-40B4-BE49-F238E27FC236}">
              <a16:creationId xmlns:a16="http://schemas.microsoft.com/office/drawing/2014/main" xmlns="" id="{00000000-0008-0000-0300-000061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18" name="Picture 72" descr="ecblank">
          <a:extLst>
            <a:ext uri="{FF2B5EF4-FFF2-40B4-BE49-F238E27FC236}">
              <a16:creationId xmlns:a16="http://schemas.microsoft.com/office/drawing/2014/main" xmlns="" id="{00000000-0008-0000-0300-000062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19" name="Picture 97" descr="ecblank">
          <a:extLst>
            <a:ext uri="{FF2B5EF4-FFF2-40B4-BE49-F238E27FC236}">
              <a16:creationId xmlns:a16="http://schemas.microsoft.com/office/drawing/2014/main" xmlns="" id="{00000000-0008-0000-0300-000063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20" name="Picture 99" descr="ecblank">
          <a:extLst>
            <a:ext uri="{FF2B5EF4-FFF2-40B4-BE49-F238E27FC236}">
              <a16:creationId xmlns:a16="http://schemas.microsoft.com/office/drawing/2014/main" xmlns="" id="{00000000-0008-0000-0300-000064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21" name="Picture 101" descr="ecblank">
          <a:extLst>
            <a:ext uri="{FF2B5EF4-FFF2-40B4-BE49-F238E27FC236}">
              <a16:creationId xmlns:a16="http://schemas.microsoft.com/office/drawing/2014/main" xmlns="" id="{00000000-0008-0000-0300-000065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22" name="Picture 103" descr="ecblank">
          <a:extLst>
            <a:ext uri="{FF2B5EF4-FFF2-40B4-BE49-F238E27FC236}">
              <a16:creationId xmlns:a16="http://schemas.microsoft.com/office/drawing/2014/main" xmlns="" id="{00000000-0008-0000-0300-000066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23" name="Picture 30" descr="ecblank">
          <a:extLst>
            <a:ext uri="{FF2B5EF4-FFF2-40B4-BE49-F238E27FC236}">
              <a16:creationId xmlns:a16="http://schemas.microsoft.com/office/drawing/2014/main" xmlns="" id="{00000000-0008-0000-0300-000067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24" name="Picture 34" descr="ecblank">
          <a:extLst>
            <a:ext uri="{FF2B5EF4-FFF2-40B4-BE49-F238E27FC236}">
              <a16:creationId xmlns:a16="http://schemas.microsoft.com/office/drawing/2014/main" xmlns="" id="{00000000-0008-0000-0300-000068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25" name="Picture 38" descr="ecblank">
          <a:extLst>
            <a:ext uri="{FF2B5EF4-FFF2-40B4-BE49-F238E27FC236}">
              <a16:creationId xmlns:a16="http://schemas.microsoft.com/office/drawing/2014/main" xmlns="" id="{00000000-0008-0000-0300-000069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26" name="Picture 43" descr="ecblank">
          <a:extLst>
            <a:ext uri="{FF2B5EF4-FFF2-40B4-BE49-F238E27FC236}">
              <a16:creationId xmlns:a16="http://schemas.microsoft.com/office/drawing/2014/main" xmlns="" id="{00000000-0008-0000-0300-00006A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27" name="Picture 47" descr="ecblank">
          <a:extLst>
            <a:ext uri="{FF2B5EF4-FFF2-40B4-BE49-F238E27FC236}">
              <a16:creationId xmlns:a16="http://schemas.microsoft.com/office/drawing/2014/main" xmlns="" id="{00000000-0008-0000-0300-00006B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28" name="Picture 51" descr="ecblank">
          <a:extLst>
            <a:ext uri="{FF2B5EF4-FFF2-40B4-BE49-F238E27FC236}">
              <a16:creationId xmlns:a16="http://schemas.microsoft.com/office/drawing/2014/main" xmlns="" id="{00000000-0008-0000-0300-00006C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29" name="Picture 55" descr="ecblank">
          <a:extLst>
            <a:ext uri="{FF2B5EF4-FFF2-40B4-BE49-F238E27FC236}">
              <a16:creationId xmlns:a16="http://schemas.microsoft.com/office/drawing/2014/main" xmlns="" id="{00000000-0008-0000-0300-00006D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30" name="Picture 59" descr="ecblank">
          <a:extLst>
            <a:ext uri="{FF2B5EF4-FFF2-40B4-BE49-F238E27FC236}">
              <a16:creationId xmlns:a16="http://schemas.microsoft.com/office/drawing/2014/main" xmlns="" id="{00000000-0008-0000-0300-00006E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31" name="Picture 63" descr="ecblank">
          <a:extLst>
            <a:ext uri="{FF2B5EF4-FFF2-40B4-BE49-F238E27FC236}">
              <a16:creationId xmlns:a16="http://schemas.microsoft.com/office/drawing/2014/main" xmlns="" id="{00000000-0008-0000-0300-00006F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32" name="Picture 64" descr="ecblank">
          <a:extLst>
            <a:ext uri="{FF2B5EF4-FFF2-40B4-BE49-F238E27FC236}">
              <a16:creationId xmlns:a16="http://schemas.microsoft.com/office/drawing/2014/main" xmlns="" id="{00000000-0008-0000-0300-000070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33" name="Picture 65" descr="ecblank">
          <a:extLst>
            <a:ext uri="{FF2B5EF4-FFF2-40B4-BE49-F238E27FC236}">
              <a16:creationId xmlns:a16="http://schemas.microsoft.com/office/drawing/2014/main" xmlns="" id="{00000000-0008-0000-0300-000071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34" name="Picture 66" descr="ecblank">
          <a:extLst>
            <a:ext uri="{FF2B5EF4-FFF2-40B4-BE49-F238E27FC236}">
              <a16:creationId xmlns:a16="http://schemas.microsoft.com/office/drawing/2014/main" xmlns="" id="{00000000-0008-0000-0300-000072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35" name="Picture 68" descr="ecblank">
          <a:extLst>
            <a:ext uri="{FF2B5EF4-FFF2-40B4-BE49-F238E27FC236}">
              <a16:creationId xmlns:a16="http://schemas.microsoft.com/office/drawing/2014/main" xmlns="" id="{00000000-0008-0000-0300-000073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36" name="Picture 72" descr="ecblank">
          <a:extLst>
            <a:ext uri="{FF2B5EF4-FFF2-40B4-BE49-F238E27FC236}">
              <a16:creationId xmlns:a16="http://schemas.microsoft.com/office/drawing/2014/main" xmlns="" id="{00000000-0008-0000-0300-000074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37" name="Picture 97" descr="ecblank">
          <a:extLst>
            <a:ext uri="{FF2B5EF4-FFF2-40B4-BE49-F238E27FC236}">
              <a16:creationId xmlns:a16="http://schemas.microsoft.com/office/drawing/2014/main" xmlns="" id="{00000000-0008-0000-0300-000075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38" name="Picture 99" descr="ecblank">
          <a:extLst>
            <a:ext uri="{FF2B5EF4-FFF2-40B4-BE49-F238E27FC236}">
              <a16:creationId xmlns:a16="http://schemas.microsoft.com/office/drawing/2014/main" xmlns="" id="{00000000-0008-0000-0300-000076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39" name="Picture 101" descr="ecblank">
          <a:extLst>
            <a:ext uri="{FF2B5EF4-FFF2-40B4-BE49-F238E27FC236}">
              <a16:creationId xmlns:a16="http://schemas.microsoft.com/office/drawing/2014/main" xmlns="" id="{00000000-0008-0000-0300-000077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40" name="Picture 103" descr="ecblank">
          <a:extLst>
            <a:ext uri="{FF2B5EF4-FFF2-40B4-BE49-F238E27FC236}">
              <a16:creationId xmlns:a16="http://schemas.microsoft.com/office/drawing/2014/main" xmlns="" id="{00000000-0008-0000-0300-000078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41" name="Picture 105" descr="ecblank">
          <a:extLst>
            <a:ext uri="{FF2B5EF4-FFF2-40B4-BE49-F238E27FC236}">
              <a16:creationId xmlns:a16="http://schemas.microsoft.com/office/drawing/2014/main" xmlns="" id="{00000000-0008-0000-0300-000079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42" name="Picture 2" descr="ecblank">
          <a:extLst>
            <a:ext uri="{FF2B5EF4-FFF2-40B4-BE49-F238E27FC236}">
              <a16:creationId xmlns:a16="http://schemas.microsoft.com/office/drawing/2014/main" xmlns="" id="{00000000-0008-0000-0300-00007A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43" name="Picture 6" descr="ecblank">
          <a:extLst>
            <a:ext uri="{FF2B5EF4-FFF2-40B4-BE49-F238E27FC236}">
              <a16:creationId xmlns:a16="http://schemas.microsoft.com/office/drawing/2014/main" xmlns="" id="{00000000-0008-0000-0300-00007B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44" name="Picture 10" descr="ecblank">
          <a:extLst>
            <a:ext uri="{FF2B5EF4-FFF2-40B4-BE49-F238E27FC236}">
              <a16:creationId xmlns:a16="http://schemas.microsoft.com/office/drawing/2014/main" xmlns="" id="{00000000-0008-0000-0300-00007C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45" name="Picture 14" descr="ecblank">
          <a:extLst>
            <a:ext uri="{FF2B5EF4-FFF2-40B4-BE49-F238E27FC236}">
              <a16:creationId xmlns:a16="http://schemas.microsoft.com/office/drawing/2014/main" xmlns="" id="{00000000-0008-0000-0300-00007D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46" name="Picture 18" descr="ecblank">
          <a:extLst>
            <a:ext uri="{FF2B5EF4-FFF2-40B4-BE49-F238E27FC236}">
              <a16:creationId xmlns:a16="http://schemas.microsoft.com/office/drawing/2014/main" xmlns="" id="{00000000-0008-0000-0300-00007E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47" name="Picture 22" descr="ecblank">
          <a:extLst>
            <a:ext uri="{FF2B5EF4-FFF2-40B4-BE49-F238E27FC236}">
              <a16:creationId xmlns:a16="http://schemas.microsoft.com/office/drawing/2014/main" xmlns="" id="{00000000-0008-0000-0300-00007F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48" name="Picture 26" descr="ecblank">
          <a:extLst>
            <a:ext uri="{FF2B5EF4-FFF2-40B4-BE49-F238E27FC236}">
              <a16:creationId xmlns:a16="http://schemas.microsoft.com/office/drawing/2014/main" xmlns="" id="{00000000-0008-0000-0300-000080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49" name="Picture 30" descr="ecblank">
          <a:extLst>
            <a:ext uri="{FF2B5EF4-FFF2-40B4-BE49-F238E27FC236}">
              <a16:creationId xmlns:a16="http://schemas.microsoft.com/office/drawing/2014/main" xmlns="" id="{00000000-0008-0000-0300-000081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50" name="Picture 34" descr="ecblank">
          <a:extLst>
            <a:ext uri="{FF2B5EF4-FFF2-40B4-BE49-F238E27FC236}">
              <a16:creationId xmlns:a16="http://schemas.microsoft.com/office/drawing/2014/main" xmlns="" id="{00000000-0008-0000-0300-000082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51" name="Picture 38" descr="ecblank">
          <a:extLst>
            <a:ext uri="{FF2B5EF4-FFF2-40B4-BE49-F238E27FC236}">
              <a16:creationId xmlns:a16="http://schemas.microsoft.com/office/drawing/2014/main" xmlns="" id="{00000000-0008-0000-0300-000083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52" name="Picture 43" descr="ecblank">
          <a:extLst>
            <a:ext uri="{FF2B5EF4-FFF2-40B4-BE49-F238E27FC236}">
              <a16:creationId xmlns:a16="http://schemas.microsoft.com/office/drawing/2014/main" xmlns="" id="{00000000-0008-0000-0300-000084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53" name="Picture 47" descr="ecblank">
          <a:extLst>
            <a:ext uri="{FF2B5EF4-FFF2-40B4-BE49-F238E27FC236}">
              <a16:creationId xmlns:a16="http://schemas.microsoft.com/office/drawing/2014/main" xmlns="" id="{00000000-0008-0000-0300-000085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54" name="Picture 51" descr="ecblank">
          <a:extLst>
            <a:ext uri="{FF2B5EF4-FFF2-40B4-BE49-F238E27FC236}">
              <a16:creationId xmlns:a16="http://schemas.microsoft.com/office/drawing/2014/main" xmlns="" id="{00000000-0008-0000-0300-000086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55" name="Picture 55" descr="ecblank">
          <a:extLst>
            <a:ext uri="{FF2B5EF4-FFF2-40B4-BE49-F238E27FC236}">
              <a16:creationId xmlns:a16="http://schemas.microsoft.com/office/drawing/2014/main" xmlns="" id="{00000000-0008-0000-0300-000087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56" name="Picture 59" descr="ecblank">
          <a:extLst>
            <a:ext uri="{FF2B5EF4-FFF2-40B4-BE49-F238E27FC236}">
              <a16:creationId xmlns:a16="http://schemas.microsoft.com/office/drawing/2014/main" xmlns="" id="{00000000-0008-0000-0300-000088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57" name="Picture 63" descr="ecblank">
          <a:extLst>
            <a:ext uri="{FF2B5EF4-FFF2-40B4-BE49-F238E27FC236}">
              <a16:creationId xmlns:a16="http://schemas.microsoft.com/office/drawing/2014/main" xmlns="" id="{00000000-0008-0000-0300-000089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58" name="Picture 64" descr="ecblank">
          <a:extLst>
            <a:ext uri="{FF2B5EF4-FFF2-40B4-BE49-F238E27FC236}">
              <a16:creationId xmlns:a16="http://schemas.microsoft.com/office/drawing/2014/main" xmlns="" id="{00000000-0008-0000-0300-00008A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59" name="Picture 65" descr="ecblank">
          <a:extLst>
            <a:ext uri="{FF2B5EF4-FFF2-40B4-BE49-F238E27FC236}">
              <a16:creationId xmlns:a16="http://schemas.microsoft.com/office/drawing/2014/main" xmlns="" id="{00000000-0008-0000-0300-00008B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60" name="Picture 66" descr="ecblank">
          <a:extLst>
            <a:ext uri="{FF2B5EF4-FFF2-40B4-BE49-F238E27FC236}">
              <a16:creationId xmlns:a16="http://schemas.microsoft.com/office/drawing/2014/main" xmlns="" id="{00000000-0008-0000-0300-00008C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61" name="Picture 68" descr="ecblank">
          <a:extLst>
            <a:ext uri="{FF2B5EF4-FFF2-40B4-BE49-F238E27FC236}">
              <a16:creationId xmlns:a16="http://schemas.microsoft.com/office/drawing/2014/main" xmlns="" id="{00000000-0008-0000-0300-00008D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62" name="Picture 72" descr="ecblank">
          <a:extLst>
            <a:ext uri="{FF2B5EF4-FFF2-40B4-BE49-F238E27FC236}">
              <a16:creationId xmlns:a16="http://schemas.microsoft.com/office/drawing/2014/main" xmlns="" id="{00000000-0008-0000-0300-00008E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63" name="Picture 97" descr="ecblank">
          <a:extLst>
            <a:ext uri="{FF2B5EF4-FFF2-40B4-BE49-F238E27FC236}">
              <a16:creationId xmlns:a16="http://schemas.microsoft.com/office/drawing/2014/main" xmlns="" id="{00000000-0008-0000-0300-00008F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64" name="Picture 99" descr="ecblank">
          <a:extLst>
            <a:ext uri="{FF2B5EF4-FFF2-40B4-BE49-F238E27FC236}">
              <a16:creationId xmlns:a16="http://schemas.microsoft.com/office/drawing/2014/main" xmlns="" id="{00000000-0008-0000-0300-000090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65" name="Picture 101" descr="ecblank">
          <a:extLst>
            <a:ext uri="{FF2B5EF4-FFF2-40B4-BE49-F238E27FC236}">
              <a16:creationId xmlns:a16="http://schemas.microsoft.com/office/drawing/2014/main" xmlns="" id="{00000000-0008-0000-0300-000091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66" name="Picture 103" descr="ecblank">
          <a:extLst>
            <a:ext uri="{FF2B5EF4-FFF2-40B4-BE49-F238E27FC236}">
              <a16:creationId xmlns:a16="http://schemas.microsoft.com/office/drawing/2014/main" xmlns="" id="{00000000-0008-0000-0300-000092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67" name="Picture 26" descr="ecblank">
          <a:extLst>
            <a:ext uri="{FF2B5EF4-FFF2-40B4-BE49-F238E27FC236}">
              <a16:creationId xmlns:a16="http://schemas.microsoft.com/office/drawing/2014/main" xmlns="" id="{00000000-0008-0000-0300-000093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68" name="Picture 30" descr="ecblank">
          <a:extLst>
            <a:ext uri="{FF2B5EF4-FFF2-40B4-BE49-F238E27FC236}">
              <a16:creationId xmlns:a16="http://schemas.microsoft.com/office/drawing/2014/main" xmlns="" id="{00000000-0008-0000-0300-000094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69" name="Picture 34" descr="ecblank">
          <a:extLst>
            <a:ext uri="{FF2B5EF4-FFF2-40B4-BE49-F238E27FC236}">
              <a16:creationId xmlns:a16="http://schemas.microsoft.com/office/drawing/2014/main" xmlns="" id="{00000000-0008-0000-0300-000095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70" name="Picture 38" descr="ecblank">
          <a:extLst>
            <a:ext uri="{FF2B5EF4-FFF2-40B4-BE49-F238E27FC236}">
              <a16:creationId xmlns:a16="http://schemas.microsoft.com/office/drawing/2014/main" xmlns="" id="{00000000-0008-0000-0300-000096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71" name="Picture 43" descr="ecblank">
          <a:extLst>
            <a:ext uri="{FF2B5EF4-FFF2-40B4-BE49-F238E27FC236}">
              <a16:creationId xmlns:a16="http://schemas.microsoft.com/office/drawing/2014/main" xmlns="" id="{00000000-0008-0000-0300-000097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72" name="Picture 47" descr="ecblank">
          <a:extLst>
            <a:ext uri="{FF2B5EF4-FFF2-40B4-BE49-F238E27FC236}">
              <a16:creationId xmlns:a16="http://schemas.microsoft.com/office/drawing/2014/main" xmlns="" id="{00000000-0008-0000-0300-000098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73" name="Picture 51" descr="ecblank">
          <a:extLst>
            <a:ext uri="{FF2B5EF4-FFF2-40B4-BE49-F238E27FC236}">
              <a16:creationId xmlns:a16="http://schemas.microsoft.com/office/drawing/2014/main" xmlns="" id="{00000000-0008-0000-0300-000099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74" name="Picture 55" descr="ecblank">
          <a:extLst>
            <a:ext uri="{FF2B5EF4-FFF2-40B4-BE49-F238E27FC236}">
              <a16:creationId xmlns:a16="http://schemas.microsoft.com/office/drawing/2014/main" xmlns="" id="{00000000-0008-0000-0300-00009A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75" name="Picture 59" descr="ecblank">
          <a:extLst>
            <a:ext uri="{FF2B5EF4-FFF2-40B4-BE49-F238E27FC236}">
              <a16:creationId xmlns:a16="http://schemas.microsoft.com/office/drawing/2014/main" xmlns="" id="{00000000-0008-0000-0300-00009B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76" name="Picture 63" descr="ecblank">
          <a:extLst>
            <a:ext uri="{FF2B5EF4-FFF2-40B4-BE49-F238E27FC236}">
              <a16:creationId xmlns:a16="http://schemas.microsoft.com/office/drawing/2014/main" xmlns="" id="{00000000-0008-0000-0300-00009C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77" name="Picture 64" descr="ecblank">
          <a:extLst>
            <a:ext uri="{FF2B5EF4-FFF2-40B4-BE49-F238E27FC236}">
              <a16:creationId xmlns:a16="http://schemas.microsoft.com/office/drawing/2014/main" xmlns="" id="{00000000-0008-0000-0300-00009D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78" name="Picture 65" descr="ecblank">
          <a:extLst>
            <a:ext uri="{FF2B5EF4-FFF2-40B4-BE49-F238E27FC236}">
              <a16:creationId xmlns:a16="http://schemas.microsoft.com/office/drawing/2014/main" xmlns="" id="{00000000-0008-0000-0300-00009E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79" name="Picture 66" descr="ecblank">
          <a:extLst>
            <a:ext uri="{FF2B5EF4-FFF2-40B4-BE49-F238E27FC236}">
              <a16:creationId xmlns:a16="http://schemas.microsoft.com/office/drawing/2014/main" xmlns="" id="{00000000-0008-0000-0300-00009F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80" name="Picture 68" descr="ecblank">
          <a:extLst>
            <a:ext uri="{FF2B5EF4-FFF2-40B4-BE49-F238E27FC236}">
              <a16:creationId xmlns:a16="http://schemas.microsoft.com/office/drawing/2014/main" xmlns="" id="{00000000-0008-0000-0300-0000A0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81" name="Picture 72" descr="ecblank">
          <a:extLst>
            <a:ext uri="{FF2B5EF4-FFF2-40B4-BE49-F238E27FC236}">
              <a16:creationId xmlns:a16="http://schemas.microsoft.com/office/drawing/2014/main" xmlns="" id="{00000000-0008-0000-0300-0000A1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82" name="Picture 97" descr="ecblank">
          <a:extLst>
            <a:ext uri="{FF2B5EF4-FFF2-40B4-BE49-F238E27FC236}">
              <a16:creationId xmlns:a16="http://schemas.microsoft.com/office/drawing/2014/main" xmlns="" id="{00000000-0008-0000-0300-0000A2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83" name="Picture 99" descr="ecblank">
          <a:extLst>
            <a:ext uri="{FF2B5EF4-FFF2-40B4-BE49-F238E27FC236}">
              <a16:creationId xmlns:a16="http://schemas.microsoft.com/office/drawing/2014/main" xmlns="" id="{00000000-0008-0000-0300-0000A3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84" name="Picture 101" descr="ecblank">
          <a:extLst>
            <a:ext uri="{FF2B5EF4-FFF2-40B4-BE49-F238E27FC236}">
              <a16:creationId xmlns:a16="http://schemas.microsoft.com/office/drawing/2014/main" xmlns="" id="{00000000-0008-0000-0300-0000A4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85" name="Picture 103" descr="ecblank">
          <a:extLst>
            <a:ext uri="{FF2B5EF4-FFF2-40B4-BE49-F238E27FC236}">
              <a16:creationId xmlns:a16="http://schemas.microsoft.com/office/drawing/2014/main" xmlns="" id="{00000000-0008-0000-0300-0000A5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86" name="Picture 105" descr="ecblank">
          <a:extLst>
            <a:ext uri="{FF2B5EF4-FFF2-40B4-BE49-F238E27FC236}">
              <a16:creationId xmlns:a16="http://schemas.microsoft.com/office/drawing/2014/main" xmlns="" id="{00000000-0008-0000-0300-0000A6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87" name="Picture 2" descr="ecblank">
          <a:extLst>
            <a:ext uri="{FF2B5EF4-FFF2-40B4-BE49-F238E27FC236}">
              <a16:creationId xmlns:a16="http://schemas.microsoft.com/office/drawing/2014/main" xmlns="" id="{00000000-0008-0000-0300-0000A7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88" name="Picture 6" descr="ecblank">
          <a:extLst>
            <a:ext uri="{FF2B5EF4-FFF2-40B4-BE49-F238E27FC236}">
              <a16:creationId xmlns:a16="http://schemas.microsoft.com/office/drawing/2014/main" xmlns="" id="{00000000-0008-0000-0300-0000A8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89" name="Picture 10" descr="ecblank">
          <a:extLst>
            <a:ext uri="{FF2B5EF4-FFF2-40B4-BE49-F238E27FC236}">
              <a16:creationId xmlns:a16="http://schemas.microsoft.com/office/drawing/2014/main" xmlns="" id="{00000000-0008-0000-0300-0000A9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90" name="Picture 14" descr="ecblank">
          <a:extLst>
            <a:ext uri="{FF2B5EF4-FFF2-40B4-BE49-F238E27FC236}">
              <a16:creationId xmlns:a16="http://schemas.microsoft.com/office/drawing/2014/main" xmlns="" id="{00000000-0008-0000-0300-0000AA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91" name="Picture 18" descr="ecblank">
          <a:extLst>
            <a:ext uri="{FF2B5EF4-FFF2-40B4-BE49-F238E27FC236}">
              <a16:creationId xmlns:a16="http://schemas.microsoft.com/office/drawing/2014/main" xmlns="" id="{00000000-0008-0000-0300-0000AB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92" name="Picture 22" descr="ecblank">
          <a:extLst>
            <a:ext uri="{FF2B5EF4-FFF2-40B4-BE49-F238E27FC236}">
              <a16:creationId xmlns:a16="http://schemas.microsoft.com/office/drawing/2014/main" xmlns="" id="{00000000-0008-0000-0300-0000AC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93" name="Picture 26" descr="ecblank">
          <a:extLst>
            <a:ext uri="{FF2B5EF4-FFF2-40B4-BE49-F238E27FC236}">
              <a16:creationId xmlns:a16="http://schemas.microsoft.com/office/drawing/2014/main" xmlns="" id="{00000000-0008-0000-0300-0000AD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94" name="Picture 30" descr="ecblank">
          <a:extLst>
            <a:ext uri="{FF2B5EF4-FFF2-40B4-BE49-F238E27FC236}">
              <a16:creationId xmlns:a16="http://schemas.microsoft.com/office/drawing/2014/main" xmlns="" id="{00000000-0008-0000-0300-0000AE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95" name="Picture 34" descr="ecblank">
          <a:extLst>
            <a:ext uri="{FF2B5EF4-FFF2-40B4-BE49-F238E27FC236}">
              <a16:creationId xmlns:a16="http://schemas.microsoft.com/office/drawing/2014/main" xmlns="" id="{00000000-0008-0000-0300-0000AF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96" name="Picture 38" descr="ecblank">
          <a:extLst>
            <a:ext uri="{FF2B5EF4-FFF2-40B4-BE49-F238E27FC236}">
              <a16:creationId xmlns:a16="http://schemas.microsoft.com/office/drawing/2014/main" xmlns="" id="{00000000-0008-0000-0300-0000B0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97" name="Picture 43" descr="ecblank">
          <a:extLst>
            <a:ext uri="{FF2B5EF4-FFF2-40B4-BE49-F238E27FC236}">
              <a16:creationId xmlns:a16="http://schemas.microsoft.com/office/drawing/2014/main" xmlns="" id="{00000000-0008-0000-0300-0000B1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98" name="Picture 47" descr="ecblank">
          <a:extLst>
            <a:ext uri="{FF2B5EF4-FFF2-40B4-BE49-F238E27FC236}">
              <a16:creationId xmlns:a16="http://schemas.microsoft.com/office/drawing/2014/main" xmlns="" id="{00000000-0008-0000-0300-0000B2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99" name="Picture 51" descr="ecblank">
          <a:extLst>
            <a:ext uri="{FF2B5EF4-FFF2-40B4-BE49-F238E27FC236}">
              <a16:creationId xmlns:a16="http://schemas.microsoft.com/office/drawing/2014/main" xmlns="" id="{00000000-0008-0000-0300-0000B3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00" name="Picture 55" descr="ecblank">
          <a:extLst>
            <a:ext uri="{FF2B5EF4-FFF2-40B4-BE49-F238E27FC236}">
              <a16:creationId xmlns:a16="http://schemas.microsoft.com/office/drawing/2014/main" xmlns="" id="{00000000-0008-0000-0300-0000B4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01" name="Picture 59" descr="ecblank">
          <a:extLst>
            <a:ext uri="{FF2B5EF4-FFF2-40B4-BE49-F238E27FC236}">
              <a16:creationId xmlns:a16="http://schemas.microsoft.com/office/drawing/2014/main" xmlns="" id="{00000000-0008-0000-0300-0000B5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02" name="Picture 63" descr="ecblank">
          <a:extLst>
            <a:ext uri="{FF2B5EF4-FFF2-40B4-BE49-F238E27FC236}">
              <a16:creationId xmlns:a16="http://schemas.microsoft.com/office/drawing/2014/main" xmlns="" id="{00000000-0008-0000-0300-0000B6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03" name="Picture 64" descr="ecblank">
          <a:extLst>
            <a:ext uri="{FF2B5EF4-FFF2-40B4-BE49-F238E27FC236}">
              <a16:creationId xmlns:a16="http://schemas.microsoft.com/office/drawing/2014/main" xmlns="" id="{00000000-0008-0000-0300-0000B7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04" name="Picture 65" descr="ecblank">
          <a:extLst>
            <a:ext uri="{FF2B5EF4-FFF2-40B4-BE49-F238E27FC236}">
              <a16:creationId xmlns:a16="http://schemas.microsoft.com/office/drawing/2014/main" xmlns="" id="{00000000-0008-0000-0300-0000B8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05" name="Picture 66" descr="ecblank">
          <a:extLst>
            <a:ext uri="{FF2B5EF4-FFF2-40B4-BE49-F238E27FC236}">
              <a16:creationId xmlns:a16="http://schemas.microsoft.com/office/drawing/2014/main" xmlns="" id="{00000000-0008-0000-0300-0000B9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06" name="Picture 68" descr="ecblank">
          <a:extLst>
            <a:ext uri="{FF2B5EF4-FFF2-40B4-BE49-F238E27FC236}">
              <a16:creationId xmlns:a16="http://schemas.microsoft.com/office/drawing/2014/main" xmlns="" id="{00000000-0008-0000-0300-0000BA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07" name="Picture 72" descr="ecblank">
          <a:extLst>
            <a:ext uri="{FF2B5EF4-FFF2-40B4-BE49-F238E27FC236}">
              <a16:creationId xmlns:a16="http://schemas.microsoft.com/office/drawing/2014/main" xmlns="" id="{00000000-0008-0000-0300-0000BB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08" name="Picture 97" descr="ecblank">
          <a:extLst>
            <a:ext uri="{FF2B5EF4-FFF2-40B4-BE49-F238E27FC236}">
              <a16:creationId xmlns:a16="http://schemas.microsoft.com/office/drawing/2014/main" xmlns="" id="{00000000-0008-0000-0300-0000BC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09" name="Picture 99" descr="ecblank">
          <a:extLst>
            <a:ext uri="{FF2B5EF4-FFF2-40B4-BE49-F238E27FC236}">
              <a16:creationId xmlns:a16="http://schemas.microsoft.com/office/drawing/2014/main" xmlns="" id="{00000000-0008-0000-0300-0000BD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10" name="Picture 101" descr="ecblank">
          <a:extLst>
            <a:ext uri="{FF2B5EF4-FFF2-40B4-BE49-F238E27FC236}">
              <a16:creationId xmlns:a16="http://schemas.microsoft.com/office/drawing/2014/main" xmlns="" id="{00000000-0008-0000-0300-0000BE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11" name="Picture 103" descr="ecblank">
          <a:extLst>
            <a:ext uri="{FF2B5EF4-FFF2-40B4-BE49-F238E27FC236}">
              <a16:creationId xmlns:a16="http://schemas.microsoft.com/office/drawing/2014/main" xmlns="" id="{00000000-0008-0000-0300-0000BF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12" name="Picture 30" descr="ecblank">
          <a:extLst>
            <a:ext uri="{FF2B5EF4-FFF2-40B4-BE49-F238E27FC236}">
              <a16:creationId xmlns:a16="http://schemas.microsoft.com/office/drawing/2014/main" xmlns="" id="{00000000-0008-0000-0300-0000C0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13" name="Picture 34" descr="ecblank">
          <a:extLst>
            <a:ext uri="{FF2B5EF4-FFF2-40B4-BE49-F238E27FC236}">
              <a16:creationId xmlns:a16="http://schemas.microsoft.com/office/drawing/2014/main" xmlns="" id="{00000000-0008-0000-0300-0000C1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14" name="Picture 38" descr="ecblank">
          <a:extLst>
            <a:ext uri="{FF2B5EF4-FFF2-40B4-BE49-F238E27FC236}">
              <a16:creationId xmlns:a16="http://schemas.microsoft.com/office/drawing/2014/main" xmlns="" id="{00000000-0008-0000-0300-0000C2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15" name="Picture 43" descr="ecblank">
          <a:extLst>
            <a:ext uri="{FF2B5EF4-FFF2-40B4-BE49-F238E27FC236}">
              <a16:creationId xmlns:a16="http://schemas.microsoft.com/office/drawing/2014/main" xmlns="" id="{00000000-0008-0000-0300-0000C3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16" name="Picture 47" descr="ecblank">
          <a:extLst>
            <a:ext uri="{FF2B5EF4-FFF2-40B4-BE49-F238E27FC236}">
              <a16:creationId xmlns:a16="http://schemas.microsoft.com/office/drawing/2014/main" xmlns="" id="{00000000-0008-0000-0300-0000C4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17" name="Picture 51" descr="ecblank">
          <a:extLst>
            <a:ext uri="{FF2B5EF4-FFF2-40B4-BE49-F238E27FC236}">
              <a16:creationId xmlns:a16="http://schemas.microsoft.com/office/drawing/2014/main" xmlns="" id="{00000000-0008-0000-0300-0000C5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18" name="Picture 55" descr="ecblank">
          <a:extLst>
            <a:ext uri="{FF2B5EF4-FFF2-40B4-BE49-F238E27FC236}">
              <a16:creationId xmlns:a16="http://schemas.microsoft.com/office/drawing/2014/main" xmlns="" id="{00000000-0008-0000-0300-0000C6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19" name="Picture 59" descr="ecblank">
          <a:extLst>
            <a:ext uri="{FF2B5EF4-FFF2-40B4-BE49-F238E27FC236}">
              <a16:creationId xmlns:a16="http://schemas.microsoft.com/office/drawing/2014/main" xmlns="" id="{00000000-0008-0000-0300-0000C7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20" name="Picture 63" descr="ecblank">
          <a:extLst>
            <a:ext uri="{FF2B5EF4-FFF2-40B4-BE49-F238E27FC236}">
              <a16:creationId xmlns:a16="http://schemas.microsoft.com/office/drawing/2014/main" xmlns="" id="{00000000-0008-0000-0300-0000C8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21" name="Picture 64" descr="ecblank">
          <a:extLst>
            <a:ext uri="{FF2B5EF4-FFF2-40B4-BE49-F238E27FC236}">
              <a16:creationId xmlns:a16="http://schemas.microsoft.com/office/drawing/2014/main" xmlns="" id="{00000000-0008-0000-0300-0000C9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22" name="Picture 65" descr="ecblank">
          <a:extLst>
            <a:ext uri="{FF2B5EF4-FFF2-40B4-BE49-F238E27FC236}">
              <a16:creationId xmlns:a16="http://schemas.microsoft.com/office/drawing/2014/main" xmlns="" id="{00000000-0008-0000-0300-0000CA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23" name="Picture 66" descr="ecblank">
          <a:extLst>
            <a:ext uri="{FF2B5EF4-FFF2-40B4-BE49-F238E27FC236}">
              <a16:creationId xmlns:a16="http://schemas.microsoft.com/office/drawing/2014/main" xmlns="" id="{00000000-0008-0000-0300-0000CB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24" name="Picture 68" descr="ecblank">
          <a:extLst>
            <a:ext uri="{FF2B5EF4-FFF2-40B4-BE49-F238E27FC236}">
              <a16:creationId xmlns:a16="http://schemas.microsoft.com/office/drawing/2014/main" xmlns="" id="{00000000-0008-0000-0300-0000CC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25" name="Picture 72" descr="ecblank">
          <a:extLst>
            <a:ext uri="{FF2B5EF4-FFF2-40B4-BE49-F238E27FC236}">
              <a16:creationId xmlns:a16="http://schemas.microsoft.com/office/drawing/2014/main" xmlns="" id="{00000000-0008-0000-0300-0000CD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26" name="Picture 97" descr="ecblank">
          <a:extLst>
            <a:ext uri="{FF2B5EF4-FFF2-40B4-BE49-F238E27FC236}">
              <a16:creationId xmlns:a16="http://schemas.microsoft.com/office/drawing/2014/main" xmlns="" id="{00000000-0008-0000-0300-0000CE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27" name="Picture 99" descr="ecblank">
          <a:extLst>
            <a:ext uri="{FF2B5EF4-FFF2-40B4-BE49-F238E27FC236}">
              <a16:creationId xmlns:a16="http://schemas.microsoft.com/office/drawing/2014/main" xmlns="" id="{00000000-0008-0000-0300-0000CF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28" name="Picture 101" descr="ecblank">
          <a:extLst>
            <a:ext uri="{FF2B5EF4-FFF2-40B4-BE49-F238E27FC236}">
              <a16:creationId xmlns:a16="http://schemas.microsoft.com/office/drawing/2014/main" xmlns="" id="{00000000-0008-0000-0300-0000D0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29" name="Picture 103" descr="ecblank">
          <a:extLst>
            <a:ext uri="{FF2B5EF4-FFF2-40B4-BE49-F238E27FC236}">
              <a16:creationId xmlns:a16="http://schemas.microsoft.com/office/drawing/2014/main" xmlns="" id="{00000000-0008-0000-0300-0000D1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30" name="Picture 105" descr="ecblank">
          <a:extLst>
            <a:ext uri="{FF2B5EF4-FFF2-40B4-BE49-F238E27FC236}">
              <a16:creationId xmlns:a16="http://schemas.microsoft.com/office/drawing/2014/main" xmlns="" id="{00000000-0008-0000-0300-0000D2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31" name="Picture 2" descr="ecblank">
          <a:extLst>
            <a:ext uri="{FF2B5EF4-FFF2-40B4-BE49-F238E27FC236}">
              <a16:creationId xmlns:a16="http://schemas.microsoft.com/office/drawing/2014/main" xmlns="" id="{00000000-0008-0000-0300-0000D3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32" name="Picture 6" descr="ecblank">
          <a:extLst>
            <a:ext uri="{FF2B5EF4-FFF2-40B4-BE49-F238E27FC236}">
              <a16:creationId xmlns:a16="http://schemas.microsoft.com/office/drawing/2014/main" xmlns="" id="{00000000-0008-0000-0300-0000D4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33" name="Picture 10" descr="ecblank">
          <a:extLst>
            <a:ext uri="{FF2B5EF4-FFF2-40B4-BE49-F238E27FC236}">
              <a16:creationId xmlns:a16="http://schemas.microsoft.com/office/drawing/2014/main" xmlns="" id="{00000000-0008-0000-0300-0000D5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34" name="Picture 14" descr="ecblank">
          <a:extLst>
            <a:ext uri="{FF2B5EF4-FFF2-40B4-BE49-F238E27FC236}">
              <a16:creationId xmlns:a16="http://schemas.microsoft.com/office/drawing/2014/main" xmlns="" id="{00000000-0008-0000-0300-0000D6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35" name="Picture 18" descr="ecblank">
          <a:extLst>
            <a:ext uri="{FF2B5EF4-FFF2-40B4-BE49-F238E27FC236}">
              <a16:creationId xmlns:a16="http://schemas.microsoft.com/office/drawing/2014/main" xmlns="" id="{00000000-0008-0000-0300-0000D7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36" name="Picture 22" descr="ecblank">
          <a:extLst>
            <a:ext uri="{FF2B5EF4-FFF2-40B4-BE49-F238E27FC236}">
              <a16:creationId xmlns:a16="http://schemas.microsoft.com/office/drawing/2014/main" xmlns="" id="{00000000-0008-0000-0300-0000D8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37" name="Picture 26" descr="ecblank">
          <a:extLst>
            <a:ext uri="{FF2B5EF4-FFF2-40B4-BE49-F238E27FC236}">
              <a16:creationId xmlns:a16="http://schemas.microsoft.com/office/drawing/2014/main" xmlns="" id="{00000000-0008-0000-0300-0000D9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38" name="Picture 30" descr="ecblank">
          <a:extLst>
            <a:ext uri="{FF2B5EF4-FFF2-40B4-BE49-F238E27FC236}">
              <a16:creationId xmlns:a16="http://schemas.microsoft.com/office/drawing/2014/main" xmlns="" id="{00000000-0008-0000-0300-0000DA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39" name="Picture 34" descr="ecblank">
          <a:extLst>
            <a:ext uri="{FF2B5EF4-FFF2-40B4-BE49-F238E27FC236}">
              <a16:creationId xmlns:a16="http://schemas.microsoft.com/office/drawing/2014/main" xmlns="" id="{00000000-0008-0000-0300-0000DB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40" name="Picture 38" descr="ecblank">
          <a:extLst>
            <a:ext uri="{FF2B5EF4-FFF2-40B4-BE49-F238E27FC236}">
              <a16:creationId xmlns:a16="http://schemas.microsoft.com/office/drawing/2014/main" xmlns="" id="{00000000-0008-0000-0300-0000DC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41" name="Picture 43" descr="ecblank">
          <a:extLst>
            <a:ext uri="{FF2B5EF4-FFF2-40B4-BE49-F238E27FC236}">
              <a16:creationId xmlns:a16="http://schemas.microsoft.com/office/drawing/2014/main" xmlns="" id="{00000000-0008-0000-0300-0000DD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42" name="Picture 47" descr="ecblank">
          <a:extLst>
            <a:ext uri="{FF2B5EF4-FFF2-40B4-BE49-F238E27FC236}">
              <a16:creationId xmlns:a16="http://schemas.microsoft.com/office/drawing/2014/main" xmlns="" id="{00000000-0008-0000-0300-0000DE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43" name="Picture 51" descr="ecblank">
          <a:extLst>
            <a:ext uri="{FF2B5EF4-FFF2-40B4-BE49-F238E27FC236}">
              <a16:creationId xmlns:a16="http://schemas.microsoft.com/office/drawing/2014/main" xmlns="" id="{00000000-0008-0000-0300-0000DF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44" name="Picture 55" descr="ecblank">
          <a:extLst>
            <a:ext uri="{FF2B5EF4-FFF2-40B4-BE49-F238E27FC236}">
              <a16:creationId xmlns:a16="http://schemas.microsoft.com/office/drawing/2014/main" xmlns="" id="{00000000-0008-0000-0300-0000E0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45" name="Picture 59" descr="ecblank">
          <a:extLst>
            <a:ext uri="{FF2B5EF4-FFF2-40B4-BE49-F238E27FC236}">
              <a16:creationId xmlns:a16="http://schemas.microsoft.com/office/drawing/2014/main" xmlns="" id="{00000000-0008-0000-0300-0000E1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46" name="Picture 63" descr="ecblank">
          <a:extLst>
            <a:ext uri="{FF2B5EF4-FFF2-40B4-BE49-F238E27FC236}">
              <a16:creationId xmlns:a16="http://schemas.microsoft.com/office/drawing/2014/main" xmlns="" id="{00000000-0008-0000-0300-0000E2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47" name="Picture 64" descr="ecblank">
          <a:extLst>
            <a:ext uri="{FF2B5EF4-FFF2-40B4-BE49-F238E27FC236}">
              <a16:creationId xmlns:a16="http://schemas.microsoft.com/office/drawing/2014/main" xmlns="" id="{00000000-0008-0000-0300-0000E3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48" name="Picture 65" descr="ecblank">
          <a:extLst>
            <a:ext uri="{FF2B5EF4-FFF2-40B4-BE49-F238E27FC236}">
              <a16:creationId xmlns:a16="http://schemas.microsoft.com/office/drawing/2014/main" xmlns="" id="{00000000-0008-0000-0300-0000E4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49" name="Picture 66" descr="ecblank">
          <a:extLst>
            <a:ext uri="{FF2B5EF4-FFF2-40B4-BE49-F238E27FC236}">
              <a16:creationId xmlns:a16="http://schemas.microsoft.com/office/drawing/2014/main" xmlns="" id="{00000000-0008-0000-0300-0000E5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50" name="Picture 68" descr="ecblank">
          <a:extLst>
            <a:ext uri="{FF2B5EF4-FFF2-40B4-BE49-F238E27FC236}">
              <a16:creationId xmlns:a16="http://schemas.microsoft.com/office/drawing/2014/main" xmlns="" id="{00000000-0008-0000-0300-0000E6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51" name="Picture 72" descr="ecblank">
          <a:extLst>
            <a:ext uri="{FF2B5EF4-FFF2-40B4-BE49-F238E27FC236}">
              <a16:creationId xmlns:a16="http://schemas.microsoft.com/office/drawing/2014/main" xmlns="" id="{00000000-0008-0000-0300-0000E7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52" name="Picture 97" descr="ecblank">
          <a:extLst>
            <a:ext uri="{FF2B5EF4-FFF2-40B4-BE49-F238E27FC236}">
              <a16:creationId xmlns:a16="http://schemas.microsoft.com/office/drawing/2014/main" xmlns="" id="{00000000-0008-0000-0300-0000E8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53" name="Picture 99" descr="ecblank">
          <a:extLst>
            <a:ext uri="{FF2B5EF4-FFF2-40B4-BE49-F238E27FC236}">
              <a16:creationId xmlns:a16="http://schemas.microsoft.com/office/drawing/2014/main" xmlns="" id="{00000000-0008-0000-0300-0000E9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54" name="Picture 101" descr="ecblank">
          <a:extLst>
            <a:ext uri="{FF2B5EF4-FFF2-40B4-BE49-F238E27FC236}">
              <a16:creationId xmlns:a16="http://schemas.microsoft.com/office/drawing/2014/main" xmlns="" id="{00000000-0008-0000-0300-0000EA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55" name="Picture 103" descr="ecblank">
          <a:extLst>
            <a:ext uri="{FF2B5EF4-FFF2-40B4-BE49-F238E27FC236}">
              <a16:creationId xmlns:a16="http://schemas.microsoft.com/office/drawing/2014/main" xmlns="" id="{00000000-0008-0000-0300-0000EB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56" name="Picture 26" descr="ecblank">
          <a:extLst>
            <a:ext uri="{FF2B5EF4-FFF2-40B4-BE49-F238E27FC236}">
              <a16:creationId xmlns:a16="http://schemas.microsoft.com/office/drawing/2014/main" xmlns="" id="{00000000-0008-0000-0300-0000EC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57" name="Picture 30" descr="ecblank">
          <a:extLst>
            <a:ext uri="{FF2B5EF4-FFF2-40B4-BE49-F238E27FC236}">
              <a16:creationId xmlns:a16="http://schemas.microsoft.com/office/drawing/2014/main" xmlns="" id="{00000000-0008-0000-0300-0000ED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58" name="Picture 34" descr="ecblank">
          <a:extLst>
            <a:ext uri="{FF2B5EF4-FFF2-40B4-BE49-F238E27FC236}">
              <a16:creationId xmlns:a16="http://schemas.microsoft.com/office/drawing/2014/main" xmlns="" id="{00000000-0008-0000-0300-0000EE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59" name="Picture 38" descr="ecblank">
          <a:extLst>
            <a:ext uri="{FF2B5EF4-FFF2-40B4-BE49-F238E27FC236}">
              <a16:creationId xmlns:a16="http://schemas.microsoft.com/office/drawing/2014/main" xmlns="" id="{00000000-0008-0000-0300-0000EF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60" name="Picture 43" descr="ecblank">
          <a:extLst>
            <a:ext uri="{FF2B5EF4-FFF2-40B4-BE49-F238E27FC236}">
              <a16:creationId xmlns:a16="http://schemas.microsoft.com/office/drawing/2014/main" xmlns="" id="{00000000-0008-0000-0300-0000F0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61" name="Picture 47" descr="ecblank">
          <a:extLst>
            <a:ext uri="{FF2B5EF4-FFF2-40B4-BE49-F238E27FC236}">
              <a16:creationId xmlns:a16="http://schemas.microsoft.com/office/drawing/2014/main" xmlns="" id="{00000000-0008-0000-0300-0000F1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62" name="Picture 51" descr="ecblank">
          <a:extLst>
            <a:ext uri="{FF2B5EF4-FFF2-40B4-BE49-F238E27FC236}">
              <a16:creationId xmlns:a16="http://schemas.microsoft.com/office/drawing/2014/main" xmlns="" id="{00000000-0008-0000-0300-0000F2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63" name="Picture 55" descr="ecblank">
          <a:extLst>
            <a:ext uri="{FF2B5EF4-FFF2-40B4-BE49-F238E27FC236}">
              <a16:creationId xmlns:a16="http://schemas.microsoft.com/office/drawing/2014/main" xmlns="" id="{00000000-0008-0000-0300-0000F3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64" name="Picture 59" descr="ecblank">
          <a:extLst>
            <a:ext uri="{FF2B5EF4-FFF2-40B4-BE49-F238E27FC236}">
              <a16:creationId xmlns:a16="http://schemas.microsoft.com/office/drawing/2014/main" xmlns="" id="{00000000-0008-0000-0300-0000F4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65" name="Picture 63" descr="ecblank">
          <a:extLst>
            <a:ext uri="{FF2B5EF4-FFF2-40B4-BE49-F238E27FC236}">
              <a16:creationId xmlns:a16="http://schemas.microsoft.com/office/drawing/2014/main" xmlns="" id="{00000000-0008-0000-0300-0000F5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66" name="Picture 64" descr="ecblank">
          <a:extLst>
            <a:ext uri="{FF2B5EF4-FFF2-40B4-BE49-F238E27FC236}">
              <a16:creationId xmlns:a16="http://schemas.microsoft.com/office/drawing/2014/main" xmlns="" id="{00000000-0008-0000-0300-0000F6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67" name="Picture 65" descr="ecblank">
          <a:extLst>
            <a:ext uri="{FF2B5EF4-FFF2-40B4-BE49-F238E27FC236}">
              <a16:creationId xmlns:a16="http://schemas.microsoft.com/office/drawing/2014/main" xmlns="" id="{00000000-0008-0000-0300-0000F7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68" name="Picture 66" descr="ecblank">
          <a:extLst>
            <a:ext uri="{FF2B5EF4-FFF2-40B4-BE49-F238E27FC236}">
              <a16:creationId xmlns:a16="http://schemas.microsoft.com/office/drawing/2014/main" xmlns="" id="{00000000-0008-0000-0300-0000F8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69" name="Picture 68" descr="ecblank">
          <a:extLst>
            <a:ext uri="{FF2B5EF4-FFF2-40B4-BE49-F238E27FC236}">
              <a16:creationId xmlns:a16="http://schemas.microsoft.com/office/drawing/2014/main" xmlns="" id="{00000000-0008-0000-0300-0000F9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70" name="Picture 72" descr="ecblank">
          <a:extLst>
            <a:ext uri="{FF2B5EF4-FFF2-40B4-BE49-F238E27FC236}">
              <a16:creationId xmlns:a16="http://schemas.microsoft.com/office/drawing/2014/main" xmlns="" id="{00000000-0008-0000-0300-0000FA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71" name="Picture 97" descr="ecblank">
          <a:extLst>
            <a:ext uri="{FF2B5EF4-FFF2-40B4-BE49-F238E27FC236}">
              <a16:creationId xmlns:a16="http://schemas.microsoft.com/office/drawing/2014/main" xmlns="" id="{00000000-0008-0000-0300-0000FB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72" name="Picture 99" descr="ecblank">
          <a:extLst>
            <a:ext uri="{FF2B5EF4-FFF2-40B4-BE49-F238E27FC236}">
              <a16:creationId xmlns:a16="http://schemas.microsoft.com/office/drawing/2014/main" xmlns="" id="{00000000-0008-0000-0300-0000FC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73" name="Picture 101" descr="ecblank">
          <a:extLst>
            <a:ext uri="{FF2B5EF4-FFF2-40B4-BE49-F238E27FC236}">
              <a16:creationId xmlns:a16="http://schemas.microsoft.com/office/drawing/2014/main" xmlns="" id="{00000000-0008-0000-0300-0000FD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74" name="Picture 103" descr="ecblank">
          <a:extLst>
            <a:ext uri="{FF2B5EF4-FFF2-40B4-BE49-F238E27FC236}">
              <a16:creationId xmlns:a16="http://schemas.microsoft.com/office/drawing/2014/main" xmlns="" id="{00000000-0008-0000-0300-0000FE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75" name="Picture 105" descr="ecblank">
          <a:extLst>
            <a:ext uri="{FF2B5EF4-FFF2-40B4-BE49-F238E27FC236}">
              <a16:creationId xmlns:a16="http://schemas.microsoft.com/office/drawing/2014/main" xmlns="" id="{00000000-0008-0000-0300-0000FF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76" name="Picture 2" descr="ecblank">
          <a:extLst>
            <a:ext uri="{FF2B5EF4-FFF2-40B4-BE49-F238E27FC236}">
              <a16:creationId xmlns:a16="http://schemas.microsoft.com/office/drawing/2014/main" xmlns="" id="{00000000-0008-0000-0300-000000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77" name="Picture 6" descr="ecblank">
          <a:extLst>
            <a:ext uri="{FF2B5EF4-FFF2-40B4-BE49-F238E27FC236}">
              <a16:creationId xmlns:a16="http://schemas.microsoft.com/office/drawing/2014/main" xmlns="" id="{00000000-0008-0000-0300-000001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78" name="Picture 10" descr="ecblank">
          <a:extLst>
            <a:ext uri="{FF2B5EF4-FFF2-40B4-BE49-F238E27FC236}">
              <a16:creationId xmlns:a16="http://schemas.microsoft.com/office/drawing/2014/main" xmlns="" id="{00000000-0008-0000-0300-000002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79" name="Picture 14" descr="ecblank">
          <a:extLst>
            <a:ext uri="{FF2B5EF4-FFF2-40B4-BE49-F238E27FC236}">
              <a16:creationId xmlns:a16="http://schemas.microsoft.com/office/drawing/2014/main" xmlns="" id="{00000000-0008-0000-0300-000003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80" name="Picture 18" descr="ecblank">
          <a:extLst>
            <a:ext uri="{FF2B5EF4-FFF2-40B4-BE49-F238E27FC236}">
              <a16:creationId xmlns:a16="http://schemas.microsoft.com/office/drawing/2014/main" xmlns="" id="{00000000-0008-0000-0300-000004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81" name="Picture 22" descr="ecblank">
          <a:extLst>
            <a:ext uri="{FF2B5EF4-FFF2-40B4-BE49-F238E27FC236}">
              <a16:creationId xmlns:a16="http://schemas.microsoft.com/office/drawing/2014/main" xmlns="" id="{00000000-0008-0000-0300-000005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82" name="Picture 26" descr="ecblank">
          <a:extLst>
            <a:ext uri="{FF2B5EF4-FFF2-40B4-BE49-F238E27FC236}">
              <a16:creationId xmlns:a16="http://schemas.microsoft.com/office/drawing/2014/main" xmlns="" id="{00000000-0008-0000-0300-000006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83" name="Picture 30" descr="ecblank">
          <a:extLst>
            <a:ext uri="{FF2B5EF4-FFF2-40B4-BE49-F238E27FC236}">
              <a16:creationId xmlns:a16="http://schemas.microsoft.com/office/drawing/2014/main" xmlns="" id="{00000000-0008-0000-0300-000007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84" name="Picture 34" descr="ecblank">
          <a:extLst>
            <a:ext uri="{FF2B5EF4-FFF2-40B4-BE49-F238E27FC236}">
              <a16:creationId xmlns:a16="http://schemas.microsoft.com/office/drawing/2014/main" xmlns="" id="{00000000-0008-0000-0300-000008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85" name="Picture 38" descr="ecblank">
          <a:extLst>
            <a:ext uri="{FF2B5EF4-FFF2-40B4-BE49-F238E27FC236}">
              <a16:creationId xmlns:a16="http://schemas.microsoft.com/office/drawing/2014/main" xmlns="" id="{00000000-0008-0000-0300-000009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86" name="Picture 43" descr="ecblank">
          <a:extLst>
            <a:ext uri="{FF2B5EF4-FFF2-40B4-BE49-F238E27FC236}">
              <a16:creationId xmlns:a16="http://schemas.microsoft.com/office/drawing/2014/main" xmlns="" id="{00000000-0008-0000-0300-00000A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87" name="Picture 47" descr="ecblank">
          <a:extLst>
            <a:ext uri="{FF2B5EF4-FFF2-40B4-BE49-F238E27FC236}">
              <a16:creationId xmlns:a16="http://schemas.microsoft.com/office/drawing/2014/main" xmlns="" id="{00000000-0008-0000-0300-00000B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88" name="Picture 51" descr="ecblank">
          <a:extLst>
            <a:ext uri="{FF2B5EF4-FFF2-40B4-BE49-F238E27FC236}">
              <a16:creationId xmlns:a16="http://schemas.microsoft.com/office/drawing/2014/main" xmlns="" id="{00000000-0008-0000-0300-00000C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89" name="Picture 55" descr="ecblank">
          <a:extLst>
            <a:ext uri="{FF2B5EF4-FFF2-40B4-BE49-F238E27FC236}">
              <a16:creationId xmlns:a16="http://schemas.microsoft.com/office/drawing/2014/main" xmlns="" id="{00000000-0008-0000-0300-00000D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90" name="Picture 59" descr="ecblank">
          <a:extLst>
            <a:ext uri="{FF2B5EF4-FFF2-40B4-BE49-F238E27FC236}">
              <a16:creationId xmlns:a16="http://schemas.microsoft.com/office/drawing/2014/main" xmlns="" id="{00000000-0008-0000-0300-00000E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91" name="Picture 63" descr="ecblank">
          <a:extLst>
            <a:ext uri="{FF2B5EF4-FFF2-40B4-BE49-F238E27FC236}">
              <a16:creationId xmlns:a16="http://schemas.microsoft.com/office/drawing/2014/main" xmlns="" id="{00000000-0008-0000-0300-00000F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92" name="Picture 64" descr="ecblank">
          <a:extLst>
            <a:ext uri="{FF2B5EF4-FFF2-40B4-BE49-F238E27FC236}">
              <a16:creationId xmlns:a16="http://schemas.microsoft.com/office/drawing/2014/main" xmlns="" id="{00000000-0008-0000-0300-000010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93" name="Picture 65" descr="ecblank">
          <a:extLst>
            <a:ext uri="{FF2B5EF4-FFF2-40B4-BE49-F238E27FC236}">
              <a16:creationId xmlns:a16="http://schemas.microsoft.com/office/drawing/2014/main" xmlns="" id="{00000000-0008-0000-0300-000011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94" name="Picture 66" descr="ecblank">
          <a:extLst>
            <a:ext uri="{FF2B5EF4-FFF2-40B4-BE49-F238E27FC236}">
              <a16:creationId xmlns:a16="http://schemas.microsoft.com/office/drawing/2014/main" xmlns="" id="{00000000-0008-0000-0300-000012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95" name="Picture 68" descr="ecblank">
          <a:extLst>
            <a:ext uri="{FF2B5EF4-FFF2-40B4-BE49-F238E27FC236}">
              <a16:creationId xmlns:a16="http://schemas.microsoft.com/office/drawing/2014/main" xmlns="" id="{00000000-0008-0000-0300-000013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96" name="Picture 72" descr="ecblank">
          <a:extLst>
            <a:ext uri="{FF2B5EF4-FFF2-40B4-BE49-F238E27FC236}">
              <a16:creationId xmlns:a16="http://schemas.microsoft.com/office/drawing/2014/main" xmlns="" id="{00000000-0008-0000-0300-000014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97" name="Picture 97" descr="ecblank">
          <a:extLst>
            <a:ext uri="{FF2B5EF4-FFF2-40B4-BE49-F238E27FC236}">
              <a16:creationId xmlns:a16="http://schemas.microsoft.com/office/drawing/2014/main" xmlns="" id="{00000000-0008-0000-0300-000015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98" name="Picture 99" descr="ecblank">
          <a:extLst>
            <a:ext uri="{FF2B5EF4-FFF2-40B4-BE49-F238E27FC236}">
              <a16:creationId xmlns:a16="http://schemas.microsoft.com/office/drawing/2014/main" xmlns="" id="{00000000-0008-0000-0300-000016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99" name="Picture 101" descr="ecblank">
          <a:extLst>
            <a:ext uri="{FF2B5EF4-FFF2-40B4-BE49-F238E27FC236}">
              <a16:creationId xmlns:a16="http://schemas.microsoft.com/office/drawing/2014/main" xmlns="" id="{00000000-0008-0000-0300-000017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00" name="Picture 103" descr="ecblank">
          <a:extLst>
            <a:ext uri="{FF2B5EF4-FFF2-40B4-BE49-F238E27FC236}">
              <a16:creationId xmlns:a16="http://schemas.microsoft.com/office/drawing/2014/main" xmlns="" id="{00000000-0008-0000-0300-000018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01" name="Picture 30" descr="ecblank">
          <a:extLst>
            <a:ext uri="{FF2B5EF4-FFF2-40B4-BE49-F238E27FC236}">
              <a16:creationId xmlns:a16="http://schemas.microsoft.com/office/drawing/2014/main" xmlns="" id="{00000000-0008-0000-0300-000019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02" name="Picture 34" descr="ecblank">
          <a:extLst>
            <a:ext uri="{FF2B5EF4-FFF2-40B4-BE49-F238E27FC236}">
              <a16:creationId xmlns:a16="http://schemas.microsoft.com/office/drawing/2014/main" xmlns="" id="{00000000-0008-0000-0300-00001A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03" name="Picture 38" descr="ecblank">
          <a:extLst>
            <a:ext uri="{FF2B5EF4-FFF2-40B4-BE49-F238E27FC236}">
              <a16:creationId xmlns:a16="http://schemas.microsoft.com/office/drawing/2014/main" xmlns="" id="{00000000-0008-0000-0300-00001B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04" name="Picture 43" descr="ecblank">
          <a:extLst>
            <a:ext uri="{FF2B5EF4-FFF2-40B4-BE49-F238E27FC236}">
              <a16:creationId xmlns:a16="http://schemas.microsoft.com/office/drawing/2014/main" xmlns="" id="{00000000-0008-0000-0300-00001C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05" name="Picture 47" descr="ecblank">
          <a:extLst>
            <a:ext uri="{FF2B5EF4-FFF2-40B4-BE49-F238E27FC236}">
              <a16:creationId xmlns:a16="http://schemas.microsoft.com/office/drawing/2014/main" xmlns="" id="{00000000-0008-0000-0300-00001D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06" name="Picture 51" descr="ecblank">
          <a:extLst>
            <a:ext uri="{FF2B5EF4-FFF2-40B4-BE49-F238E27FC236}">
              <a16:creationId xmlns:a16="http://schemas.microsoft.com/office/drawing/2014/main" xmlns="" id="{00000000-0008-0000-0300-00001E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07" name="Picture 55" descr="ecblank">
          <a:extLst>
            <a:ext uri="{FF2B5EF4-FFF2-40B4-BE49-F238E27FC236}">
              <a16:creationId xmlns:a16="http://schemas.microsoft.com/office/drawing/2014/main" xmlns="" id="{00000000-0008-0000-0300-00001F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08" name="Picture 59" descr="ecblank">
          <a:extLst>
            <a:ext uri="{FF2B5EF4-FFF2-40B4-BE49-F238E27FC236}">
              <a16:creationId xmlns:a16="http://schemas.microsoft.com/office/drawing/2014/main" xmlns="" id="{00000000-0008-0000-0300-000020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09" name="Picture 63" descr="ecblank">
          <a:extLst>
            <a:ext uri="{FF2B5EF4-FFF2-40B4-BE49-F238E27FC236}">
              <a16:creationId xmlns:a16="http://schemas.microsoft.com/office/drawing/2014/main" xmlns="" id="{00000000-0008-0000-0300-000021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10" name="Picture 64" descr="ecblank">
          <a:extLst>
            <a:ext uri="{FF2B5EF4-FFF2-40B4-BE49-F238E27FC236}">
              <a16:creationId xmlns:a16="http://schemas.microsoft.com/office/drawing/2014/main" xmlns="" id="{00000000-0008-0000-0300-000022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11" name="Picture 65" descr="ecblank">
          <a:extLst>
            <a:ext uri="{FF2B5EF4-FFF2-40B4-BE49-F238E27FC236}">
              <a16:creationId xmlns:a16="http://schemas.microsoft.com/office/drawing/2014/main" xmlns="" id="{00000000-0008-0000-0300-000023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12" name="Picture 66" descr="ecblank">
          <a:extLst>
            <a:ext uri="{FF2B5EF4-FFF2-40B4-BE49-F238E27FC236}">
              <a16:creationId xmlns:a16="http://schemas.microsoft.com/office/drawing/2014/main" xmlns="" id="{00000000-0008-0000-0300-000024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13" name="Picture 68" descr="ecblank">
          <a:extLst>
            <a:ext uri="{FF2B5EF4-FFF2-40B4-BE49-F238E27FC236}">
              <a16:creationId xmlns:a16="http://schemas.microsoft.com/office/drawing/2014/main" xmlns="" id="{00000000-0008-0000-0300-000025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14" name="Picture 72" descr="ecblank">
          <a:extLst>
            <a:ext uri="{FF2B5EF4-FFF2-40B4-BE49-F238E27FC236}">
              <a16:creationId xmlns:a16="http://schemas.microsoft.com/office/drawing/2014/main" xmlns="" id="{00000000-0008-0000-0300-000026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15" name="Picture 97" descr="ecblank">
          <a:extLst>
            <a:ext uri="{FF2B5EF4-FFF2-40B4-BE49-F238E27FC236}">
              <a16:creationId xmlns:a16="http://schemas.microsoft.com/office/drawing/2014/main" xmlns="" id="{00000000-0008-0000-0300-000027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16" name="Picture 99" descr="ecblank">
          <a:extLst>
            <a:ext uri="{FF2B5EF4-FFF2-40B4-BE49-F238E27FC236}">
              <a16:creationId xmlns:a16="http://schemas.microsoft.com/office/drawing/2014/main" xmlns="" id="{00000000-0008-0000-0300-000028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17" name="Picture 101" descr="ecblank">
          <a:extLst>
            <a:ext uri="{FF2B5EF4-FFF2-40B4-BE49-F238E27FC236}">
              <a16:creationId xmlns:a16="http://schemas.microsoft.com/office/drawing/2014/main" xmlns="" id="{00000000-0008-0000-0300-000029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18" name="Picture 103" descr="ecblank">
          <a:extLst>
            <a:ext uri="{FF2B5EF4-FFF2-40B4-BE49-F238E27FC236}">
              <a16:creationId xmlns:a16="http://schemas.microsoft.com/office/drawing/2014/main" xmlns="" id="{00000000-0008-0000-0300-00002A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19" name="Picture 105" descr="ecblank">
          <a:extLst>
            <a:ext uri="{FF2B5EF4-FFF2-40B4-BE49-F238E27FC236}">
              <a16:creationId xmlns:a16="http://schemas.microsoft.com/office/drawing/2014/main" xmlns="" id="{00000000-0008-0000-0300-00002B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20" name="Picture 2" descr="ecblank">
          <a:extLst>
            <a:ext uri="{FF2B5EF4-FFF2-40B4-BE49-F238E27FC236}">
              <a16:creationId xmlns:a16="http://schemas.microsoft.com/office/drawing/2014/main" xmlns="" id="{00000000-0008-0000-0300-00002C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21" name="Picture 6" descr="ecblank">
          <a:extLst>
            <a:ext uri="{FF2B5EF4-FFF2-40B4-BE49-F238E27FC236}">
              <a16:creationId xmlns:a16="http://schemas.microsoft.com/office/drawing/2014/main" xmlns="" id="{00000000-0008-0000-0300-00002D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22" name="Picture 10" descr="ecblank">
          <a:extLst>
            <a:ext uri="{FF2B5EF4-FFF2-40B4-BE49-F238E27FC236}">
              <a16:creationId xmlns:a16="http://schemas.microsoft.com/office/drawing/2014/main" xmlns="" id="{00000000-0008-0000-0300-00002E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23" name="Picture 14" descr="ecblank">
          <a:extLst>
            <a:ext uri="{FF2B5EF4-FFF2-40B4-BE49-F238E27FC236}">
              <a16:creationId xmlns:a16="http://schemas.microsoft.com/office/drawing/2014/main" xmlns="" id="{00000000-0008-0000-0300-00002F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24" name="Picture 18" descr="ecblank">
          <a:extLst>
            <a:ext uri="{FF2B5EF4-FFF2-40B4-BE49-F238E27FC236}">
              <a16:creationId xmlns:a16="http://schemas.microsoft.com/office/drawing/2014/main" xmlns="" id="{00000000-0008-0000-0300-000030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25" name="Picture 22" descr="ecblank">
          <a:extLst>
            <a:ext uri="{FF2B5EF4-FFF2-40B4-BE49-F238E27FC236}">
              <a16:creationId xmlns:a16="http://schemas.microsoft.com/office/drawing/2014/main" xmlns="" id="{00000000-0008-0000-0300-000031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26" name="Picture 26" descr="ecblank">
          <a:extLst>
            <a:ext uri="{FF2B5EF4-FFF2-40B4-BE49-F238E27FC236}">
              <a16:creationId xmlns:a16="http://schemas.microsoft.com/office/drawing/2014/main" xmlns="" id="{00000000-0008-0000-0300-000032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27" name="Picture 30" descr="ecblank">
          <a:extLst>
            <a:ext uri="{FF2B5EF4-FFF2-40B4-BE49-F238E27FC236}">
              <a16:creationId xmlns:a16="http://schemas.microsoft.com/office/drawing/2014/main" xmlns="" id="{00000000-0008-0000-0300-000033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28" name="Picture 34" descr="ecblank">
          <a:extLst>
            <a:ext uri="{FF2B5EF4-FFF2-40B4-BE49-F238E27FC236}">
              <a16:creationId xmlns:a16="http://schemas.microsoft.com/office/drawing/2014/main" xmlns="" id="{00000000-0008-0000-0300-000034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29" name="Picture 38" descr="ecblank">
          <a:extLst>
            <a:ext uri="{FF2B5EF4-FFF2-40B4-BE49-F238E27FC236}">
              <a16:creationId xmlns:a16="http://schemas.microsoft.com/office/drawing/2014/main" xmlns="" id="{00000000-0008-0000-0300-000035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30" name="Picture 43" descr="ecblank">
          <a:extLst>
            <a:ext uri="{FF2B5EF4-FFF2-40B4-BE49-F238E27FC236}">
              <a16:creationId xmlns:a16="http://schemas.microsoft.com/office/drawing/2014/main" xmlns="" id="{00000000-0008-0000-0300-000036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31" name="Picture 47" descr="ecblank">
          <a:extLst>
            <a:ext uri="{FF2B5EF4-FFF2-40B4-BE49-F238E27FC236}">
              <a16:creationId xmlns:a16="http://schemas.microsoft.com/office/drawing/2014/main" xmlns="" id="{00000000-0008-0000-0300-000037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32" name="Picture 51" descr="ecblank">
          <a:extLst>
            <a:ext uri="{FF2B5EF4-FFF2-40B4-BE49-F238E27FC236}">
              <a16:creationId xmlns:a16="http://schemas.microsoft.com/office/drawing/2014/main" xmlns="" id="{00000000-0008-0000-0300-000038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33" name="Picture 55" descr="ecblank">
          <a:extLst>
            <a:ext uri="{FF2B5EF4-FFF2-40B4-BE49-F238E27FC236}">
              <a16:creationId xmlns:a16="http://schemas.microsoft.com/office/drawing/2014/main" xmlns="" id="{00000000-0008-0000-0300-000039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34" name="Picture 59" descr="ecblank">
          <a:extLst>
            <a:ext uri="{FF2B5EF4-FFF2-40B4-BE49-F238E27FC236}">
              <a16:creationId xmlns:a16="http://schemas.microsoft.com/office/drawing/2014/main" xmlns="" id="{00000000-0008-0000-0300-00003A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35" name="Picture 63" descr="ecblank">
          <a:extLst>
            <a:ext uri="{FF2B5EF4-FFF2-40B4-BE49-F238E27FC236}">
              <a16:creationId xmlns:a16="http://schemas.microsoft.com/office/drawing/2014/main" xmlns="" id="{00000000-0008-0000-0300-00003B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36" name="Picture 64" descr="ecblank">
          <a:extLst>
            <a:ext uri="{FF2B5EF4-FFF2-40B4-BE49-F238E27FC236}">
              <a16:creationId xmlns:a16="http://schemas.microsoft.com/office/drawing/2014/main" xmlns="" id="{00000000-0008-0000-0300-00003C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37" name="Picture 65" descr="ecblank">
          <a:extLst>
            <a:ext uri="{FF2B5EF4-FFF2-40B4-BE49-F238E27FC236}">
              <a16:creationId xmlns:a16="http://schemas.microsoft.com/office/drawing/2014/main" xmlns="" id="{00000000-0008-0000-0300-00003D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38" name="Picture 66" descr="ecblank">
          <a:extLst>
            <a:ext uri="{FF2B5EF4-FFF2-40B4-BE49-F238E27FC236}">
              <a16:creationId xmlns:a16="http://schemas.microsoft.com/office/drawing/2014/main" xmlns="" id="{00000000-0008-0000-0300-00003E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39" name="Picture 68" descr="ecblank">
          <a:extLst>
            <a:ext uri="{FF2B5EF4-FFF2-40B4-BE49-F238E27FC236}">
              <a16:creationId xmlns:a16="http://schemas.microsoft.com/office/drawing/2014/main" xmlns="" id="{00000000-0008-0000-0300-00003F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40" name="Picture 72" descr="ecblank">
          <a:extLst>
            <a:ext uri="{FF2B5EF4-FFF2-40B4-BE49-F238E27FC236}">
              <a16:creationId xmlns:a16="http://schemas.microsoft.com/office/drawing/2014/main" xmlns="" id="{00000000-0008-0000-0300-000040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41" name="Picture 97" descr="ecblank">
          <a:extLst>
            <a:ext uri="{FF2B5EF4-FFF2-40B4-BE49-F238E27FC236}">
              <a16:creationId xmlns:a16="http://schemas.microsoft.com/office/drawing/2014/main" xmlns="" id="{00000000-0008-0000-0300-000041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42" name="Picture 99" descr="ecblank">
          <a:extLst>
            <a:ext uri="{FF2B5EF4-FFF2-40B4-BE49-F238E27FC236}">
              <a16:creationId xmlns:a16="http://schemas.microsoft.com/office/drawing/2014/main" xmlns="" id="{00000000-0008-0000-0300-000042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43" name="Picture 101" descr="ecblank">
          <a:extLst>
            <a:ext uri="{FF2B5EF4-FFF2-40B4-BE49-F238E27FC236}">
              <a16:creationId xmlns:a16="http://schemas.microsoft.com/office/drawing/2014/main" xmlns="" id="{00000000-0008-0000-0300-000043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44" name="Picture 103" descr="ecblank">
          <a:extLst>
            <a:ext uri="{FF2B5EF4-FFF2-40B4-BE49-F238E27FC236}">
              <a16:creationId xmlns:a16="http://schemas.microsoft.com/office/drawing/2014/main" xmlns="" id="{00000000-0008-0000-0300-000044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45" name="Picture 26" descr="ecblank">
          <a:extLst>
            <a:ext uri="{FF2B5EF4-FFF2-40B4-BE49-F238E27FC236}">
              <a16:creationId xmlns:a16="http://schemas.microsoft.com/office/drawing/2014/main" xmlns="" id="{00000000-0008-0000-0300-000045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46" name="Picture 30" descr="ecblank">
          <a:extLst>
            <a:ext uri="{FF2B5EF4-FFF2-40B4-BE49-F238E27FC236}">
              <a16:creationId xmlns:a16="http://schemas.microsoft.com/office/drawing/2014/main" xmlns="" id="{00000000-0008-0000-0300-000046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47" name="Picture 34" descr="ecblank">
          <a:extLst>
            <a:ext uri="{FF2B5EF4-FFF2-40B4-BE49-F238E27FC236}">
              <a16:creationId xmlns:a16="http://schemas.microsoft.com/office/drawing/2014/main" xmlns="" id="{00000000-0008-0000-0300-000047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48" name="Picture 38" descr="ecblank">
          <a:extLst>
            <a:ext uri="{FF2B5EF4-FFF2-40B4-BE49-F238E27FC236}">
              <a16:creationId xmlns:a16="http://schemas.microsoft.com/office/drawing/2014/main" xmlns="" id="{00000000-0008-0000-0300-000048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49" name="Picture 43" descr="ecblank">
          <a:extLst>
            <a:ext uri="{FF2B5EF4-FFF2-40B4-BE49-F238E27FC236}">
              <a16:creationId xmlns:a16="http://schemas.microsoft.com/office/drawing/2014/main" xmlns="" id="{00000000-0008-0000-0300-000049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50" name="Picture 47" descr="ecblank">
          <a:extLst>
            <a:ext uri="{FF2B5EF4-FFF2-40B4-BE49-F238E27FC236}">
              <a16:creationId xmlns:a16="http://schemas.microsoft.com/office/drawing/2014/main" xmlns="" id="{00000000-0008-0000-0300-00004A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51" name="Picture 51" descr="ecblank">
          <a:extLst>
            <a:ext uri="{FF2B5EF4-FFF2-40B4-BE49-F238E27FC236}">
              <a16:creationId xmlns:a16="http://schemas.microsoft.com/office/drawing/2014/main" xmlns="" id="{00000000-0008-0000-0300-00004B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52" name="Picture 55" descr="ecblank">
          <a:extLst>
            <a:ext uri="{FF2B5EF4-FFF2-40B4-BE49-F238E27FC236}">
              <a16:creationId xmlns:a16="http://schemas.microsoft.com/office/drawing/2014/main" xmlns="" id="{00000000-0008-0000-0300-00004C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53" name="Picture 59" descr="ecblank">
          <a:extLst>
            <a:ext uri="{FF2B5EF4-FFF2-40B4-BE49-F238E27FC236}">
              <a16:creationId xmlns:a16="http://schemas.microsoft.com/office/drawing/2014/main" xmlns="" id="{00000000-0008-0000-0300-00004D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54" name="Picture 63" descr="ecblank">
          <a:extLst>
            <a:ext uri="{FF2B5EF4-FFF2-40B4-BE49-F238E27FC236}">
              <a16:creationId xmlns:a16="http://schemas.microsoft.com/office/drawing/2014/main" xmlns="" id="{00000000-0008-0000-0300-00004E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55" name="Picture 64" descr="ecblank">
          <a:extLst>
            <a:ext uri="{FF2B5EF4-FFF2-40B4-BE49-F238E27FC236}">
              <a16:creationId xmlns:a16="http://schemas.microsoft.com/office/drawing/2014/main" xmlns="" id="{00000000-0008-0000-0300-00004F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56" name="Picture 65" descr="ecblank">
          <a:extLst>
            <a:ext uri="{FF2B5EF4-FFF2-40B4-BE49-F238E27FC236}">
              <a16:creationId xmlns:a16="http://schemas.microsoft.com/office/drawing/2014/main" xmlns="" id="{00000000-0008-0000-0300-000050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57" name="Picture 66" descr="ecblank">
          <a:extLst>
            <a:ext uri="{FF2B5EF4-FFF2-40B4-BE49-F238E27FC236}">
              <a16:creationId xmlns:a16="http://schemas.microsoft.com/office/drawing/2014/main" xmlns="" id="{00000000-0008-0000-0300-000051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58" name="Picture 68" descr="ecblank">
          <a:extLst>
            <a:ext uri="{FF2B5EF4-FFF2-40B4-BE49-F238E27FC236}">
              <a16:creationId xmlns:a16="http://schemas.microsoft.com/office/drawing/2014/main" xmlns="" id="{00000000-0008-0000-0300-000052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59" name="Picture 72" descr="ecblank">
          <a:extLst>
            <a:ext uri="{FF2B5EF4-FFF2-40B4-BE49-F238E27FC236}">
              <a16:creationId xmlns:a16="http://schemas.microsoft.com/office/drawing/2014/main" xmlns="" id="{00000000-0008-0000-0300-000053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60" name="Picture 97" descr="ecblank">
          <a:extLst>
            <a:ext uri="{FF2B5EF4-FFF2-40B4-BE49-F238E27FC236}">
              <a16:creationId xmlns:a16="http://schemas.microsoft.com/office/drawing/2014/main" xmlns="" id="{00000000-0008-0000-0300-000054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61" name="Picture 99" descr="ecblank">
          <a:extLst>
            <a:ext uri="{FF2B5EF4-FFF2-40B4-BE49-F238E27FC236}">
              <a16:creationId xmlns:a16="http://schemas.microsoft.com/office/drawing/2014/main" xmlns="" id="{00000000-0008-0000-0300-000055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62" name="Picture 101" descr="ecblank">
          <a:extLst>
            <a:ext uri="{FF2B5EF4-FFF2-40B4-BE49-F238E27FC236}">
              <a16:creationId xmlns:a16="http://schemas.microsoft.com/office/drawing/2014/main" xmlns="" id="{00000000-0008-0000-0300-000056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63" name="Picture 103" descr="ecblank">
          <a:extLst>
            <a:ext uri="{FF2B5EF4-FFF2-40B4-BE49-F238E27FC236}">
              <a16:creationId xmlns:a16="http://schemas.microsoft.com/office/drawing/2014/main" xmlns="" id="{00000000-0008-0000-0300-000057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64" name="Picture 105" descr="ecblank">
          <a:extLst>
            <a:ext uri="{FF2B5EF4-FFF2-40B4-BE49-F238E27FC236}">
              <a16:creationId xmlns:a16="http://schemas.microsoft.com/office/drawing/2014/main" xmlns="" id="{00000000-0008-0000-0300-000058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65" name="Picture 2" descr="ecblank">
          <a:extLst>
            <a:ext uri="{FF2B5EF4-FFF2-40B4-BE49-F238E27FC236}">
              <a16:creationId xmlns:a16="http://schemas.microsoft.com/office/drawing/2014/main" xmlns="" id="{00000000-0008-0000-0300-000059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66" name="Picture 6" descr="ecblank">
          <a:extLst>
            <a:ext uri="{FF2B5EF4-FFF2-40B4-BE49-F238E27FC236}">
              <a16:creationId xmlns:a16="http://schemas.microsoft.com/office/drawing/2014/main" xmlns="" id="{00000000-0008-0000-0300-00005A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67" name="Picture 10" descr="ecblank">
          <a:extLst>
            <a:ext uri="{FF2B5EF4-FFF2-40B4-BE49-F238E27FC236}">
              <a16:creationId xmlns:a16="http://schemas.microsoft.com/office/drawing/2014/main" xmlns="" id="{00000000-0008-0000-0300-00005B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68" name="Picture 14" descr="ecblank">
          <a:extLst>
            <a:ext uri="{FF2B5EF4-FFF2-40B4-BE49-F238E27FC236}">
              <a16:creationId xmlns:a16="http://schemas.microsoft.com/office/drawing/2014/main" xmlns="" id="{00000000-0008-0000-0300-00005C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69" name="Picture 18" descr="ecblank">
          <a:extLst>
            <a:ext uri="{FF2B5EF4-FFF2-40B4-BE49-F238E27FC236}">
              <a16:creationId xmlns:a16="http://schemas.microsoft.com/office/drawing/2014/main" xmlns="" id="{00000000-0008-0000-0300-00005D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70" name="Picture 22" descr="ecblank">
          <a:extLst>
            <a:ext uri="{FF2B5EF4-FFF2-40B4-BE49-F238E27FC236}">
              <a16:creationId xmlns:a16="http://schemas.microsoft.com/office/drawing/2014/main" xmlns="" id="{00000000-0008-0000-0300-00005E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71" name="Picture 26" descr="ecblank">
          <a:extLst>
            <a:ext uri="{FF2B5EF4-FFF2-40B4-BE49-F238E27FC236}">
              <a16:creationId xmlns:a16="http://schemas.microsoft.com/office/drawing/2014/main" xmlns="" id="{00000000-0008-0000-0300-00005F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72" name="Picture 30" descr="ecblank">
          <a:extLst>
            <a:ext uri="{FF2B5EF4-FFF2-40B4-BE49-F238E27FC236}">
              <a16:creationId xmlns:a16="http://schemas.microsoft.com/office/drawing/2014/main" xmlns="" id="{00000000-0008-0000-0300-000060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73" name="Picture 34" descr="ecblank">
          <a:extLst>
            <a:ext uri="{FF2B5EF4-FFF2-40B4-BE49-F238E27FC236}">
              <a16:creationId xmlns:a16="http://schemas.microsoft.com/office/drawing/2014/main" xmlns="" id="{00000000-0008-0000-0300-000061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74" name="Picture 38" descr="ecblank">
          <a:extLst>
            <a:ext uri="{FF2B5EF4-FFF2-40B4-BE49-F238E27FC236}">
              <a16:creationId xmlns:a16="http://schemas.microsoft.com/office/drawing/2014/main" xmlns="" id="{00000000-0008-0000-0300-000062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75" name="Picture 43" descr="ecblank">
          <a:extLst>
            <a:ext uri="{FF2B5EF4-FFF2-40B4-BE49-F238E27FC236}">
              <a16:creationId xmlns:a16="http://schemas.microsoft.com/office/drawing/2014/main" xmlns="" id="{00000000-0008-0000-0300-000063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76" name="Picture 47" descr="ecblank">
          <a:extLst>
            <a:ext uri="{FF2B5EF4-FFF2-40B4-BE49-F238E27FC236}">
              <a16:creationId xmlns:a16="http://schemas.microsoft.com/office/drawing/2014/main" xmlns="" id="{00000000-0008-0000-0300-000064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77" name="Picture 51" descr="ecblank">
          <a:extLst>
            <a:ext uri="{FF2B5EF4-FFF2-40B4-BE49-F238E27FC236}">
              <a16:creationId xmlns:a16="http://schemas.microsoft.com/office/drawing/2014/main" xmlns="" id="{00000000-0008-0000-0300-000065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78" name="Picture 55" descr="ecblank">
          <a:extLst>
            <a:ext uri="{FF2B5EF4-FFF2-40B4-BE49-F238E27FC236}">
              <a16:creationId xmlns:a16="http://schemas.microsoft.com/office/drawing/2014/main" xmlns="" id="{00000000-0008-0000-0300-000066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79" name="Picture 59" descr="ecblank">
          <a:extLst>
            <a:ext uri="{FF2B5EF4-FFF2-40B4-BE49-F238E27FC236}">
              <a16:creationId xmlns:a16="http://schemas.microsoft.com/office/drawing/2014/main" xmlns="" id="{00000000-0008-0000-0300-000067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80" name="Picture 63" descr="ecblank">
          <a:extLst>
            <a:ext uri="{FF2B5EF4-FFF2-40B4-BE49-F238E27FC236}">
              <a16:creationId xmlns:a16="http://schemas.microsoft.com/office/drawing/2014/main" xmlns="" id="{00000000-0008-0000-0300-000068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81" name="Picture 64" descr="ecblank">
          <a:extLst>
            <a:ext uri="{FF2B5EF4-FFF2-40B4-BE49-F238E27FC236}">
              <a16:creationId xmlns:a16="http://schemas.microsoft.com/office/drawing/2014/main" xmlns="" id="{00000000-0008-0000-0300-000069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82" name="Picture 65" descr="ecblank">
          <a:extLst>
            <a:ext uri="{FF2B5EF4-FFF2-40B4-BE49-F238E27FC236}">
              <a16:creationId xmlns:a16="http://schemas.microsoft.com/office/drawing/2014/main" xmlns="" id="{00000000-0008-0000-0300-00006A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83" name="Picture 66" descr="ecblank">
          <a:extLst>
            <a:ext uri="{FF2B5EF4-FFF2-40B4-BE49-F238E27FC236}">
              <a16:creationId xmlns:a16="http://schemas.microsoft.com/office/drawing/2014/main" xmlns="" id="{00000000-0008-0000-0300-00006B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84" name="Picture 68" descr="ecblank">
          <a:extLst>
            <a:ext uri="{FF2B5EF4-FFF2-40B4-BE49-F238E27FC236}">
              <a16:creationId xmlns:a16="http://schemas.microsoft.com/office/drawing/2014/main" xmlns="" id="{00000000-0008-0000-0300-00006C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85" name="Picture 72" descr="ecblank">
          <a:extLst>
            <a:ext uri="{FF2B5EF4-FFF2-40B4-BE49-F238E27FC236}">
              <a16:creationId xmlns:a16="http://schemas.microsoft.com/office/drawing/2014/main" xmlns="" id="{00000000-0008-0000-0300-00006D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86" name="Picture 97" descr="ecblank">
          <a:extLst>
            <a:ext uri="{FF2B5EF4-FFF2-40B4-BE49-F238E27FC236}">
              <a16:creationId xmlns:a16="http://schemas.microsoft.com/office/drawing/2014/main" xmlns="" id="{00000000-0008-0000-0300-00006E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87" name="Picture 99" descr="ecblank">
          <a:extLst>
            <a:ext uri="{FF2B5EF4-FFF2-40B4-BE49-F238E27FC236}">
              <a16:creationId xmlns:a16="http://schemas.microsoft.com/office/drawing/2014/main" xmlns="" id="{00000000-0008-0000-0300-00006F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88" name="Picture 101" descr="ecblank">
          <a:extLst>
            <a:ext uri="{FF2B5EF4-FFF2-40B4-BE49-F238E27FC236}">
              <a16:creationId xmlns:a16="http://schemas.microsoft.com/office/drawing/2014/main" xmlns="" id="{00000000-0008-0000-0300-000070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89" name="Picture 103" descr="ecblank">
          <a:extLst>
            <a:ext uri="{FF2B5EF4-FFF2-40B4-BE49-F238E27FC236}">
              <a16:creationId xmlns:a16="http://schemas.microsoft.com/office/drawing/2014/main" xmlns="" id="{00000000-0008-0000-0300-000071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90" name="Picture 30" descr="ecblank">
          <a:extLst>
            <a:ext uri="{FF2B5EF4-FFF2-40B4-BE49-F238E27FC236}">
              <a16:creationId xmlns:a16="http://schemas.microsoft.com/office/drawing/2014/main" xmlns="" id="{00000000-0008-0000-0300-000072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91" name="Picture 34" descr="ecblank">
          <a:extLst>
            <a:ext uri="{FF2B5EF4-FFF2-40B4-BE49-F238E27FC236}">
              <a16:creationId xmlns:a16="http://schemas.microsoft.com/office/drawing/2014/main" xmlns="" id="{00000000-0008-0000-0300-000073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92" name="Picture 38" descr="ecblank">
          <a:extLst>
            <a:ext uri="{FF2B5EF4-FFF2-40B4-BE49-F238E27FC236}">
              <a16:creationId xmlns:a16="http://schemas.microsoft.com/office/drawing/2014/main" xmlns="" id="{00000000-0008-0000-0300-000074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93" name="Picture 43" descr="ecblank">
          <a:extLst>
            <a:ext uri="{FF2B5EF4-FFF2-40B4-BE49-F238E27FC236}">
              <a16:creationId xmlns:a16="http://schemas.microsoft.com/office/drawing/2014/main" xmlns="" id="{00000000-0008-0000-0300-000075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94" name="Picture 47" descr="ecblank">
          <a:extLst>
            <a:ext uri="{FF2B5EF4-FFF2-40B4-BE49-F238E27FC236}">
              <a16:creationId xmlns:a16="http://schemas.microsoft.com/office/drawing/2014/main" xmlns="" id="{00000000-0008-0000-0300-000076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95" name="Picture 51" descr="ecblank">
          <a:extLst>
            <a:ext uri="{FF2B5EF4-FFF2-40B4-BE49-F238E27FC236}">
              <a16:creationId xmlns:a16="http://schemas.microsoft.com/office/drawing/2014/main" xmlns="" id="{00000000-0008-0000-0300-000077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96" name="Picture 55" descr="ecblank">
          <a:extLst>
            <a:ext uri="{FF2B5EF4-FFF2-40B4-BE49-F238E27FC236}">
              <a16:creationId xmlns:a16="http://schemas.microsoft.com/office/drawing/2014/main" xmlns="" id="{00000000-0008-0000-0300-000078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97" name="Picture 59" descr="ecblank">
          <a:extLst>
            <a:ext uri="{FF2B5EF4-FFF2-40B4-BE49-F238E27FC236}">
              <a16:creationId xmlns:a16="http://schemas.microsoft.com/office/drawing/2014/main" xmlns="" id="{00000000-0008-0000-0300-000079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98" name="Picture 63" descr="ecblank">
          <a:extLst>
            <a:ext uri="{FF2B5EF4-FFF2-40B4-BE49-F238E27FC236}">
              <a16:creationId xmlns:a16="http://schemas.microsoft.com/office/drawing/2014/main" xmlns="" id="{00000000-0008-0000-0300-00007A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99" name="Picture 64" descr="ecblank">
          <a:extLst>
            <a:ext uri="{FF2B5EF4-FFF2-40B4-BE49-F238E27FC236}">
              <a16:creationId xmlns:a16="http://schemas.microsoft.com/office/drawing/2014/main" xmlns="" id="{00000000-0008-0000-0300-00007B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00" name="Picture 65" descr="ecblank">
          <a:extLst>
            <a:ext uri="{FF2B5EF4-FFF2-40B4-BE49-F238E27FC236}">
              <a16:creationId xmlns:a16="http://schemas.microsoft.com/office/drawing/2014/main" xmlns="" id="{00000000-0008-0000-0300-00007C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01" name="Picture 66" descr="ecblank">
          <a:extLst>
            <a:ext uri="{FF2B5EF4-FFF2-40B4-BE49-F238E27FC236}">
              <a16:creationId xmlns:a16="http://schemas.microsoft.com/office/drawing/2014/main" xmlns="" id="{00000000-0008-0000-0300-00007D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02" name="Picture 68" descr="ecblank">
          <a:extLst>
            <a:ext uri="{FF2B5EF4-FFF2-40B4-BE49-F238E27FC236}">
              <a16:creationId xmlns:a16="http://schemas.microsoft.com/office/drawing/2014/main" xmlns="" id="{00000000-0008-0000-0300-00007E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03" name="Picture 72" descr="ecblank">
          <a:extLst>
            <a:ext uri="{FF2B5EF4-FFF2-40B4-BE49-F238E27FC236}">
              <a16:creationId xmlns:a16="http://schemas.microsoft.com/office/drawing/2014/main" xmlns="" id="{00000000-0008-0000-0300-00007F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04" name="Picture 97" descr="ecblank">
          <a:extLst>
            <a:ext uri="{FF2B5EF4-FFF2-40B4-BE49-F238E27FC236}">
              <a16:creationId xmlns:a16="http://schemas.microsoft.com/office/drawing/2014/main" xmlns="" id="{00000000-0008-0000-0300-000080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05" name="Picture 99" descr="ecblank">
          <a:extLst>
            <a:ext uri="{FF2B5EF4-FFF2-40B4-BE49-F238E27FC236}">
              <a16:creationId xmlns:a16="http://schemas.microsoft.com/office/drawing/2014/main" xmlns="" id="{00000000-0008-0000-0300-000081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06" name="Picture 101" descr="ecblank">
          <a:extLst>
            <a:ext uri="{FF2B5EF4-FFF2-40B4-BE49-F238E27FC236}">
              <a16:creationId xmlns:a16="http://schemas.microsoft.com/office/drawing/2014/main" xmlns="" id="{00000000-0008-0000-0300-000082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07" name="Picture 103" descr="ecblank">
          <a:extLst>
            <a:ext uri="{FF2B5EF4-FFF2-40B4-BE49-F238E27FC236}">
              <a16:creationId xmlns:a16="http://schemas.microsoft.com/office/drawing/2014/main" xmlns="" id="{00000000-0008-0000-0300-000083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08" name="Picture 105" descr="ecblank">
          <a:extLst>
            <a:ext uri="{FF2B5EF4-FFF2-40B4-BE49-F238E27FC236}">
              <a16:creationId xmlns:a16="http://schemas.microsoft.com/office/drawing/2014/main" xmlns="" id="{00000000-0008-0000-0300-000084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09" name="Picture 2" descr="ecblank">
          <a:extLst>
            <a:ext uri="{FF2B5EF4-FFF2-40B4-BE49-F238E27FC236}">
              <a16:creationId xmlns:a16="http://schemas.microsoft.com/office/drawing/2014/main" xmlns="" id="{00000000-0008-0000-0300-000085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10" name="Picture 6" descr="ecblank">
          <a:extLst>
            <a:ext uri="{FF2B5EF4-FFF2-40B4-BE49-F238E27FC236}">
              <a16:creationId xmlns:a16="http://schemas.microsoft.com/office/drawing/2014/main" xmlns="" id="{00000000-0008-0000-0300-000086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11" name="Picture 10" descr="ecblank">
          <a:extLst>
            <a:ext uri="{FF2B5EF4-FFF2-40B4-BE49-F238E27FC236}">
              <a16:creationId xmlns:a16="http://schemas.microsoft.com/office/drawing/2014/main" xmlns="" id="{00000000-0008-0000-0300-000087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12" name="Picture 14" descr="ecblank">
          <a:extLst>
            <a:ext uri="{FF2B5EF4-FFF2-40B4-BE49-F238E27FC236}">
              <a16:creationId xmlns:a16="http://schemas.microsoft.com/office/drawing/2014/main" xmlns="" id="{00000000-0008-0000-0300-000088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13" name="Picture 18" descr="ecblank">
          <a:extLst>
            <a:ext uri="{FF2B5EF4-FFF2-40B4-BE49-F238E27FC236}">
              <a16:creationId xmlns:a16="http://schemas.microsoft.com/office/drawing/2014/main" xmlns="" id="{00000000-0008-0000-0300-000089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14" name="Picture 22" descr="ecblank">
          <a:extLst>
            <a:ext uri="{FF2B5EF4-FFF2-40B4-BE49-F238E27FC236}">
              <a16:creationId xmlns:a16="http://schemas.microsoft.com/office/drawing/2014/main" xmlns="" id="{00000000-0008-0000-0300-00008A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15" name="Picture 26" descr="ecblank">
          <a:extLst>
            <a:ext uri="{FF2B5EF4-FFF2-40B4-BE49-F238E27FC236}">
              <a16:creationId xmlns:a16="http://schemas.microsoft.com/office/drawing/2014/main" xmlns="" id="{00000000-0008-0000-0300-00008B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16" name="Picture 30" descr="ecblank">
          <a:extLst>
            <a:ext uri="{FF2B5EF4-FFF2-40B4-BE49-F238E27FC236}">
              <a16:creationId xmlns:a16="http://schemas.microsoft.com/office/drawing/2014/main" xmlns="" id="{00000000-0008-0000-0300-00008C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17" name="Picture 34" descr="ecblank">
          <a:extLst>
            <a:ext uri="{FF2B5EF4-FFF2-40B4-BE49-F238E27FC236}">
              <a16:creationId xmlns:a16="http://schemas.microsoft.com/office/drawing/2014/main" xmlns="" id="{00000000-0008-0000-0300-00008D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18" name="Picture 38" descr="ecblank">
          <a:extLst>
            <a:ext uri="{FF2B5EF4-FFF2-40B4-BE49-F238E27FC236}">
              <a16:creationId xmlns:a16="http://schemas.microsoft.com/office/drawing/2014/main" xmlns="" id="{00000000-0008-0000-0300-00008E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19" name="Picture 43" descr="ecblank">
          <a:extLst>
            <a:ext uri="{FF2B5EF4-FFF2-40B4-BE49-F238E27FC236}">
              <a16:creationId xmlns:a16="http://schemas.microsoft.com/office/drawing/2014/main" xmlns="" id="{00000000-0008-0000-0300-00008F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20" name="Picture 47" descr="ecblank">
          <a:extLst>
            <a:ext uri="{FF2B5EF4-FFF2-40B4-BE49-F238E27FC236}">
              <a16:creationId xmlns:a16="http://schemas.microsoft.com/office/drawing/2014/main" xmlns="" id="{00000000-0008-0000-0300-000090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21" name="Picture 51" descr="ecblank">
          <a:extLst>
            <a:ext uri="{FF2B5EF4-FFF2-40B4-BE49-F238E27FC236}">
              <a16:creationId xmlns:a16="http://schemas.microsoft.com/office/drawing/2014/main" xmlns="" id="{00000000-0008-0000-0300-000091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22" name="Picture 55" descr="ecblank">
          <a:extLst>
            <a:ext uri="{FF2B5EF4-FFF2-40B4-BE49-F238E27FC236}">
              <a16:creationId xmlns:a16="http://schemas.microsoft.com/office/drawing/2014/main" xmlns="" id="{00000000-0008-0000-0300-000092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23" name="Picture 59" descr="ecblank">
          <a:extLst>
            <a:ext uri="{FF2B5EF4-FFF2-40B4-BE49-F238E27FC236}">
              <a16:creationId xmlns:a16="http://schemas.microsoft.com/office/drawing/2014/main" xmlns="" id="{00000000-0008-0000-0300-000093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24" name="Picture 63" descr="ecblank">
          <a:extLst>
            <a:ext uri="{FF2B5EF4-FFF2-40B4-BE49-F238E27FC236}">
              <a16:creationId xmlns:a16="http://schemas.microsoft.com/office/drawing/2014/main" xmlns="" id="{00000000-0008-0000-0300-000094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25" name="Picture 64" descr="ecblank">
          <a:extLst>
            <a:ext uri="{FF2B5EF4-FFF2-40B4-BE49-F238E27FC236}">
              <a16:creationId xmlns:a16="http://schemas.microsoft.com/office/drawing/2014/main" xmlns="" id="{00000000-0008-0000-0300-000095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26" name="Picture 65" descr="ecblank">
          <a:extLst>
            <a:ext uri="{FF2B5EF4-FFF2-40B4-BE49-F238E27FC236}">
              <a16:creationId xmlns:a16="http://schemas.microsoft.com/office/drawing/2014/main" xmlns="" id="{00000000-0008-0000-0300-000096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27" name="Picture 66" descr="ecblank">
          <a:extLst>
            <a:ext uri="{FF2B5EF4-FFF2-40B4-BE49-F238E27FC236}">
              <a16:creationId xmlns:a16="http://schemas.microsoft.com/office/drawing/2014/main" xmlns="" id="{00000000-0008-0000-0300-000097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28" name="Picture 68" descr="ecblank">
          <a:extLst>
            <a:ext uri="{FF2B5EF4-FFF2-40B4-BE49-F238E27FC236}">
              <a16:creationId xmlns:a16="http://schemas.microsoft.com/office/drawing/2014/main" xmlns="" id="{00000000-0008-0000-0300-000098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29" name="Picture 72" descr="ecblank">
          <a:extLst>
            <a:ext uri="{FF2B5EF4-FFF2-40B4-BE49-F238E27FC236}">
              <a16:creationId xmlns:a16="http://schemas.microsoft.com/office/drawing/2014/main" xmlns="" id="{00000000-0008-0000-0300-000099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30" name="Picture 97" descr="ecblank">
          <a:extLst>
            <a:ext uri="{FF2B5EF4-FFF2-40B4-BE49-F238E27FC236}">
              <a16:creationId xmlns:a16="http://schemas.microsoft.com/office/drawing/2014/main" xmlns="" id="{00000000-0008-0000-0300-00009A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31" name="Picture 99" descr="ecblank">
          <a:extLst>
            <a:ext uri="{FF2B5EF4-FFF2-40B4-BE49-F238E27FC236}">
              <a16:creationId xmlns:a16="http://schemas.microsoft.com/office/drawing/2014/main" xmlns="" id="{00000000-0008-0000-0300-00009B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32" name="Picture 101" descr="ecblank">
          <a:extLst>
            <a:ext uri="{FF2B5EF4-FFF2-40B4-BE49-F238E27FC236}">
              <a16:creationId xmlns:a16="http://schemas.microsoft.com/office/drawing/2014/main" xmlns="" id="{00000000-0008-0000-0300-00009C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33" name="Picture 103" descr="ecblank">
          <a:extLst>
            <a:ext uri="{FF2B5EF4-FFF2-40B4-BE49-F238E27FC236}">
              <a16:creationId xmlns:a16="http://schemas.microsoft.com/office/drawing/2014/main" xmlns="" id="{00000000-0008-0000-0300-00009D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34" name="Picture 26" descr="ecblank">
          <a:extLst>
            <a:ext uri="{FF2B5EF4-FFF2-40B4-BE49-F238E27FC236}">
              <a16:creationId xmlns:a16="http://schemas.microsoft.com/office/drawing/2014/main" xmlns="" id="{00000000-0008-0000-0300-00009E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35" name="Picture 30" descr="ecblank">
          <a:extLst>
            <a:ext uri="{FF2B5EF4-FFF2-40B4-BE49-F238E27FC236}">
              <a16:creationId xmlns:a16="http://schemas.microsoft.com/office/drawing/2014/main" xmlns="" id="{00000000-0008-0000-0300-00009F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36" name="Picture 34" descr="ecblank">
          <a:extLst>
            <a:ext uri="{FF2B5EF4-FFF2-40B4-BE49-F238E27FC236}">
              <a16:creationId xmlns:a16="http://schemas.microsoft.com/office/drawing/2014/main" xmlns="" id="{00000000-0008-0000-0300-0000A0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37" name="Picture 38" descr="ecblank">
          <a:extLst>
            <a:ext uri="{FF2B5EF4-FFF2-40B4-BE49-F238E27FC236}">
              <a16:creationId xmlns:a16="http://schemas.microsoft.com/office/drawing/2014/main" xmlns="" id="{00000000-0008-0000-0300-0000A1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38" name="Picture 43" descr="ecblank">
          <a:extLst>
            <a:ext uri="{FF2B5EF4-FFF2-40B4-BE49-F238E27FC236}">
              <a16:creationId xmlns:a16="http://schemas.microsoft.com/office/drawing/2014/main" xmlns="" id="{00000000-0008-0000-0300-0000A2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39" name="Picture 47" descr="ecblank">
          <a:extLst>
            <a:ext uri="{FF2B5EF4-FFF2-40B4-BE49-F238E27FC236}">
              <a16:creationId xmlns:a16="http://schemas.microsoft.com/office/drawing/2014/main" xmlns="" id="{00000000-0008-0000-0300-0000A3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40" name="Picture 51" descr="ecblank">
          <a:extLst>
            <a:ext uri="{FF2B5EF4-FFF2-40B4-BE49-F238E27FC236}">
              <a16:creationId xmlns:a16="http://schemas.microsoft.com/office/drawing/2014/main" xmlns="" id="{00000000-0008-0000-0300-0000A4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41" name="Picture 55" descr="ecblank">
          <a:extLst>
            <a:ext uri="{FF2B5EF4-FFF2-40B4-BE49-F238E27FC236}">
              <a16:creationId xmlns:a16="http://schemas.microsoft.com/office/drawing/2014/main" xmlns="" id="{00000000-0008-0000-0300-0000A5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42" name="Picture 59" descr="ecblank">
          <a:extLst>
            <a:ext uri="{FF2B5EF4-FFF2-40B4-BE49-F238E27FC236}">
              <a16:creationId xmlns:a16="http://schemas.microsoft.com/office/drawing/2014/main" xmlns="" id="{00000000-0008-0000-0300-0000A6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43" name="Picture 63" descr="ecblank">
          <a:extLst>
            <a:ext uri="{FF2B5EF4-FFF2-40B4-BE49-F238E27FC236}">
              <a16:creationId xmlns:a16="http://schemas.microsoft.com/office/drawing/2014/main" xmlns="" id="{00000000-0008-0000-0300-0000A7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44" name="Picture 64" descr="ecblank">
          <a:extLst>
            <a:ext uri="{FF2B5EF4-FFF2-40B4-BE49-F238E27FC236}">
              <a16:creationId xmlns:a16="http://schemas.microsoft.com/office/drawing/2014/main" xmlns="" id="{00000000-0008-0000-0300-0000A8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45" name="Picture 65" descr="ecblank">
          <a:extLst>
            <a:ext uri="{FF2B5EF4-FFF2-40B4-BE49-F238E27FC236}">
              <a16:creationId xmlns:a16="http://schemas.microsoft.com/office/drawing/2014/main" xmlns="" id="{00000000-0008-0000-0300-0000A9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46" name="Picture 66" descr="ecblank">
          <a:extLst>
            <a:ext uri="{FF2B5EF4-FFF2-40B4-BE49-F238E27FC236}">
              <a16:creationId xmlns:a16="http://schemas.microsoft.com/office/drawing/2014/main" xmlns="" id="{00000000-0008-0000-0300-0000AA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47" name="Picture 68" descr="ecblank">
          <a:extLst>
            <a:ext uri="{FF2B5EF4-FFF2-40B4-BE49-F238E27FC236}">
              <a16:creationId xmlns:a16="http://schemas.microsoft.com/office/drawing/2014/main" xmlns="" id="{00000000-0008-0000-0300-0000AB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48" name="Picture 72" descr="ecblank">
          <a:extLst>
            <a:ext uri="{FF2B5EF4-FFF2-40B4-BE49-F238E27FC236}">
              <a16:creationId xmlns:a16="http://schemas.microsoft.com/office/drawing/2014/main" xmlns="" id="{00000000-0008-0000-0300-0000AC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49" name="Picture 97" descr="ecblank">
          <a:extLst>
            <a:ext uri="{FF2B5EF4-FFF2-40B4-BE49-F238E27FC236}">
              <a16:creationId xmlns:a16="http://schemas.microsoft.com/office/drawing/2014/main" xmlns="" id="{00000000-0008-0000-0300-0000AD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50" name="Picture 99" descr="ecblank">
          <a:extLst>
            <a:ext uri="{FF2B5EF4-FFF2-40B4-BE49-F238E27FC236}">
              <a16:creationId xmlns:a16="http://schemas.microsoft.com/office/drawing/2014/main" xmlns="" id="{00000000-0008-0000-0300-0000AE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51" name="Picture 101" descr="ecblank">
          <a:extLst>
            <a:ext uri="{FF2B5EF4-FFF2-40B4-BE49-F238E27FC236}">
              <a16:creationId xmlns:a16="http://schemas.microsoft.com/office/drawing/2014/main" xmlns="" id="{00000000-0008-0000-0300-0000AF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52" name="Picture 103" descr="ecblank">
          <a:extLst>
            <a:ext uri="{FF2B5EF4-FFF2-40B4-BE49-F238E27FC236}">
              <a16:creationId xmlns:a16="http://schemas.microsoft.com/office/drawing/2014/main" xmlns="" id="{00000000-0008-0000-0300-0000B0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53" name="Picture 105" descr="ecblank">
          <a:extLst>
            <a:ext uri="{FF2B5EF4-FFF2-40B4-BE49-F238E27FC236}">
              <a16:creationId xmlns:a16="http://schemas.microsoft.com/office/drawing/2014/main" xmlns="" id="{00000000-0008-0000-0300-0000B1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54" name="Picture 2" descr="ecblank">
          <a:extLst>
            <a:ext uri="{FF2B5EF4-FFF2-40B4-BE49-F238E27FC236}">
              <a16:creationId xmlns:a16="http://schemas.microsoft.com/office/drawing/2014/main" xmlns="" id="{00000000-0008-0000-0300-0000B2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55" name="Picture 6" descr="ecblank">
          <a:extLst>
            <a:ext uri="{FF2B5EF4-FFF2-40B4-BE49-F238E27FC236}">
              <a16:creationId xmlns:a16="http://schemas.microsoft.com/office/drawing/2014/main" xmlns="" id="{00000000-0008-0000-0300-0000B3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56" name="Picture 10" descr="ecblank">
          <a:extLst>
            <a:ext uri="{FF2B5EF4-FFF2-40B4-BE49-F238E27FC236}">
              <a16:creationId xmlns:a16="http://schemas.microsoft.com/office/drawing/2014/main" xmlns="" id="{00000000-0008-0000-0300-0000B4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57" name="Picture 14" descr="ecblank">
          <a:extLst>
            <a:ext uri="{FF2B5EF4-FFF2-40B4-BE49-F238E27FC236}">
              <a16:creationId xmlns:a16="http://schemas.microsoft.com/office/drawing/2014/main" xmlns="" id="{00000000-0008-0000-0300-0000B5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58" name="Picture 18" descr="ecblank">
          <a:extLst>
            <a:ext uri="{FF2B5EF4-FFF2-40B4-BE49-F238E27FC236}">
              <a16:creationId xmlns:a16="http://schemas.microsoft.com/office/drawing/2014/main" xmlns="" id="{00000000-0008-0000-0300-0000B6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59" name="Picture 22" descr="ecblank">
          <a:extLst>
            <a:ext uri="{FF2B5EF4-FFF2-40B4-BE49-F238E27FC236}">
              <a16:creationId xmlns:a16="http://schemas.microsoft.com/office/drawing/2014/main" xmlns="" id="{00000000-0008-0000-0300-0000B7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60" name="Picture 26" descr="ecblank">
          <a:extLst>
            <a:ext uri="{FF2B5EF4-FFF2-40B4-BE49-F238E27FC236}">
              <a16:creationId xmlns:a16="http://schemas.microsoft.com/office/drawing/2014/main" xmlns="" id="{00000000-0008-0000-0300-0000B8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61" name="Picture 30" descr="ecblank">
          <a:extLst>
            <a:ext uri="{FF2B5EF4-FFF2-40B4-BE49-F238E27FC236}">
              <a16:creationId xmlns:a16="http://schemas.microsoft.com/office/drawing/2014/main" xmlns="" id="{00000000-0008-0000-0300-0000B9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62" name="Picture 34" descr="ecblank">
          <a:extLst>
            <a:ext uri="{FF2B5EF4-FFF2-40B4-BE49-F238E27FC236}">
              <a16:creationId xmlns:a16="http://schemas.microsoft.com/office/drawing/2014/main" xmlns="" id="{00000000-0008-0000-0300-0000BA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63" name="Picture 38" descr="ecblank">
          <a:extLst>
            <a:ext uri="{FF2B5EF4-FFF2-40B4-BE49-F238E27FC236}">
              <a16:creationId xmlns:a16="http://schemas.microsoft.com/office/drawing/2014/main" xmlns="" id="{00000000-0008-0000-0300-0000BB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64" name="Picture 43" descr="ecblank">
          <a:extLst>
            <a:ext uri="{FF2B5EF4-FFF2-40B4-BE49-F238E27FC236}">
              <a16:creationId xmlns:a16="http://schemas.microsoft.com/office/drawing/2014/main" xmlns="" id="{00000000-0008-0000-0300-0000BC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65" name="Picture 47" descr="ecblank">
          <a:extLst>
            <a:ext uri="{FF2B5EF4-FFF2-40B4-BE49-F238E27FC236}">
              <a16:creationId xmlns:a16="http://schemas.microsoft.com/office/drawing/2014/main" xmlns="" id="{00000000-0008-0000-0300-0000BD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66" name="Picture 51" descr="ecblank">
          <a:extLst>
            <a:ext uri="{FF2B5EF4-FFF2-40B4-BE49-F238E27FC236}">
              <a16:creationId xmlns:a16="http://schemas.microsoft.com/office/drawing/2014/main" xmlns="" id="{00000000-0008-0000-0300-0000BE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67" name="Picture 55" descr="ecblank">
          <a:extLst>
            <a:ext uri="{FF2B5EF4-FFF2-40B4-BE49-F238E27FC236}">
              <a16:creationId xmlns:a16="http://schemas.microsoft.com/office/drawing/2014/main" xmlns="" id="{00000000-0008-0000-0300-0000BF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68" name="Picture 59" descr="ecblank">
          <a:extLst>
            <a:ext uri="{FF2B5EF4-FFF2-40B4-BE49-F238E27FC236}">
              <a16:creationId xmlns:a16="http://schemas.microsoft.com/office/drawing/2014/main" xmlns="" id="{00000000-0008-0000-0300-0000C0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69" name="Picture 63" descr="ecblank">
          <a:extLst>
            <a:ext uri="{FF2B5EF4-FFF2-40B4-BE49-F238E27FC236}">
              <a16:creationId xmlns:a16="http://schemas.microsoft.com/office/drawing/2014/main" xmlns="" id="{00000000-0008-0000-0300-0000C1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70" name="Picture 64" descr="ecblank">
          <a:extLst>
            <a:ext uri="{FF2B5EF4-FFF2-40B4-BE49-F238E27FC236}">
              <a16:creationId xmlns:a16="http://schemas.microsoft.com/office/drawing/2014/main" xmlns="" id="{00000000-0008-0000-0300-0000C2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71" name="Picture 65" descr="ecblank">
          <a:extLst>
            <a:ext uri="{FF2B5EF4-FFF2-40B4-BE49-F238E27FC236}">
              <a16:creationId xmlns:a16="http://schemas.microsoft.com/office/drawing/2014/main" xmlns="" id="{00000000-0008-0000-0300-0000C3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72" name="Picture 66" descr="ecblank">
          <a:extLst>
            <a:ext uri="{FF2B5EF4-FFF2-40B4-BE49-F238E27FC236}">
              <a16:creationId xmlns:a16="http://schemas.microsoft.com/office/drawing/2014/main" xmlns="" id="{00000000-0008-0000-0300-0000C4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73" name="Picture 68" descr="ecblank">
          <a:extLst>
            <a:ext uri="{FF2B5EF4-FFF2-40B4-BE49-F238E27FC236}">
              <a16:creationId xmlns:a16="http://schemas.microsoft.com/office/drawing/2014/main" xmlns="" id="{00000000-0008-0000-0300-0000C5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74" name="Picture 72" descr="ecblank">
          <a:extLst>
            <a:ext uri="{FF2B5EF4-FFF2-40B4-BE49-F238E27FC236}">
              <a16:creationId xmlns:a16="http://schemas.microsoft.com/office/drawing/2014/main" xmlns="" id="{00000000-0008-0000-0300-0000C6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75" name="Picture 97" descr="ecblank">
          <a:extLst>
            <a:ext uri="{FF2B5EF4-FFF2-40B4-BE49-F238E27FC236}">
              <a16:creationId xmlns:a16="http://schemas.microsoft.com/office/drawing/2014/main" xmlns="" id="{00000000-0008-0000-0300-0000C7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76" name="Picture 99" descr="ecblank">
          <a:extLst>
            <a:ext uri="{FF2B5EF4-FFF2-40B4-BE49-F238E27FC236}">
              <a16:creationId xmlns:a16="http://schemas.microsoft.com/office/drawing/2014/main" xmlns="" id="{00000000-0008-0000-0300-0000C8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77" name="Picture 101" descr="ecblank">
          <a:extLst>
            <a:ext uri="{FF2B5EF4-FFF2-40B4-BE49-F238E27FC236}">
              <a16:creationId xmlns:a16="http://schemas.microsoft.com/office/drawing/2014/main" xmlns="" id="{00000000-0008-0000-0300-0000C9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78" name="Picture 103" descr="ecblank">
          <a:extLst>
            <a:ext uri="{FF2B5EF4-FFF2-40B4-BE49-F238E27FC236}">
              <a16:creationId xmlns:a16="http://schemas.microsoft.com/office/drawing/2014/main" xmlns="" id="{00000000-0008-0000-0300-0000CA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79" name="Picture 30" descr="ecblank">
          <a:extLst>
            <a:ext uri="{FF2B5EF4-FFF2-40B4-BE49-F238E27FC236}">
              <a16:creationId xmlns:a16="http://schemas.microsoft.com/office/drawing/2014/main" xmlns="" id="{00000000-0008-0000-0300-0000CB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80" name="Picture 34" descr="ecblank">
          <a:extLst>
            <a:ext uri="{FF2B5EF4-FFF2-40B4-BE49-F238E27FC236}">
              <a16:creationId xmlns:a16="http://schemas.microsoft.com/office/drawing/2014/main" xmlns="" id="{00000000-0008-0000-0300-0000CC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81" name="Picture 38" descr="ecblank">
          <a:extLst>
            <a:ext uri="{FF2B5EF4-FFF2-40B4-BE49-F238E27FC236}">
              <a16:creationId xmlns:a16="http://schemas.microsoft.com/office/drawing/2014/main" xmlns="" id="{00000000-0008-0000-0300-0000CD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82" name="Picture 43" descr="ecblank">
          <a:extLst>
            <a:ext uri="{FF2B5EF4-FFF2-40B4-BE49-F238E27FC236}">
              <a16:creationId xmlns:a16="http://schemas.microsoft.com/office/drawing/2014/main" xmlns="" id="{00000000-0008-0000-0300-0000CE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83" name="Picture 47" descr="ecblank">
          <a:extLst>
            <a:ext uri="{FF2B5EF4-FFF2-40B4-BE49-F238E27FC236}">
              <a16:creationId xmlns:a16="http://schemas.microsoft.com/office/drawing/2014/main" xmlns="" id="{00000000-0008-0000-0300-0000CF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84" name="Picture 51" descr="ecblank">
          <a:extLst>
            <a:ext uri="{FF2B5EF4-FFF2-40B4-BE49-F238E27FC236}">
              <a16:creationId xmlns:a16="http://schemas.microsoft.com/office/drawing/2014/main" xmlns="" id="{00000000-0008-0000-0300-0000D0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85" name="Picture 55" descr="ecblank">
          <a:extLst>
            <a:ext uri="{FF2B5EF4-FFF2-40B4-BE49-F238E27FC236}">
              <a16:creationId xmlns:a16="http://schemas.microsoft.com/office/drawing/2014/main" xmlns="" id="{00000000-0008-0000-0300-0000D1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86" name="Picture 59" descr="ecblank">
          <a:extLst>
            <a:ext uri="{FF2B5EF4-FFF2-40B4-BE49-F238E27FC236}">
              <a16:creationId xmlns:a16="http://schemas.microsoft.com/office/drawing/2014/main" xmlns="" id="{00000000-0008-0000-0300-0000D2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87" name="Picture 63" descr="ecblank">
          <a:extLst>
            <a:ext uri="{FF2B5EF4-FFF2-40B4-BE49-F238E27FC236}">
              <a16:creationId xmlns:a16="http://schemas.microsoft.com/office/drawing/2014/main" xmlns="" id="{00000000-0008-0000-0300-0000D3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88" name="Picture 64" descr="ecblank">
          <a:extLst>
            <a:ext uri="{FF2B5EF4-FFF2-40B4-BE49-F238E27FC236}">
              <a16:creationId xmlns:a16="http://schemas.microsoft.com/office/drawing/2014/main" xmlns="" id="{00000000-0008-0000-0300-0000D4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89" name="Picture 65" descr="ecblank">
          <a:extLst>
            <a:ext uri="{FF2B5EF4-FFF2-40B4-BE49-F238E27FC236}">
              <a16:creationId xmlns:a16="http://schemas.microsoft.com/office/drawing/2014/main" xmlns="" id="{00000000-0008-0000-0300-0000D5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90" name="Picture 66" descr="ecblank">
          <a:extLst>
            <a:ext uri="{FF2B5EF4-FFF2-40B4-BE49-F238E27FC236}">
              <a16:creationId xmlns:a16="http://schemas.microsoft.com/office/drawing/2014/main" xmlns="" id="{00000000-0008-0000-0300-0000D6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91" name="Picture 68" descr="ecblank">
          <a:extLst>
            <a:ext uri="{FF2B5EF4-FFF2-40B4-BE49-F238E27FC236}">
              <a16:creationId xmlns:a16="http://schemas.microsoft.com/office/drawing/2014/main" xmlns="" id="{00000000-0008-0000-0300-0000D7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92" name="Picture 72" descr="ecblank">
          <a:extLst>
            <a:ext uri="{FF2B5EF4-FFF2-40B4-BE49-F238E27FC236}">
              <a16:creationId xmlns:a16="http://schemas.microsoft.com/office/drawing/2014/main" xmlns="" id="{00000000-0008-0000-0300-0000D8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93" name="Picture 97" descr="ecblank">
          <a:extLst>
            <a:ext uri="{FF2B5EF4-FFF2-40B4-BE49-F238E27FC236}">
              <a16:creationId xmlns:a16="http://schemas.microsoft.com/office/drawing/2014/main" xmlns="" id="{00000000-0008-0000-0300-0000D9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94" name="Picture 99" descr="ecblank">
          <a:extLst>
            <a:ext uri="{FF2B5EF4-FFF2-40B4-BE49-F238E27FC236}">
              <a16:creationId xmlns:a16="http://schemas.microsoft.com/office/drawing/2014/main" xmlns="" id="{00000000-0008-0000-0300-0000DA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95" name="Picture 101" descr="ecblank">
          <a:extLst>
            <a:ext uri="{FF2B5EF4-FFF2-40B4-BE49-F238E27FC236}">
              <a16:creationId xmlns:a16="http://schemas.microsoft.com/office/drawing/2014/main" xmlns="" id="{00000000-0008-0000-0300-0000DB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96" name="Picture 103" descr="ecblank">
          <a:extLst>
            <a:ext uri="{FF2B5EF4-FFF2-40B4-BE49-F238E27FC236}">
              <a16:creationId xmlns:a16="http://schemas.microsoft.com/office/drawing/2014/main" xmlns="" id="{00000000-0008-0000-0300-0000DC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97" name="Picture 105" descr="ecblank">
          <a:extLst>
            <a:ext uri="{FF2B5EF4-FFF2-40B4-BE49-F238E27FC236}">
              <a16:creationId xmlns:a16="http://schemas.microsoft.com/office/drawing/2014/main" xmlns="" id="{00000000-0008-0000-0300-0000DD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98" name="Picture 2" descr="ecblank">
          <a:extLst>
            <a:ext uri="{FF2B5EF4-FFF2-40B4-BE49-F238E27FC236}">
              <a16:creationId xmlns:a16="http://schemas.microsoft.com/office/drawing/2014/main" xmlns="" id="{00000000-0008-0000-0300-0000DE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99" name="Picture 6" descr="ecblank">
          <a:extLst>
            <a:ext uri="{FF2B5EF4-FFF2-40B4-BE49-F238E27FC236}">
              <a16:creationId xmlns:a16="http://schemas.microsoft.com/office/drawing/2014/main" xmlns="" id="{00000000-0008-0000-0300-0000DF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00" name="Picture 10" descr="ecblank">
          <a:extLst>
            <a:ext uri="{FF2B5EF4-FFF2-40B4-BE49-F238E27FC236}">
              <a16:creationId xmlns:a16="http://schemas.microsoft.com/office/drawing/2014/main" xmlns="" id="{00000000-0008-0000-0300-0000E0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01" name="Picture 14" descr="ecblank">
          <a:extLst>
            <a:ext uri="{FF2B5EF4-FFF2-40B4-BE49-F238E27FC236}">
              <a16:creationId xmlns:a16="http://schemas.microsoft.com/office/drawing/2014/main" xmlns="" id="{00000000-0008-0000-0300-0000E1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02" name="Picture 18" descr="ecblank">
          <a:extLst>
            <a:ext uri="{FF2B5EF4-FFF2-40B4-BE49-F238E27FC236}">
              <a16:creationId xmlns:a16="http://schemas.microsoft.com/office/drawing/2014/main" xmlns="" id="{00000000-0008-0000-0300-0000E2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03" name="Picture 22" descr="ecblank">
          <a:extLst>
            <a:ext uri="{FF2B5EF4-FFF2-40B4-BE49-F238E27FC236}">
              <a16:creationId xmlns:a16="http://schemas.microsoft.com/office/drawing/2014/main" xmlns="" id="{00000000-0008-0000-0300-0000E3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04" name="Picture 26" descr="ecblank">
          <a:extLst>
            <a:ext uri="{FF2B5EF4-FFF2-40B4-BE49-F238E27FC236}">
              <a16:creationId xmlns:a16="http://schemas.microsoft.com/office/drawing/2014/main" xmlns="" id="{00000000-0008-0000-0300-0000E4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05" name="Picture 30" descr="ecblank">
          <a:extLst>
            <a:ext uri="{FF2B5EF4-FFF2-40B4-BE49-F238E27FC236}">
              <a16:creationId xmlns:a16="http://schemas.microsoft.com/office/drawing/2014/main" xmlns="" id="{00000000-0008-0000-0300-0000E5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06" name="Picture 34" descr="ecblank">
          <a:extLst>
            <a:ext uri="{FF2B5EF4-FFF2-40B4-BE49-F238E27FC236}">
              <a16:creationId xmlns:a16="http://schemas.microsoft.com/office/drawing/2014/main" xmlns="" id="{00000000-0008-0000-0300-0000E6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07" name="Picture 38" descr="ecblank">
          <a:extLst>
            <a:ext uri="{FF2B5EF4-FFF2-40B4-BE49-F238E27FC236}">
              <a16:creationId xmlns:a16="http://schemas.microsoft.com/office/drawing/2014/main" xmlns="" id="{00000000-0008-0000-0300-0000E7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08" name="Picture 43" descr="ecblank">
          <a:extLst>
            <a:ext uri="{FF2B5EF4-FFF2-40B4-BE49-F238E27FC236}">
              <a16:creationId xmlns:a16="http://schemas.microsoft.com/office/drawing/2014/main" xmlns="" id="{00000000-0008-0000-0300-0000E8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09" name="Picture 47" descr="ecblank">
          <a:extLst>
            <a:ext uri="{FF2B5EF4-FFF2-40B4-BE49-F238E27FC236}">
              <a16:creationId xmlns:a16="http://schemas.microsoft.com/office/drawing/2014/main" xmlns="" id="{00000000-0008-0000-0300-0000E9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10" name="Picture 51" descr="ecblank">
          <a:extLst>
            <a:ext uri="{FF2B5EF4-FFF2-40B4-BE49-F238E27FC236}">
              <a16:creationId xmlns:a16="http://schemas.microsoft.com/office/drawing/2014/main" xmlns="" id="{00000000-0008-0000-0300-0000EA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11" name="Picture 55" descr="ecblank">
          <a:extLst>
            <a:ext uri="{FF2B5EF4-FFF2-40B4-BE49-F238E27FC236}">
              <a16:creationId xmlns:a16="http://schemas.microsoft.com/office/drawing/2014/main" xmlns="" id="{00000000-0008-0000-0300-0000EB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12" name="Picture 59" descr="ecblank">
          <a:extLst>
            <a:ext uri="{FF2B5EF4-FFF2-40B4-BE49-F238E27FC236}">
              <a16:creationId xmlns:a16="http://schemas.microsoft.com/office/drawing/2014/main" xmlns="" id="{00000000-0008-0000-0300-0000EC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13" name="Picture 63" descr="ecblank">
          <a:extLst>
            <a:ext uri="{FF2B5EF4-FFF2-40B4-BE49-F238E27FC236}">
              <a16:creationId xmlns:a16="http://schemas.microsoft.com/office/drawing/2014/main" xmlns="" id="{00000000-0008-0000-0300-0000ED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14" name="Picture 64" descr="ecblank">
          <a:extLst>
            <a:ext uri="{FF2B5EF4-FFF2-40B4-BE49-F238E27FC236}">
              <a16:creationId xmlns:a16="http://schemas.microsoft.com/office/drawing/2014/main" xmlns="" id="{00000000-0008-0000-0300-0000EE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15" name="Picture 65" descr="ecblank">
          <a:extLst>
            <a:ext uri="{FF2B5EF4-FFF2-40B4-BE49-F238E27FC236}">
              <a16:creationId xmlns:a16="http://schemas.microsoft.com/office/drawing/2014/main" xmlns="" id="{00000000-0008-0000-0300-0000EF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16" name="Picture 66" descr="ecblank">
          <a:extLst>
            <a:ext uri="{FF2B5EF4-FFF2-40B4-BE49-F238E27FC236}">
              <a16:creationId xmlns:a16="http://schemas.microsoft.com/office/drawing/2014/main" xmlns="" id="{00000000-0008-0000-0300-0000F0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17" name="Picture 68" descr="ecblank">
          <a:extLst>
            <a:ext uri="{FF2B5EF4-FFF2-40B4-BE49-F238E27FC236}">
              <a16:creationId xmlns:a16="http://schemas.microsoft.com/office/drawing/2014/main" xmlns="" id="{00000000-0008-0000-0300-0000F1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18" name="Picture 72" descr="ecblank">
          <a:extLst>
            <a:ext uri="{FF2B5EF4-FFF2-40B4-BE49-F238E27FC236}">
              <a16:creationId xmlns:a16="http://schemas.microsoft.com/office/drawing/2014/main" xmlns="" id="{00000000-0008-0000-0300-0000F2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19" name="Picture 97" descr="ecblank">
          <a:extLst>
            <a:ext uri="{FF2B5EF4-FFF2-40B4-BE49-F238E27FC236}">
              <a16:creationId xmlns:a16="http://schemas.microsoft.com/office/drawing/2014/main" xmlns="" id="{00000000-0008-0000-0300-0000F3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20" name="Picture 99" descr="ecblank">
          <a:extLst>
            <a:ext uri="{FF2B5EF4-FFF2-40B4-BE49-F238E27FC236}">
              <a16:creationId xmlns:a16="http://schemas.microsoft.com/office/drawing/2014/main" xmlns="" id="{00000000-0008-0000-0300-0000F4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21" name="Picture 101" descr="ecblank">
          <a:extLst>
            <a:ext uri="{FF2B5EF4-FFF2-40B4-BE49-F238E27FC236}">
              <a16:creationId xmlns:a16="http://schemas.microsoft.com/office/drawing/2014/main" xmlns="" id="{00000000-0008-0000-0300-0000F5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22" name="Picture 103" descr="ecblank">
          <a:extLst>
            <a:ext uri="{FF2B5EF4-FFF2-40B4-BE49-F238E27FC236}">
              <a16:creationId xmlns:a16="http://schemas.microsoft.com/office/drawing/2014/main" xmlns="" id="{00000000-0008-0000-0300-0000F6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23" name="Picture 26" descr="ecblank">
          <a:extLst>
            <a:ext uri="{FF2B5EF4-FFF2-40B4-BE49-F238E27FC236}">
              <a16:creationId xmlns:a16="http://schemas.microsoft.com/office/drawing/2014/main" xmlns="" id="{00000000-0008-0000-0300-0000F7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24" name="Picture 30" descr="ecblank">
          <a:extLst>
            <a:ext uri="{FF2B5EF4-FFF2-40B4-BE49-F238E27FC236}">
              <a16:creationId xmlns:a16="http://schemas.microsoft.com/office/drawing/2014/main" xmlns="" id="{00000000-0008-0000-0300-0000F8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25" name="Picture 34" descr="ecblank">
          <a:extLst>
            <a:ext uri="{FF2B5EF4-FFF2-40B4-BE49-F238E27FC236}">
              <a16:creationId xmlns:a16="http://schemas.microsoft.com/office/drawing/2014/main" xmlns="" id="{00000000-0008-0000-0300-0000F9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26" name="Picture 38" descr="ecblank">
          <a:extLst>
            <a:ext uri="{FF2B5EF4-FFF2-40B4-BE49-F238E27FC236}">
              <a16:creationId xmlns:a16="http://schemas.microsoft.com/office/drawing/2014/main" xmlns="" id="{00000000-0008-0000-0300-0000FA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27" name="Picture 43" descr="ecblank">
          <a:extLst>
            <a:ext uri="{FF2B5EF4-FFF2-40B4-BE49-F238E27FC236}">
              <a16:creationId xmlns:a16="http://schemas.microsoft.com/office/drawing/2014/main" xmlns="" id="{00000000-0008-0000-0300-0000FB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28" name="Picture 47" descr="ecblank">
          <a:extLst>
            <a:ext uri="{FF2B5EF4-FFF2-40B4-BE49-F238E27FC236}">
              <a16:creationId xmlns:a16="http://schemas.microsoft.com/office/drawing/2014/main" xmlns="" id="{00000000-0008-0000-0300-0000FC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29" name="Picture 51" descr="ecblank">
          <a:extLst>
            <a:ext uri="{FF2B5EF4-FFF2-40B4-BE49-F238E27FC236}">
              <a16:creationId xmlns:a16="http://schemas.microsoft.com/office/drawing/2014/main" xmlns="" id="{00000000-0008-0000-0300-0000FD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30" name="Picture 55" descr="ecblank">
          <a:extLst>
            <a:ext uri="{FF2B5EF4-FFF2-40B4-BE49-F238E27FC236}">
              <a16:creationId xmlns:a16="http://schemas.microsoft.com/office/drawing/2014/main" xmlns="" id="{00000000-0008-0000-0300-0000FE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31" name="Picture 59" descr="ecblank">
          <a:extLst>
            <a:ext uri="{FF2B5EF4-FFF2-40B4-BE49-F238E27FC236}">
              <a16:creationId xmlns:a16="http://schemas.microsoft.com/office/drawing/2014/main" xmlns="" id="{00000000-0008-0000-0300-0000FF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32" name="Picture 63" descr="ecblank">
          <a:extLst>
            <a:ext uri="{FF2B5EF4-FFF2-40B4-BE49-F238E27FC236}">
              <a16:creationId xmlns:a16="http://schemas.microsoft.com/office/drawing/2014/main" xmlns="" id="{00000000-0008-0000-0300-000000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33" name="Picture 64" descr="ecblank">
          <a:extLst>
            <a:ext uri="{FF2B5EF4-FFF2-40B4-BE49-F238E27FC236}">
              <a16:creationId xmlns:a16="http://schemas.microsoft.com/office/drawing/2014/main" xmlns="" id="{00000000-0008-0000-0300-000001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34" name="Picture 65" descr="ecblank">
          <a:extLst>
            <a:ext uri="{FF2B5EF4-FFF2-40B4-BE49-F238E27FC236}">
              <a16:creationId xmlns:a16="http://schemas.microsoft.com/office/drawing/2014/main" xmlns="" id="{00000000-0008-0000-0300-000002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35" name="Picture 66" descr="ecblank">
          <a:extLst>
            <a:ext uri="{FF2B5EF4-FFF2-40B4-BE49-F238E27FC236}">
              <a16:creationId xmlns:a16="http://schemas.microsoft.com/office/drawing/2014/main" xmlns="" id="{00000000-0008-0000-0300-000003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36" name="Picture 68" descr="ecblank">
          <a:extLst>
            <a:ext uri="{FF2B5EF4-FFF2-40B4-BE49-F238E27FC236}">
              <a16:creationId xmlns:a16="http://schemas.microsoft.com/office/drawing/2014/main" xmlns="" id="{00000000-0008-0000-0300-000004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37" name="Picture 72" descr="ecblank">
          <a:extLst>
            <a:ext uri="{FF2B5EF4-FFF2-40B4-BE49-F238E27FC236}">
              <a16:creationId xmlns:a16="http://schemas.microsoft.com/office/drawing/2014/main" xmlns="" id="{00000000-0008-0000-0300-000005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38" name="Picture 97" descr="ecblank">
          <a:extLst>
            <a:ext uri="{FF2B5EF4-FFF2-40B4-BE49-F238E27FC236}">
              <a16:creationId xmlns:a16="http://schemas.microsoft.com/office/drawing/2014/main" xmlns="" id="{00000000-0008-0000-0300-000006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39" name="Picture 99" descr="ecblank">
          <a:extLst>
            <a:ext uri="{FF2B5EF4-FFF2-40B4-BE49-F238E27FC236}">
              <a16:creationId xmlns:a16="http://schemas.microsoft.com/office/drawing/2014/main" xmlns="" id="{00000000-0008-0000-0300-000007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40" name="Picture 101" descr="ecblank">
          <a:extLst>
            <a:ext uri="{FF2B5EF4-FFF2-40B4-BE49-F238E27FC236}">
              <a16:creationId xmlns:a16="http://schemas.microsoft.com/office/drawing/2014/main" xmlns="" id="{00000000-0008-0000-0300-000008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41" name="Picture 103" descr="ecblank">
          <a:extLst>
            <a:ext uri="{FF2B5EF4-FFF2-40B4-BE49-F238E27FC236}">
              <a16:creationId xmlns:a16="http://schemas.microsoft.com/office/drawing/2014/main" xmlns="" id="{00000000-0008-0000-0300-000009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42" name="Picture 105" descr="ecblank">
          <a:extLst>
            <a:ext uri="{FF2B5EF4-FFF2-40B4-BE49-F238E27FC236}">
              <a16:creationId xmlns:a16="http://schemas.microsoft.com/office/drawing/2014/main" xmlns="" id="{00000000-0008-0000-0300-00000A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43" name="Picture 2" descr="ecblank">
          <a:extLst>
            <a:ext uri="{FF2B5EF4-FFF2-40B4-BE49-F238E27FC236}">
              <a16:creationId xmlns:a16="http://schemas.microsoft.com/office/drawing/2014/main" xmlns="" id="{00000000-0008-0000-0300-00000B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44" name="Picture 6" descr="ecblank">
          <a:extLst>
            <a:ext uri="{FF2B5EF4-FFF2-40B4-BE49-F238E27FC236}">
              <a16:creationId xmlns:a16="http://schemas.microsoft.com/office/drawing/2014/main" xmlns="" id="{00000000-0008-0000-0300-00000C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45" name="Picture 10" descr="ecblank">
          <a:extLst>
            <a:ext uri="{FF2B5EF4-FFF2-40B4-BE49-F238E27FC236}">
              <a16:creationId xmlns:a16="http://schemas.microsoft.com/office/drawing/2014/main" xmlns="" id="{00000000-0008-0000-0300-00000D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46" name="Picture 14" descr="ecblank">
          <a:extLst>
            <a:ext uri="{FF2B5EF4-FFF2-40B4-BE49-F238E27FC236}">
              <a16:creationId xmlns:a16="http://schemas.microsoft.com/office/drawing/2014/main" xmlns="" id="{00000000-0008-0000-0300-00000E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47" name="Picture 18" descr="ecblank">
          <a:extLst>
            <a:ext uri="{FF2B5EF4-FFF2-40B4-BE49-F238E27FC236}">
              <a16:creationId xmlns:a16="http://schemas.microsoft.com/office/drawing/2014/main" xmlns="" id="{00000000-0008-0000-0300-00000F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48" name="Picture 22" descr="ecblank">
          <a:extLst>
            <a:ext uri="{FF2B5EF4-FFF2-40B4-BE49-F238E27FC236}">
              <a16:creationId xmlns:a16="http://schemas.microsoft.com/office/drawing/2014/main" xmlns="" id="{00000000-0008-0000-0300-000010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49" name="Picture 26" descr="ecblank">
          <a:extLst>
            <a:ext uri="{FF2B5EF4-FFF2-40B4-BE49-F238E27FC236}">
              <a16:creationId xmlns:a16="http://schemas.microsoft.com/office/drawing/2014/main" xmlns="" id="{00000000-0008-0000-0300-000011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50" name="Picture 30" descr="ecblank">
          <a:extLst>
            <a:ext uri="{FF2B5EF4-FFF2-40B4-BE49-F238E27FC236}">
              <a16:creationId xmlns:a16="http://schemas.microsoft.com/office/drawing/2014/main" xmlns="" id="{00000000-0008-0000-0300-000012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51" name="Picture 34" descr="ecblank">
          <a:extLst>
            <a:ext uri="{FF2B5EF4-FFF2-40B4-BE49-F238E27FC236}">
              <a16:creationId xmlns:a16="http://schemas.microsoft.com/office/drawing/2014/main" xmlns="" id="{00000000-0008-0000-0300-000013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52" name="Picture 38" descr="ecblank">
          <a:extLst>
            <a:ext uri="{FF2B5EF4-FFF2-40B4-BE49-F238E27FC236}">
              <a16:creationId xmlns:a16="http://schemas.microsoft.com/office/drawing/2014/main" xmlns="" id="{00000000-0008-0000-0300-000014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53" name="Picture 43" descr="ecblank">
          <a:extLst>
            <a:ext uri="{FF2B5EF4-FFF2-40B4-BE49-F238E27FC236}">
              <a16:creationId xmlns:a16="http://schemas.microsoft.com/office/drawing/2014/main" xmlns="" id="{00000000-0008-0000-0300-000015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54" name="Picture 47" descr="ecblank">
          <a:extLst>
            <a:ext uri="{FF2B5EF4-FFF2-40B4-BE49-F238E27FC236}">
              <a16:creationId xmlns:a16="http://schemas.microsoft.com/office/drawing/2014/main" xmlns="" id="{00000000-0008-0000-0300-000016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55" name="Picture 51" descr="ecblank">
          <a:extLst>
            <a:ext uri="{FF2B5EF4-FFF2-40B4-BE49-F238E27FC236}">
              <a16:creationId xmlns:a16="http://schemas.microsoft.com/office/drawing/2014/main" xmlns="" id="{00000000-0008-0000-0300-000017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56" name="Picture 55" descr="ecblank">
          <a:extLst>
            <a:ext uri="{FF2B5EF4-FFF2-40B4-BE49-F238E27FC236}">
              <a16:creationId xmlns:a16="http://schemas.microsoft.com/office/drawing/2014/main" xmlns="" id="{00000000-0008-0000-0300-000018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57" name="Picture 59" descr="ecblank">
          <a:extLst>
            <a:ext uri="{FF2B5EF4-FFF2-40B4-BE49-F238E27FC236}">
              <a16:creationId xmlns:a16="http://schemas.microsoft.com/office/drawing/2014/main" xmlns="" id="{00000000-0008-0000-0300-000019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58" name="Picture 63" descr="ecblank">
          <a:extLst>
            <a:ext uri="{FF2B5EF4-FFF2-40B4-BE49-F238E27FC236}">
              <a16:creationId xmlns:a16="http://schemas.microsoft.com/office/drawing/2014/main" xmlns="" id="{00000000-0008-0000-0300-00001A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59" name="Picture 64" descr="ecblank">
          <a:extLst>
            <a:ext uri="{FF2B5EF4-FFF2-40B4-BE49-F238E27FC236}">
              <a16:creationId xmlns:a16="http://schemas.microsoft.com/office/drawing/2014/main" xmlns="" id="{00000000-0008-0000-0300-00001B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60" name="Picture 65" descr="ecblank">
          <a:extLst>
            <a:ext uri="{FF2B5EF4-FFF2-40B4-BE49-F238E27FC236}">
              <a16:creationId xmlns:a16="http://schemas.microsoft.com/office/drawing/2014/main" xmlns="" id="{00000000-0008-0000-0300-00001C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61" name="Picture 66" descr="ecblank">
          <a:extLst>
            <a:ext uri="{FF2B5EF4-FFF2-40B4-BE49-F238E27FC236}">
              <a16:creationId xmlns:a16="http://schemas.microsoft.com/office/drawing/2014/main" xmlns="" id="{00000000-0008-0000-0300-00001D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62" name="Picture 68" descr="ecblank">
          <a:extLst>
            <a:ext uri="{FF2B5EF4-FFF2-40B4-BE49-F238E27FC236}">
              <a16:creationId xmlns:a16="http://schemas.microsoft.com/office/drawing/2014/main" xmlns="" id="{00000000-0008-0000-0300-00001E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63" name="Picture 72" descr="ecblank">
          <a:extLst>
            <a:ext uri="{FF2B5EF4-FFF2-40B4-BE49-F238E27FC236}">
              <a16:creationId xmlns:a16="http://schemas.microsoft.com/office/drawing/2014/main" xmlns="" id="{00000000-0008-0000-0300-00001F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64" name="Picture 97" descr="ecblank">
          <a:extLst>
            <a:ext uri="{FF2B5EF4-FFF2-40B4-BE49-F238E27FC236}">
              <a16:creationId xmlns:a16="http://schemas.microsoft.com/office/drawing/2014/main" xmlns="" id="{00000000-0008-0000-0300-000020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65" name="Picture 99" descr="ecblank">
          <a:extLst>
            <a:ext uri="{FF2B5EF4-FFF2-40B4-BE49-F238E27FC236}">
              <a16:creationId xmlns:a16="http://schemas.microsoft.com/office/drawing/2014/main" xmlns="" id="{00000000-0008-0000-0300-000021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66" name="Picture 101" descr="ecblank">
          <a:extLst>
            <a:ext uri="{FF2B5EF4-FFF2-40B4-BE49-F238E27FC236}">
              <a16:creationId xmlns:a16="http://schemas.microsoft.com/office/drawing/2014/main" xmlns="" id="{00000000-0008-0000-0300-000022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67" name="Picture 103" descr="ecblank">
          <a:extLst>
            <a:ext uri="{FF2B5EF4-FFF2-40B4-BE49-F238E27FC236}">
              <a16:creationId xmlns:a16="http://schemas.microsoft.com/office/drawing/2014/main" xmlns="" id="{00000000-0008-0000-0300-000023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68" name="Picture 30" descr="ecblank">
          <a:extLst>
            <a:ext uri="{FF2B5EF4-FFF2-40B4-BE49-F238E27FC236}">
              <a16:creationId xmlns:a16="http://schemas.microsoft.com/office/drawing/2014/main" xmlns="" id="{00000000-0008-0000-0300-000024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69" name="Picture 34" descr="ecblank">
          <a:extLst>
            <a:ext uri="{FF2B5EF4-FFF2-40B4-BE49-F238E27FC236}">
              <a16:creationId xmlns:a16="http://schemas.microsoft.com/office/drawing/2014/main" xmlns="" id="{00000000-0008-0000-0300-000025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70" name="Picture 38" descr="ecblank">
          <a:extLst>
            <a:ext uri="{FF2B5EF4-FFF2-40B4-BE49-F238E27FC236}">
              <a16:creationId xmlns:a16="http://schemas.microsoft.com/office/drawing/2014/main" xmlns="" id="{00000000-0008-0000-0300-000026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71" name="Picture 43" descr="ecblank">
          <a:extLst>
            <a:ext uri="{FF2B5EF4-FFF2-40B4-BE49-F238E27FC236}">
              <a16:creationId xmlns:a16="http://schemas.microsoft.com/office/drawing/2014/main" xmlns="" id="{00000000-0008-0000-0300-000027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72" name="Picture 47" descr="ecblank">
          <a:extLst>
            <a:ext uri="{FF2B5EF4-FFF2-40B4-BE49-F238E27FC236}">
              <a16:creationId xmlns:a16="http://schemas.microsoft.com/office/drawing/2014/main" xmlns="" id="{00000000-0008-0000-0300-000028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73" name="Picture 51" descr="ecblank">
          <a:extLst>
            <a:ext uri="{FF2B5EF4-FFF2-40B4-BE49-F238E27FC236}">
              <a16:creationId xmlns:a16="http://schemas.microsoft.com/office/drawing/2014/main" xmlns="" id="{00000000-0008-0000-0300-000029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74" name="Picture 55" descr="ecblank">
          <a:extLst>
            <a:ext uri="{FF2B5EF4-FFF2-40B4-BE49-F238E27FC236}">
              <a16:creationId xmlns:a16="http://schemas.microsoft.com/office/drawing/2014/main" xmlns="" id="{00000000-0008-0000-0300-00002A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75" name="Picture 59" descr="ecblank">
          <a:extLst>
            <a:ext uri="{FF2B5EF4-FFF2-40B4-BE49-F238E27FC236}">
              <a16:creationId xmlns:a16="http://schemas.microsoft.com/office/drawing/2014/main" xmlns="" id="{00000000-0008-0000-0300-00002B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76" name="Picture 63" descr="ecblank">
          <a:extLst>
            <a:ext uri="{FF2B5EF4-FFF2-40B4-BE49-F238E27FC236}">
              <a16:creationId xmlns:a16="http://schemas.microsoft.com/office/drawing/2014/main" xmlns="" id="{00000000-0008-0000-0300-00002C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77" name="Picture 64" descr="ecblank">
          <a:extLst>
            <a:ext uri="{FF2B5EF4-FFF2-40B4-BE49-F238E27FC236}">
              <a16:creationId xmlns:a16="http://schemas.microsoft.com/office/drawing/2014/main" xmlns="" id="{00000000-0008-0000-0300-00002D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78" name="Picture 65" descr="ecblank">
          <a:extLst>
            <a:ext uri="{FF2B5EF4-FFF2-40B4-BE49-F238E27FC236}">
              <a16:creationId xmlns:a16="http://schemas.microsoft.com/office/drawing/2014/main" xmlns="" id="{00000000-0008-0000-0300-00002E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79" name="Picture 66" descr="ecblank">
          <a:extLst>
            <a:ext uri="{FF2B5EF4-FFF2-40B4-BE49-F238E27FC236}">
              <a16:creationId xmlns:a16="http://schemas.microsoft.com/office/drawing/2014/main" xmlns="" id="{00000000-0008-0000-0300-00002F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80" name="Picture 68" descr="ecblank">
          <a:extLst>
            <a:ext uri="{FF2B5EF4-FFF2-40B4-BE49-F238E27FC236}">
              <a16:creationId xmlns:a16="http://schemas.microsoft.com/office/drawing/2014/main" xmlns="" id="{00000000-0008-0000-0300-000030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81" name="Picture 72" descr="ecblank">
          <a:extLst>
            <a:ext uri="{FF2B5EF4-FFF2-40B4-BE49-F238E27FC236}">
              <a16:creationId xmlns:a16="http://schemas.microsoft.com/office/drawing/2014/main" xmlns="" id="{00000000-0008-0000-0300-000031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82" name="Picture 97" descr="ecblank">
          <a:extLst>
            <a:ext uri="{FF2B5EF4-FFF2-40B4-BE49-F238E27FC236}">
              <a16:creationId xmlns:a16="http://schemas.microsoft.com/office/drawing/2014/main" xmlns="" id="{00000000-0008-0000-0300-000032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83" name="Picture 99" descr="ecblank">
          <a:extLst>
            <a:ext uri="{FF2B5EF4-FFF2-40B4-BE49-F238E27FC236}">
              <a16:creationId xmlns:a16="http://schemas.microsoft.com/office/drawing/2014/main" xmlns="" id="{00000000-0008-0000-0300-000033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84" name="Picture 101" descr="ecblank">
          <a:extLst>
            <a:ext uri="{FF2B5EF4-FFF2-40B4-BE49-F238E27FC236}">
              <a16:creationId xmlns:a16="http://schemas.microsoft.com/office/drawing/2014/main" xmlns="" id="{00000000-0008-0000-0300-000034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85" name="Picture 103" descr="ecblank">
          <a:extLst>
            <a:ext uri="{FF2B5EF4-FFF2-40B4-BE49-F238E27FC236}">
              <a16:creationId xmlns:a16="http://schemas.microsoft.com/office/drawing/2014/main" xmlns="" id="{00000000-0008-0000-0300-000035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86" name="Picture 105" descr="ecblank">
          <a:extLst>
            <a:ext uri="{FF2B5EF4-FFF2-40B4-BE49-F238E27FC236}">
              <a16:creationId xmlns:a16="http://schemas.microsoft.com/office/drawing/2014/main" xmlns="" id="{00000000-0008-0000-0300-000036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87" name="Picture 2" descr="ecblank">
          <a:extLst>
            <a:ext uri="{FF2B5EF4-FFF2-40B4-BE49-F238E27FC236}">
              <a16:creationId xmlns:a16="http://schemas.microsoft.com/office/drawing/2014/main" xmlns="" id="{00000000-0008-0000-0300-000037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88" name="Picture 6" descr="ecblank">
          <a:extLst>
            <a:ext uri="{FF2B5EF4-FFF2-40B4-BE49-F238E27FC236}">
              <a16:creationId xmlns:a16="http://schemas.microsoft.com/office/drawing/2014/main" xmlns="" id="{00000000-0008-0000-0300-000038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89" name="Picture 10" descr="ecblank">
          <a:extLst>
            <a:ext uri="{FF2B5EF4-FFF2-40B4-BE49-F238E27FC236}">
              <a16:creationId xmlns:a16="http://schemas.microsoft.com/office/drawing/2014/main" xmlns="" id="{00000000-0008-0000-0300-000039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90" name="Picture 14" descr="ecblank">
          <a:extLst>
            <a:ext uri="{FF2B5EF4-FFF2-40B4-BE49-F238E27FC236}">
              <a16:creationId xmlns:a16="http://schemas.microsoft.com/office/drawing/2014/main" xmlns="" id="{00000000-0008-0000-0300-00003A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91" name="Picture 18" descr="ecblank">
          <a:extLst>
            <a:ext uri="{FF2B5EF4-FFF2-40B4-BE49-F238E27FC236}">
              <a16:creationId xmlns:a16="http://schemas.microsoft.com/office/drawing/2014/main" xmlns="" id="{00000000-0008-0000-0300-00003B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92" name="Picture 22" descr="ecblank">
          <a:extLst>
            <a:ext uri="{FF2B5EF4-FFF2-40B4-BE49-F238E27FC236}">
              <a16:creationId xmlns:a16="http://schemas.microsoft.com/office/drawing/2014/main" xmlns="" id="{00000000-0008-0000-0300-00003C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93" name="Picture 26" descr="ecblank">
          <a:extLst>
            <a:ext uri="{FF2B5EF4-FFF2-40B4-BE49-F238E27FC236}">
              <a16:creationId xmlns:a16="http://schemas.microsoft.com/office/drawing/2014/main" xmlns="" id="{00000000-0008-0000-0300-00003D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94" name="Picture 30" descr="ecblank">
          <a:extLst>
            <a:ext uri="{FF2B5EF4-FFF2-40B4-BE49-F238E27FC236}">
              <a16:creationId xmlns:a16="http://schemas.microsoft.com/office/drawing/2014/main" xmlns="" id="{00000000-0008-0000-0300-00003E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95" name="Picture 34" descr="ecblank">
          <a:extLst>
            <a:ext uri="{FF2B5EF4-FFF2-40B4-BE49-F238E27FC236}">
              <a16:creationId xmlns:a16="http://schemas.microsoft.com/office/drawing/2014/main" xmlns="" id="{00000000-0008-0000-0300-00003F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96" name="Picture 38" descr="ecblank">
          <a:extLst>
            <a:ext uri="{FF2B5EF4-FFF2-40B4-BE49-F238E27FC236}">
              <a16:creationId xmlns:a16="http://schemas.microsoft.com/office/drawing/2014/main" xmlns="" id="{00000000-0008-0000-0300-000040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97" name="Picture 43" descr="ecblank">
          <a:extLst>
            <a:ext uri="{FF2B5EF4-FFF2-40B4-BE49-F238E27FC236}">
              <a16:creationId xmlns:a16="http://schemas.microsoft.com/office/drawing/2014/main" xmlns="" id="{00000000-0008-0000-0300-000041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98" name="Picture 47" descr="ecblank">
          <a:extLst>
            <a:ext uri="{FF2B5EF4-FFF2-40B4-BE49-F238E27FC236}">
              <a16:creationId xmlns:a16="http://schemas.microsoft.com/office/drawing/2014/main" xmlns="" id="{00000000-0008-0000-0300-000042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99" name="Picture 51" descr="ecblank">
          <a:extLst>
            <a:ext uri="{FF2B5EF4-FFF2-40B4-BE49-F238E27FC236}">
              <a16:creationId xmlns:a16="http://schemas.microsoft.com/office/drawing/2014/main" xmlns="" id="{00000000-0008-0000-0300-000043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700" name="Picture 55" descr="ecblank">
          <a:extLst>
            <a:ext uri="{FF2B5EF4-FFF2-40B4-BE49-F238E27FC236}">
              <a16:creationId xmlns:a16="http://schemas.microsoft.com/office/drawing/2014/main" xmlns="" id="{00000000-0008-0000-0300-000044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701" name="Picture 59" descr="ecblank">
          <a:extLst>
            <a:ext uri="{FF2B5EF4-FFF2-40B4-BE49-F238E27FC236}">
              <a16:creationId xmlns:a16="http://schemas.microsoft.com/office/drawing/2014/main" xmlns="" id="{00000000-0008-0000-0300-000045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702" name="Picture 63" descr="ecblank">
          <a:extLst>
            <a:ext uri="{FF2B5EF4-FFF2-40B4-BE49-F238E27FC236}">
              <a16:creationId xmlns:a16="http://schemas.microsoft.com/office/drawing/2014/main" xmlns="" id="{00000000-0008-0000-0300-000046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703" name="Picture 64" descr="ecblank">
          <a:extLst>
            <a:ext uri="{FF2B5EF4-FFF2-40B4-BE49-F238E27FC236}">
              <a16:creationId xmlns:a16="http://schemas.microsoft.com/office/drawing/2014/main" xmlns="" id="{00000000-0008-0000-0300-000047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704" name="Picture 65" descr="ecblank">
          <a:extLst>
            <a:ext uri="{FF2B5EF4-FFF2-40B4-BE49-F238E27FC236}">
              <a16:creationId xmlns:a16="http://schemas.microsoft.com/office/drawing/2014/main" xmlns="" id="{00000000-0008-0000-0300-000048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705" name="Picture 66" descr="ecblank">
          <a:extLst>
            <a:ext uri="{FF2B5EF4-FFF2-40B4-BE49-F238E27FC236}">
              <a16:creationId xmlns:a16="http://schemas.microsoft.com/office/drawing/2014/main" xmlns="" id="{00000000-0008-0000-0300-000049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706" name="Picture 68" descr="ecblank">
          <a:extLst>
            <a:ext uri="{FF2B5EF4-FFF2-40B4-BE49-F238E27FC236}">
              <a16:creationId xmlns:a16="http://schemas.microsoft.com/office/drawing/2014/main" xmlns="" id="{00000000-0008-0000-0300-00004A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707" name="Picture 72" descr="ecblank">
          <a:extLst>
            <a:ext uri="{FF2B5EF4-FFF2-40B4-BE49-F238E27FC236}">
              <a16:creationId xmlns:a16="http://schemas.microsoft.com/office/drawing/2014/main" xmlns="" id="{00000000-0008-0000-0300-00004B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708" name="Picture 97" descr="ecblank">
          <a:extLst>
            <a:ext uri="{FF2B5EF4-FFF2-40B4-BE49-F238E27FC236}">
              <a16:creationId xmlns:a16="http://schemas.microsoft.com/office/drawing/2014/main" xmlns="" id="{00000000-0008-0000-0300-00004C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709" name="Picture 99" descr="ecblank">
          <a:extLst>
            <a:ext uri="{FF2B5EF4-FFF2-40B4-BE49-F238E27FC236}">
              <a16:creationId xmlns:a16="http://schemas.microsoft.com/office/drawing/2014/main" xmlns="" id="{00000000-0008-0000-0300-00004D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710" name="Picture 101" descr="ecblank">
          <a:extLst>
            <a:ext uri="{FF2B5EF4-FFF2-40B4-BE49-F238E27FC236}">
              <a16:creationId xmlns:a16="http://schemas.microsoft.com/office/drawing/2014/main" xmlns="" id="{00000000-0008-0000-0300-00004E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711" name="Picture 103" descr="ecblank">
          <a:extLst>
            <a:ext uri="{FF2B5EF4-FFF2-40B4-BE49-F238E27FC236}">
              <a16:creationId xmlns:a16="http://schemas.microsoft.com/office/drawing/2014/main" xmlns="" id="{00000000-0008-0000-0300-00004F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712" name="Picture 26" descr="ecblank">
          <a:extLst>
            <a:ext uri="{FF2B5EF4-FFF2-40B4-BE49-F238E27FC236}">
              <a16:creationId xmlns:a16="http://schemas.microsoft.com/office/drawing/2014/main" xmlns="" id="{00000000-0008-0000-0300-000050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713" name="Picture 30" descr="ecblank">
          <a:extLst>
            <a:ext uri="{FF2B5EF4-FFF2-40B4-BE49-F238E27FC236}">
              <a16:creationId xmlns:a16="http://schemas.microsoft.com/office/drawing/2014/main" xmlns="" id="{00000000-0008-0000-0300-000051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714" name="Picture 34" descr="ecblank">
          <a:extLst>
            <a:ext uri="{FF2B5EF4-FFF2-40B4-BE49-F238E27FC236}">
              <a16:creationId xmlns:a16="http://schemas.microsoft.com/office/drawing/2014/main" xmlns="" id="{00000000-0008-0000-0300-000052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715" name="Picture 38" descr="ecblank">
          <a:extLst>
            <a:ext uri="{FF2B5EF4-FFF2-40B4-BE49-F238E27FC236}">
              <a16:creationId xmlns:a16="http://schemas.microsoft.com/office/drawing/2014/main" xmlns="" id="{00000000-0008-0000-0300-000053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716" name="Picture 43" descr="ecblank">
          <a:extLst>
            <a:ext uri="{FF2B5EF4-FFF2-40B4-BE49-F238E27FC236}">
              <a16:creationId xmlns:a16="http://schemas.microsoft.com/office/drawing/2014/main" xmlns="" id="{00000000-0008-0000-0300-000054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717" name="Picture 47" descr="ecblank">
          <a:extLst>
            <a:ext uri="{FF2B5EF4-FFF2-40B4-BE49-F238E27FC236}">
              <a16:creationId xmlns:a16="http://schemas.microsoft.com/office/drawing/2014/main" xmlns="" id="{00000000-0008-0000-0300-000055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718" name="Picture 51" descr="ecblank">
          <a:extLst>
            <a:ext uri="{FF2B5EF4-FFF2-40B4-BE49-F238E27FC236}">
              <a16:creationId xmlns:a16="http://schemas.microsoft.com/office/drawing/2014/main" xmlns="" id="{00000000-0008-0000-0300-000056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719" name="Picture 55" descr="ecblank">
          <a:extLst>
            <a:ext uri="{FF2B5EF4-FFF2-40B4-BE49-F238E27FC236}">
              <a16:creationId xmlns:a16="http://schemas.microsoft.com/office/drawing/2014/main" xmlns="" id="{00000000-0008-0000-0300-000057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720" name="Picture 59" descr="ecblank">
          <a:extLst>
            <a:ext uri="{FF2B5EF4-FFF2-40B4-BE49-F238E27FC236}">
              <a16:creationId xmlns:a16="http://schemas.microsoft.com/office/drawing/2014/main" xmlns="" id="{00000000-0008-0000-0300-000058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721" name="Picture 63" descr="ecblank">
          <a:extLst>
            <a:ext uri="{FF2B5EF4-FFF2-40B4-BE49-F238E27FC236}">
              <a16:creationId xmlns:a16="http://schemas.microsoft.com/office/drawing/2014/main" xmlns="" id="{00000000-0008-0000-0300-000059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722" name="Picture 64" descr="ecblank">
          <a:extLst>
            <a:ext uri="{FF2B5EF4-FFF2-40B4-BE49-F238E27FC236}">
              <a16:creationId xmlns:a16="http://schemas.microsoft.com/office/drawing/2014/main" xmlns="" id="{00000000-0008-0000-0300-00005A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723" name="Picture 65" descr="ecblank">
          <a:extLst>
            <a:ext uri="{FF2B5EF4-FFF2-40B4-BE49-F238E27FC236}">
              <a16:creationId xmlns:a16="http://schemas.microsoft.com/office/drawing/2014/main" xmlns="" id="{00000000-0008-0000-0300-00005B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724" name="Picture 66" descr="ecblank">
          <a:extLst>
            <a:ext uri="{FF2B5EF4-FFF2-40B4-BE49-F238E27FC236}">
              <a16:creationId xmlns:a16="http://schemas.microsoft.com/office/drawing/2014/main" xmlns="" id="{00000000-0008-0000-0300-00005C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725" name="Picture 68" descr="ecblank">
          <a:extLst>
            <a:ext uri="{FF2B5EF4-FFF2-40B4-BE49-F238E27FC236}">
              <a16:creationId xmlns:a16="http://schemas.microsoft.com/office/drawing/2014/main" xmlns="" id="{00000000-0008-0000-0300-00005D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726" name="Picture 72" descr="ecblank">
          <a:extLst>
            <a:ext uri="{FF2B5EF4-FFF2-40B4-BE49-F238E27FC236}">
              <a16:creationId xmlns:a16="http://schemas.microsoft.com/office/drawing/2014/main" xmlns="" id="{00000000-0008-0000-0300-00005E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727" name="Picture 97" descr="ecblank">
          <a:extLst>
            <a:ext uri="{FF2B5EF4-FFF2-40B4-BE49-F238E27FC236}">
              <a16:creationId xmlns:a16="http://schemas.microsoft.com/office/drawing/2014/main" xmlns="" id="{00000000-0008-0000-0300-00005F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728" name="Picture 99" descr="ecblank">
          <a:extLst>
            <a:ext uri="{FF2B5EF4-FFF2-40B4-BE49-F238E27FC236}">
              <a16:creationId xmlns:a16="http://schemas.microsoft.com/office/drawing/2014/main" xmlns="" id="{00000000-0008-0000-0300-000060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729" name="Picture 101" descr="ecblank">
          <a:extLst>
            <a:ext uri="{FF2B5EF4-FFF2-40B4-BE49-F238E27FC236}">
              <a16:creationId xmlns:a16="http://schemas.microsoft.com/office/drawing/2014/main" xmlns="" id="{00000000-0008-0000-0300-000061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730" name="Picture 103" descr="ecblank">
          <a:extLst>
            <a:ext uri="{FF2B5EF4-FFF2-40B4-BE49-F238E27FC236}">
              <a16:creationId xmlns:a16="http://schemas.microsoft.com/office/drawing/2014/main" xmlns="" id="{00000000-0008-0000-0300-000062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731" name="Picture 105" descr="ecblank">
          <a:extLst>
            <a:ext uri="{FF2B5EF4-FFF2-40B4-BE49-F238E27FC236}">
              <a16:creationId xmlns:a16="http://schemas.microsoft.com/office/drawing/2014/main" xmlns="" id="{00000000-0008-0000-0300-000063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732" name="Picture 2" descr="ecblank">
          <a:extLst>
            <a:ext uri="{FF2B5EF4-FFF2-40B4-BE49-F238E27FC236}">
              <a16:creationId xmlns:a16="http://schemas.microsoft.com/office/drawing/2014/main" xmlns="" id="{00000000-0008-0000-0300-000064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733" name="Picture 6" descr="ecblank">
          <a:extLst>
            <a:ext uri="{FF2B5EF4-FFF2-40B4-BE49-F238E27FC236}">
              <a16:creationId xmlns:a16="http://schemas.microsoft.com/office/drawing/2014/main" xmlns="" id="{00000000-0008-0000-0300-000065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734" name="Picture 10" descr="ecblank">
          <a:extLst>
            <a:ext uri="{FF2B5EF4-FFF2-40B4-BE49-F238E27FC236}">
              <a16:creationId xmlns:a16="http://schemas.microsoft.com/office/drawing/2014/main" xmlns="" id="{00000000-0008-0000-0300-000066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735" name="Picture 14" descr="ecblank">
          <a:extLst>
            <a:ext uri="{FF2B5EF4-FFF2-40B4-BE49-F238E27FC236}">
              <a16:creationId xmlns:a16="http://schemas.microsoft.com/office/drawing/2014/main" xmlns="" id="{00000000-0008-0000-0300-000067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736" name="Picture 18" descr="ecblank">
          <a:extLst>
            <a:ext uri="{FF2B5EF4-FFF2-40B4-BE49-F238E27FC236}">
              <a16:creationId xmlns:a16="http://schemas.microsoft.com/office/drawing/2014/main" xmlns="" id="{00000000-0008-0000-0300-000068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737" name="Picture 22" descr="ecblank">
          <a:extLst>
            <a:ext uri="{FF2B5EF4-FFF2-40B4-BE49-F238E27FC236}">
              <a16:creationId xmlns:a16="http://schemas.microsoft.com/office/drawing/2014/main" xmlns="" id="{00000000-0008-0000-0300-000069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738" name="Picture 26" descr="ecblank">
          <a:extLst>
            <a:ext uri="{FF2B5EF4-FFF2-40B4-BE49-F238E27FC236}">
              <a16:creationId xmlns:a16="http://schemas.microsoft.com/office/drawing/2014/main" xmlns="" id="{00000000-0008-0000-0300-00006A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739" name="Picture 30" descr="ecblank">
          <a:extLst>
            <a:ext uri="{FF2B5EF4-FFF2-40B4-BE49-F238E27FC236}">
              <a16:creationId xmlns:a16="http://schemas.microsoft.com/office/drawing/2014/main" xmlns="" id="{00000000-0008-0000-0300-00006B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740" name="Picture 34" descr="ecblank">
          <a:extLst>
            <a:ext uri="{FF2B5EF4-FFF2-40B4-BE49-F238E27FC236}">
              <a16:creationId xmlns:a16="http://schemas.microsoft.com/office/drawing/2014/main" xmlns="" id="{00000000-0008-0000-0300-00006C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741" name="Picture 38" descr="ecblank">
          <a:extLst>
            <a:ext uri="{FF2B5EF4-FFF2-40B4-BE49-F238E27FC236}">
              <a16:creationId xmlns:a16="http://schemas.microsoft.com/office/drawing/2014/main" xmlns="" id="{00000000-0008-0000-0300-00006D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742" name="Picture 43" descr="ecblank">
          <a:extLst>
            <a:ext uri="{FF2B5EF4-FFF2-40B4-BE49-F238E27FC236}">
              <a16:creationId xmlns:a16="http://schemas.microsoft.com/office/drawing/2014/main" xmlns="" id="{00000000-0008-0000-0300-00006E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743" name="Picture 47" descr="ecblank">
          <a:extLst>
            <a:ext uri="{FF2B5EF4-FFF2-40B4-BE49-F238E27FC236}">
              <a16:creationId xmlns:a16="http://schemas.microsoft.com/office/drawing/2014/main" xmlns="" id="{00000000-0008-0000-0300-00006F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744" name="Picture 51" descr="ecblank">
          <a:extLst>
            <a:ext uri="{FF2B5EF4-FFF2-40B4-BE49-F238E27FC236}">
              <a16:creationId xmlns:a16="http://schemas.microsoft.com/office/drawing/2014/main" xmlns="" id="{00000000-0008-0000-0300-000070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745" name="Picture 55" descr="ecblank">
          <a:extLst>
            <a:ext uri="{FF2B5EF4-FFF2-40B4-BE49-F238E27FC236}">
              <a16:creationId xmlns:a16="http://schemas.microsoft.com/office/drawing/2014/main" xmlns="" id="{00000000-0008-0000-0300-000071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746" name="Picture 59" descr="ecblank">
          <a:extLst>
            <a:ext uri="{FF2B5EF4-FFF2-40B4-BE49-F238E27FC236}">
              <a16:creationId xmlns:a16="http://schemas.microsoft.com/office/drawing/2014/main" xmlns="" id="{00000000-0008-0000-0300-000072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747" name="Picture 63" descr="ecblank">
          <a:extLst>
            <a:ext uri="{FF2B5EF4-FFF2-40B4-BE49-F238E27FC236}">
              <a16:creationId xmlns:a16="http://schemas.microsoft.com/office/drawing/2014/main" xmlns="" id="{00000000-0008-0000-0300-000073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748" name="Picture 64" descr="ecblank">
          <a:extLst>
            <a:ext uri="{FF2B5EF4-FFF2-40B4-BE49-F238E27FC236}">
              <a16:creationId xmlns:a16="http://schemas.microsoft.com/office/drawing/2014/main" xmlns="" id="{00000000-0008-0000-0300-000074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749" name="Picture 65" descr="ecblank">
          <a:extLst>
            <a:ext uri="{FF2B5EF4-FFF2-40B4-BE49-F238E27FC236}">
              <a16:creationId xmlns:a16="http://schemas.microsoft.com/office/drawing/2014/main" xmlns="" id="{00000000-0008-0000-0300-000075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750" name="Picture 66" descr="ecblank">
          <a:extLst>
            <a:ext uri="{FF2B5EF4-FFF2-40B4-BE49-F238E27FC236}">
              <a16:creationId xmlns:a16="http://schemas.microsoft.com/office/drawing/2014/main" xmlns="" id="{00000000-0008-0000-0300-000076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751" name="Picture 68" descr="ecblank">
          <a:extLst>
            <a:ext uri="{FF2B5EF4-FFF2-40B4-BE49-F238E27FC236}">
              <a16:creationId xmlns:a16="http://schemas.microsoft.com/office/drawing/2014/main" xmlns="" id="{00000000-0008-0000-0300-000077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752" name="Picture 72" descr="ecblank">
          <a:extLst>
            <a:ext uri="{FF2B5EF4-FFF2-40B4-BE49-F238E27FC236}">
              <a16:creationId xmlns:a16="http://schemas.microsoft.com/office/drawing/2014/main" xmlns="" id="{00000000-0008-0000-0300-000078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753" name="Picture 97" descr="ecblank">
          <a:extLst>
            <a:ext uri="{FF2B5EF4-FFF2-40B4-BE49-F238E27FC236}">
              <a16:creationId xmlns:a16="http://schemas.microsoft.com/office/drawing/2014/main" xmlns="" id="{00000000-0008-0000-0300-000079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754" name="Picture 99" descr="ecblank">
          <a:extLst>
            <a:ext uri="{FF2B5EF4-FFF2-40B4-BE49-F238E27FC236}">
              <a16:creationId xmlns:a16="http://schemas.microsoft.com/office/drawing/2014/main" xmlns="" id="{00000000-0008-0000-0300-00007A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755" name="Picture 101" descr="ecblank">
          <a:extLst>
            <a:ext uri="{FF2B5EF4-FFF2-40B4-BE49-F238E27FC236}">
              <a16:creationId xmlns:a16="http://schemas.microsoft.com/office/drawing/2014/main" xmlns="" id="{00000000-0008-0000-0300-00007B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756" name="Picture 103" descr="ecblank">
          <a:extLst>
            <a:ext uri="{FF2B5EF4-FFF2-40B4-BE49-F238E27FC236}">
              <a16:creationId xmlns:a16="http://schemas.microsoft.com/office/drawing/2014/main" xmlns="" id="{00000000-0008-0000-0300-00007C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757" name="Picture 30" descr="ecblank">
          <a:extLst>
            <a:ext uri="{FF2B5EF4-FFF2-40B4-BE49-F238E27FC236}">
              <a16:creationId xmlns:a16="http://schemas.microsoft.com/office/drawing/2014/main" xmlns="" id="{00000000-0008-0000-0300-00007D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758" name="Picture 34" descr="ecblank">
          <a:extLst>
            <a:ext uri="{FF2B5EF4-FFF2-40B4-BE49-F238E27FC236}">
              <a16:creationId xmlns:a16="http://schemas.microsoft.com/office/drawing/2014/main" xmlns="" id="{00000000-0008-0000-0300-00007E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759" name="Picture 38" descr="ecblank">
          <a:extLst>
            <a:ext uri="{FF2B5EF4-FFF2-40B4-BE49-F238E27FC236}">
              <a16:creationId xmlns:a16="http://schemas.microsoft.com/office/drawing/2014/main" xmlns="" id="{00000000-0008-0000-0300-00007F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760" name="Picture 43" descr="ecblank">
          <a:extLst>
            <a:ext uri="{FF2B5EF4-FFF2-40B4-BE49-F238E27FC236}">
              <a16:creationId xmlns:a16="http://schemas.microsoft.com/office/drawing/2014/main" xmlns="" id="{00000000-0008-0000-0300-000080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761" name="Picture 47" descr="ecblank">
          <a:extLst>
            <a:ext uri="{FF2B5EF4-FFF2-40B4-BE49-F238E27FC236}">
              <a16:creationId xmlns:a16="http://schemas.microsoft.com/office/drawing/2014/main" xmlns="" id="{00000000-0008-0000-0300-000081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762" name="Picture 51" descr="ecblank">
          <a:extLst>
            <a:ext uri="{FF2B5EF4-FFF2-40B4-BE49-F238E27FC236}">
              <a16:creationId xmlns:a16="http://schemas.microsoft.com/office/drawing/2014/main" xmlns="" id="{00000000-0008-0000-0300-000082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763" name="Picture 55" descr="ecblank">
          <a:extLst>
            <a:ext uri="{FF2B5EF4-FFF2-40B4-BE49-F238E27FC236}">
              <a16:creationId xmlns:a16="http://schemas.microsoft.com/office/drawing/2014/main" xmlns="" id="{00000000-0008-0000-0300-000083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764" name="Picture 59" descr="ecblank">
          <a:extLst>
            <a:ext uri="{FF2B5EF4-FFF2-40B4-BE49-F238E27FC236}">
              <a16:creationId xmlns:a16="http://schemas.microsoft.com/office/drawing/2014/main" xmlns="" id="{00000000-0008-0000-0300-000084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765" name="Picture 63" descr="ecblank">
          <a:extLst>
            <a:ext uri="{FF2B5EF4-FFF2-40B4-BE49-F238E27FC236}">
              <a16:creationId xmlns:a16="http://schemas.microsoft.com/office/drawing/2014/main" xmlns="" id="{00000000-0008-0000-0300-000085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766" name="Picture 64" descr="ecblank">
          <a:extLst>
            <a:ext uri="{FF2B5EF4-FFF2-40B4-BE49-F238E27FC236}">
              <a16:creationId xmlns:a16="http://schemas.microsoft.com/office/drawing/2014/main" xmlns="" id="{00000000-0008-0000-0300-000086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767" name="Picture 65" descr="ecblank">
          <a:extLst>
            <a:ext uri="{FF2B5EF4-FFF2-40B4-BE49-F238E27FC236}">
              <a16:creationId xmlns:a16="http://schemas.microsoft.com/office/drawing/2014/main" xmlns="" id="{00000000-0008-0000-0300-000087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768" name="Picture 66" descr="ecblank">
          <a:extLst>
            <a:ext uri="{FF2B5EF4-FFF2-40B4-BE49-F238E27FC236}">
              <a16:creationId xmlns:a16="http://schemas.microsoft.com/office/drawing/2014/main" xmlns="" id="{00000000-0008-0000-0300-000088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769" name="Picture 68" descr="ecblank">
          <a:extLst>
            <a:ext uri="{FF2B5EF4-FFF2-40B4-BE49-F238E27FC236}">
              <a16:creationId xmlns:a16="http://schemas.microsoft.com/office/drawing/2014/main" xmlns="" id="{00000000-0008-0000-0300-000089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770" name="Picture 72" descr="ecblank">
          <a:extLst>
            <a:ext uri="{FF2B5EF4-FFF2-40B4-BE49-F238E27FC236}">
              <a16:creationId xmlns:a16="http://schemas.microsoft.com/office/drawing/2014/main" xmlns="" id="{00000000-0008-0000-0300-00008A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771" name="Picture 97" descr="ecblank">
          <a:extLst>
            <a:ext uri="{FF2B5EF4-FFF2-40B4-BE49-F238E27FC236}">
              <a16:creationId xmlns:a16="http://schemas.microsoft.com/office/drawing/2014/main" xmlns="" id="{00000000-0008-0000-0300-00008B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772" name="Picture 99" descr="ecblank">
          <a:extLst>
            <a:ext uri="{FF2B5EF4-FFF2-40B4-BE49-F238E27FC236}">
              <a16:creationId xmlns:a16="http://schemas.microsoft.com/office/drawing/2014/main" xmlns="" id="{00000000-0008-0000-0300-00008C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773" name="Picture 101" descr="ecblank">
          <a:extLst>
            <a:ext uri="{FF2B5EF4-FFF2-40B4-BE49-F238E27FC236}">
              <a16:creationId xmlns:a16="http://schemas.microsoft.com/office/drawing/2014/main" xmlns="" id="{00000000-0008-0000-0300-00008D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774" name="Picture 103" descr="ecblank">
          <a:extLst>
            <a:ext uri="{FF2B5EF4-FFF2-40B4-BE49-F238E27FC236}">
              <a16:creationId xmlns:a16="http://schemas.microsoft.com/office/drawing/2014/main" xmlns="" id="{00000000-0008-0000-0300-00008E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775" name="Picture 105" descr="ecblank">
          <a:extLst>
            <a:ext uri="{FF2B5EF4-FFF2-40B4-BE49-F238E27FC236}">
              <a16:creationId xmlns:a16="http://schemas.microsoft.com/office/drawing/2014/main" xmlns="" id="{00000000-0008-0000-0300-00008F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776" name="Picture 2" descr="ecblank">
          <a:extLst>
            <a:ext uri="{FF2B5EF4-FFF2-40B4-BE49-F238E27FC236}">
              <a16:creationId xmlns:a16="http://schemas.microsoft.com/office/drawing/2014/main" xmlns="" id="{00000000-0008-0000-0300-000090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777" name="Picture 6" descr="ecblank">
          <a:extLst>
            <a:ext uri="{FF2B5EF4-FFF2-40B4-BE49-F238E27FC236}">
              <a16:creationId xmlns:a16="http://schemas.microsoft.com/office/drawing/2014/main" xmlns="" id="{00000000-0008-0000-0300-000091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778" name="Picture 10" descr="ecblank">
          <a:extLst>
            <a:ext uri="{FF2B5EF4-FFF2-40B4-BE49-F238E27FC236}">
              <a16:creationId xmlns:a16="http://schemas.microsoft.com/office/drawing/2014/main" xmlns="" id="{00000000-0008-0000-0300-000092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779" name="Picture 14" descr="ecblank">
          <a:extLst>
            <a:ext uri="{FF2B5EF4-FFF2-40B4-BE49-F238E27FC236}">
              <a16:creationId xmlns:a16="http://schemas.microsoft.com/office/drawing/2014/main" xmlns="" id="{00000000-0008-0000-0300-000093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780" name="Picture 18" descr="ecblank">
          <a:extLst>
            <a:ext uri="{FF2B5EF4-FFF2-40B4-BE49-F238E27FC236}">
              <a16:creationId xmlns:a16="http://schemas.microsoft.com/office/drawing/2014/main" xmlns="" id="{00000000-0008-0000-0300-000094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781" name="Picture 22" descr="ecblank">
          <a:extLst>
            <a:ext uri="{FF2B5EF4-FFF2-40B4-BE49-F238E27FC236}">
              <a16:creationId xmlns:a16="http://schemas.microsoft.com/office/drawing/2014/main" xmlns="" id="{00000000-0008-0000-0300-000095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782" name="Picture 26" descr="ecblank">
          <a:extLst>
            <a:ext uri="{FF2B5EF4-FFF2-40B4-BE49-F238E27FC236}">
              <a16:creationId xmlns:a16="http://schemas.microsoft.com/office/drawing/2014/main" xmlns="" id="{00000000-0008-0000-0300-000096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783" name="Picture 30" descr="ecblank">
          <a:extLst>
            <a:ext uri="{FF2B5EF4-FFF2-40B4-BE49-F238E27FC236}">
              <a16:creationId xmlns:a16="http://schemas.microsoft.com/office/drawing/2014/main" xmlns="" id="{00000000-0008-0000-0300-000097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784" name="Picture 34" descr="ecblank">
          <a:extLst>
            <a:ext uri="{FF2B5EF4-FFF2-40B4-BE49-F238E27FC236}">
              <a16:creationId xmlns:a16="http://schemas.microsoft.com/office/drawing/2014/main" xmlns="" id="{00000000-0008-0000-0300-000098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785" name="Picture 38" descr="ecblank">
          <a:extLst>
            <a:ext uri="{FF2B5EF4-FFF2-40B4-BE49-F238E27FC236}">
              <a16:creationId xmlns:a16="http://schemas.microsoft.com/office/drawing/2014/main" xmlns="" id="{00000000-0008-0000-0300-000099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786" name="Picture 43" descr="ecblank">
          <a:extLst>
            <a:ext uri="{FF2B5EF4-FFF2-40B4-BE49-F238E27FC236}">
              <a16:creationId xmlns:a16="http://schemas.microsoft.com/office/drawing/2014/main" xmlns="" id="{00000000-0008-0000-0300-00009A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787" name="Picture 47" descr="ecblank">
          <a:extLst>
            <a:ext uri="{FF2B5EF4-FFF2-40B4-BE49-F238E27FC236}">
              <a16:creationId xmlns:a16="http://schemas.microsoft.com/office/drawing/2014/main" xmlns="" id="{00000000-0008-0000-0300-00009B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788" name="Picture 51" descr="ecblank">
          <a:extLst>
            <a:ext uri="{FF2B5EF4-FFF2-40B4-BE49-F238E27FC236}">
              <a16:creationId xmlns:a16="http://schemas.microsoft.com/office/drawing/2014/main" xmlns="" id="{00000000-0008-0000-0300-00009C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789" name="Picture 55" descr="ecblank">
          <a:extLst>
            <a:ext uri="{FF2B5EF4-FFF2-40B4-BE49-F238E27FC236}">
              <a16:creationId xmlns:a16="http://schemas.microsoft.com/office/drawing/2014/main" xmlns="" id="{00000000-0008-0000-0300-00009D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790" name="Picture 59" descr="ecblank">
          <a:extLst>
            <a:ext uri="{FF2B5EF4-FFF2-40B4-BE49-F238E27FC236}">
              <a16:creationId xmlns:a16="http://schemas.microsoft.com/office/drawing/2014/main" xmlns="" id="{00000000-0008-0000-0300-00009E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791" name="Picture 63" descr="ecblank">
          <a:extLst>
            <a:ext uri="{FF2B5EF4-FFF2-40B4-BE49-F238E27FC236}">
              <a16:creationId xmlns:a16="http://schemas.microsoft.com/office/drawing/2014/main" xmlns="" id="{00000000-0008-0000-0300-00009F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792" name="Picture 64" descr="ecblank">
          <a:extLst>
            <a:ext uri="{FF2B5EF4-FFF2-40B4-BE49-F238E27FC236}">
              <a16:creationId xmlns:a16="http://schemas.microsoft.com/office/drawing/2014/main" xmlns="" id="{00000000-0008-0000-0300-0000A0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793" name="Picture 65" descr="ecblank">
          <a:extLst>
            <a:ext uri="{FF2B5EF4-FFF2-40B4-BE49-F238E27FC236}">
              <a16:creationId xmlns:a16="http://schemas.microsoft.com/office/drawing/2014/main" xmlns="" id="{00000000-0008-0000-0300-0000A1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794" name="Picture 66" descr="ecblank">
          <a:extLst>
            <a:ext uri="{FF2B5EF4-FFF2-40B4-BE49-F238E27FC236}">
              <a16:creationId xmlns:a16="http://schemas.microsoft.com/office/drawing/2014/main" xmlns="" id="{00000000-0008-0000-0300-0000A2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795" name="Picture 68" descr="ecblank">
          <a:extLst>
            <a:ext uri="{FF2B5EF4-FFF2-40B4-BE49-F238E27FC236}">
              <a16:creationId xmlns:a16="http://schemas.microsoft.com/office/drawing/2014/main" xmlns="" id="{00000000-0008-0000-0300-0000A3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796" name="Picture 72" descr="ecblank">
          <a:extLst>
            <a:ext uri="{FF2B5EF4-FFF2-40B4-BE49-F238E27FC236}">
              <a16:creationId xmlns:a16="http://schemas.microsoft.com/office/drawing/2014/main" xmlns="" id="{00000000-0008-0000-0300-0000A4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797" name="Picture 97" descr="ecblank">
          <a:extLst>
            <a:ext uri="{FF2B5EF4-FFF2-40B4-BE49-F238E27FC236}">
              <a16:creationId xmlns:a16="http://schemas.microsoft.com/office/drawing/2014/main" xmlns="" id="{00000000-0008-0000-0300-0000A5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798" name="Picture 99" descr="ecblank">
          <a:extLst>
            <a:ext uri="{FF2B5EF4-FFF2-40B4-BE49-F238E27FC236}">
              <a16:creationId xmlns:a16="http://schemas.microsoft.com/office/drawing/2014/main" xmlns="" id="{00000000-0008-0000-0300-0000A6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799" name="Picture 101" descr="ecblank">
          <a:extLst>
            <a:ext uri="{FF2B5EF4-FFF2-40B4-BE49-F238E27FC236}">
              <a16:creationId xmlns:a16="http://schemas.microsoft.com/office/drawing/2014/main" xmlns="" id="{00000000-0008-0000-0300-0000A7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800" name="Picture 103" descr="ecblank">
          <a:extLst>
            <a:ext uri="{FF2B5EF4-FFF2-40B4-BE49-F238E27FC236}">
              <a16:creationId xmlns:a16="http://schemas.microsoft.com/office/drawing/2014/main" xmlns="" id="{00000000-0008-0000-0300-0000A8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801" name="Picture 26" descr="ecblank">
          <a:extLst>
            <a:ext uri="{FF2B5EF4-FFF2-40B4-BE49-F238E27FC236}">
              <a16:creationId xmlns:a16="http://schemas.microsoft.com/office/drawing/2014/main" xmlns="" id="{00000000-0008-0000-0300-0000A9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802" name="Picture 30" descr="ecblank">
          <a:extLst>
            <a:ext uri="{FF2B5EF4-FFF2-40B4-BE49-F238E27FC236}">
              <a16:creationId xmlns:a16="http://schemas.microsoft.com/office/drawing/2014/main" xmlns="" id="{00000000-0008-0000-0300-0000AA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803" name="Picture 34" descr="ecblank">
          <a:extLst>
            <a:ext uri="{FF2B5EF4-FFF2-40B4-BE49-F238E27FC236}">
              <a16:creationId xmlns:a16="http://schemas.microsoft.com/office/drawing/2014/main" xmlns="" id="{00000000-0008-0000-0300-0000AB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804" name="Picture 38" descr="ecblank">
          <a:extLst>
            <a:ext uri="{FF2B5EF4-FFF2-40B4-BE49-F238E27FC236}">
              <a16:creationId xmlns:a16="http://schemas.microsoft.com/office/drawing/2014/main" xmlns="" id="{00000000-0008-0000-0300-0000AC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805" name="Picture 43" descr="ecblank">
          <a:extLst>
            <a:ext uri="{FF2B5EF4-FFF2-40B4-BE49-F238E27FC236}">
              <a16:creationId xmlns:a16="http://schemas.microsoft.com/office/drawing/2014/main" xmlns="" id="{00000000-0008-0000-0300-0000AD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806" name="Picture 47" descr="ecblank">
          <a:extLst>
            <a:ext uri="{FF2B5EF4-FFF2-40B4-BE49-F238E27FC236}">
              <a16:creationId xmlns:a16="http://schemas.microsoft.com/office/drawing/2014/main" xmlns="" id="{00000000-0008-0000-0300-0000AE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807" name="Picture 51" descr="ecblank">
          <a:extLst>
            <a:ext uri="{FF2B5EF4-FFF2-40B4-BE49-F238E27FC236}">
              <a16:creationId xmlns:a16="http://schemas.microsoft.com/office/drawing/2014/main" xmlns="" id="{00000000-0008-0000-0300-0000AF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808" name="Picture 55" descr="ecblank">
          <a:extLst>
            <a:ext uri="{FF2B5EF4-FFF2-40B4-BE49-F238E27FC236}">
              <a16:creationId xmlns:a16="http://schemas.microsoft.com/office/drawing/2014/main" xmlns="" id="{00000000-0008-0000-0300-0000B0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809" name="Picture 59" descr="ecblank">
          <a:extLst>
            <a:ext uri="{FF2B5EF4-FFF2-40B4-BE49-F238E27FC236}">
              <a16:creationId xmlns:a16="http://schemas.microsoft.com/office/drawing/2014/main" xmlns="" id="{00000000-0008-0000-0300-0000B1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810" name="Picture 63" descr="ecblank">
          <a:extLst>
            <a:ext uri="{FF2B5EF4-FFF2-40B4-BE49-F238E27FC236}">
              <a16:creationId xmlns:a16="http://schemas.microsoft.com/office/drawing/2014/main" xmlns="" id="{00000000-0008-0000-0300-0000B2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811" name="Picture 64" descr="ecblank">
          <a:extLst>
            <a:ext uri="{FF2B5EF4-FFF2-40B4-BE49-F238E27FC236}">
              <a16:creationId xmlns:a16="http://schemas.microsoft.com/office/drawing/2014/main" xmlns="" id="{00000000-0008-0000-0300-0000B3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812" name="Picture 65" descr="ecblank">
          <a:extLst>
            <a:ext uri="{FF2B5EF4-FFF2-40B4-BE49-F238E27FC236}">
              <a16:creationId xmlns:a16="http://schemas.microsoft.com/office/drawing/2014/main" xmlns="" id="{00000000-0008-0000-0300-0000B4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813" name="Picture 66" descr="ecblank">
          <a:extLst>
            <a:ext uri="{FF2B5EF4-FFF2-40B4-BE49-F238E27FC236}">
              <a16:creationId xmlns:a16="http://schemas.microsoft.com/office/drawing/2014/main" xmlns="" id="{00000000-0008-0000-0300-0000B5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814" name="Picture 68" descr="ecblank">
          <a:extLst>
            <a:ext uri="{FF2B5EF4-FFF2-40B4-BE49-F238E27FC236}">
              <a16:creationId xmlns:a16="http://schemas.microsoft.com/office/drawing/2014/main" xmlns="" id="{00000000-0008-0000-0300-0000B6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815" name="Picture 72" descr="ecblank">
          <a:extLst>
            <a:ext uri="{FF2B5EF4-FFF2-40B4-BE49-F238E27FC236}">
              <a16:creationId xmlns:a16="http://schemas.microsoft.com/office/drawing/2014/main" xmlns="" id="{00000000-0008-0000-0300-0000B7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816" name="Picture 97" descr="ecblank">
          <a:extLst>
            <a:ext uri="{FF2B5EF4-FFF2-40B4-BE49-F238E27FC236}">
              <a16:creationId xmlns:a16="http://schemas.microsoft.com/office/drawing/2014/main" xmlns="" id="{00000000-0008-0000-0300-0000B8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817" name="Picture 99" descr="ecblank">
          <a:extLst>
            <a:ext uri="{FF2B5EF4-FFF2-40B4-BE49-F238E27FC236}">
              <a16:creationId xmlns:a16="http://schemas.microsoft.com/office/drawing/2014/main" xmlns="" id="{00000000-0008-0000-0300-0000B9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818" name="Picture 101" descr="ecblank">
          <a:extLst>
            <a:ext uri="{FF2B5EF4-FFF2-40B4-BE49-F238E27FC236}">
              <a16:creationId xmlns:a16="http://schemas.microsoft.com/office/drawing/2014/main" xmlns="" id="{00000000-0008-0000-0300-0000BA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819" name="Picture 103" descr="ecblank">
          <a:extLst>
            <a:ext uri="{FF2B5EF4-FFF2-40B4-BE49-F238E27FC236}">
              <a16:creationId xmlns:a16="http://schemas.microsoft.com/office/drawing/2014/main" xmlns="" id="{00000000-0008-0000-0300-0000BB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820" name="Picture 105" descr="ecblank">
          <a:extLst>
            <a:ext uri="{FF2B5EF4-FFF2-40B4-BE49-F238E27FC236}">
              <a16:creationId xmlns:a16="http://schemas.microsoft.com/office/drawing/2014/main" xmlns="" id="{00000000-0008-0000-0300-0000BC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821" name="Picture 2" descr="ecblank">
          <a:extLst>
            <a:ext uri="{FF2B5EF4-FFF2-40B4-BE49-F238E27FC236}">
              <a16:creationId xmlns:a16="http://schemas.microsoft.com/office/drawing/2014/main" xmlns="" id="{00000000-0008-0000-0300-0000BD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822" name="Picture 6" descr="ecblank">
          <a:extLst>
            <a:ext uri="{FF2B5EF4-FFF2-40B4-BE49-F238E27FC236}">
              <a16:creationId xmlns:a16="http://schemas.microsoft.com/office/drawing/2014/main" xmlns="" id="{00000000-0008-0000-0300-0000BE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823" name="Picture 10" descr="ecblank">
          <a:extLst>
            <a:ext uri="{FF2B5EF4-FFF2-40B4-BE49-F238E27FC236}">
              <a16:creationId xmlns:a16="http://schemas.microsoft.com/office/drawing/2014/main" xmlns="" id="{00000000-0008-0000-0300-0000BF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824" name="Picture 14" descr="ecblank">
          <a:extLst>
            <a:ext uri="{FF2B5EF4-FFF2-40B4-BE49-F238E27FC236}">
              <a16:creationId xmlns:a16="http://schemas.microsoft.com/office/drawing/2014/main" xmlns="" id="{00000000-0008-0000-0300-0000C0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825" name="Picture 18" descr="ecblank">
          <a:extLst>
            <a:ext uri="{FF2B5EF4-FFF2-40B4-BE49-F238E27FC236}">
              <a16:creationId xmlns:a16="http://schemas.microsoft.com/office/drawing/2014/main" xmlns="" id="{00000000-0008-0000-0300-0000C1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826" name="Picture 22" descr="ecblank">
          <a:extLst>
            <a:ext uri="{FF2B5EF4-FFF2-40B4-BE49-F238E27FC236}">
              <a16:creationId xmlns:a16="http://schemas.microsoft.com/office/drawing/2014/main" xmlns="" id="{00000000-0008-0000-0300-0000C2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827" name="Picture 26" descr="ecblank">
          <a:extLst>
            <a:ext uri="{FF2B5EF4-FFF2-40B4-BE49-F238E27FC236}">
              <a16:creationId xmlns:a16="http://schemas.microsoft.com/office/drawing/2014/main" xmlns="" id="{00000000-0008-0000-0300-0000C3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828" name="Picture 30" descr="ecblank">
          <a:extLst>
            <a:ext uri="{FF2B5EF4-FFF2-40B4-BE49-F238E27FC236}">
              <a16:creationId xmlns:a16="http://schemas.microsoft.com/office/drawing/2014/main" xmlns="" id="{00000000-0008-0000-0300-0000C4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829" name="Picture 34" descr="ecblank">
          <a:extLst>
            <a:ext uri="{FF2B5EF4-FFF2-40B4-BE49-F238E27FC236}">
              <a16:creationId xmlns:a16="http://schemas.microsoft.com/office/drawing/2014/main" xmlns="" id="{00000000-0008-0000-0300-0000C5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830" name="Picture 38" descr="ecblank">
          <a:extLst>
            <a:ext uri="{FF2B5EF4-FFF2-40B4-BE49-F238E27FC236}">
              <a16:creationId xmlns:a16="http://schemas.microsoft.com/office/drawing/2014/main" xmlns="" id="{00000000-0008-0000-0300-0000C6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831" name="Picture 43" descr="ecblank">
          <a:extLst>
            <a:ext uri="{FF2B5EF4-FFF2-40B4-BE49-F238E27FC236}">
              <a16:creationId xmlns:a16="http://schemas.microsoft.com/office/drawing/2014/main" xmlns="" id="{00000000-0008-0000-0300-0000C7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832" name="Picture 47" descr="ecblank">
          <a:extLst>
            <a:ext uri="{FF2B5EF4-FFF2-40B4-BE49-F238E27FC236}">
              <a16:creationId xmlns:a16="http://schemas.microsoft.com/office/drawing/2014/main" xmlns="" id="{00000000-0008-0000-0300-0000C8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833" name="Picture 51" descr="ecblank">
          <a:extLst>
            <a:ext uri="{FF2B5EF4-FFF2-40B4-BE49-F238E27FC236}">
              <a16:creationId xmlns:a16="http://schemas.microsoft.com/office/drawing/2014/main" xmlns="" id="{00000000-0008-0000-0300-0000C9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834" name="Picture 55" descr="ecblank">
          <a:extLst>
            <a:ext uri="{FF2B5EF4-FFF2-40B4-BE49-F238E27FC236}">
              <a16:creationId xmlns:a16="http://schemas.microsoft.com/office/drawing/2014/main" xmlns="" id="{00000000-0008-0000-0300-0000CA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835" name="Picture 59" descr="ecblank">
          <a:extLst>
            <a:ext uri="{FF2B5EF4-FFF2-40B4-BE49-F238E27FC236}">
              <a16:creationId xmlns:a16="http://schemas.microsoft.com/office/drawing/2014/main" xmlns="" id="{00000000-0008-0000-0300-0000CB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836" name="Picture 63" descr="ecblank">
          <a:extLst>
            <a:ext uri="{FF2B5EF4-FFF2-40B4-BE49-F238E27FC236}">
              <a16:creationId xmlns:a16="http://schemas.microsoft.com/office/drawing/2014/main" xmlns="" id="{00000000-0008-0000-0300-0000CC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837" name="Picture 64" descr="ecblank">
          <a:extLst>
            <a:ext uri="{FF2B5EF4-FFF2-40B4-BE49-F238E27FC236}">
              <a16:creationId xmlns:a16="http://schemas.microsoft.com/office/drawing/2014/main" xmlns="" id="{00000000-0008-0000-0300-0000CD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838" name="Picture 65" descr="ecblank">
          <a:extLst>
            <a:ext uri="{FF2B5EF4-FFF2-40B4-BE49-F238E27FC236}">
              <a16:creationId xmlns:a16="http://schemas.microsoft.com/office/drawing/2014/main" xmlns="" id="{00000000-0008-0000-0300-0000CE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839" name="Picture 66" descr="ecblank">
          <a:extLst>
            <a:ext uri="{FF2B5EF4-FFF2-40B4-BE49-F238E27FC236}">
              <a16:creationId xmlns:a16="http://schemas.microsoft.com/office/drawing/2014/main" xmlns="" id="{00000000-0008-0000-0300-0000CF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840" name="Picture 68" descr="ecblank">
          <a:extLst>
            <a:ext uri="{FF2B5EF4-FFF2-40B4-BE49-F238E27FC236}">
              <a16:creationId xmlns:a16="http://schemas.microsoft.com/office/drawing/2014/main" xmlns="" id="{00000000-0008-0000-0300-0000D0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841" name="Picture 72" descr="ecblank">
          <a:extLst>
            <a:ext uri="{FF2B5EF4-FFF2-40B4-BE49-F238E27FC236}">
              <a16:creationId xmlns:a16="http://schemas.microsoft.com/office/drawing/2014/main" xmlns="" id="{00000000-0008-0000-0300-0000D1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842" name="Picture 97" descr="ecblank">
          <a:extLst>
            <a:ext uri="{FF2B5EF4-FFF2-40B4-BE49-F238E27FC236}">
              <a16:creationId xmlns:a16="http://schemas.microsoft.com/office/drawing/2014/main" xmlns="" id="{00000000-0008-0000-0300-0000D2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843" name="Picture 99" descr="ecblank">
          <a:extLst>
            <a:ext uri="{FF2B5EF4-FFF2-40B4-BE49-F238E27FC236}">
              <a16:creationId xmlns:a16="http://schemas.microsoft.com/office/drawing/2014/main" xmlns="" id="{00000000-0008-0000-0300-0000D3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844" name="Picture 101" descr="ecblank">
          <a:extLst>
            <a:ext uri="{FF2B5EF4-FFF2-40B4-BE49-F238E27FC236}">
              <a16:creationId xmlns:a16="http://schemas.microsoft.com/office/drawing/2014/main" xmlns="" id="{00000000-0008-0000-0300-0000D4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845" name="Picture 103" descr="ecblank">
          <a:extLst>
            <a:ext uri="{FF2B5EF4-FFF2-40B4-BE49-F238E27FC236}">
              <a16:creationId xmlns:a16="http://schemas.microsoft.com/office/drawing/2014/main" xmlns="" id="{00000000-0008-0000-0300-0000D5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846" name="Picture 30" descr="ecblank">
          <a:extLst>
            <a:ext uri="{FF2B5EF4-FFF2-40B4-BE49-F238E27FC236}">
              <a16:creationId xmlns:a16="http://schemas.microsoft.com/office/drawing/2014/main" xmlns="" id="{00000000-0008-0000-0300-0000D6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847" name="Picture 34" descr="ecblank">
          <a:extLst>
            <a:ext uri="{FF2B5EF4-FFF2-40B4-BE49-F238E27FC236}">
              <a16:creationId xmlns:a16="http://schemas.microsoft.com/office/drawing/2014/main" xmlns="" id="{00000000-0008-0000-0300-0000D7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848" name="Picture 38" descr="ecblank">
          <a:extLst>
            <a:ext uri="{FF2B5EF4-FFF2-40B4-BE49-F238E27FC236}">
              <a16:creationId xmlns:a16="http://schemas.microsoft.com/office/drawing/2014/main" xmlns="" id="{00000000-0008-0000-0300-0000D8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849" name="Picture 43" descr="ecblank">
          <a:extLst>
            <a:ext uri="{FF2B5EF4-FFF2-40B4-BE49-F238E27FC236}">
              <a16:creationId xmlns:a16="http://schemas.microsoft.com/office/drawing/2014/main" xmlns="" id="{00000000-0008-0000-0300-0000D9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850" name="Picture 47" descr="ecblank">
          <a:extLst>
            <a:ext uri="{FF2B5EF4-FFF2-40B4-BE49-F238E27FC236}">
              <a16:creationId xmlns:a16="http://schemas.microsoft.com/office/drawing/2014/main" xmlns="" id="{00000000-0008-0000-0300-0000DA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851" name="Picture 51" descr="ecblank">
          <a:extLst>
            <a:ext uri="{FF2B5EF4-FFF2-40B4-BE49-F238E27FC236}">
              <a16:creationId xmlns:a16="http://schemas.microsoft.com/office/drawing/2014/main" xmlns="" id="{00000000-0008-0000-0300-0000DB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852" name="Picture 55" descr="ecblank">
          <a:extLst>
            <a:ext uri="{FF2B5EF4-FFF2-40B4-BE49-F238E27FC236}">
              <a16:creationId xmlns:a16="http://schemas.microsoft.com/office/drawing/2014/main" xmlns="" id="{00000000-0008-0000-0300-0000DC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853" name="Picture 59" descr="ecblank">
          <a:extLst>
            <a:ext uri="{FF2B5EF4-FFF2-40B4-BE49-F238E27FC236}">
              <a16:creationId xmlns:a16="http://schemas.microsoft.com/office/drawing/2014/main" xmlns="" id="{00000000-0008-0000-0300-0000DD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854" name="Picture 63" descr="ecblank">
          <a:extLst>
            <a:ext uri="{FF2B5EF4-FFF2-40B4-BE49-F238E27FC236}">
              <a16:creationId xmlns:a16="http://schemas.microsoft.com/office/drawing/2014/main" xmlns="" id="{00000000-0008-0000-0300-0000DE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855" name="Picture 64" descr="ecblank">
          <a:extLst>
            <a:ext uri="{FF2B5EF4-FFF2-40B4-BE49-F238E27FC236}">
              <a16:creationId xmlns:a16="http://schemas.microsoft.com/office/drawing/2014/main" xmlns="" id="{00000000-0008-0000-0300-0000DF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856" name="Picture 65" descr="ecblank">
          <a:extLst>
            <a:ext uri="{FF2B5EF4-FFF2-40B4-BE49-F238E27FC236}">
              <a16:creationId xmlns:a16="http://schemas.microsoft.com/office/drawing/2014/main" xmlns="" id="{00000000-0008-0000-0300-0000E0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857" name="Picture 66" descr="ecblank">
          <a:extLst>
            <a:ext uri="{FF2B5EF4-FFF2-40B4-BE49-F238E27FC236}">
              <a16:creationId xmlns:a16="http://schemas.microsoft.com/office/drawing/2014/main" xmlns="" id="{00000000-0008-0000-0300-0000E1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858" name="Picture 68" descr="ecblank">
          <a:extLst>
            <a:ext uri="{FF2B5EF4-FFF2-40B4-BE49-F238E27FC236}">
              <a16:creationId xmlns:a16="http://schemas.microsoft.com/office/drawing/2014/main" xmlns="" id="{00000000-0008-0000-0300-0000E2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859" name="Picture 72" descr="ecblank">
          <a:extLst>
            <a:ext uri="{FF2B5EF4-FFF2-40B4-BE49-F238E27FC236}">
              <a16:creationId xmlns:a16="http://schemas.microsoft.com/office/drawing/2014/main" xmlns="" id="{00000000-0008-0000-0300-0000E3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860" name="Picture 97" descr="ecblank">
          <a:extLst>
            <a:ext uri="{FF2B5EF4-FFF2-40B4-BE49-F238E27FC236}">
              <a16:creationId xmlns:a16="http://schemas.microsoft.com/office/drawing/2014/main" xmlns="" id="{00000000-0008-0000-0300-0000E4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861" name="Picture 99" descr="ecblank">
          <a:extLst>
            <a:ext uri="{FF2B5EF4-FFF2-40B4-BE49-F238E27FC236}">
              <a16:creationId xmlns:a16="http://schemas.microsoft.com/office/drawing/2014/main" xmlns="" id="{00000000-0008-0000-0300-0000E5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862" name="Picture 101" descr="ecblank">
          <a:extLst>
            <a:ext uri="{FF2B5EF4-FFF2-40B4-BE49-F238E27FC236}">
              <a16:creationId xmlns:a16="http://schemas.microsoft.com/office/drawing/2014/main" xmlns="" id="{00000000-0008-0000-0300-0000E6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863" name="Picture 103" descr="ecblank">
          <a:extLst>
            <a:ext uri="{FF2B5EF4-FFF2-40B4-BE49-F238E27FC236}">
              <a16:creationId xmlns:a16="http://schemas.microsoft.com/office/drawing/2014/main" xmlns="" id="{00000000-0008-0000-0300-0000E7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864" name="Picture 105" descr="ecblank">
          <a:extLst>
            <a:ext uri="{FF2B5EF4-FFF2-40B4-BE49-F238E27FC236}">
              <a16:creationId xmlns:a16="http://schemas.microsoft.com/office/drawing/2014/main" xmlns="" id="{00000000-0008-0000-0300-0000E8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865" name="Picture 2" descr="ecblank">
          <a:extLst>
            <a:ext uri="{FF2B5EF4-FFF2-40B4-BE49-F238E27FC236}">
              <a16:creationId xmlns:a16="http://schemas.microsoft.com/office/drawing/2014/main" xmlns="" id="{00000000-0008-0000-0300-0000E9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866" name="Picture 6" descr="ecblank">
          <a:extLst>
            <a:ext uri="{FF2B5EF4-FFF2-40B4-BE49-F238E27FC236}">
              <a16:creationId xmlns:a16="http://schemas.microsoft.com/office/drawing/2014/main" xmlns="" id="{00000000-0008-0000-0300-0000EA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867" name="Picture 10" descr="ecblank">
          <a:extLst>
            <a:ext uri="{FF2B5EF4-FFF2-40B4-BE49-F238E27FC236}">
              <a16:creationId xmlns:a16="http://schemas.microsoft.com/office/drawing/2014/main" xmlns="" id="{00000000-0008-0000-0300-0000EB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868" name="Picture 14" descr="ecblank">
          <a:extLst>
            <a:ext uri="{FF2B5EF4-FFF2-40B4-BE49-F238E27FC236}">
              <a16:creationId xmlns:a16="http://schemas.microsoft.com/office/drawing/2014/main" xmlns="" id="{00000000-0008-0000-0300-0000EC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869" name="Picture 18" descr="ecblank">
          <a:extLst>
            <a:ext uri="{FF2B5EF4-FFF2-40B4-BE49-F238E27FC236}">
              <a16:creationId xmlns:a16="http://schemas.microsoft.com/office/drawing/2014/main" xmlns="" id="{00000000-0008-0000-0300-0000ED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870" name="Picture 22" descr="ecblank">
          <a:extLst>
            <a:ext uri="{FF2B5EF4-FFF2-40B4-BE49-F238E27FC236}">
              <a16:creationId xmlns:a16="http://schemas.microsoft.com/office/drawing/2014/main" xmlns="" id="{00000000-0008-0000-0300-0000EE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871" name="Picture 26" descr="ecblank">
          <a:extLst>
            <a:ext uri="{FF2B5EF4-FFF2-40B4-BE49-F238E27FC236}">
              <a16:creationId xmlns:a16="http://schemas.microsoft.com/office/drawing/2014/main" xmlns="" id="{00000000-0008-0000-0300-0000EF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872" name="Picture 30" descr="ecblank">
          <a:extLst>
            <a:ext uri="{FF2B5EF4-FFF2-40B4-BE49-F238E27FC236}">
              <a16:creationId xmlns:a16="http://schemas.microsoft.com/office/drawing/2014/main" xmlns="" id="{00000000-0008-0000-0300-0000F0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873" name="Picture 34" descr="ecblank">
          <a:extLst>
            <a:ext uri="{FF2B5EF4-FFF2-40B4-BE49-F238E27FC236}">
              <a16:creationId xmlns:a16="http://schemas.microsoft.com/office/drawing/2014/main" xmlns="" id="{00000000-0008-0000-0300-0000F1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874" name="Picture 38" descr="ecblank">
          <a:extLst>
            <a:ext uri="{FF2B5EF4-FFF2-40B4-BE49-F238E27FC236}">
              <a16:creationId xmlns:a16="http://schemas.microsoft.com/office/drawing/2014/main" xmlns="" id="{00000000-0008-0000-0300-0000F2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875" name="Picture 43" descr="ecblank">
          <a:extLst>
            <a:ext uri="{FF2B5EF4-FFF2-40B4-BE49-F238E27FC236}">
              <a16:creationId xmlns:a16="http://schemas.microsoft.com/office/drawing/2014/main" xmlns="" id="{00000000-0008-0000-0300-0000F3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876" name="Picture 47" descr="ecblank">
          <a:extLst>
            <a:ext uri="{FF2B5EF4-FFF2-40B4-BE49-F238E27FC236}">
              <a16:creationId xmlns:a16="http://schemas.microsoft.com/office/drawing/2014/main" xmlns="" id="{00000000-0008-0000-0300-0000F4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877" name="Picture 51" descr="ecblank">
          <a:extLst>
            <a:ext uri="{FF2B5EF4-FFF2-40B4-BE49-F238E27FC236}">
              <a16:creationId xmlns:a16="http://schemas.microsoft.com/office/drawing/2014/main" xmlns="" id="{00000000-0008-0000-0300-0000F5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878" name="Picture 55" descr="ecblank">
          <a:extLst>
            <a:ext uri="{FF2B5EF4-FFF2-40B4-BE49-F238E27FC236}">
              <a16:creationId xmlns:a16="http://schemas.microsoft.com/office/drawing/2014/main" xmlns="" id="{00000000-0008-0000-0300-0000F6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879" name="Picture 59" descr="ecblank">
          <a:extLst>
            <a:ext uri="{FF2B5EF4-FFF2-40B4-BE49-F238E27FC236}">
              <a16:creationId xmlns:a16="http://schemas.microsoft.com/office/drawing/2014/main" xmlns="" id="{00000000-0008-0000-0300-0000F7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880" name="Picture 63" descr="ecblank">
          <a:extLst>
            <a:ext uri="{FF2B5EF4-FFF2-40B4-BE49-F238E27FC236}">
              <a16:creationId xmlns:a16="http://schemas.microsoft.com/office/drawing/2014/main" xmlns="" id="{00000000-0008-0000-0300-0000F8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881" name="Picture 64" descr="ecblank">
          <a:extLst>
            <a:ext uri="{FF2B5EF4-FFF2-40B4-BE49-F238E27FC236}">
              <a16:creationId xmlns:a16="http://schemas.microsoft.com/office/drawing/2014/main" xmlns="" id="{00000000-0008-0000-0300-0000F9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882" name="Picture 65" descr="ecblank">
          <a:extLst>
            <a:ext uri="{FF2B5EF4-FFF2-40B4-BE49-F238E27FC236}">
              <a16:creationId xmlns:a16="http://schemas.microsoft.com/office/drawing/2014/main" xmlns="" id="{00000000-0008-0000-0300-0000FA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883" name="Picture 66" descr="ecblank">
          <a:extLst>
            <a:ext uri="{FF2B5EF4-FFF2-40B4-BE49-F238E27FC236}">
              <a16:creationId xmlns:a16="http://schemas.microsoft.com/office/drawing/2014/main" xmlns="" id="{00000000-0008-0000-0300-0000FB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884" name="Picture 68" descr="ecblank">
          <a:extLst>
            <a:ext uri="{FF2B5EF4-FFF2-40B4-BE49-F238E27FC236}">
              <a16:creationId xmlns:a16="http://schemas.microsoft.com/office/drawing/2014/main" xmlns="" id="{00000000-0008-0000-0300-0000FC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885" name="Picture 72" descr="ecblank">
          <a:extLst>
            <a:ext uri="{FF2B5EF4-FFF2-40B4-BE49-F238E27FC236}">
              <a16:creationId xmlns:a16="http://schemas.microsoft.com/office/drawing/2014/main" xmlns="" id="{00000000-0008-0000-0300-0000FD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886" name="Picture 97" descr="ecblank">
          <a:extLst>
            <a:ext uri="{FF2B5EF4-FFF2-40B4-BE49-F238E27FC236}">
              <a16:creationId xmlns:a16="http://schemas.microsoft.com/office/drawing/2014/main" xmlns="" id="{00000000-0008-0000-0300-0000FE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887" name="Picture 99" descr="ecblank">
          <a:extLst>
            <a:ext uri="{FF2B5EF4-FFF2-40B4-BE49-F238E27FC236}">
              <a16:creationId xmlns:a16="http://schemas.microsoft.com/office/drawing/2014/main" xmlns="" id="{00000000-0008-0000-0300-0000FF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888" name="Picture 101" descr="ecblank">
          <a:extLst>
            <a:ext uri="{FF2B5EF4-FFF2-40B4-BE49-F238E27FC236}">
              <a16:creationId xmlns:a16="http://schemas.microsoft.com/office/drawing/2014/main" xmlns="" id="{00000000-0008-0000-0300-000000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889" name="Picture 103" descr="ecblank">
          <a:extLst>
            <a:ext uri="{FF2B5EF4-FFF2-40B4-BE49-F238E27FC236}">
              <a16:creationId xmlns:a16="http://schemas.microsoft.com/office/drawing/2014/main" xmlns="" id="{00000000-0008-0000-0300-000001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890" name="Picture 26" descr="ecblank">
          <a:extLst>
            <a:ext uri="{FF2B5EF4-FFF2-40B4-BE49-F238E27FC236}">
              <a16:creationId xmlns:a16="http://schemas.microsoft.com/office/drawing/2014/main" xmlns="" id="{00000000-0008-0000-0300-000002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891" name="Picture 30" descr="ecblank">
          <a:extLst>
            <a:ext uri="{FF2B5EF4-FFF2-40B4-BE49-F238E27FC236}">
              <a16:creationId xmlns:a16="http://schemas.microsoft.com/office/drawing/2014/main" xmlns="" id="{00000000-0008-0000-0300-000003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892" name="Picture 34" descr="ecblank">
          <a:extLst>
            <a:ext uri="{FF2B5EF4-FFF2-40B4-BE49-F238E27FC236}">
              <a16:creationId xmlns:a16="http://schemas.microsoft.com/office/drawing/2014/main" xmlns="" id="{00000000-0008-0000-0300-000004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893" name="Picture 38" descr="ecblank">
          <a:extLst>
            <a:ext uri="{FF2B5EF4-FFF2-40B4-BE49-F238E27FC236}">
              <a16:creationId xmlns:a16="http://schemas.microsoft.com/office/drawing/2014/main" xmlns="" id="{00000000-0008-0000-0300-000005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894" name="Picture 43" descr="ecblank">
          <a:extLst>
            <a:ext uri="{FF2B5EF4-FFF2-40B4-BE49-F238E27FC236}">
              <a16:creationId xmlns:a16="http://schemas.microsoft.com/office/drawing/2014/main" xmlns="" id="{00000000-0008-0000-0300-000006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895" name="Picture 47" descr="ecblank">
          <a:extLst>
            <a:ext uri="{FF2B5EF4-FFF2-40B4-BE49-F238E27FC236}">
              <a16:creationId xmlns:a16="http://schemas.microsoft.com/office/drawing/2014/main" xmlns="" id="{00000000-0008-0000-0300-000007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896" name="Picture 51" descr="ecblank">
          <a:extLst>
            <a:ext uri="{FF2B5EF4-FFF2-40B4-BE49-F238E27FC236}">
              <a16:creationId xmlns:a16="http://schemas.microsoft.com/office/drawing/2014/main" xmlns="" id="{00000000-0008-0000-0300-000008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897" name="Picture 55" descr="ecblank">
          <a:extLst>
            <a:ext uri="{FF2B5EF4-FFF2-40B4-BE49-F238E27FC236}">
              <a16:creationId xmlns:a16="http://schemas.microsoft.com/office/drawing/2014/main" xmlns="" id="{00000000-0008-0000-0300-000009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898" name="Picture 59" descr="ecblank">
          <a:extLst>
            <a:ext uri="{FF2B5EF4-FFF2-40B4-BE49-F238E27FC236}">
              <a16:creationId xmlns:a16="http://schemas.microsoft.com/office/drawing/2014/main" xmlns="" id="{00000000-0008-0000-0300-00000A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899" name="Picture 63" descr="ecblank">
          <a:extLst>
            <a:ext uri="{FF2B5EF4-FFF2-40B4-BE49-F238E27FC236}">
              <a16:creationId xmlns:a16="http://schemas.microsoft.com/office/drawing/2014/main" xmlns="" id="{00000000-0008-0000-0300-00000B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900" name="Picture 64" descr="ecblank">
          <a:extLst>
            <a:ext uri="{FF2B5EF4-FFF2-40B4-BE49-F238E27FC236}">
              <a16:creationId xmlns:a16="http://schemas.microsoft.com/office/drawing/2014/main" xmlns="" id="{00000000-0008-0000-0300-00000C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901" name="Picture 65" descr="ecblank">
          <a:extLst>
            <a:ext uri="{FF2B5EF4-FFF2-40B4-BE49-F238E27FC236}">
              <a16:creationId xmlns:a16="http://schemas.microsoft.com/office/drawing/2014/main" xmlns="" id="{00000000-0008-0000-0300-00000D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902" name="Picture 66" descr="ecblank">
          <a:extLst>
            <a:ext uri="{FF2B5EF4-FFF2-40B4-BE49-F238E27FC236}">
              <a16:creationId xmlns:a16="http://schemas.microsoft.com/office/drawing/2014/main" xmlns="" id="{00000000-0008-0000-0300-00000E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903" name="Picture 68" descr="ecblank">
          <a:extLst>
            <a:ext uri="{FF2B5EF4-FFF2-40B4-BE49-F238E27FC236}">
              <a16:creationId xmlns:a16="http://schemas.microsoft.com/office/drawing/2014/main" xmlns="" id="{00000000-0008-0000-0300-00000F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904" name="Picture 72" descr="ecblank">
          <a:extLst>
            <a:ext uri="{FF2B5EF4-FFF2-40B4-BE49-F238E27FC236}">
              <a16:creationId xmlns:a16="http://schemas.microsoft.com/office/drawing/2014/main" xmlns="" id="{00000000-0008-0000-0300-000010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905" name="Picture 97" descr="ecblank">
          <a:extLst>
            <a:ext uri="{FF2B5EF4-FFF2-40B4-BE49-F238E27FC236}">
              <a16:creationId xmlns:a16="http://schemas.microsoft.com/office/drawing/2014/main" xmlns="" id="{00000000-0008-0000-0300-000011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906" name="Picture 99" descr="ecblank">
          <a:extLst>
            <a:ext uri="{FF2B5EF4-FFF2-40B4-BE49-F238E27FC236}">
              <a16:creationId xmlns:a16="http://schemas.microsoft.com/office/drawing/2014/main" xmlns="" id="{00000000-0008-0000-0300-000012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907" name="Picture 101" descr="ecblank">
          <a:extLst>
            <a:ext uri="{FF2B5EF4-FFF2-40B4-BE49-F238E27FC236}">
              <a16:creationId xmlns:a16="http://schemas.microsoft.com/office/drawing/2014/main" xmlns="" id="{00000000-0008-0000-0300-000013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908" name="Picture 103" descr="ecblank">
          <a:extLst>
            <a:ext uri="{FF2B5EF4-FFF2-40B4-BE49-F238E27FC236}">
              <a16:creationId xmlns:a16="http://schemas.microsoft.com/office/drawing/2014/main" xmlns="" id="{00000000-0008-0000-0300-000014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909" name="Picture 105" descr="ecblank">
          <a:extLst>
            <a:ext uri="{FF2B5EF4-FFF2-40B4-BE49-F238E27FC236}">
              <a16:creationId xmlns:a16="http://schemas.microsoft.com/office/drawing/2014/main" xmlns="" id="{00000000-0008-0000-0300-000015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910" name="Picture 2" descr="ecblank">
          <a:extLst>
            <a:ext uri="{FF2B5EF4-FFF2-40B4-BE49-F238E27FC236}">
              <a16:creationId xmlns:a16="http://schemas.microsoft.com/office/drawing/2014/main" xmlns="" id="{00000000-0008-0000-0300-000016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911" name="Picture 6" descr="ecblank">
          <a:extLst>
            <a:ext uri="{FF2B5EF4-FFF2-40B4-BE49-F238E27FC236}">
              <a16:creationId xmlns:a16="http://schemas.microsoft.com/office/drawing/2014/main" xmlns="" id="{00000000-0008-0000-0300-000017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912" name="Picture 10" descr="ecblank">
          <a:extLst>
            <a:ext uri="{FF2B5EF4-FFF2-40B4-BE49-F238E27FC236}">
              <a16:creationId xmlns:a16="http://schemas.microsoft.com/office/drawing/2014/main" xmlns="" id="{00000000-0008-0000-0300-000018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913" name="Picture 14" descr="ecblank">
          <a:extLst>
            <a:ext uri="{FF2B5EF4-FFF2-40B4-BE49-F238E27FC236}">
              <a16:creationId xmlns:a16="http://schemas.microsoft.com/office/drawing/2014/main" xmlns="" id="{00000000-0008-0000-0300-000019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914" name="Picture 18" descr="ecblank">
          <a:extLst>
            <a:ext uri="{FF2B5EF4-FFF2-40B4-BE49-F238E27FC236}">
              <a16:creationId xmlns:a16="http://schemas.microsoft.com/office/drawing/2014/main" xmlns="" id="{00000000-0008-0000-0300-00001A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915" name="Picture 22" descr="ecblank">
          <a:extLst>
            <a:ext uri="{FF2B5EF4-FFF2-40B4-BE49-F238E27FC236}">
              <a16:creationId xmlns:a16="http://schemas.microsoft.com/office/drawing/2014/main" xmlns="" id="{00000000-0008-0000-0300-00001B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916" name="Picture 26" descr="ecblank">
          <a:extLst>
            <a:ext uri="{FF2B5EF4-FFF2-40B4-BE49-F238E27FC236}">
              <a16:creationId xmlns:a16="http://schemas.microsoft.com/office/drawing/2014/main" xmlns="" id="{00000000-0008-0000-0300-00001C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917" name="Picture 30" descr="ecblank">
          <a:extLst>
            <a:ext uri="{FF2B5EF4-FFF2-40B4-BE49-F238E27FC236}">
              <a16:creationId xmlns:a16="http://schemas.microsoft.com/office/drawing/2014/main" xmlns="" id="{00000000-0008-0000-0300-00001D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918" name="Picture 34" descr="ecblank">
          <a:extLst>
            <a:ext uri="{FF2B5EF4-FFF2-40B4-BE49-F238E27FC236}">
              <a16:creationId xmlns:a16="http://schemas.microsoft.com/office/drawing/2014/main" xmlns="" id="{00000000-0008-0000-0300-00001E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919" name="Picture 38" descr="ecblank">
          <a:extLst>
            <a:ext uri="{FF2B5EF4-FFF2-40B4-BE49-F238E27FC236}">
              <a16:creationId xmlns:a16="http://schemas.microsoft.com/office/drawing/2014/main" xmlns="" id="{00000000-0008-0000-0300-00001F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920" name="Picture 43" descr="ecblank">
          <a:extLst>
            <a:ext uri="{FF2B5EF4-FFF2-40B4-BE49-F238E27FC236}">
              <a16:creationId xmlns:a16="http://schemas.microsoft.com/office/drawing/2014/main" xmlns="" id="{00000000-0008-0000-0300-000020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921" name="Picture 47" descr="ecblank">
          <a:extLst>
            <a:ext uri="{FF2B5EF4-FFF2-40B4-BE49-F238E27FC236}">
              <a16:creationId xmlns:a16="http://schemas.microsoft.com/office/drawing/2014/main" xmlns="" id="{00000000-0008-0000-0300-000021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922" name="Picture 51" descr="ecblank">
          <a:extLst>
            <a:ext uri="{FF2B5EF4-FFF2-40B4-BE49-F238E27FC236}">
              <a16:creationId xmlns:a16="http://schemas.microsoft.com/office/drawing/2014/main" xmlns="" id="{00000000-0008-0000-0300-000022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923" name="Picture 55" descr="ecblank">
          <a:extLst>
            <a:ext uri="{FF2B5EF4-FFF2-40B4-BE49-F238E27FC236}">
              <a16:creationId xmlns:a16="http://schemas.microsoft.com/office/drawing/2014/main" xmlns="" id="{00000000-0008-0000-0300-000023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924" name="Picture 59" descr="ecblank">
          <a:extLst>
            <a:ext uri="{FF2B5EF4-FFF2-40B4-BE49-F238E27FC236}">
              <a16:creationId xmlns:a16="http://schemas.microsoft.com/office/drawing/2014/main" xmlns="" id="{00000000-0008-0000-0300-000024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925" name="Picture 63" descr="ecblank">
          <a:extLst>
            <a:ext uri="{FF2B5EF4-FFF2-40B4-BE49-F238E27FC236}">
              <a16:creationId xmlns:a16="http://schemas.microsoft.com/office/drawing/2014/main" xmlns="" id="{00000000-0008-0000-0300-000025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926" name="Picture 64" descr="ecblank">
          <a:extLst>
            <a:ext uri="{FF2B5EF4-FFF2-40B4-BE49-F238E27FC236}">
              <a16:creationId xmlns:a16="http://schemas.microsoft.com/office/drawing/2014/main" xmlns="" id="{00000000-0008-0000-0300-000026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927" name="Picture 65" descr="ecblank">
          <a:extLst>
            <a:ext uri="{FF2B5EF4-FFF2-40B4-BE49-F238E27FC236}">
              <a16:creationId xmlns:a16="http://schemas.microsoft.com/office/drawing/2014/main" xmlns="" id="{00000000-0008-0000-0300-000027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928" name="Picture 66" descr="ecblank">
          <a:extLst>
            <a:ext uri="{FF2B5EF4-FFF2-40B4-BE49-F238E27FC236}">
              <a16:creationId xmlns:a16="http://schemas.microsoft.com/office/drawing/2014/main" xmlns="" id="{00000000-0008-0000-0300-000028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929" name="Picture 68" descr="ecblank">
          <a:extLst>
            <a:ext uri="{FF2B5EF4-FFF2-40B4-BE49-F238E27FC236}">
              <a16:creationId xmlns:a16="http://schemas.microsoft.com/office/drawing/2014/main" xmlns="" id="{00000000-0008-0000-0300-000029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930" name="Picture 72" descr="ecblank">
          <a:extLst>
            <a:ext uri="{FF2B5EF4-FFF2-40B4-BE49-F238E27FC236}">
              <a16:creationId xmlns:a16="http://schemas.microsoft.com/office/drawing/2014/main" xmlns="" id="{00000000-0008-0000-0300-00002A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931" name="Picture 97" descr="ecblank">
          <a:extLst>
            <a:ext uri="{FF2B5EF4-FFF2-40B4-BE49-F238E27FC236}">
              <a16:creationId xmlns:a16="http://schemas.microsoft.com/office/drawing/2014/main" xmlns="" id="{00000000-0008-0000-0300-00002B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932" name="Picture 99" descr="ecblank">
          <a:extLst>
            <a:ext uri="{FF2B5EF4-FFF2-40B4-BE49-F238E27FC236}">
              <a16:creationId xmlns:a16="http://schemas.microsoft.com/office/drawing/2014/main" xmlns="" id="{00000000-0008-0000-0300-00002C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933" name="Picture 101" descr="ecblank">
          <a:extLst>
            <a:ext uri="{FF2B5EF4-FFF2-40B4-BE49-F238E27FC236}">
              <a16:creationId xmlns:a16="http://schemas.microsoft.com/office/drawing/2014/main" xmlns="" id="{00000000-0008-0000-0300-00002D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934" name="Picture 103" descr="ecblank">
          <a:extLst>
            <a:ext uri="{FF2B5EF4-FFF2-40B4-BE49-F238E27FC236}">
              <a16:creationId xmlns:a16="http://schemas.microsoft.com/office/drawing/2014/main" xmlns="" id="{00000000-0008-0000-0300-00002E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35" name="Picture 30" descr="ecblank">
          <a:extLst>
            <a:ext uri="{FF2B5EF4-FFF2-40B4-BE49-F238E27FC236}">
              <a16:creationId xmlns:a16="http://schemas.microsoft.com/office/drawing/2014/main" xmlns="" id="{00000000-0008-0000-0300-00002F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36" name="Picture 34" descr="ecblank">
          <a:extLst>
            <a:ext uri="{FF2B5EF4-FFF2-40B4-BE49-F238E27FC236}">
              <a16:creationId xmlns:a16="http://schemas.microsoft.com/office/drawing/2014/main" xmlns="" id="{00000000-0008-0000-0300-000030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37" name="Picture 38" descr="ecblank">
          <a:extLst>
            <a:ext uri="{FF2B5EF4-FFF2-40B4-BE49-F238E27FC236}">
              <a16:creationId xmlns:a16="http://schemas.microsoft.com/office/drawing/2014/main" xmlns="" id="{00000000-0008-0000-0300-000031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38" name="Picture 43" descr="ecblank">
          <a:extLst>
            <a:ext uri="{FF2B5EF4-FFF2-40B4-BE49-F238E27FC236}">
              <a16:creationId xmlns:a16="http://schemas.microsoft.com/office/drawing/2014/main" xmlns="" id="{00000000-0008-0000-0300-000032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39" name="Picture 47" descr="ecblank">
          <a:extLst>
            <a:ext uri="{FF2B5EF4-FFF2-40B4-BE49-F238E27FC236}">
              <a16:creationId xmlns:a16="http://schemas.microsoft.com/office/drawing/2014/main" xmlns="" id="{00000000-0008-0000-0300-000033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40" name="Picture 51" descr="ecblank">
          <a:extLst>
            <a:ext uri="{FF2B5EF4-FFF2-40B4-BE49-F238E27FC236}">
              <a16:creationId xmlns:a16="http://schemas.microsoft.com/office/drawing/2014/main" xmlns="" id="{00000000-0008-0000-0300-000034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41" name="Picture 55" descr="ecblank">
          <a:extLst>
            <a:ext uri="{FF2B5EF4-FFF2-40B4-BE49-F238E27FC236}">
              <a16:creationId xmlns:a16="http://schemas.microsoft.com/office/drawing/2014/main" xmlns="" id="{00000000-0008-0000-0300-000035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42" name="Picture 59" descr="ecblank">
          <a:extLst>
            <a:ext uri="{FF2B5EF4-FFF2-40B4-BE49-F238E27FC236}">
              <a16:creationId xmlns:a16="http://schemas.microsoft.com/office/drawing/2014/main" xmlns="" id="{00000000-0008-0000-0300-000036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43" name="Picture 63" descr="ecblank">
          <a:extLst>
            <a:ext uri="{FF2B5EF4-FFF2-40B4-BE49-F238E27FC236}">
              <a16:creationId xmlns:a16="http://schemas.microsoft.com/office/drawing/2014/main" xmlns="" id="{00000000-0008-0000-0300-000037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44" name="Picture 64" descr="ecblank">
          <a:extLst>
            <a:ext uri="{FF2B5EF4-FFF2-40B4-BE49-F238E27FC236}">
              <a16:creationId xmlns:a16="http://schemas.microsoft.com/office/drawing/2014/main" xmlns="" id="{00000000-0008-0000-0300-000038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45" name="Picture 65" descr="ecblank">
          <a:extLst>
            <a:ext uri="{FF2B5EF4-FFF2-40B4-BE49-F238E27FC236}">
              <a16:creationId xmlns:a16="http://schemas.microsoft.com/office/drawing/2014/main" xmlns="" id="{00000000-0008-0000-0300-000039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46" name="Picture 66" descr="ecblank">
          <a:extLst>
            <a:ext uri="{FF2B5EF4-FFF2-40B4-BE49-F238E27FC236}">
              <a16:creationId xmlns:a16="http://schemas.microsoft.com/office/drawing/2014/main" xmlns="" id="{00000000-0008-0000-0300-00003A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47" name="Picture 68" descr="ecblank">
          <a:extLst>
            <a:ext uri="{FF2B5EF4-FFF2-40B4-BE49-F238E27FC236}">
              <a16:creationId xmlns:a16="http://schemas.microsoft.com/office/drawing/2014/main" xmlns="" id="{00000000-0008-0000-0300-00003B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48" name="Picture 72" descr="ecblank">
          <a:extLst>
            <a:ext uri="{FF2B5EF4-FFF2-40B4-BE49-F238E27FC236}">
              <a16:creationId xmlns:a16="http://schemas.microsoft.com/office/drawing/2014/main" xmlns="" id="{00000000-0008-0000-0300-00003C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49" name="Picture 97" descr="ecblank">
          <a:extLst>
            <a:ext uri="{FF2B5EF4-FFF2-40B4-BE49-F238E27FC236}">
              <a16:creationId xmlns:a16="http://schemas.microsoft.com/office/drawing/2014/main" xmlns="" id="{00000000-0008-0000-0300-00003D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50" name="Picture 99" descr="ecblank">
          <a:extLst>
            <a:ext uri="{FF2B5EF4-FFF2-40B4-BE49-F238E27FC236}">
              <a16:creationId xmlns:a16="http://schemas.microsoft.com/office/drawing/2014/main" xmlns="" id="{00000000-0008-0000-0300-00003E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51" name="Picture 101" descr="ecblank">
          <a:extLst>
            <a:ext uri="{FF2B5EF4-FFF2-40B4-BE49-F238E27FC236}">
              <a16:creationId xmlns:a16="http://schemas.microsoft.com/office/drawing/2014/main" xmlns="" id="{00000000-0008-0000-0300-00003F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52" name="Picture 103" descr="ecblank">
          <a:extLst>
            <a:ext uri="{FF2B5EF4-FFF2-40B4-BE49-F238E27FC236}">
              <a16:creationId xmlns:a16="http://schemas.microsoft.com/office/drawing/2014/main" xmlns="" id="{00000000-0008-0000-0300-000040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53" name="Picture 105" descr="ecblank">
          <a:extLst>
            <a:ext uri="{FF2B5EF4-FFF2-40B4-BE49-F238E27FC236}">
              <a16:creationId xmlns:a16="http://schemas.microsoft.com/office/drawing/2014/main" xmlns="" id="{00000000-0008-0000-0300-000041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54" name="Picture 2" descr="ecblank">
          <a:extLst>
            <a:ext uri="{FF2B5EF4-FFF2-40B4-BE49-F238E27FC236}">
              <a16:creationId xmlns:a16="http://schemas.microsoft.com/office/drawing/2014/main" xmlns="" id="{00000000-0008-0000-0300-000042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55" name="Picture 6" descr="ecblank">
          <a:extLst>
            <a:ext uri="{FF2B5EF4-FFF2-40B4-BE49-F238E27FC236}">
              <a16:creationId xmlns:a16="http://schemas.microsoft.com/office/drawing/2014/main" xmlns="" id="{00000000-0008-0000-0300-000043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56" name="Picture 10" descr="ecblank">
          <a:extLst>
            <a:ext uri="{FF2B5EF4-FFF2-40B4-BE49-F238E27FC236}">
              <a16:creationId xmlns:a16="http://schemas.microsoft.com/office/drawing/2014/main" xmlns="" id="{00000000-0008-0000-0300-000044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57" name="Picture 14" descr="ecblank">
          <a:extLst>
            <a:ext uri="{FF2B5EF4-FFF2-40B4-BE49-F238E27FC236}">
              <a16:creationId xmlns:a16="http://schemas.microsoft.com/office/drawing/2014/main" xmlns="" id="{00000000-0008-0000-0300-000045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58" name="Picture 18" descr="ecblank">
          <a:extLst>
            <a:ext uri="{FF2B5EF4-FFF2-40B4-BE49-F238E27FC236}">
              <a16:creationId xmlns:a16="http://schemas.microsoft.com/office/drawing/2014/main" xmlns="" id="{00000000-0008-0000-0300-000046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59" name="Picture 22" descr="ecblank">
          <a:extLst>
            <a:ext uri="{FF2B5EF4-FFF2-40B4-BE49-F238E27FC236}">
              <a16:creationId xmlns:a16="http://schemas.microsoft.com/office/drawing/2014/main" xmlns="" id="{00000000-0008-0000-0300-000047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60" name="Picture 26" descr="ecblank">
          <a:extLst>
            <a:ext uri="{FF2B5EF4-FFF2-40B4-BE49-F238E27FC236}">
              <a16:creationId xmlns:a16="http://schemas.microsoft.com/office/drawing/2014/main" xmlns="" id="{00000000-0008-0000-0300-000048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61" name="Picture 30" descr="ecblank">
          <a:extLst>
            <a:ext uri="{FF2B5EF4-FFF2-40B4-BE49-F238E27FC236}">
              <a16:creationId xmlns:a16="http://schemas.microsoft.com/office/drawing/2014/main" xmlns="" id="{00000000-0008-0000-0300-000049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62" name="Picture 34" descr="ecblank">
          <a:extLst>
            <a:ext uri="{FF2B5EF4-FFF2-40B4-BE49-F238E27FC236}">
              <a16:creationId xmlns:a16="http://schemas.microsoft.com/office/drawing/2014/main" xmlns="" id="{00000000-0008-0000-0300-00004A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63" name="Picture 38" descr="ecblank">
          <a:extLst>
            <a:ext uri="{FF2B5EF4-FFF2-40B4-BE49-F238E27FC236}">
              <a16:creationId xmlns:a16="http://schemas.microsoft.com/office/drawing/2014/main" xmlns="" id="{00000000-0008-0000-0300-00004B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64" name="Picture 43" descr="ecblank">
          <a:extLst>
            <a:ext uri="{FF2B5EF4-FFF2-40B4-BE49-F238E27FC236}">
              <a16:creationId xmlns:a16="http://schemas.microsoft.com/office/drawing/2014/main" xmlns="" id="{00000000-0008-0000-0300-00004C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65" name="Picture 47" descr="ecblank">
          <a:extLst>
            <a:ext uri="{FF2B5EF4-FFF2-40B4-BE49-F238E27FC236}">
              <a16:creationId xmlns:a16="http://schemas.microsoft.com/office/drawing/2014/main" xmlns="" id="{00000000-0008-0000-0300-00004D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66" name="Picture 51" descr="ecblank">
          <a:extLst>
            <a:ext uri="{FF2B5EF4-FFF2-40B4-BE49-F238E27FC236}">
              <a16:creationId xmlns:a16="http://schemas.microsoft.com/office/drawing/2014/main" xmlns="" id="{00000000-0008-0000-0300-00004E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67" name="Picture 55" descr="ecblank">
          <a:extLst>
            <a:ext uri="{FF2B5EF4-FFF2-40B4-BE49-F238E27FC236}">
              <a16:creationId xmlns:a16="http://schemas.microsoft.com/office/drawing/2014/main" xmlns="" id="{00000000-0008-0000-0300-00004F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68" name="Picture 59" descr="ecblank">
          <a:extLst>
            <a:ext uri="{FF2B5EF4-FFF2-40B4-BE49-F238E27FC236}">
              <a16:creationId xmlns:a16="http://schemas.microsoft.com/office/drawing/2014/main" xmlns="" id="{00000000-0008-0000-0300-000050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69" name="Picture 63" descr="ecblank">
          <a:extLst>
            <a:ext uri="{FF2B5EF4-FFF2-40B4-BE49-F238E27FC236}">
              <a16:creationId xmlns:a16="http://schemas.microsoft.com/office/drawing/2014/main" xmlns="" id="{00000000-0008-0000-0300-000051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70" name="Picture 64" descr="ecblank">
          <a:extLst>
            <a:ext uri="{FF2B5EF4-FFF2-40B4-BE49-F238E27FC236}">
              <a16:creationId xmlns:a16="http://schemas.microsoft.com/office/drawing/2014/main" xmlns="" id="{00000000-0008-0000-0300-000052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71" name="Picture 65" descr="ecblank">
          <a:extLst>
            <a:ext uri="{FF2B5EF4-FFF2-40B4-BE49-F238E27FC236}">
              <a16:creationId xmlns:a16="http://schemas.microsoft.com/office/drawing/2014/main" xmlns="" id="{00000000-0008-0000-0300-000053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72" name="Picture 66" descr="ecblank">
          <a:extLst>
            <a:ext uri="{FF2B5EF4-FFF2-40B4-BE49-F238E27FC236}">
              <a16:creationId xmlns:a16="http://schemas.microsoft.com/office/drawing/2014/main" xmlns="" id="{00000000-0008-0000-0300-000054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73" name="Picture 68" descr="ecblank">
          <a:extLst>
            <a:ext uri="{FF2B5EF4-FFF2-40B4-BE49-F238E27FC236}">
              <a16:creationId xmlns:a16="http://schemas.microsoft.com/office/drawing/2014/main" xmlns="" id="{00000000-0008-0000-0300-000055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74" name="Picture 72" descr="ecblank">
          <a:extLst>
            <a:ext uri="{FF2B5EF4-FFF2-40B4-BE49-F238E27FC236}">
              <a16:creationId xmlns:a16="http://schemas.microsoft.com/office/drawing/2014/main" xmlns="" id="{00000000-0008-0000-0300-000056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75" name="Picture 97" descr="ecblank">
          <a:extLst>
            <a:ext uri="{FF2B5EF4-FFF2-40B4-BE49-F238E27FC236}">
              <a16:creationId xmlns:a16="http://schemas.microsoft.com/office/drawing/2014/main" xmlns="" id="{00000000-0008-0000-0300-000057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76" name="Picture 99" descr="ecblank">
          <a:extLst>
            <a:ext uri="{FF2B5EF4-FFF2-40B4-BE49-F238E27FC236}">
              <a16:creationId xmlns:a16="http://schemas.microsoft.com/office/drawing/2014/main" xmlns="" id="{00000000-0008-0000-0300-000058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77" name="Picture 101" descr="ecblank">
          <a:extLst>
            <a:ext uri="{FF2B5EF4-FFF2-40B4-BE49-F238E27FC236}">
              <a16:creationId xmlns:a16="http://schemas.microsoft.com/office/drawing/2014/main" xmlns="" id="{00000000-0008-0000-0300-000059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78" name="Picture 103" descr="ecblank">
          <a:extLst>
            <a:ext uri="{FF2B5EF4-FFF2-40B4-BE49-F238E27FC236}">
              <a16:creationId xmlns:a16="http://schemas.microsoft.com/office/drawing/2014/main" xmlns="" id="{00000000-0008-0000-0300-00005A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79" name="Picture 26" descr="ecblank">
          <a:extLst>
            <a:ext uri="{FF2B5EF4-FFF2-40B4-BE49-F238E27FC236}">
              <a16:creationId xmlns:a16="http://schemas.microsoft.com/office/drawing/2014/main" xmlns="" id="{00000000-0008-0000-0300-00005B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80" name="Picture 30" descr="ecblank">
          <a:extLst>
            <a:ext uri="{FF2B5EF4-FFF2-40B4-BE49-F238E27FC236}">
              <a16:creationId xmlns:a16="http://schemas.microsoft.com/office/drawing/2014/main" xmlns="" id="{00000000-0008-0000-0300-00005C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81" name="Picture 34" descr="ecblank">
          <a:extLst>
            <a:ext uri="{FF2B5EF4-FFF2-40B4-BE49-F238E27FC236}">
              <a16:creationId xmlns:a16="http://schemas.microsoft.com/office/drawing/2014/main" xmlns="" id="{00000000-0008-0000-0300-00005D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82" name="Picture 38" descr="ecblank">
          <a:extLst>
            <a:ext uri="{FF2B5EF4-FFF2-40B4-BE49-F238E27FC236}">
              <a16:creationId xmlns:a16="http://schemas.microsoft.com/office/drawing/2014/main" xmlns="" id="{00000000-0008-0000-0300-00005E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83" name="Picture 43" descr="ecblank">
          <a:extLst>
            <a:ext uri="{FF2B5EF4-FFF2-40B4-BE49-F238E27FC236}">
              <a16:creationId xmlns:a16="http://schemas.microsoft.com/office/drawing/2014/main" xmlns="" id="{00000000-0008-0000-0300-00005F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84" name="Picture 47" descr="ecblank">
          <a:extLst>
            <a:ext uri="{FF2B5EF4-FFF2-40B4-BE49-F238E27FC236}">
              <a16:creationId xmlns:a16="http://schemas.microsoft.com/office/drawing/2014/main" xmlns="" id="{00000000-0008-0000-0300-000060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85" name="Picture 51" descr="ecblank">
          <a:extLst>
            <a:ext uri="{FF2B5EF4-FFF2-40B4-BE49-F238E27FC236}">
              <a16:creationId xmlns:a16="http://schemas.microsoft.com/office/drawing/2014/main" xmlns="" id="{00000000-0008-0000-0300-000061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86" name="Picture 55" descr="ecblank">
          <a:extLst>
            <a:ext uri="{FF2B5EF4-FFF2-40B4-BE49-F238E27FC236}">
              <a16:creationId xmlns:a16="http://schemas.microsoft.com/office/drawing/2014/main" xmlns="" id="{00000000-0008-0000-0300-000062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87" name="Picture 59" descr="ecblank">
          <a:extLst>
            <a:ext uri="{FF2B5EF4-FFF2-40B4-BE49-F238E27FC236}">
              <a16:creationId xmlns:a16="http://schemas.microsoft.com/office/drawing/2014/main" xmlns="" id="{00000000-0008-0000-0300-000063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88" name="Picture 63" descr="ecblank">
          <a:extLst>
            <a:ext uri="{FF2B5EF4-FFF2-40B4-BE49-F238E27FC236}">
              <a16:creationId xmlns:a16="http://schemas.microsoft.com/office/drawing/2014/main" xmlns="" id="{00000000-0008-0000-0300-000064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89" name="Picture 64" descr="ecblank">
          <a:extLst>
            <a:ext uri="{FF2B5EF4-FFF2-40B4-BE49-F238E27FC236}">
              <a16:creationId xmlns:a16="http://schemas.microsoft.com/office/drawing/2014/main" xmlns="" id="{00000000-0008-0000-0300-000065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90" name="Picture 65" descr="ecblank">
          <a:extLst>
            <a:ext uri="{FF2B5EF4-FFF2-40B4-BE49-F238E27FC236}">
              <a16:creationId xmlns:a16="http://schemas.microsoft.com/office/drawing/2014/main" xmlns="" id="{00000000-0008-0000-0300-000066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91" name="Picture 66" descr="ecblank">
          <a:extLst>
            <a:ext uri="{FF2B5EF4-FFF2-40B4-BE49-F238E27FC236}">
              <a16:creationId xmlns:a16="http://schemas.microsoft.com/office/drawing/2014/main" xmlns="" id="{00000000-0008-0000-0300-000067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92" name="Picture 68" descr="ecblank">
          <a:extLst>
            <a:ext uri="{FF2B5EF4-FFF2-40B4-BE49-F238E27FC236}">
              <a16:creationId xmlns:a16="http://schemas.microsoft.com/office/drawing/2014/main" xmlns="" id="{00000000-0008-0000-0300-000068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93" name="Picture 72" descr="ecblank">
          <a:extLst>
            <a:ext uri="{FF2B5EF4-FFF2-40B4-BE49-F238E27FC236}">
              <a16:creationId xmlns:a16="http://schemas.microsoft.com/office/drawing/2014/main" xmlns="" id="{00000000-0008-0000-0300-000069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94" name="Picture 97" descr="ecblank">
          <a:extLst>
            <a:ext uri="{FF2B5EF4-FFF2-40B4-BE49-F238E27FC236}">
              <a16:creationId xmlns:a16="http://schemas.microsoft.com/office/drawing/2014/main" xmlns="" id="{00000000-0008-0000-0300-00006A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95" name="Picture 99" descr="ecblank">
          <a:extLst>
            <a:ext uri="{FF2B5EF4-FFF2-40B4-BE49-F238E27FC236}">
              <a16:creationId xmlns:a16="http://schemas.microsoft.com/office/drawing/2014/main" xmlns="" id="{00000000-0008-0000-0300-00006B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96" name="Picture 101" descr="ecblank">
          <a:extLst>
            <a:ext uri="{FF2B5EF4-FFF2-40B4-BE49-F238E27FC236}">
              <a16:creationId xmlns:a16="http://schemas.microsoft.com/office/drawing/2014/main" xmlns="" id="{00000000-0008-0000-0300-00006C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97" name="Picture 103" descr="ecblank">
          <a:extLst>
            <a:ext uri="{FF2B5EF4-FFF2-40B4-BE49-F238E27FC236}">
              <a16:creationId xmlns:a16="http://schemas.microsoft.com/office/drawing/2014/main" xmlns="" id="{00000000-0008-0000-0300-00006D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98" name="Picture 105" descr="ecblank">
          <a:extLst>
            <a:ext uri="{FF2B5EF4-FFF2-40B4-BE49-F238E27FC236}">
              <a16:creationId xmlns:a16="http://schemas.microsoft.com/office/drawing/2014/main" xmlns="" id="{00000000-0008-0000-0300-00006E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99" name="Picture 2" descr="ecblank">
          <a:extLst>
            <a:ext uri="{FF2B5EF4-FFF2-40B4-BE49-F238E27FC236}">
              <a16:creationId xmlns:a16="http://schemas.microsoft.com/office/drawing/2014/main" xmlns="" id="{00000000-0008-0000-0300-00006F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000" name="Picture 6" descr="ecblank">
          <a:extLst>
            <a:ext uri="{FF2B5EF4-FFF2-40B4-BE49-F238E27FC236}">
              <a16:creationId xmlns:a16="http://schemas.microsoft.com/office/drawing/2014/main" xmlns="" id="{00000000-0008-0000-0300-000070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001" name="Picture 10" descr="ecblank">
          <a:extLst>
            <a:ext uri="{FF2B5EF4-FFF2-40B4-BE49-F238E27FC236}">
              <a16:creationId xmlns:a16="http://schemas.microsoft.com/office/drawing/2014/main" xmlns="" id="{00000000-0008-0000-0300-000071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002" name="Picture 14" descr="ecblank">
          <a:extLst>
            <a:ext uri="{FF2B5EF4-FFF2-40B4-BE49-F238E27FC236}">
              <a16:creationId xmlns:a16="http://schemas.microsoft.com/office/drawing/2014/main" xmlns="" id="{00000000-0008-0000-0300-000072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003" name="Picture 18" descr="ecblank">
          <a:extLst>
            <a:ext uri="{FF2B5EF4-FFF2-40B4-BE49-F238E27FC236}">
              <a16:creationId xmlns:a16="http://schemas.microsoft.com/office/drawing/2014/main" xmlns="" id="{00000000-0008-0000-0300-000073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004" name="Picture 22" descr="ecblank">
          <a:extLst>
            <a:ext uri="{FF2B5EF4-FFF2-40B4-BE49-F238E27FC236}">
              <a16:creationId xmlns:a16="http://schemas.microsoft.com/office/drawing/2014/main" xmlns="" id="{00000000-0008-0000-0300-000074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005" name="Picture 26" descr="ecblank">
          <a:extLst>
            <a:ext uri="{FF2B5EF4-FFF2-40B4-BE49-F238E27FC236}">
              <a16:creationId xmlns:a16="http://schemas.microsoft.com/office/drawing/2014/main" xmlns="" id="{00000000-0008-0000-0300-000075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006" name="Picture 30" descr="ecblank">
          <a:extLst>
            <a:ext uri="{FF2B5EF4-FFF2-40B4-BE49-F238E27FC236}">
              <a16:creationId xmlns:a16="http://schemas.microsoft.com/office/drawing/2014/main" xmlns="" id="{00000000-0008-0000-0300-000076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007" name="Picture 34" descr="ecblank">
          <a:extLst>
            <a:ext uri="{FF2B5EF4-FFF2-40B4-BE49-F238E27FC236}">
              <a16:creationId xmlns:a16="http://schemas.microsoft.com/office/drawing/2014/main" xmlns="" id="{00000000-0008-0000-0300-000077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008" name="Picture 38" descr="ecblank">
          <a:extLst>
            <a:ext uri="{FF2B5EF4-FFF2-40B4-BE49-F238E27FC236}">
              <a16:creationId xmlns:a16="http://schemas.microsoft.com/office/drawing/2014/main" xmlns="" id="{00000000-0008-0000-0300-000078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009" name="Picture 43" descr="ecblank">
          <a:extLst>
            <a:ext uri="{FF2B5EF4-FFF2-40B4-BE49-F238E27FC236}">
              <a16:creationId xmlns:a16="http://schemas.microsoft.com/office/drawing/2014/main" xmlns="" id="{00000000-0008-0000-0300-000079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010" name="Picture 47" descr="ecblank">
          <a:extLst>
            <a:ext uri="{FF2B5EF4-FFF2-40B4-BE49-F238E27FC236}">
              <a16:creationId xmlns:a16="http://schemas.microsoft.com/office/drawing/2014/main" xmlns="" id="{00000000-0008-0000-0300-00007A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011" name="Picture 51" descr="ecblank">
          <a:extLst>
            <a:ext uri="{FF2B5EF4-FFF2-40B4-BE49-F238E27FC236}">
              <a16:creationId xmlns:a16="http://schemas.microsoft.com/office/drawing/2014/main" xmlns="" id="{00000000-0008-0000-0300-00007B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012" name="Picture 55" descr="ecblank">
          <a:extLst>
            <a:ext uri="{FF2B5EF4-FFF2-40B4-BE49-F238E27FC236}">
              <a16:creationId xmlns:a16="http://schemas.microsoft.com/office/drawing/2014/main" xmlns="" id="{00000000-0008-0000-0300-00007C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013" name="Picture 59" descr="ecblank">
          <a:extLst>
            <a:ext uri="{FF2B5EF4-FFF2-40B4-BE49-F238E27FC236}">
              <a16:creationId xmlns:a16="http://schemas.microsoft.com/office/drawing/2014/main" xmlns="" id="{00000000-0008-0000-0300-00007D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014" name="Picture 63" descr="ecblank">
          <a:extLst>
            <a:ext uri="{FF2B5EF4-FFF2-40B4-BE49-F238E27FC236}">
              <a16:creationId xmlns:a16="http://schemas.microsoft.com/office/drawing/2014/main" xmlns="" id="{00000000-0008-0000-0300-00007E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015" name="Picture 64" descr="ecblank">
          <a:extLst>
            <a:ext uri="{FF2B5EF4-FFF2-40B4-BE49-F238E27FC236}">
              <a16:creationId xmlns:a16="http://schemas.microsoft.com/office/drawing/2014/main" xmlns="" id="{00000000-0008-0000-0300-00007F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016" name="Picture 65" descr="ecblank">
          <a:extLst>
            <a:ext uri="{FF2B5EF4-FFF2-40B4-BE49-F238E27FC236}">
              <a16:creationId xmlns:a16="http://schemas.microsoft.com/office/drawing/2014/main" xmlns="" id="{00000000-0008-0000-0300-000080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017" name="Picture 66" descr="ecblank">
          <a:extLst>
            <a:ext uri="{FF2B5EF4-FFF2-40B4-BE49-F238E27FC236}">
              <a16:creationId xmlns:a16="http://schemas.microsoft.com/office/drawing/2014/main" xmlns="" id="{00000000-0008-0000-0300-000081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018" name="Picture 68" descr="ecblank">
          <a:extLst>
            <a:ext uri="{FF2B5EF4-FFF2-40B4-BE49-F238E27FC236}">
              <a16:creationId xmlns:a16="http://schemas.microsoft.com/office/drawing/2014/main" xmlns="" id="{00000000-0008-0000-0300-000082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019" name="Picture 72" descr="ecblank">
          <a:extLst>
            <a:ext uri="{FF2B5EF4-FFF2-40B4-BE49-F238E27FC236}">
              <a16:creationId xmlns:a16="http://schemas.microsoft.com/office/drawing/2014/main" xmlns="" id="{00000000-0008-0000-0300-000083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020" name="Picture 97" descr="ecblank">
          <a:extLst>
            <a:ext uri="{FF2B5EF4-FFF2-40B4-BE49-F238E27FC236}">
              <a16:creationId xmlns:a16="http://schemas.microsoft.com/office/drawing/2014/main" xmlns="" id="{00000000-0008-0000-0300-000084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021" name="Picture 99" descr="ecblank">
          <a:extLst>
            <a:ext uri="{FF2B5EF4-FFF2-40B4-BE49-F238E27FC236}">
              <a16:creationId xmlns:a16="http://schemas.microsoft.com/office/drawing/2014/main" xmlns="" id="{00000000-0008-0000-0300-000085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022" name="Picture 101" descr="ecblank">
          <a:extLst>
            <a:ext uri="{FF2B5EF4-FFF2-40B4-BE49-F238E27FC236}">
              <a16:creationId xmlns:a16="http://schemas.microsoft.com/office/drawing/2014/main" xmlns="" id="{00000000-0008-0000-0300-000086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023" name="Picture 103" descr="ecblank">
          <a:extLst>
            <a:ext uri="{FF2B5EF4-FFF2-40B4-BE49-F238E27FC236}">
              <a16:creationId xmlns:a16="http://schemas.microsoft.com/office/drawing/2014/main" xmlns="" id="{00000000-0008-0000-0300-000087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24" name="Picture 30" descr="ecblank">
          <a:extLst>
            <a:ext uri="{FF2B5EF4-FFF2-40B4-BE49-F238E27FC236}">
              <a16:creationId xmlns:a16="http://schemas.microsoft.com/office/drawing/2014/main" xmlns="" id="{00000000-0008-0000-0300-000088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25" name="Picture 34" descr="ecblank">
          <a:extLst>
            <a:ext uri="{FF2B5EF4-FFF2-40B4-BE49-F238E27FC236}">
              <a16:creationId xmlns:a16="http://schemas.microsoft.com/office/drawing/2014/main" xmlns="" id="{00000000-0008-0000-0300-000089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26" name="Picture 38" descr="ecblank">
          <a:extLst>
            <a:ext uri="{FF2B5EF4-FFF2-40B4-BE49-F238E27FC236}">
              <a16:creationId xmlns:a16="http://schemas.microsoft.com/office/drawing/2014/main" xmlns="" id="{00000000-0008-0000-0300-00008A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27" name="Picture 43" descr="ecblank">
          <a:extLst>
            <a:ext uri="{FF2B5EF4-FFF2-40B4-BE49-F238E27FC236}">
              <a16:creationId xmlns:a16="http://schemas.microsoft.com/office/drawing/2014/main" xmlns="" id="{00000000-0008-0000-0300-00008B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28" name="Picture 47" descr="ecblank">
          <a:extLst>
            <a:ext uri="{FF2B5EF4-FFF2-40B4-BE49-F238E27FC236}">
              <a16:creationId xmlns:a16="http://schemas.microsoft.com/office/drawing/2014/main" xmlns="" id="{00000000-0008-0000-0300-00008C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29" name="Picture 51" descr="ecblank">
          <a:extLst>
            <a:ext uri="{FF2B5EF4-FFF2-40B4-BE49-F238E27FC236}">
              <a16:creationId xmlns:a16="http://schemas.microsoft.com/office/drawing/2014/main" xmlns="" id="{00000000-0008-0000-0300-00008D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30" name="Picture 55" descr="ecblank">
          <a:extLst>
            <a:ext uri="{FF2B5EF4-FFF2-40B4-BE49-F238E27FC236}">
              <a16:creationId xmlns:a16="http://schemas.microsoft.com/office/drawing/2014/main" xmlns="" id="{00000000-0008-0000-0300-00008E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31" name="Picture 59" descr="ecblank">
          <a:extLst>
            <a:ext uri="{FF2B5EF4-FFF2-40B4-BE49-F238E27FC236}">
              <a16:creationId xmlns:a16="http://schemas.microsoft.com/office/drawing/2014/main" xmlns="" id="{00000000-0008-0000-0300-00008F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32" name="Picture 63" descr="ecblank">
          <a:extLst>
            <a:ext uri="{FF2B5EF4-FFF2-40B4-BE49-F238E27FC236}">
              <a16:creationId xmlns:a16="http://schemas.microsoft.com/office/drawing/2014/main" xmlns="" id="{00000000-0008-0000-0300-000090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33" name="Picture 64" descr="ecblank">
          <a:extLst>
            <a:ext uri="{FF2B5EF4-FFF2-40B4-BE49-F238E27FC236}">
              <a16:creationId xmlns:a16="http://schemas.microsoft.com/office/drawing/2014/main" xmlns="" id="{00000000-0008-0000-0300-000091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34" name="Picture 65" descr="ecblank">
          <a:extLst>
            <a:ext uri="{FF2B5EF4-FFF2-40B4-BE49-F238E27FC236}">
              <a16:creationId xmlns:a16="http://schemas.microsoft.com/office/drawing/2014/main" xmlns="" id="{00000000-0008-0000-0300-000092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35" name="Picture 66" descr="ecblank">
          <a:extLst>
            <a:ext uri="{FF2B5EF4-FFF2-40B4-BE49-F238E27FC236}">
              <a16:creationId xmlns:a16="http://schemas.microsoft.com/office/drawing/2014/main" xmlns="" id="{00000000-0008-0000-0300-000093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36" name="Picture 68" descr="ecblank">
          <a:extLst>
            <a:ext uri="{FF2B5EF4-FFF2-40B4-BE49-F238E27FC236}">
              <a16:creationId xmlns:a16="http://schemas.microsoft.com/office/drawing/2014/main" xmlns="" id="{00000000-0008-0000-0300-000094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37" name="Picture 72" descr="ecblank">
          <a:extLst>
            <a:ext uri="{FF2B5EF4-FFF2-40B4-BE49-F238E27FC236}">
              <a16:creationId xmlns:a16="http://schemas.microsoft.com/office/drawing/2014/main" xmlns="" id="{00000000-0008-0000-0300-000095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38" name="Picture 97" descr="ecblank">
          <a:extLst>
            <a:ext uri="{FF2B5EF4-FFF2-40B4-BE49-F238E27FC236}">
              <a16:creationId xmlns:a16="http://schemas.microsoft.com/office/drawing/2014/main" xmlns="" id="{00000000-0008-0000-0300-000096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39" name="Picture 99" descr="ecblank">
          <a:extLst>
            <a:ext uri="{FF2B5EF4-FFF2-40B4-BE49-F238E27FC236}">
              <a16:creationId xmlns:a16="http://schemas.microsoft.com/office/drawing/2014/main" xmlns="" id="{00000000-0008-0000-0300-000097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40" name="Picture 101" descr="ecblank">
          <a:extLst>
            <a:ext uri="{FF2B5EF4-FFF2-40B4-BE49-F238E27FC236}">
              <a16:creationId xmlns:a16="http://schemas.microsoft.com/office/drawing/2014/main" xmlns="" id="{00000000-0008-0000-0300-000098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41" name="Picture 103" descr="ecblank">
          <a:extLst>
            <a:ext uri="{FF2B5EF4-FFF2-40B4-BE49-F238E27FC236}">
              <a16:creationId xmlns:a16="http://schemas.microsoft.com/office/drawing/2014/main" xmlns="" id="{00000000-0008-0000-0300-000099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42" name="Picture 105" descr="ecblank">
          <a:extLst>
            <a:ext uri="{FF2B5EF4-FFF2-40B4-BE49-F238E27FC236}">
              <a16:creationId xmlns:a16="http://schemas.microsoft.com/office/drawing/2014/main" xmlns="" id="{00000000-0008-0000-0300-00009A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43" name="Picture 2" descr="ecblank">
          <a:extLst>
            <a:ext uri="{FF2B5EF4-FFF2-40B4-BE49-F238E27FC236}">
              <a16:creationId xmlns:a16="http://schemas.microsoft.com/office/drawing/2014/main" xmlns="" id="{00000000-0008-0000-0300-00009B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44" name="Picture 6" descr="ecblank">
          <a:extLst>
            <a:ext uri="{FF2B5EF4-FFF2-40B4-BE49-F238E27FC236}">
              <a16:creationId xmlns:a16="http://schemas.microsoft.com/office/drawing/2014/main" xmlns="" id="{00000000-0008-0000-0300-00009C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45" name="Picture 10" descr="ecblank">
          <a:extLst>
            <a:ext uri="{FF2B5EF4-FFF2-40B4-BE49-F238E27FC236}">
              <a16:creationId xmlns:a16="http://schemas.microsoft.com/office/drawing/2014/main" xmlns="" id="{00000000-0008-0000-0300-00009D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46" name="Picture 14" descr="ecblank">
          <a:extLst>
            <a:ext uri="{FF2B5EF4-FFF2-40B4-BE49-F238E27FC236}">
              <a16:creationId xmlns:a16="http://schemas.microsoft.com/office/drawing/2014/main" xmlns="" id="{00000000-0008-0000-0300-00009E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47" name="Picture 18" descr="ecblank">
          <a:extLst>
            <a:ext uri="{FF2B5EF4-FFF2-40B4-BE49-F238E27FC236}">
              <a16:creationId xmlns:a16="http://schemas.microsoft.com/office/drawing/2014/main" xmlns="" id="{00000000-0008-0000-0300-00009F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48" name="Picture 22" descr="ecblank">
          <a:extLst>
            <a:ext uri="{FF2B5EF4-FFF2-40B4-BE49-F238E27FC236}">
              <a16:creationId xmlns:a16="http://schemas.microsoft.com/office/drawing/2014/main" xmlns="" id="{00000000-0008-0000-0300-0000A0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49" name="Picture 26" descr="ecblank">
          <a:extLst>
            <a:ext uri="{FF2B5EF4-FFF2-40B4-BE49-F238E27FC236}">
              <a16:creationId xmlns:a16="http://schemas.microsoft.com/office/drawing/2014/main" xmlns="" id="{00000000-0008-0000-0300-0000A1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50" name="Picture 30" descr="ecblank">
          <a:extLst>
            <a:ext uri="{FF2B5EF4-FFF2-40B4-BE49-F238E27FC236}">
              <a16:creationId xmlns:a16="http://schemas.microsoft.com/office/drawing/2014/main" xmlns="" id="{00000000-0008-0000-0300-0000A2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51" name="Picture 34" descr="ecblank">
          <a:extLst>
            <a:ext uri="{FF2B5EF4-FFF2-40B4-BE49-F238E27FC236}">
              <a16:creationId xmlns:a16="http://schemas.microsoft.com/office/drawing/2014/main" xmlns="" id="{00000000-0008-0000-0300-0000A3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52" name="Picture 38" descr="ecblank">
          <a:extLst>
            <a:ext uri="{FF2B5EF4-FFF2-40B4-BE49-F238E27FC236}">
              <a16:creationId xmlns:a16="http://schemas.microsoft.com/office/drawing/2014/main" xmlns="" id="{00000000-0008-0000-0300-0000A4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53" name="Picture 43" descr="ecblank">
          <a:extLst>
            <a:ext uri="{FF2B5EF4-FFF2-40B4-BE49-F238E27FC236}">
              <a16:creationId xmlns:a16="http://schemas.microsoft.com/office/drawing/2014/main" xmlns="" id="{00000000-0008-0000-0300-0000A5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54" name="Picture 47" descr="ecblank">
          <a:extLst>
            <a:ext uri="{FF2B5EF4-FFF2-40B4-BE49-F238E27FC236}">
              <a16:creationId xmlns:a16="http://schemas.microsoft.com/office/drawing/2014/main" xmlns="" id="{00000000-0008-0000-0300-0000A6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55" name="Picture 51" descr="ecblank">
          <a:extLst>
            <a:ext uri="{FF2B5EF4-FFF2-40B4-BE49-F238E27FC236}">
              <a16:creationId xmlns:a16="http://schemas.microsoft.com/office/drawing/2014/main" xmlns="" id="{00000000-0008-0000-0300-0000A7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56" name="Picture 55" descr="ecblank">
          <a:extLst>
            <a:ext uri="{FF2B5EF4-FFF2-40B4-BE49-F238E27FC236}">
              <a16:creationId xmlns:a16="http://schemas.microsoft.com/office/drawing/2014/main" xmlns="" id="{00000000-0008-0000-0300-0000A8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57" name="Picture 59" descr="ecblank">
          <a:extLst>
            <a:ext uri="{FF2B5EF4-FFF2-40B4-BE49-F238E27FC236}">
              <a16:creationId xmlns:a16="http://schemas.microsoft.com/office/drawing/2014/main" xmlns="" id="{00000000-0008-0000-0300-0000A9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58" name="Picture 63" descr="ecblank">
          <a:extLst>
            <a:ext uri="{FF2B5EF4-FFF2-40B4-BE49-F238E27FC236}">
              <a16:creationId xmlns:a16="http://schemas.microsoft.com/office/drawing/2014/main" xmlns="" id="{00000000-0008-0000-0300-0000AA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59" name="Picture 64" descr="ecblank">
          <a:extLst>
            <a:ext uri="{FF2B5EF4-FFF2-40B4-BE49-F238E27FC236}">
              <a16:creationId xmlns:a16="http://schemas.microsoft.com/office/drawing/2014/main" xmlns="" id="{00000000-0008-0000-0300-0000AB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60" name="Picture 65" descr="ecblank">
          <a:extLst>
            <a:ext uri="{FF2B5EF4-FFF2-40B4-BE49-F238E27FC236}">
              <a16:creationId xmlns:a16="http://schemas.microsoft.com/office/drawing/2014/main" xmlns="" id="{00000000-0008-0000-0300-0000AC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61" name="Picture 66" descr="ecblank">
          <a:extLst>
            <a:ext uri="{FF2B5EF4-FFF2-40B4-BE49-F238E27FC236}">
              <a16:creationId xmlns:a16="http://schemas.microsoft.com/office/drawing/2014/main" xmlns="" id="{00000000-0008-0000-0300-0000AD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62" name="Picture 68" descr="ecblank">
          <a:extLst>
            <a:ext uri="{FF2B5EF4-FFF2-40B4-BE49-F238E27FC236}">
              <a16:creationId xmlns:a16="http://schemas.microsoft.com/office/drawing/2014/main" xmlns="" id="{00000000-0008-0000-0300-0000AE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63" name="Picture 72" descr="ecblank">
          <a:extLst>
            <a:ext uri="{FF2B5EF4-FFF2-40B4-BE49-F238E27FC236}">
              <a16:creationId xmlns:a16="http://schemas.microsoft.com/office/drawing/2014/main" xmlns="" id="{00000000-0008-0000-0300-0000AF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64" name="Picture 97" descr="ecblank">
          <a:extLst>
            <a:ext uri="{FF2B5EF4-FFF2-40B4-BE49-F238E27FC236}">
              <a16:creationId xmlns:a16="http://schemas.microsoft.com/office/drawing/2014/main" xmlns="" id="{00000000-0008-0000-0300-0000B0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65" name="Picture 99" descr="ecblank">
          <a:extLst>
            <a:ext uri="{FF2B5EF4-FFF2-40B4-BE49-F238E27FC236}">
              <a16:creationId xmlns:a16="http://schemas.microsoft.com/office/drawing/2014/main" xmlns="" id="{00000000-0008-0000-0300-0000B1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66" name="Picture 101" descr="ecblank">
          <a:extLst>
            <a:ext uri="{FF2B5EF4-FFF2-40B4-BE49-F238E27FC236}">
              <a16:creationId xmlns:a16="http://schemas.microsoft.com/office/drawing/2014/main" xmlns="" id="{00000000-0008-0000-0300-0000B2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67" name="Picture 103" descr="ecblank">
          <a:extLst>
            <a:ext uri="{FF2B5EF4-FFF2-40B4-BE49-F238E27FC236}">
              <a16:creationId xmlns:a16="http://schemas.microsoft.com/office/drawing/2014/main" xmlns="" id="{00000000-0008-0000-0300-0000B3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68" name="Picture 26" descr="ecblank">
          <a:extLst>
            <a:ext uri="{FF2B5EF4-FFF2-40B4-BE49-F238E27FC236}">
              <a16:creationId xmlns:a16="http://schemas.microsoft.com/office/drawing/2014/main" xmlns="" id="{00000000-0008-0000-0300-0000B4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69" name="Picture 30" descr="ecblank">
          <a:extLst>
            <a:ext uri="{FF2B5EF4-FFF2-40B4-BE49-F238E27FC236}">
              <a16:creationId xmlns:a16="http://schemas.microsoft.com/office/drawing/2014/main" xmlns="" id="{00000000-0008-0000-0300-0000B5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70" name="Picture 34" descr="ecblank">
          <a:extLst>
            <a:ext uri="{FF2B5EF4-FFF2-40B4-BE49-F238E27FC236}">
              <a16:creationId xmlns:a16="http://schemas.microsoft.com/office/drawing/2014/main" xmlns="" id="{00000000-0008-0000-0300-0000B6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71" name="Picture 38" descr="ecblank">
          <a:extLst>
            <a:ext uri="{FF2B5EF4-FFF2-40B4-BE49-F238E27FC236}">
              <a16:creationId xmlns:a16="http://schemas.microsoft.com/office/drawing/2014/main" xmlns="" id="{00000000-0008-0000-0300-0000B7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72" name="Picture 43" descr="ecblank">
          <a:extLst>
            <a:ext uri="{FF2B5EF4-FFF2-40B4-BE49-F238E27FC236}">
              <a16:creationId xmlns:a16="http://schemas.microsoft.com/office/drawing/2014/main" xmlns="" id="{00000000-0008-0000-0300-0000B8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73" name="Picture 47" descr="ecblank">
          <a:extLst>
            <a:ext uri="{FF2B5EF4-FFF2-40B4-BE49-F238E27FC236}">
              <a16:creationId xmlns:a16="http://schemas.microsoft.com/office/drawing/2014/main" xmlns="" id="{00000000-0008-0000-0300-0000B9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74" name="Picture 51" descr="ecblank">
          <a:extLst>
            <a:ext uri="{FF2B5EF4-FFF2-40B4-BE49-F238E27FC236}">
              <a16:creationId xmlns:a16="http://schemas.microsoft.com/office/drawing/2014/main" xmlns="" id="{00000000-0008-0000-0300-0000BA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75" name="Picture 55" descr="ecblank">
          <a:extLst>
            <a:ext uri="{FF2B5EF4-FFF2-40B4-BE49-F238E27FC236}">
              <a16:creationId xmlns:a16="http://schemas.microsoft.com/office/drawing/2014/main" xmlns="" id="{00000000-0008-0000-0300-0000BB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76" name="Picture 59" descr="ecblank">
          <a:extLst>
            <a:ext uri="{FF2B5EF4-FFF2-40B4-BE49-F238E27FC236}">
              <a16:creationId xmlns:a16="http://schemas.microsoft.com/office/drawing/2014/main" xmlns="" id="{00000000-0008-0000-0300-0000BC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77" name="Picture 63" descr="ecblank">
          <a:extLst>
            <a:ext uri="{FF2B5EF4-FFF2-40B4-BE49-F238E27FC236}">
              <a16:creationId xmlns:a16="http://schemas.microsoft.com/office/drawing/2014/main" xmlns="" id="{00000000-0008-0000-0300-0000BD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78" name="Picture 64" descr="ecblank">
          <a:extLst>
            <a:ext uri="{FF2B5EF4-FFF2-40B4-BE49-F238E27FC236}">
              <a16:creationId xmlns:a16="http://schemas.microsoft.com/office/drawing/2014/main" xmlns="" id="{00000000-0008-0000-0300-0000BE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79" name="Picture 65" descr="ecblank">
          <a:extLst>
            <a:ext uri="{FF2B5EF4-FFF2-40B4-BE49-F238E27FC236}">
              <a16:creationId xmlns:a16="http://schemas.microsoft.com/office/drawing/2014/main" xmlns="" id="{00000000-0008-0000-0300-0000BF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80" name="Picture 66" descr="ecblank">
          <a:extLst>
            <a:ext uri="{FF2B5EF4-FFF2-40B4-BE49-F238E27FC236}">
              <a16:creationId xmlns:a16="http://schemas.microsoft.com/office/drawing/2014/main" xmlns="" id="{00000000-0008-0000-0300-0000C0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81" name="Picture 68" descr="ecblank">
          <a:extLst>
            <a:ext uri="{FF2B5EF4-FFF2-40B4-BE49-F238E27FC236}">
              <a16:creationId xmlns:a16="http://schemas.microsoft.com/office/drawing/2014/main" xmlns="" id="{00000000-0008-0000-0300-0000C1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82" name="Picture 72" descr="ecblank">
          <a:extLst>
            <a:ext uri="{FF2B5EF4-FFF2-40B4-BE49-F238E27FC236}">
              <a16:creationId xmlns:a16="http://schemas.microsoft.com/office/drawing/2014/main" xmlns="" id="{00000000-0008-0000-0300-0000C2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83" name="Picture 97" descr="ecblank">
          <a:extLst>
            <a:ext uri="{FF2B5EF4-FFF2-40B4-BE49-F238E27FC236}">
              <a16:creationId xmlns:a16="http://schemas.microsoft.com/office/drawing/2014/main" xmlns="" id="{00000000-0008-0000-0300-0000C3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84" name="Picture 99" descr="ecblank">
          <a:extLst>
            <a:ext uri="{FF2B5EF4-FFF2-40B4-BE49-F238E27FC236}">
              <a16:creationId xmlns:a16="http://schemas.microsoft.com/office/drawing/2014/main" xmlns="" id="{00000000-0008-0000-0300-0000C4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85" name="Picture 101" descr="ecblank">
          <a:extLst>
            <a:ext uri="{FF2B5EF4-FFF2-40B4-BE49-F238E27FC236}">
              <a16:creationId xmlns:a16="http://schemas.microsoft.com/office/drawing/2014/main" xmlns="" id="{00000000-0008-0000-0300-0000C5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86" name="Picture 103" descr="ecblank">
          <a:extLst>
            <a:ext uri="{FF2B5EF4-FFF2-40B4-BE49-F238E27FC236}">
              <a16:creationId xmlns:a16="http://schemas.microsoft.com/office/drawing/2014/main" xmlns="" id="{00000000-0008-0000-0300-0000C6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87" name="Picture 105" descr="ecblank">
          <a:extLst>
            <a:ext uri="{FF2B5EF4-FFF2-40B4-BE49-F238E27FC236}">
              <a16:creationId xmlns:a16="http://schemas.microsoft.com/office/drawing/2014/main" xmlns="" id="{00000000-0008-0000-0300-0000C7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88" name="Picture 2" descr="ecblank">
          <a:extLst>
            <a:ext uri="{FF2B5EF4-FFF2-40B4-BE49-F238E27FC236}">
              <a16:creationId xmlns:a16="http://schemas.microsoft.com/office/drawing/2014/main" xmlns="" id="{00000000-0008-0000-0300-0000C8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89" name="Picture 6" descr="ecblank">
          <a:extLst>
            <a:ext uri="{FF2B5EF4-FFF2-40B4-BE49-F238E27FC236}">
              <a16:creationId xmlns:a16="http://schemas.microsoft.com/office/drawing/2014/main" xmlns="" id="{00000000-0008-0000-0300-0000C9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90" name="Picture 10" descr="ecblank">
          <a:extLst>
            <a:ext uri="{FF2B5EF4-FFF2-40B4-BE49-F238E27FC236}">
              <a16:creationId xmlns:a16="http://schemas.microsoft.com/office/drawing/2014/main" xmlns="" id="{00000000-0008-0000-0300-0000CA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91" name="Picture 14" descr="ecblank">
          <a:extLst>
            <a:ext uri="{FF2B5EF4-FFF2-40B4-BE49-F238E27FC236}">
              <a16:creationId xmlns:a16="http://schemas.microsoft.com/office/drawing/2014/main" xmlns="" id="{00000000-0008-0000-0300-0000CB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92" name="Picture 18" descr="ecblank">
          <a:extLst>
            <a:ext uri="{FF2B5EF4-FFF2-40B4-BE49-F238E27FC236}">
              <a16:creationId xmlns:a16="http://schemas.microsoft.com/office/drawing/2014/main" xmlns="" id="{00000000-0008-0000-0300-0000CC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93" name="Picture 22" descr="ecblank">
          <a:extLst>
            <a:ext uri="{FF2B5EF4-FFF2-40B4-BE49-F238E27FC236}">
              <a16:creationId xmlns:a16="http://schemas.microsoft.com/office/drawing/2014/main" xmlns="" id="{00000000-0008-0000-0300-0000CD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94" name="Picture 26" descr="ecblank">
          <a:extLst>
            <a:ext uri="{FF2B5EF4-FFF2-40B4-BE49-F238E27FC236}">
              <a16:creationId xmlns:a16="http://schemas.microsoft.com/office/drawing/2014/main" xmlns="" id="{00000000-0008-0000-0300-0000CE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95" name="Picture 30" descr="ecblank">
          <a:extLst>
            <a:ext uri="{FF2B5EF4-FFF2-40B4-BE49-F238E27FC236}">
              <a16:creationId xmlns:a16="http://schemas.microsoft.com/office/drawing/2014/main" xmlns="" id="{00000000-0008-0000-0300-0000CF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96" name="Picture 34" descr="ecblank">
          <a:extLst>
            <a:ext uri="{FF2B5EF4-FFF2-40B4-BE49-F238E27FC236}">
              <a16:creationId xmlns:a16="http://schemas.microsoft.com/office/drawing/2014/main" xmlns="" id="{00000000-0008-0000-0300-0000D0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97" name="Picture 38" descr="ecblank">
          <a:extLst>
            <a:ext uri="{FF2B5EF4-FFF2-40B4-BE49-F238E27FC236}">
              <a16:creationId xmlns:a16="http://schemas.microsoft.com/office/drawing/2014/main" xmlns="" id="{00000000-0008-0000-0300-0000D1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98" name="Picture 43" descr="ecblank">
          <a:extLst>
            <a:ext uri="{FF2B5EF4-FFF2-40B4-BE49-F238E27FC236}">
              <a16:creationId xmlns:a16="http://schemas.microsoft.com/office/drawing/2014/main" xmlns="" id="{00000000-0008-0000-0300-0000D2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99" name="Picture 47" descr="ecblank">
          <a:extLst>
            <a:ext uri="{FF2B5EF4-FFF2-40B4-BE49-F238E27FC236}">
              <a16:creationId xmlns:a16="http://schemas.microsoft.com/office/drawing/2014/main" xmlns="" id="{00000000-0008-0000-0300-0000D3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100" name="Picture 51" descr="ecblank">
          <a:extLst>
            <a:ext uri="{FF2B5EF4-FFF2-40B4-BE49-F238E27FC236}">
              <a16:creationId xmlns:a16="http://schemas.microsoft.com/office/drawing/2014/main" xmlns="" id="{00000000-0008-0000-0300-0000D4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101" name="Picture 55" descr="ecblank">
          <a:extLst>
            <a:ext uri="{FF2B5EF4-FFF2-40B4-BE49-F238E27FC236}">
              <a16:creationId xmlns:a16="http://schemas.microsoft.com/office/drawing/2014/main" xmlns="" id="{00000000-0008-0000-0300-0000D5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102" name="Picture 59" descr="ecblank">
          <a:extLst>
            <a:ext uri="{FF2B5EF4-FFF2-40B4-BE49-F238E27FC236}">
              <a16:creationId xmlns:a16="http://schemas.microsoft.com/office/drawing/2014/main" xmlns="" id="{00000000-0008-0000-0300-0000D6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103" name="Picture 63" descr="ecblank">
          <a:extLst>
            <a:ext uri="{FF2B5EF4-FFF2-40B4-BE49-F238E27FC236}">
              <a16:creationId xmlns:a16="http://schemas.microsoft.com/office/drawing/2014/main" xmlns="" id="{00000000-0008-0000-0300-0000D7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104" name="Picture 64" descr="ecblank">
          <a:extLst>
            <a:ext uri="{FF2B5EF4-FFF2-40B4-BE49-F238E27FC236}">
              <a16:creationId xmlns:a16="http://schemas.microsoft.com/office/drawing/2014/main" xmlns="" id="{00000000-0008-0000-0300-0000D8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105" name="Picture 65" descr="ecblank">
          <a:extLst>
            <a:ext uri="{FF2B5EF4-FFF2-40B4-BE49-F238E27FC236}">
              <a16:creationId xmlns:a16="http://schemas.microsoft.com/office/drawing/2014/main" xmlns="" id="{00000000-0008-0000-0300-0000D9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106" name="Picture 66" descr="ecblank">
          <a:extLst>
            <a:ext uri="{FF2B5EF4-FFF2-40B4-BE49-F238E27FC236}">
              <a16:creationId xmlns:a16="http://schemas.microsoft.com/office/drawing/2014/main" xmlns="" id="{00000000-0008-0000-0300-0000DA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107" name="Picture 68" descr="ecblank">
          <a:extLst>
            <a:ext uri="{FF2B5EF4-FFF2-40B4-BE49-F238E27FC236}">
              <a16:creationId xmlns:a16="http://schemas.microsoft.com/office/drawing/2014/main" xmlns="" id="{00000000-0008-0000-0300-0000DB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108" name="Picture 72" descr="ecblank">
          <a:extLst>
            <a:ext uri="{FF2B5EF4-FFF2-40B4-BE49-F238E27FC236}">
              <a16:creationId xmlns:a16="http://schemas.microsoft.com/office/drawing/2014/main" xmlns="" id="{00000000-0008-0000-0300-0000DC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109" name="Picture 97" descr="ecblank">
          <a:extLst>
            <a:ext uri="{FF2B5EF4-FFF2-40B4-BE49-F238E27FC236}">
              <a16:creationId xmlns:a16="http://schemas.microsoft.com/office/drawing/2014/main" xmlns="" id="{00000000-0008-0000-0300-0000DD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110" name="Picture 99" descr="ecblank">
          <a:extLst>
            <a:ext uri="{FF2B5EF4-FFF2-40B4-BE49-F238E27FC236}">
              <a16:creationId xmlns:a16="http://schemas.microsoft.com/office/drawing/2014/main" xmlns="" id="{00000000-0008-0000-0300-0000DE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111" name="Picture 101" descr="ecblank">
          <a:extLst>
            <a:ext uri="{FF2B5EF4-FFF2-40B4-BE49-F238E27FC236}">
              <a16:creationId xmlns:a16="http://schemas.microsoft.com/office/drawing/2014/main" xmlns="" id="{00000000-0008-0000-0300-0000DF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112" name="Picture 103" descr="ecblank">
          <a:extLst>
            <a:ext uri="{FF2B5EF4-FFF2-40B4-BE49-F238E27FC236}">
              <a16:creationId xmlns:a16="http://schemas.microsoft.com/office/drawing/2014/main" xmlns="" id="{00000000-0008-0000-0300-0000E0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13" name="Picture 30" descr="ecblank">
          <a:extLst>
            <a:ext uri="{FF2B5EF4-FFF2-40B4-BE49-F238E27FC236}">
              <a16:creationId xmlns:a16="http://schemas.microsoft.com/office/drawing/2014/main" xmlns="" id="{00000000-0008-0000-0300-0000E1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14" name="Picture 34" descr="ecblank">
          <a:extLst>
            <a:ext uri="{FF2B5EF4-FFF2-40B4-BE49-F238E27FC236}">
              <a16:creationId xmlns:a16="http://schemas.microsoft.com/office/drawing/2014/main" xmlns="" id="{00000000-0008-0000-0300-0000E2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15" name="Picture 38" descr="ecblank">
          <a:extLst>
            <a:ext uri="{FF2B5EF4-FFF2-40B4-BE49-F238E27FC236}">
              <a16:creationId xmlns:a16="http://schemas.microsoft.com/office/drawing/2014/main" xmlns="" id="{00000000-0008-0000-0300-0000E3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16" name="Picture 43" descr="ecblank">
          <a:extLst>
            <a:ext uri="{FF2B5EF4-FFF2-40B4-BE49-F238E27FC236}">
              <a16:creationId xmlns:a16="http://schemas.microsoft.com/office/drawing/2014/main" xmlns="" id="{00000000-0008-0000-0300-0000E4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17" name="Picture 47" descr="ecblank">
          <a:extLst>
            <a:ext uri="{FF2B5EF4-FFF2-40B4-BE49-F238E27FC236}">
              <a16:creationId xmlns:a16="http://schemas.microsoft.com/office/drawing/2014/main" xmlns="" id="{00000000-0008-0000-0300-0000E5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18" name="Picture 51" descr="ecblank">
          <a:extLst>
            <a:ext uri="{FF2B5EF4-FFF2-40B4-BE49-F238E27FC236}">
              <a16:creationId xmlns:a16="http://schemas.microsoft.com/office/drawing/2014/main" xmlns="" id="{00000000-0008-0000-0300-0000E6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19" name="Picture 55" descr="ecblank">
          <a:extLst>
            <a:ext uri="{FF2B5EF4-FFF2-40B4-BE49-F238E27FC236}">
              <a16:creationId xmlns:a16="http://schemas.microsoft.com/office/drawing/2014/main" xmlns="" id="{00000000-0008-0000-0300-0000E7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20" name="Picture 59" descr="ecblank">
          <a:extLst>
            <a:ext uri="{FF2B5EF4-FFF2-40B4-BE49-F238E27FC236}">
              <a16:creationId xmlns:a16="http://schemas.microsoft.com/office/drawing/2014/main" xmlns="" id="{00000000-0008-0000-0300-0000E8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21" name="Picture 63" descr="ecblank">
          <a:extLst>
            <a:ext uri="{FF2B5EF4-FFF2-40B4-BE49-F238E27FC236}">
              <a16:creationId xmlns:a16="http://schemas.microsoft.com/office/drawing/2014/main" xmlns="" id="{00000000-0008-0000-0300-0000E9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22" name="Picture 64" descr="ecblank">
          <a:extLst>
            <a:ext uri="{FF2B5EF4-FFF2-40B4-BE49-F238E27FC236}">
              <a16:creationId xmlns:a16="http://schemas.microsoft.com/office/drawing/2014/main" xmlns="" id="{00000000-0008-0000-0300-0000EA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23" name="Picture 65" descr="ecblank">
          <a:extLst>
            <a:ext uri="{FF2B5EF4-FFF2-40B4-BE49-F238E27FC236}">
              <a16:creationId xmlns:a16="http://schemas.microsoft.com/office/drawing/2014/main" xmlns="" id="{00000000-0008-0000-0300-0000EB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24" name="Picture 66" descr="ecblank">
          <a:extLst>
            <a:ext uri="{FF2B5EF4-FFF2-40B4-BE49-F238E27FC236}">
              <a16:creationId xmlns:a16="http://schemas.microsoft.com/office/drawing/2014/main" xmlns="" id="{00000000-0008-0000-0300-0000EC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25" name="Picture 68" descr="ecblank">
          <a:extLst>
            <a:ext uri="{FF2B5EF4-FFF2-40B4-BE49-F238E27FC236}">
              <a16:creationId xmlns:a16="http://schemas.microsoft.com/office/drawing/2014/main" xmlns="" id="{00000000-0008-0000-0300-0000ED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26" name="Picture 72" descr="ecblank">
          <a:extLst>
            <a:ext uri="{FF2B5EF4-FFF2-40B4-BE49-F238E27FC236}">
              <a16:creationId xmlns:a16="http://schemas.microsoft.com/office/drawing/2014/main" xmlns="" id="{00000000-0008-0000-0300-0000EE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27" name="Picture 97" descr="ecblank">
          <a:extLst>
            <a:ext uri="{FF2B5EF4-FFF2-40B4-BE49-F238E27FC236}">
              <a16:creationId xmlns:a16="http://schemas.microsoft.com/office/drawing/2014/main" xmlns="" id="{00000000-0008-0000-0300-0000EF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28" name="Picture 99" descr="ecblank">
          <a:extLst>
            <a:ext uri="{FF2B5EF4-FFF2-40B4-BE49-F238E27FC236}">
              <a16:creationId xmlns:a16="http://schemas.microsoft.com/office/drawing/2014/main" xmlns="" id="{00000000-0008-0000-0300-0000F0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29" name="Picture 101" descr="ecblank">
          <a:extLst>
            <a:ext uri="{FF2B5EF4-FFF2-40B4-BE49-F238E27FC236}">
              <a16:creationId xmlns:a16="http://schemas.microsoft.com/office/drawing/2014/main" xmlns="" id="{00000000-0008-0000-0300-0000F1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30" name="Picture 103" descr="ecblank">
          <a:extLst>
            <a:ext uri="{FF2B5EF4-FFF2-40B4-BE49-F238E27FC236}">
              <a16:creationId xmlns:a16="http://schemas.microsoft.com/office/drawing/2014/main" xmlns="" id="{00000000-0008-0000-0300-0000F2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31" name="Picture 105" descr="ecblank">
          <a:extLst>
            <a:ext uri="{FF2B5EF4-FFF2-40B4-BE49-F238E27FC236}">
              <a16:creationId xmlns:a16="http://schemas.microsoft.com/office/drawing/2014/main" xmlns="" id="{00000000-0008-0000-0300-0000F3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32" name="Picture 2" descr="ecblank">
          <a:extLst>
            <a:ext uri="{FF2B5EF4-FFF2-40B4-BE49-F238E27FC236}">
              <a16:creationId xmlns:a16="http://schemas.microsoft.com/office/drawing/2014/main" xmlns="" id="{00000000-0008-0000-0300-0000F4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33" name="Picture 6" descr="ecblank">
          <a:extLst>
            <a:ext uri="{FF2B5EF4-FFF2-40B4-BE49-F238E27FC236}">
              <a16:creationId xmlns:a16="http://schemas.microsoft.com/office/drawing/2014/main" xmlns="" id="{00000000-0008-0000-0300-0000F5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34" name="Picture 10" descr="ecblank">
          <a:extLst>
            <a:ext uri="{FF2B5EF4-FFF2-40B4-BE49-F238E27FC236}">
              <a16:creationId xmlns:a16="http://schemas.microsoft.com/office/drawing/2014/main" xmlns="" id="{00000000-0008-0000-0300-0000F6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35" name="Picture 14" descr="ecblank">
          <a:extLst>
            <a:ext uri="{FF2B5EF4-FFF2-40B4-BE49-F238E27FC236}">
              <a16:creationId xmlns:a16="http://schemas.microsoft.com/office/drawing/2014/main" xmlns="" id="{00000000-0008-0000-0300-0000F7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36" name="Picture 18" descr="ecblank">
          <a:extLst>
            <a:ext uri="{FF2B5EF4-FFF2-40B4-BE49-F238E27FC236}">
              <a16:creationId xmlns:a16="http://schemas.microsoft.com/office/drawing/2014/main" xmlns="" id="{00000000-0008-0000-0300-0000F8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37" name="Picture 22" descr="ecblank">
          <a:extLst>
            <a:ext uri="{FF2B5EF4-FFF2-40B4-BE49-F238E27FC236}">
              <a16:creationId xmlns:a16="http://schemas.microsoft.com/office/drawing/2014/main" xmlns="" id="{00000000-0008-0000-0300-0000F9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38" name="Picture 26" descr="ecblank">
          <a:extLst>
            <a:ext uri="{FF2B5EF4-FFF2-40B4-BE49-F238E27FC236}">
              <a16:creationId xmlns:a16="http://schemas.microsoft.com/office/drawing/2014/main" xmlns="" id="{00000000-0008-0000-0300-0000FA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39" name="Picture 30" descr="ecblank">
          <a:extLst>
            <a:ext uri="{FF2B5EF4-FFF2-40B4-BE49-F238E27FC236}">
              <a16:creationId xmlns:a16="http://schemas.microsoft.com/office/drawing/2014/main" xmlns="" id="{00000000-0008-0000-0300-0000FB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40" name="Picture 34" descr="ecblank">
          <a:extLst>
            <a:ext uri="{FF2B5EF4-FFF2-40B4-BE49-F238E27FC236}">
              <a16:creationId xmlns:a16="http://schemas.microsoft.com/office/drawing/2014/main" xmlns="" id="{00000000-0008-0000-0300-0000FC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41" name="Picture 38" descr="ecblank">
          <a:extLst>
            <a:ext uri="{FF2B5EF4-FFF2-40B4-BE49-F238E27FC236}">
              <a16:creationId xmlns:a16="http://schemas.microsoft.com/office/drawing/2014/main" xmlns="" id="{00000000-0008-0000-0300-0000FD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42" name="Picture 43" descr="ecblank">
          <a:extLst>
            <a:ext uri="{FF2B5EF4-FFF2-40B4-BE49-F238E27FC236}">
              <a16:creationId xmlns:a16="http://schemas.microsoft.com/office/drawing/2014/main" xmlns="" id="{00000000-0008-0000-0300-0000FE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43" name="Picture 47" descr="ecblank">
          <a:extLst>
            <a:ext uri="{FF2B5EF4-FFF2-40B4-BE49-F238E27FC236}">
              <a16:creationId xmlns:a16="http://schemas.microsoft.com/office/drawing/2014/main" xmlns="" id="{00000000-0008-0000-0300-0000FF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44" name="Picture 51" descr="ecblank">
          <a:extLst>
            <a:ext uri="{FF2B5EF4-FFF2-40B4-BE49-F238E27FC236}">
              <a16:creationId xmlns:a16="http://schemas.microsoft.com/office/drawing/2014/main" xmlns="" id="{00000000-0008-0000-0300-000000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45" name="Picture 55" descr="ecblank">
          <a:extLst>
            <a:ext uri="{FF2B5EF4-FFF2-40B4-BE49-F238E27FC236}">
              <a16:creationId xmlns:a16="http://schemas.microsoft.com/office/drawing/2014/main" xmlns="" id="{00000000-0008-0000-0300-000001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46" name="Picture 59" descr="ecblank">
          <a:extLst>
            <a:ext uri="{FF2B5EF4-FFF2-40B4-BE49-F238E27FC236}">
              <a16:creationId xmlns:a16="http://schemas.microsoft.com/office/drawing/2014/main" xmlns="" id="{00000000-0008-0000-0300-000002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47" name="Picture 63" descr="ecblank">
          <a:extLst>
            <a:ext uri="{FF2B5EF4-FFF2-40B4-BE49-F238E27FC236}">
              <a16:creationId xmlns:a16="http://schemas.microsoft.com/office/drawing/2014/main" xmlns="" id="{00000000-0008-0000-0300-000003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48" name="Picture 64" descr="ecblank">
          <a:extLst>
            <a:ext uri="{FF2B5EF4-FFF2-40B4-BE49-F238E27FC236}">
              <a16:creationId xmlns:a16="http://schemas.microsoft.com/office/drawing/2014/main" xmlns="" id="{00000000-0008-0000-0300-000004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49" name="Picture 65" descr="ecblank">
          <a:extLst>
            <a:ext uri="{FF2B5EF4-FFF2-40B4-BE49-F238E27FC236}">
              <a16:creationId xmlns:a16="http://schemas.microsoft.com/office/drawing/2014/main" xmlns="" id="{00000000-0008-0000-0300-000005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50" name="Picture 66" descr="ecblank">
          <a:extLst>
            <a:ext uri="{FF2B5EF4-FFF2-40B4-BE49-F238E27FC236}">
              <a16:creationId xmlns:a16="http://schemas.microsoft.com/office/drawing/2014/main" xmlns="" id="{00000000-0008-0000-0300-000006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51" name="Picture 68" descr="ecblank">
          <a:extLst>
            <a:ext uri="{FF2B5EF4-FFF2-40B4-BE49-F238E27FC236}">
              <a16:creationId xmlns:a16="http://schemas.microsoft.com/office/drawing/2014/main" xmlns="" id="{00000000-0008-0000-0300-000007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52" name="Picture 72" descr="ecblank">
          <a:extLst>
            <a:ext uri="{FF2B5EF4-FFF2-40B4-BE49-F238E27FC236}">
              <a16:creationId xmlns:a16="http://schemas.microsoft.com/office/drawing/2014/main" xmlns="" id="{00000000-0008-0000-0300-000008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53" name="Picture 97" descr="ecblank">
          <a:extLst>
            <a:ext uri="{FF2B5EF4-FFF2-40B4-BE49-F238E27FC236}">
              <a16:creationId xmlns:a16="http://schemas.microsoft.com/office/drawing/2014/main" xmlns="" id="{00000000-0008-0000-0300-000009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54" name="Picture 99" descr="ecblank">
          <a:extLst>
            <a:ext uri="{FF2B5EF4-FFF2-40B4-BE49-F238E27FC236}">
              <a16:creationId xmlns:a16="http://schemas.microsoft.com/office/drawing/2014/main" xmlns="" id="{00000000-0008-0000-0300-00000A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55" name="Picture 101" descr="ecblank">
          <a:extLst>
            <a:ext uri="{FF2B5EF4-FFF2-40B4-BE49-F238E27FC236}">
              <a16:creationId xmlns:a16="http://schemas.microsoft.com/office/drawing/2014/main" xmlns="" id="{00000000-0008-0000-0300-00000B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56" name="Picture 103" descr="ecblank">
          <a:extLst>
            <a:ext uri="{FF2B5EF4-FFF2-40B4-BE49-F238E27FC236}">
              <a16:creationId xmlns:a16="http://schemas.microsoft.com/office/drawing/2014/main" xmlns="" id="{00000000-0008-0000-0300-00000C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57" name="Picture 26" descr="ecblank">
          <a:extLst>
            <a:ext uri="{FF2B5EF4-FFF2-40B4-BE49-F238E27FC236}">
              <a16:creationId xmlns:a16="http://schemas.microsoft.com/office/drawing/2014/main" xmlns="" id="{00000000-0008-0000-0300-00000D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58" name="Picture 30" descr="ecblank">
          <a:extLst>
            <a:ext uri="{FF2B5EF4-FFF2-40B4-BE49-F238E27FC236}">
              <a16:creationId xmlns:a16="http://schemas.microsoft.com/office/drawing/2014/main" xmlns="" id="{00000000-0008-0000-0300-00000E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59" name="Picture 34" descr="ecblank">
          <a:extLst>
            <a:ext uri="{FF2B5EF4-FFF2-40B4-BE49-F238E27FC236}">
              <a16:creationId xmlns:a16="http://schemas.microsoft.com/office/drawing/2014/main" xmlns="" id="{00000000-0008-0000-0300-00000F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60" name="Picture 38" descr="ecblank">
          <a:extLst>
            <a:ext uri="{FF2B5EF4-FFF2-40B4-BE49-F238E27FC236}">
              <a16:creationId xmlns:a16="http://schemas.microsoft.com/office/drawing/2014/main" xmlns="" id="{00000000-0008-0000-0300-000010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61" name="Picture 43" descr="ecblank">
          <a:extLst>
            <a:ext uri="{FF2B5EF4-FFF2-40B4-BE49-F238E27FC236}">
              <a16:creationId xmlns:a16="http://schemas.microsoft.com/office/drawing/2014/main" xmlns="" id="{00000000-0008-0000-0300-000011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62" name="Picture 47" descr="ecblank">
          <a:extLst>
            <a:ext uri="{FF2B5EF4-FFF2-40B4-BE49-F238E27FC236}">
              <a16:creationId xmlns:a16="http://schemas.microsoft.com/office/drawing/2014/main" xmlns="" id="{00000000-0008-0000-0300-000012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63" name="Picture 51" descr="ecblank">
          <a:extLst>
            <a:ext uri="{FF2B5EF4-FFF2-40B4-BE49-F238E27FC236}">
              <a16:creationId xmlns:a16="http://schemas.microsoft.com/office/drawing/2014/main" xmlns="" id="{00000000-0008-0000-0300-000013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64" name="Picture 55" descr="ecblank">
          <a:extLst>
            <a:ext uri="{FF2B5EF4-FFF2-40B4-BE49-F238E27FC236}">
              <a16:creationId xmlns:a16="http://schemas.microsoft.com/office/drawing/2014/main" xmlns="" id="{00000000-0008-0000-0300-000014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65" name="Picture 59" descr="ecblank">
          <a:extLst>
            <a:ext uri="{FF2B5EF4-FFF2-40B4-BE49-F238E27FC236}">
              <a16:creationId xmlns:a16="http://schemas.microsoft.com/office/drawing/2014/main" xmlns="" id="{00000000-0008-0000-0300-000015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66" name="Picture 63" descr="ecblank">
          <a:extLst>
            <a:ext uri="{FF2B5EF4-FFF2-40B4-BE49-F238E27FC236}">
              <a16:creationId xmlns:a16="http://schemas.microsoft.com/office/drawing/2014/main" xmlns="" id="{00000000-0008-0000-0300-000016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67" name="Picture 64" descr="ecblank">
          <a:extLst>
            <a:ext uri="{FF2B5EF4-FFF2-40B4-BE49-F238E27FC236}">
              <a16:creationId xmlns:a16="http://schemas.microsoft.com/office/drawing/2014/main" xmlns="" id="{00000000-0008-0000-0300-000017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68" name="Picture 65" descr="ecblank">
          <a:extLst>
            <a:ext uri="{FF2B5EF4-FFF2-40B4-BE49-F238E27FC236}">
              <a16:creationId xmlns:a16="http://schemas.microsoft.com/office/drawing/2014/main" xmlns="" id="{00000000-0008-0000-0300-000018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69" name="Picture 66" descr="ecblank">
          <a:extLst>
            <a:ext uri="{FF2B5EF4-FFF2-40B4-BE49-F238E27FC236}">
              <a16:creationId xmlns:a16="http://schemas.microsoft.com/office/drawing/2014/main" xmlns="" id="{00000000-0008-0000-0300-000019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70" name="Picture 68" descr="ecblank">
          <a:extLst>
            <a:ext uri="{FF2B5EF4-FFF2-40B4-BE49-F238E27FC236}">
              <a16:creationId xmlns:a16="http://schemas.microsoft.com/office/drawing/2014/main" xmlns="" id="{00000000-0008-0000-0300-00001A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71" name="Picture 72" descr="ecblank">
          <a:extLst>
            <a:ext uri="{FF2B5EF4-FFF2-40B4-BE49-F238E27FC236}">
              <a16:creationId xmlns:a16="http://schemas.microsoft.com/office/drawing/2014/main" xmlns="" id="{00000000-0008-0000-0300-00001B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72" name="Picture 97" descr="ecblank">
          <a:extLst>
            <a:ext uri="{FF2B5EF4-FFF2-40B4-BE49-F238E27FC236}">
              <a16:creationId xmlns:a16="http://schemas.microsoft.com/office/drawing/2014/main" xmlns="" id="{00000000-0008-0000-0300-00001C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73" name="Picture 99" descr="ecblank">
          <a:extLst>
            <a:ext uri="{FF2B5EF4-FFF2-40B4-BE49-F238E27FC236}">
              <a16:creationId xmlns:a16="http://schemas.microsoft.com/office/drawing/2014/main" xmlns="" id="{00000000-0008-0000-0300-00001D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74" name="Picture 101" descr="ecblank">
          <a:extLst>
            <a:ext uri="{FF2B5EF4-FFF2-40B4-BE49-F238E27FC236}">
              <a16:creationId xmlns:a16="http://schemas.microsoft.com/office/drawing/2014/main" xmlns="" id="{00000000-0008-0000-0300-00001E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75" name="Picture 103" descr="ecblank">
          <a:extLst>
            <a:ext uri="{FF2B5EF4-FFF2-40B4-BE49-F238E27FC236}">
              <a16:creationId xmlns:a16="http://schemas.microsoft.com/office/drawing/2014/main" xmlns="" id="{00000000-0008-0000-0300-00001F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76" name="Picture 105" descr="ecblank">
          <a:extLst>
            <a:ext uri="{FF2B5EF4-FFF2-40B4-BE49-F238E27FC236}">
              <a16:creationId xmlns:a16="http://schemas.microsoft.com/office/drawing/2014/main" xmlns="" id="{00000000-0008-0000-0300-000020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77" name="Picture 2" descr="ecblank">
          <a:extLst>
            <a:ext uri="{FF2B5EF4-FFF2-40B4-BE49-F238E27FC236}">
              <a16:creationId xmlns:a16="http://schemas.microsoft.com/office/drawing/2014/main" xmlns="" id="{00000000-0008-0000-0300-000021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78" name="Picture 6" descr="ecblank">
          <a:extLst>
            <a:ext uri="{FF2B5EF4-FFF2-40B4-BE49-F238E27FC236}">
              <a16:creationId xmlns:a16="http://schemas.microsoft.com/office/drawing/2014/main" xmlns="" id="{00000000-0008-0000-0300-000022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79" name="Picture 10" descr="ecblank">
          <a:extLst>
            <a:ext uri="{FF2B5EF4-FFF2-40B4-BE49-F238E27FC236}">
              <a16:creationId xmlns:a16="http://schemas.microsoft.com/office/drawing/2014/main" xmlns="" id="{00000000-0008-0000-0300-000023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80" name="Picture 14" descr="ecblank">
          <a:extLst>
            <a:ext uri="{FF2B5EF4-FFF2-40B4-BE49-F238E27FC236}">
              <a16:creationId xmlns:a16="http://schemas.microsoft.com/office/drawing/2014/main" xmlns="" id="{00000000-0008-0000-0300-000024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81" name="Picture 18" descr="ecblank">
          <a:extLst>
            <a:ext uri="{FF2B5EF4-FFF2-40B4-BE49-F238E27FC236}">
              <a16:creationId xmlns:a16="http://schemas.microsoft.com/office/drawing/2014/main" xmlns="" id="{00000000-0008-0000-0300-000025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82" name="Picture 22" descr="ecblank">
          <a:extLst>
            <a:ext uri="{FF2B5EF4-FFF2-40B4-BE49-F238E27FC236}">
              <a16:creationId xmlns:a16="http://schemas.microsoft.com/office/drawing/2014/main" xmlns="" id="{00000000-0008-0000-0300-000026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83" name="Picture 26" descr="ecblank">
          <a:extLst>
            <a:ext uri="{FF2B5EF4-FFF2-40B4-BE49-F238E27FC236}">
              <a16:creationId xmlns:a16="http://schemas.microsoft.com/office/drawing/2014/main" xmlns="" id="{00000000-0008-0000-0300-000027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84" name="Picture 30" descr="ecblank">
          <a:extLst>
            <a:ext uri="{FF2B5EF4-FFF2-40B4-BE49-F238E27FC236}">
              <a16:creationId xmlns:a16="http://schemas.microsoft.com/office/drawing/2014/main" xmlns="" id="{00000000-0008-0000-0300-000028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85" name="Picture 34" descr="ecblank">
          <a:extLst>
            <a:ext uri="{FF2B5EF4-FFF2-40B4-BE49-F238E27FC236}">
              <a16:creationId xmlns:a16="http://schemas.microsoft.com/office/drawing/2014/main" xmlns="" id="{00000000-0008-0000-0300-000029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86" name="Picture 38" descr="ecblank">
          <a:extLst>
            <a:ext uri="{FF2B5EF4-FFF2-40B4-BE49-F238E27FC236}">
              <a16:creationId xmlns:a16="http://schemas.microsoft.com/office/drawing/2014/main" xmlns="" id="{00000000-0008-0000-0300-00002A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87" name="Picture 43" descr="ecblank">
          <a:extLst>
            <a:ext uri="{FF2B5EF4-FFF2-40B4-BE49-F238E27FC236}">
              <a16:creationId xmlns:a16="http://schemas.microsoft.com/office/drawing/2014/main" xmlns="" id="{00000000-0008-0000-0300-00002B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88" name="Picture 47" descr="ecblank">
          <a:extLst>
            <a:ext uri="{FF2B5EF4-FFF2-40B4-BE49-F238E27FC236}">
              <a16:creationId xmlns:a16="http://schemas.microsoft.com/office/drawing/2014/main" xmlns="" id="{00000000-0008-0000-0300-00002C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89" name="Picture 51" descr="ecblank">
          <a:extLst>
            <a:ext uri="{FF2B5EF4-FFF2-40B4-BE49-F238E27FC236}">
              <a16:creationId xmlns:a16="http://schemas.microsoft.com/office/drawing/2014/main" xmlns="" id="{00000000-0008-0000-0300-00002D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90" name="Picture 55" descr="ecblank">
          <a:extLst>
            <a:ext uri="{FF2B5EF4-FFF2-40B4-BE49-F238E27FC236}">
              <a16:creationId xmlns:a16="http://schemas.microsoft.com/office/drawing/2014/main" xmlns="" id="{00000000-0008-0000-0300-00002E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91" name="Picture 59" descr="ecblank">
          <a:extLst>
            <a:ext uri="{FF2B5EF4-FFF2-40B4-BE49-F238E27FC236}">
              <a16:creationId xmlns:a16="http://schemas.microsoft.com/office/drawing/2014/main" xmlns="" id="{00000000-0008-0000-0300-00002F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92" name="Picture 63" descr="ecblank">
          <a:extLst>
            <a:ext uri="{FF2B5EF4-FFF2-40B4-BE49-F238E27FC236}">
              <a16:creationId xmlns:a16="http://schemas.microsoft.com/office/drawing/2014/main" xmlns="" id="{00000000-0008-0000-0300-000030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93" name="Picture 64" descr="ecblank">
          <a:extLst>
            <a:ext uri="{FF2B5EF4-FFF2-40B4-BE49-F238E27FC236}">
              <a16:creationId xmlns:a16="http://schemas.microsoft.com/office/drawing/2014/main" xmlns="" id="{00000000-0008-0000-0300-000031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94" name="Picture 65" descr="ecblank">
          <a:extLst>
            <a:ext uri="{FF2B5EF4-FFF2-40B4-BE49-F238E27FC236}">
              <a16:creationId xmlns:a16="http://schemas.microsoft.com/office/drawing/2014/main" xmlns="" id="{00000000-0008-0000-0300-000032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95" name="Picture 66" descr="ecblank">
          <a:extLst>
            <a:ext uri="{FF2B5EF4-FFF2-40B4-BE49-F238E27FC236}">
              <a16:creationId xmlns:a16="http://schemas.microsoft.com/office/drawing/2014/main" xmlns="" id="{00000000-0008-0000-0300-000033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96" name="Picture 68" descr="ecblank">
          <a:extLst>
            <a:ext uri="{FF2B5EF4-FFF2-40B4-BE49-F238E27FC236}">
              <a16:creationId xmlns:a16="http://schemas.microsoft.com/office/drawing/2014/main" xmlns="" id="{00000000-0008-0000-0300-000034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97" name="Picture 72" descr="ecblank">
          <a:extLst>
            <a:ext uri="{FF2B5EF4-FFF2-40B4-BE49-F238E27FC236}">
              <a16:creationId xmlns:a16="http://schemas.microsoft.com/office/drawing/2014/main" xmlns="" id="{00000000-0008-0000-0300-000035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98" name="Picture 97" descr="ecblank">
          <a:extLst>
            <a:ext uri="{FF2B5EF4-FFF2-40B4-BE49-F238E27FC236}">
              <a16:creationId xmlns:a16="http://schemas.microsoft.com/office/drawing/2014/main" xmlns="" id="{00000000-0008-0000-0300-000036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99" name="Picture 99" descr="ecblank">
          <a:extLst>
            <a:ext uri="{FF2B5EF4-FFF2-40B4-BE49-F238E27FC236}">
              <a16:creationId xmlns:a16="http://schemas.microsoft.com/office/drawing/2014/main" xmlns="" id="{00000000-0008-0000-0300-000037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200" name="Picture 101" descr="ecblank">
          <a:extLst>
            <a:ext uri="{FF2B5EF4-FFF2-40B4-BE49-F238E27FC236}">
              <a16:creationId xmlns:a16="http://schemas.microsoft.com/office/drawing/2014/main" xmlns="" id="{00000000-0008-0000-0300-000038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201" name="Picture 103" descr="ecblank">
          <a:extLst>
            <a:ext uri="{FF2B5EF4-FFF2-40B4-BE49-F238E27FC236}">
              <a16:creationId xmlns:a16="http://schemas.microsoft.com/office/drawing/2014/main" xmlns="" id="{00000000-0008-0000-0300-000039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02" name="Picture 30" descr="ecblank">
          <a:extLst>
            <a:ext uri="{FF2B5EF4-FFF2-40B4-BE49-F238E27FC236}">
              <a16:creationId xmlns:a16="http://schemas.microsoft.com/office/drawing/2014/main" xmlns="" id="{00000000-0008-0000-0300-00003A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03" name="Picture 34" descr="ecblank">
          <a:extLst>
            <a:ext uri="{FF2B5EF4-FFF2-40B4-BE49-F238E27FC236}">
              <a16:creationId xmlns:a16="http://schemas.microsoft.com/office/drawing/2014/main" xmlns="" id="{00000000-0008-0000-0300-00003B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04" name="Picture 38" descr="ecblank">
          <a:extLst>
            <a:ext uri="{FF2B5EF4-FFF2-40B4-BE49-F238E27FC236}">
              <a16:creationId xmlns:a16="http://schemas.microsoft.com/office/drawing/2014/main" xmlns="" id="{00000000-0008-0000-0300-00003C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05" name="Picture 43" descr="ecblank">
          <a:extLst>
            <a:ext uri="{FF2B5EF4-FFF2-40B4-BE49-F238E27FC236}">
              <a16:creationId xmlns:a16="http://schemas.microsoft.com/office/drawing/2014/main" xmlns="" id="{00000000-0008-0000-0300-00003D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06" name="Picture 47" descr="ecblank">
          <a:extLst>
            <a:ext uri="{FF2B5EF4-FFF2-40B4-BE49-F238E27FC236}">
              <a16:creationId xmlns:a16="http://schemas.microsoft.com/office/drawing/2014/main" xmlns="" id="{00000000-0008-0000-0300-00003E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07" name="Picture 51" descr="ecblank">
          <a:extLst>
            <a:ext uri="{FF2B5EF4-FFF2-40B4-BE49-F238E27FC236}">
              <a16:creationId xmlns:a16="http://schemas.microsoft.com/office/drawing/2014/main" xmlns="" id="{00000000-0008-0000-0300-00003F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08" name="Picture 55" descr="ecblank">
          <a:extLst>
            <a:ext uri="{FF2B5EF4-FFF2-40B4-BE49-F238E27FC236}">
              <a16:creationId xmlns:a16="http://schemas.microsoft.com/office/drawing/2014/main" xmlns="" id="{00000000-0008-0000-0300-000040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09" name="Picture 59" descr="ecblank">
          <a:extLst>
            <a:ext uri="{FF2B5EF4-FFF2-40B4-BE49-F238E27FC236}">
              <a16:creationId xmlns:a16="http://schemas.microsoft.com/office/drawing/2014/main" xmlns="" id="{00000000-0008-0000-0300-000041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10" name="Picture 63" descr="ecblank">
          <a:extLst>
            <a:ext uri="{FF2B5EF4-FFF2-40B4-BE49-F238E27FC236}">
              <a16:creationId xmlns:a16="http://schemas.microsoft.com/office/drawing/2014/main" xmlns="" id="{00000000-0008-0000-0300-000042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11" name="Picture 64" descr="ecblank">
          <a:extLst>
            <a:ext uri="{FF2B5EF4-FFF2-40B4-BE49-F238E27FC236}">
              <a16:creationId xmlns:a16="http://schemas.microsoft.com/office/drawing/2014/main" xmlns="" id="{00000000-0008-0000-0300-000043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12" name="Picture 65" descr="ecblank">
          <a:extLst>
            <a:ext uri="{FF2B5EF4-FFF2-40B4-BE49-F238E27FC236}">
              <a16:creationId xmlns:a16="http://schemas.microsoft.com/office/drawing/2014/main" xmlns="" id="{00000000-0008-0000-0300-000044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13" name="Picture 66" descr="ecblank">
          <a:extLst>
            <a:ext uri="{FF2B5EF4-FFF2-40B4-BE49-F238E27FC236}">
              <a16:creationId xmlns:a16="http://schemas.microsoft.com/office/drawing/2014/main" xmlns="" id="{00000000-0008-0000-0300-000045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14" name="Picture 68" descr="ecblank">
          <a:extLst>
            <a:ext uri="{FF2B5EF4-FFF2-40B4-BE49-F238E27FC236}">
              <a16:creationId xmlns:a16="http://schemas.microsoft.com/office/drawing/2014/main" xmlns="" id="{00000000-0008-0000-0300-000046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15" name="Picture 72" descr="ecblank">
          <a:extLst>
            <a:ext uri="{FF2B5EF4-FFF2-40B4-BE49-F238E27FC236}">
              <a16:creationId xmlns:a16="http://schemas.microsoft.com/office/drawing/2014/main" xmlns="" id="{00000000-0008-0000-0300-000047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16" name="Picture 97" descr="ecblank">
          <a:extLst>
            <a:ext uri="{FF2B5EF4-FFF2-40B4-BE49-F238E27FC236}">
              <a16:creationId xmlns:a16="http://schemas.microsoft.com/office/drawing/2014/main" xmlns="" id="{00000000-0008-0000-0300-000048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17" name="Picture 99" descr="ecblank">
          <a:extLst>
            <a:ext uri="{FF2B5EF4-FFF2-40B4-BE49-F238E27FC236}">
              <a16:creationId xmlns:a16="http://schemas.microsoft.com/office/drawing/2014/main" xmlns="" id="{00000000-0008-0000-0300-000049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18" name="Picture 101" descr="ecblank">
          <a:extLst>
            <a:ext uri="{FF2B5EF4-FFF2-40B4-BE49-F238E27FC236}">
              <a16:creationId xmlns:a16="http://schemas.microsoft.com/office/drawing/2014/main" xmlns="" id="{00000000-0008-0000-0300-00004A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19" name="Picture 103" descr="ecblank">
          <a:extLst>
            <a:ext uri="{FF2B5EF4-FFF2-40B4-BE49-F238E27FC236}">
              <a16:creationId xmlns:a16="http://schemas.microsoft.com/office/drawing/2014/main" xmlns="" id="{00000000-0008-0000-0300-00004B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20" name="Picture 105" descr="ecblank">
          <a:extLst>
            <a:ext uri="{FF2B5EF4-FFF2-40B4-BE49-F238E27FC236}">
              <a16:creationId xmlns:a16="http://schemas.microsoft.com/office/drawing/2014/main" xmlns="" id="{00000000-0008-0000-0300-00004C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21" name="Picture 2" descr="ecblank">
          <a:extLst>
            <a:ext uri="{FF2B5EF4-FFF2-40B4-BE49-F238E27FC236}">
              <a16:creationId xmlns:a16="http://schemas.microsoft.com/office/drawing/2014/main" xmlns="" id="{00000000-0008-0000-0300-00004D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22" name="Picture 6" descr="ecblank">
          <a:extLst>
            <a:ext uri="{FF2B5EF4-FFF2-40B4-BE49-F238E27FC236}">
              <a16:creationId xmlns:a16="http://schemas.microsoft.com/office/drawing/2014/main" xmlns="" id="{00000000-0008-0000-0300-00004E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23" name="Picture 10" descr="ecblank">
          <a:extLst>
            <a:ext uri="{FF2B5EF4-FFF2-40B4-BE49-F238E27FC236}">
              <a16:creationId xmlns:a16="http://schemas.microsoft.com/office/drawing/2014/main" xmlns="" id="{00000000-0008-0000-0300-00004F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24" name="Picture 14" descr="ecblank">
          <a:extLst>
            <a:ext uri="{FF2B5EF4-FFF2-40B4-BE49-F238E27FC236}">
              <a16:creationId xmlns:a16="http://schemas.microsoft.com/office/drawing/2014/main" xmlns="" id="{00000000-0008-0000-0300-000050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25" name="Picture 18" descr="ecblank">
          <a:extLst>
            <a:ext uri="{FF2B5EF4-FFF2-40B4-BE49-F238E27FC236}">
              <a16:creationId xmlns:a16="http://schemas.microsoft.com/office/drawing/2014/main" xmlns="" id="{00000000-0008-0000-0300-000051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26" name="Picture 22" descr="ecblank">
          <a:extLst>
            <a:ext uri="{FF2B5EF4-FFF2-40B4-BE49-F238E27FC236}">
              <a16:creationId xmlns:a16="http://schemas.microsoft.com/office/drawing/2014/main" xmlns="" id="{00000000-0008-0000-0300-000052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27" name="Picture 26" descr="ecblank">
          <a:extLst>
            <a:ext uri="{FF2B5EF4-FFF2-40B4-BE49-F238E27FC236}">
              <a16:creationId xmlns:a16="http://schemas.microsoft.com/office/drawing/2014/main" xmlns="" id="{00000000-0008-0000-0300-000053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28" name="Picture 30" descr="ecblank">
          <a:extLst>
            <a:ext uri="{FF2B5EF4-FFF2-40B4-BE49-F238E27FC236}">
              <a16:creationId xmlns:a16="http://schemas.microsoft.com/office/drawing/2014/main" xmlns="" id="{00000000-0008-0000-0300-000054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29" name="Picture 34" descr="ecblank">
          <a:extLst>
            <a:ext uri="{FF2B5EF4-FFF2-40B4-BE49-F238E27FC236}">
              <a16:creationId xmlns:a16="http://schemas.microsoft.com/office/drawing/2014/main" xmlns="" id="{00000000-0008-0000-0300-000055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30" name="Picture 38" descr="ecblank">
          <a:extLst>
            <a:ext uri="{FF2B5EF4-FFF2-40B4-BE49-F238E27FC236}">
              <a16:creationId xmlns:a16="http://schemas.microsoft.com/office/drawing/2014/main" xmlns="" id="{00000000-0008-0000-0300-000056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31" name="Picture 43" descr="ecblank">
          <a:extLst>
            <a:ext uri="{FF2B5EF4-FFF2-40B4-BE49-F238E27FC236}">
              <a16:creationId xmlns:a16="http://schemas.microsoft.com/office/drawing/2014/main" xmlns="" id="{00000000-0008-0000-0300-000057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32" name="Picture 47" descr="ecblank">
          <a:extLst>
            <a:ext uri="{FF2B5EF4-FFF2-40B4-BE49-F238E27FC236}">
              <a16:creationId xmlns:a16="http://schemas.microsoft.com/office/drawing/2014/main" xmlns="" id="{00000000-0008-0000-0300-000058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33" name="Picture 51" descr="ecblank">
          <a:extLst>
            <a:ext uri="{FF2B5EF4-FFF2-40B4-BE49-F238E27FC236}">
              <a16:creationId xmlns:a16="http://schemas.microsoft.com/office/drawing/2014/main" xmlns="" id="{00000000-0008-0000-0300-000059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34" name="Picture 55" descr="ecblank">
          <a:extLst>
            <a:ext uri="{FF2B5EF4-FFF2-40B4-BE49-F238E27FC236}">
              <a16:creationId xmlns:a16="http://schemas.microsoft.com/office/drawing/2014/main" xmlns="" id="{00000000-0008-0000-0300-00005A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35" name="Picture 59" descr="ecblank">
          <a:extLst>
            <a:ext uri="{FF2B5EF4-FFF2-40B4-BE49-F238E27FC236}">
              <a16:creationId xmlns:a16="http://schemas.microsoft.com/office/drawing/2014/main" xmlns="" id="{00000000-0008-0000-0300-00005B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36" name="Picture 63" descr="ecblank">
          <a:extLst>
            <a:ext uri="{FF2B5EF4-FFF2-40B4-BE49-F238E27FC236}">
              <a16:creationId xmlns:a16="http://schemas.microsoft.com/office/drawing/2014/main" xmlns="" id="{00000000-0008-0000-0300-00005C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37" name="Picture 64" descr="ecblank">
          <a:extLst>
            <a:ext uri="{FF2B5EF4-FFF2-40B4-BE49-F238E27FC236}">
              <a16:creationId xmlns:a16="http://schemas.microsoft.com/office/drawing/2014/main" xmlns="" id="{00000000-0008-0000-0300-00005D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38" name="Picture 65" descr="ecblank">
          <a:extLst>
            <a:ext uri="{FF2B5EF4-FFF2-40B4-BE49-F238E27FC236}">
              <a16:creationId xmlns:a16="http://schemas.microsoft.com/office/drawing/2014/main" xmlns="" id="{00000000-0008-0000-0300-00005E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39" name="Picture 66" descr="ecblank">
          <a:extLst>
            <a:ext uri="{FF2B5EF4-FFF2-40B4-BE49-F238E27FC236}">
              <a16:creationId xmlns:a16="http://schemas.microsoft.com/office/drawing/2014/main" xmlns="" id="{00000000-0008-0000-0300-00005F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40" name="Picture 68" descr="ecblank">
          <a:extLst>
            <a:ext uri="{FF2B5EF4-FFF2-40B4-BE49-F238E27FC236}">
              <a16:creationId xmlns:a16="http://schemas.microsoft.com/office/drawing/2014/main" xmlns="" id="{00000000-0008-0000-0300-000060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41" name="Picture 72" descr="ecblank">
          <a:extLst>
            <a:ext uri="{FF2B5EF4-FFF2-40B4-BE49-F238E27FC236}">
              <a16:creationId xmlns:a16="http://schemas.microsoft.com/office/drawing/2014/main" xmlns="" id="{00000000-0008-0000-0300-000061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42" name="Picture 97" descr="ecblank">
          <a:extLst>
            <a:ext uri="{FF2B5EF4-FFF2-40B4-BE49-F238E27FC236}">
              <a16:creationId xmlns:a16="http://schemas.microsoft.com/office/drawing/2014/main" xmlns="" id="{00000000-0008-0000-0300-000062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43" name="Picture 99" descr="ecblank">
          <a:extLst>
            <a:ext uri="{FF2B5EF4-FFF2-40B4-BE49-F238E27FC236}">
              <a16:creationId xmlns:a16="http://schemas.microsoft.com/office/drawing/2014/main" xmlns="" id="{00000000-0008-0000-0300-000063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44" name="Picture 101" descr="ecblank">
          <a:extLst>
            <a:ext uri="{FF2B5EF4-FFF2-40B4-BE49-F238E27FC236}">
              <a16:creationId xmlns:a16="http://schemas.microsoft.com/office/drawing/2014/main" xmlns="" id="{00000000-0008-0000-0300-000064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45" name="Picture 103" descr="ecblank">
          <a:extLst>
            <a:ext uri="{FF2B5EF4-FFF2-40B4-BE49-F238E27FC236}">
              <a16:creationId xmlns:a16="http://schemas.microsoft.com/office/drawing/2014/main" xmlns="" id="{00000000-0008-0000-0300-000065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46" name="Picture 26" descr="ecblank">
          <a:extLst>
            <a:ext uri="{FF2B5EF4-FFF2-40B4-BE49-F238E27FC236}">
              <a16:creationId xmlns:a16="http://schemas.microsoft.com/office/drawing/2014/main" xmlns="" id="{00000000-0008-0000-0300-000066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47" name="Picture 30" descr="ecblank">
          <a:extLst>
            <a:ext uri="{FF2B5EF4-FFF2-40B4-BE49-F238E27FC236}">
              <a16:creationId xmlns:a16="http://schemas.microsoft.com/office/drawing/2014/main" xmlns="" id="{00000000-0008-0000-0300-000067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48" name="Picture 34" descr="ecblank">
          <a:extLst>
            <a:ext uri="{FF2B5EF4-FFF2-40B4-BE49-F238E27FC236}">
              <a16:creationId xmlns:a16="http://schemas.microsoft.com/office/drawing/2014/main" xmlns="" id="{00000000-0008-0000-0300-000068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49" name="Picture 38" descr="ecblank">
          <a:extLst>
            <a:ext uri="{FF2B5EF4-FFF2-40B4-BE49-F238E27FC236}">
              <a16:creationId xmlns:a16="http://schemas.microsoft.com/office/drawing/2014/main" xmlns="" id="{00000000-0008-0000-0300-000069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50" name="Picture 43" descr="ecblank">
          <a:extLst>
            <a:ext uri="{FF2B5EF4-FFF2-40B4-BE49-F238E27FC236}">
              <a16:creationId xmlns:a16="http://schemas.microsoft.com/office/drawing/2014/main" xmlns="" id="{00000000-0008-0000-0300-00006A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51" name="Picture 47" descr="ecblank">
          <a:extLst>
            <a:ext uri="{FF2B5EF4-FFF2-40B4-BE49-F238E27FC236}">
              <a16:creationId xmlns:a16="http://schemas.microsoft.com/office/drawing/2014/main" xmlns="" id="{00000000-0008-0000-0300-00006B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52" name="Picture 51" descr="ecblank">
          <a:extLst>
            <a:ext uri="{FF2B5EF4-FFF2-40B4-BE49-F238E27FC236}">
              <a16:creationId xmlns:a16="http://schemas.microsoft.com/office/drawing/2014/main" xmlns="" id="{00000000-0008-0000-0300-00006C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53" name="Picture 55" descr="ecblank">
          <a:extLst>
            <a:ext uri="{FF2B5EF4-FFF2-40B4-BE49-F238E27FC236}">
              <a16:creationId xmlns:a16="http://schemas.microsoft.com/office/drawing/2014/main" xmlns="" id="{00000000-0008-0000-0300-00006D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54" name="Picture 59" descr="ecblank">
          <a:extLst>
            <a:ext uri="{FF2B5EF4-FFF2-40B4-BE49-F238E27FC236}">
              <a16:creationId xmlns:a16="http://schemas.microsoft.com/office/drawing/2014/main" xmlns="" id="{00000000-0008-0000-0300-00006E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55" name="Picture 63" descr="ecblank">
          <a:extLst>
            <a:ext uri="{FF2B5EF4-FFF2-40B4-BE49-F238E27FC236}">
              <a16:creationId xmlns:a16="http://schemas.microsoft.com/office/drawing/2014/main" xmlns="" id="{00000000-0008-0000-0300-00006F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56" name="Picture 64" descr="ecblank">
          <a:extLst>
            <a:ext uri="{FF2B5EF4-FFF2-40B4-BE49-F238E27FC236}">
              <a16:creationId xmlns:a16="http://schemas.microsoft.com/office/drawing/2014/main" xmlns="" id="{00000000-0008-0000-0300-000070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57" name="Picture 65" descr="ecblank">
          <a:extLst>
            <a:ext uri="{FF2B5EF4-FFF2-40B4-BE49-F238E27FC236}">
              <a16:creationId xmlns:a16="http://schemas.microsoft.com/office/drawing/2014/main" xmlns="" id="{00000000-0008-0000-0300-000071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58" name="Picture 66" descr="ecblank">
          <a:extLst>
            <a:ext uri="{FF2B5EF4-FFF2-40B4-BE49-F238E27FC236}">
              <a16:creationId xmlns:a16="http://schemas.microsoft.com/office/drawing/2014/main" xmlns="" id="{00000000-0008-0000-0300-000072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59" name="Picture 68" descr="ecblank">
          <a:extLst>
            <a:ext uri="{FF2B5EF4-FFF2-40B4-BE49-F238E27FC236}">
              <a16:creationId xmlns:a16="http://schemas.microsoft.com/office/drawing/2014/main" xmlns="" id="{00000000-0008-0000-0300-000073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60" name="Picture 72" descr="ecblank">
          <a:extLst>
            <a:ext uri="{FF2B5EF4-FFF2-40B4-BE49-F238E27FC236}">
              <a16:creationId xmlns:a16="http://schemas.microsoft.com/office/drawing/2014/main" xmlns="" id="{00000000-0008-0000-0300-000074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61" name="Picture 97" descr="ecblank">
          <a:extLst>
            <a:ext uri="{FF2B5EF4-FFF2-40B4-BE49-F238E27FC236}">
              <a16:creationId xmlns:a16="http://schemas.microsoft.com/office/drawing/2014/main" xmlns="" id="{00000000-0008-0000-0300-000075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62" name="Picture 99" descr="ecblank">
          <a:extLst>
            <a:ext uri="{FF2B5EF4-FFF2-40B4-BE49-F238E27FC236}">
              <a16:creationId xmlns:a16="http://schemas.microsoft.com/office/drawing/2014/main" xmlns="" id="{00000000-0008-0000-0300-000076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63" name="Picture 101" descr="ecblank">
          <a:extLst>
            <a:ext uri="{FF2B5EF4-FFF2-40B4-BE49-F238E27FC236}">
              <a16:creationId xmlns:a16="http://schemas.microsoft.com/office/drawing/2014/main" xmlns="" id="{00000000-0008-0000-0300-000077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64" name="Picture 103" descr="ecblank">
          <a:extLst>
            <a:ext uri="{FF2B5EF4-FFF2-40B4-BE49-F238E27FC236}">
              <a16:creationId xmlns:a16="http://schemas.microsoft.com/office/drawing/2014/main" xmlns="" id="{00000000-0008-0000-0300-000078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65" name="Picture 105" descr="ecblank">
          <a:extLst>
            <a:ext uri="{FF2B5EF4-FFF2-40B4-BE49-F238E27FC236}">
              <a16:creationId xmlns:a16="http://schemas.microsoft.com/office/drawing/2014/main" xmlns="" id="{00000000-0008-0000-0300-000079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66" name="Picture 2" descr="ecblank">
          <a:extLst>
            <a:ext uri="{FF2B5EF4-FFF2-40B4-BE49-F238E27FC236}">
              <a16:creationId xmlns:a16="http://schemas.microsoft.com/office/drawing/2014/main" xmlns="" id="{00000000-0008-0000-0300-00007A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67" name="Picture 6" descr="ecblank">
          <a:extLst>
            <a:ext uri="{FF2B5EF4-FFF2-40B4-BE49-F238E27FC236}">
              <a16:creationId xmlns:a16="http://schemas.microsoft.com/office/drawing/2014/main" xmlns="" id="{00000000-0008-0000-0300-00007B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68" name="Picture 10" descr="ecblank">
          <a:extLst>
            <a:ext uri="{FF2B5EF4-FFF2-40B4-BE49-F238E27FC236}">
              <a16:creationId xmlns:a16="http://schemas.microsoft.com/office/drawing/2014/main" xmlns="" id="{00000000-0008-0000-0300-00007C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69" name="Picture 14" descr="ecblank">
          <a:extLst>
            <a:ext uri="{FF2B5EF4-FFF2-40B4-BE49-F238E27FC236}">
              <a16:creationId xmlns:a16="http://schemas.microsoft.com/office/drawing/2014/main" xmlns="" id="{00000000-0008-0000-0300-00007D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70" name="Picture 18" descr="ecblank">
          <a:extLst>
            <a:ext uri="{FF2B5EF4-FFF2-40B4-BE49-F238E27FC236}">
              <a16:creationId xmlns:a16="http://schemas.microsoft.com/office/drawing/2014/main" xmlns="" id="{00000000-0008-0000-0300-00007E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71" name="Picture 22" descr="ecblank">
          <a:extLst>
            <a:ext uri="{FF2B5EF4-FFF2-40B4-BE49-F238E27FC236}">
              <a16:creationId xmlns:a16="http://schemas.microsoft.com/office/drawing/2014/main" xmlns="" id="{00000000-0008-0000-0300-00007F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72" name="Picture 26" descr="ecblank">
          <a:extLst>
            <a:ext uri="{FF2B5EF4-FFF2-40B4-BE49-F238E27FC236}">
              <a16:creationId xmlns:a16="http://schemas.microsoft.com/office/drawing/2014/main" xmlns="" id="{00000000-0008-0000-0300-000080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73" name="Picture 30" descr="ecblank">
          <a:extLst>
            <a:ext uri="{FF2B5EF4-FFF2-40B4-BE49-F238E27FC236}">
              <a16:creationId xmlns:a16="http://schemas.microsoft.com/office/drawing/2014/main" xmlns="" id="{00000000-0008-0000-0300-000081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74" name="Picture 34" descr="ecblank">
          <a:extLst>
            <a:ext uri="{FF2B5EF4-FFF2-40B4-BE49-F238E27FC236}">
              <a16:creationId xmlns:a16="http://schemas.microsoft.com/office/drawing/2014/main" xmlns="" id="{00000000-0008-0000-0300-000082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75" name="Picture 38" descr="ecblank">
          <a:extLst>
            <a:ext uri="{FF2B5EF4-FFF2-40B4-BE49-F238E27FC236}">
              <a16:creationId xmlns:a16="http://schemas.microsoft.com/office/drawing/2014/main" xmlns="" id="{00000000-0008-0000-0300-000083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76" name="Picture 43" descr="ecblank">
          <a:extLst>
            <a:ext uri="{FF2B5EF4-FFF2-40B4-BE49-F238E27FC236}">
              <a16:creationId xmlns:a16="http://schemas.microsoft.com/office/drawing/2014/main" xmlns="" id="{00000000-0008-0000-0300-000084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77" name="Picture 47" descr="ecblank">
          <a:extLst>
            <a:ext uri="{FF2B5EF4-FFF2-40B4-BE49-F238E27FC236}">
              <a16:creationId xmlns:a16="http://schemas.microsoft.com/office/drawing/2014/main" xmlns="" id="{00000000-0008-0000-0300-000085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78" name="Picture 51" descr="ecblank">
          <a:extLst>
            <a:ext uri="{FF2B5EF4-FFF2-40B4-BE49-F238E27FC236}">
              <a16:creationId xmlns:a16="http://schemas.microsoft.com/office/drawing/2014/main" xmlns="" id="{00000000-0008-0000-0300-000086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79" name="Picture 55" descr="ecblank">
          <a:extLst>
            <a:ext uri="{FF2B5EF4-FFF2-40B4-BE49-F238E27FC236}">
              <a16:creationId xmlns:a16="http://schemas.microsoft.com/office/drawing/2014/main" xmlns="" id="{00000000-0008-0000-0300-000087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80" name="Picture 59" descr="ecblank">
          <a:extLst>
            <a:ext uri="{FF2B5EF4-FFF2-40B4-BE49-F238E27FC236}">
              <a16:creationId xmlns:a16="http://schemas.microsoft.com/office/drawing/2014/main" xmlns="" id="{00000000-0008-0000-0300-000088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81" name="Picture 63" descr="ecblank">
          <a:extLst>
            <a:ext uri="{FF2B5EF4-FFF2-40B4-BE49-F238E27FC236}">
              <a16:creationId xmlns:a16="http://schemas.microsoft.com/office/drawing/2014/main" xmlns="" id="{00000000-0008-0000-0300-000089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82" name="Picture 64" descr="ecblank">
          <a:extLst>
            <a:ext uri="{FF2B5EF4-FFF2-40B4-BE49-F238E27FC236}">
              <a16:creationId xmlns:a16="http://schemas.microsoft.com/office/drawing/2014/main" xmlns="" id="{00000000-0008-0000-0300-00008A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83" name="Picture 65" descr="ecblank">
          <a:extLst>
            <a:ext uri="{FF2B5EF4-FFF2-40B4-BE49-F238E27FC236}">
              <a16:creationId xmlns:a16="http://schemas.microsoft.com/office/drawing/2014/main" xmlns="" id="{00000000-0008-0000-0300-00008B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84" name="Picture 66" descr="ecblank">
          <a:extLst>
            <a:ext uri="{FF2B5EF4-FFF2-40B4-BE49-F238E27FC236}">
              <a16:creationId xmlns:a16="http://schemas.microsoft.com/office/drawing/2014/main" xmlns="" id="{00000000-0008-0000-0300-00008C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85" name="Picture 68" descr="ecblank">
          <a:extLst>
            <a:ext uri="{FF2B5EF4-FFF2-40B4-BE49-F238E27FC236}">
              <a16:creationId xmlns:a16="http://schemas.microsoft.com/office/drawing/2014/main" xmlns="" id="{00000000-0008-0000-0300-00008D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86" name="Picture 72" descr="ecblank">
          <a:extLst>
            <a:ext uri="{FF2B5EF4-FFF2-40B4-BE49-F238E27FC236}">
              <a16:creationId xmlns:a16="http://schemas.microsoft.com/office/drawing/2014/main" xmlns="" id="{00000000-0008-0000-0300-00008E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87" name="Picture 97" descr="ecblank">
          <a:extLst>
            <a:ext uri="{FF2B5EF4-FFF2-40B4-BE49-F238E27FC236}">
              <a16:creationId xmlns:a16="http://schemas.microsoft.com/office/drawing/2014/main" xmlns="" id="{00000000-0008-0000-0300-00008F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88" name="Picture 99" descr="ecblank">
          <a:extLst>
            <a:ext uri="{FF2B5EF4-FFF2-40B4-BE49-F238E27FC236}">
              <a16:creationId xmlns:a16="http://schemas.microsoft.com/office/drawing/2014/main" xmlns="" id="{00000000-0008-0000-0300-000090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89" name="Picture 101" descr="ecblank">
          <a:extLst>
            <a:ext uri="{FF2B5EF4-FFF2-40B4-BE49-F238E27FC236}">
              <a16:creationId xmlns:a16="http://schemas.microsoft.com/office/drawing/2014/main" xmlns="" id="{00000000-0008-0000-0300-000091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90" name="Picture 103" descr="ecblank">
          <a:extLst>
            <a:ext uri="{FF2B5EF4-FFF2-40B4-BE49-F238E27FC236}">
              <a16:creationId xmlns:a16="http://schemas.microsoft.com/office/drawing/2014/main" xmlns="" id="{00000000-0008-0000-0300-000092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291" name="Picture 30" descr="ecblank">
          <a:extLst>
            <a:ext uri="{FF2B5EF4-FFF2-40B4-BE49-F238E27FC236}">
              <a16:creationId xmlns:a16="http://schemas.microsoft.com/office/drawing/2014/main" xmlns="" id="{00000000-0008-0000-0300-000093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292" name="Picture 34" descr="ecblank">
          <a:extLst>
            <a:ext uri="{FF2B5EF4-FFF2-40B4-BE49-F238E27FC236}">
              <a16:creationId xmlns:a16="http://schemas.microsoft.com/office/drawing/2014/main" xmlns="" id="{00000000-0008-0000-0300-000094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293" name="Picture 38" descr="ecblank">
          <a:extLst>
            <a:ext uri="{FF2B5EF4-FFF2-40B4-BE49-F238E27FC236}">
              <a16:creationId xmlns:a16="http://schemas.microsoft.com/office/drawing/2014/main" xmlns="" id="{00000000-0008-0000-0300-000095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294" name="Picture 43" descr="ecblank">
          <a:extLst>
            <a:ext uri="{FF2B5EF4-FFF2-40B4-BE49-F238E27FC236}">
              <a16:creationId xmlns:a16="http://schemas.microsoft.com/office/drawing/2014/main" xmlns="" id="{00000000-0008-0000-0300-000096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295" name="Picture 47" descr="ecblank">
          <a:extLst>
            <a:ext uri="{FF2B5EF4-FFF2-40B4-BE49-F238E27FC236}">
              <a16:creationId xmlns:a16="http://schemas.microsoft.com/office/drawing/2014/main" xmlns="" id="{00000000-0008-0000-0300-000097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296" name="Picture 51" descr="ecblank">
          <a:extLst>
            <a:ext uri="{FF2B5EF4-FFF2-40B4-BE49-F238E27FC236}">
              <a16:creationId xmlns:a16="http://schemas.microsoft.com/office/drawing/2014/main" xmlns="" id="{00000000-0008-0000-0300-000098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297" name="Picture 55" descr="ecblank">
          <a:extLst>
            <a:ext uri="{FF2B5EF4-FFF2-40B4-BE49-F238E27FC236}">
              <a16:creationId xmlns:a16="http://schemas.microsoft.com/office/drawing/2014/main" xmlns="" id="{00000000-0008-0000-0300-000099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298" name="Picture 59" descr="ecblank">
          <a:extLst>
            <a:ext uri="{FF2B5EF4-FFF2-40B4-BE49-F238E27FC236}">
              <a16:creationId xmlns:a16="http://schemas.microsoft.com/office/drawing/2014/main" xmlns="" id="{00000000-0008-0000-0300-00009A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299" name="Picture 63" descr="ecblank">
          <a:extLst>
            <a:ext uri="{FF2B5EF4-FFF2-40B4-BE49-F238E27FC236}">
              <a16:creationId xmlns:a16="http://schemas.microsoft.com/office/drawing/2014/main" xmlns="" id="{00000000-0008-0000-0300-00009B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00" name="Picture 64" descr="ecblank">
          <a:extLst>
            <a:ext uri="{FF2B5EF4-FFF2-40B4-BE49-F238E27FC236}">
              <a16:creationId xmlns:a16="http://schemas.microsoft.com/office/drawing/2014/main" xmlns="" id="{00000000-0008-0000-0300-00009C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01" name="Picture 65" descr="ecblank">
          <a:extLst>
            <a:ext uri="{FF2B5EF4-FFF2-40B4-BE49-F238E27FC236}">
              <a16:creationId xmlns:a16="http://schemas.microsoft.com/office/drawing/2014/main" xmlns="" id="{00000000-0008-0000-0300-00009D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02" name="Picture 66" descr="ecblank">
          <a:extLst>
            <a:ext uri="{FF2B5EF4-FFF2-40B4-BE49-F238E27FC236}">
              <a16:creationId xmlns:a16="http://schemas.microsoft.com/office/drawing/2014/main" xmlns="" id="{00000000-0008-0000-0300-00009E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03" name="Picture 68" descr="ecblank">
          <a:extLst>
            <a:ext uri="{FF2B5EF4-FFF2-40B4-BE49-F238E27FC236}">
              <a16:creationId xmlns:a16="http://schemas.microsoft.com/office/drawing/2014/main" xmlns="" id="{00000000-0008-0000-0300-00009F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04" name="Picture 72" descr="ecblank">
          <a:extLst>
            <a:ext uri="{FF2B5EF4-FFF2-40B4-BE49-F238E27FC236}">
              <a16:creationId xmlns:a16="http://schemas.microsoft.com/office/drawing/2014/main" xmlns="" id="{00000000-0008-0000-0300-0000A0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05" name="Picture 97" descr="ecblank">
          <a:extLst>
            <a:ext uri="{FF2B5EF4-FFF2-40B4-BE49-F238E27FC236}">
              <a16:creationId xmlns:a16="http://schemas.microsoft.com/office/drawing/2014/main" xmlns="" id="{00000000-0008-0000-0300-0000A1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06" name="Picture 99" descr="ecblank">
          <a:extLst>
            <a:ext uri="{FF2B5EF4-FFF2-40B4-BE49-F238E27FC236}">
              <a16:creationId xmlns:a16="http://schemas.microsoft.com/office/drawing/2014/main" xmlns="" id="{00000000-0008-0000-0300-0000A2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07" name="Picture 101" descr="ecblank">
          <a:extLst>
            <a:ext uri="{FF2B5EF4-FFF2-40B4-BE49-F238E27FC236}">
              <a16:creationId xmlns:a16="http://schemas.microsoft.com/office/drawing/2014/main" xmlns="" id="{00000000-0008-0000-0300-0000A3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08" name="Picture 103" descr="ecblank">
          <a:extLst>
            <a:ext uri="{FF2B5EF4-FFF2-40B4-BE49-F238E27FC236}">
              <a16:creationId xmlns:a16="http://schemas.microsoft.com/office/drawing/2014/main" xmlns="" id="{00000000-0008-0000-0300-0000A4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09" name="Picture 105" descr="ecblank">
          <a:extLst>
            <a:ext uri="{FF2B5EF4-FFF2-40B4-BE49-F238E27FC236}">
              <a16:creationId xmlns:a16="http://schemas.microsoft.com/office/drawing/2014/main" xmlns="" id="{00000000-0008-0000-0300-0000A5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10" name="Picture 2" descr="ecblank">
          <a:extLst>
            <a:ext uri="{FF2B5EF4-FFF2-40B4-BE49-F238E27FC236}">
              <a16:creationId xmlns:a16="http://schemas.microsoft.com/office/drawing/2014/main" xmlns="" id="{00000000-0008-0000-0300-0000A6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11" name="Picture 6" descr="ecblank">
          <a:extLst>
            <a:ext uri="{FF2B5EF4-FFF2-40B4-BE49-F238E27FC236}">
              <a16:creationId xmlns:a16="http://schemas.microsoft.com/office/drawing/2014/main" xmlns="" id="{00000000-0008-0000-0300-0000A7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12" name="Picture 10" descr="ecblank">
          <a:extLst>
            <a:ext uri="{FF2B5EF4-FFF2-40B4-BE49-F238E27FC236}">
              <a16:creationId xmlns:a16="http://schemas.microsoft.com/office/drawing/2014/main" xmlns="" id="{00000000-0008-0000-0300-0000A8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13" name="Picture 14" descr="ecblank">
          <a:extLst>
            <a:ext uri="{FF2B5EF4-FFF2-40B4-BE49-F238E27FC236}">
              <a16:creationId xmlns:a16="http://schemas.microsoft.com/office/drawing/2014/main" xmlns="" id="{00000000-0008-0000-0300-0000A9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14" name="Picture 18" descr="ecblank">
          <a:extLst>
            <a:ext uri="{FF2B5EF4-FFF2-40B4-BE49-F238E27FC236}">
              <a16:creationId xmlns:a16="http://schemas.microsoft.com/office/drawing/2014/main" xmlns="" id="{00000000-0008-0000-0300-0000AA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15" name="Picture 22" descr="ecblank">
          <a:extLst>
            <a:ext uri="{FF2B5EF4-FFF2-40B4-BE49-F238E27FC236}">
              <a16:creationId xmlns:a16="http://schemas.microsoft.com/office/drawing/2014/main" xmlns="" id="{00000000-0008-0000-0300-0000AB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16" name="Picture 26" descr="ecblank">
          <a:extLst>
            <a:ext uri="{FF2B5EF4-FFF2-40B4-BE49-F238E27FC236}">
              <a16:creationId xmlns:a16="http://schemas.microsoft.com/office/drawing/2014/main" xmlns="" id="{00000000-0008-0000-0300-0000AC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17" name="Picture 30" descr="ecblank">
          <a:extLst>
            <a:ext uri="{FF2B5EF4-FFF2-40B4-BE49-F238E27FC236}">
              <a16:creationId xmlns:a16="http://schemas.microsoft.com/office/drawing/2014/main" xmlns="" id="{00000000-0008-0000-0300-0000AD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18" name="Picture 34" descr="ecblank">
          <a:extLst>
            <a:ext uri="{FF2B5EF4-FFF2-40B4-BE49-F238E27FC236}">
              <a16:creationId xmlns:a16="http://schemas.microsoft.com/office/drawing/2014/main" xmlns="" id="{00000000-0008-0000-0300-0000AE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19" name="Picture 38" descr="ecblank">
          <a:extLst>
            <a:ext uri="{FF2B5EF4-FFF2-40B4-BE49-F238E27FC236}">
              <a16:creationId xmlns:a16="http://schemas.microsoft.com/office/drawing/2014/main" xmlns="" id="{00000000-0008-0000-0300-0000AF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20" name="Picture 43" descr="ecblank">
          <a:extLst>
            <a:ext uri="{FF2B5EF4-FFF2-40B4-BE49-F238E27FC236}">
              <a16:creationId xmlns:a16="http://schemas.microsoft.com/office/drawing/2014/main" xmlns="" id="{00000000-0008-0000-0300-0000B0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21" name="Picture 47" descr="ecblank">
          <a:extLst>
            <a:ext uri="{FF2B5EF4-FFF2-40B4-BE49-F238E27FC236}">
              <a16:creationId xmlns:a16="http://schemas.microsoft.com/office/drawing/2014/main" xmlns="" id="{00000000-0008-0000-0300-0000B1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22" name="Picture 51" descr="ecblank">
          <a:extLst>
            <a:ext uri="{FF2B5EF4-FFF2-40B4-BE49-F238E27FC236}">
              <a16:creationId xmlns:a16="http://schemas.microsoft.com/office/drawing/2014/main" xmlns="" id="{00000000-0008-0000-0300-0000B2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23" name="Picture 55" descr="ecblank">
          <a:extLst>
            <a:ext uri="{FF2B5EF4-FFF2-40B4-BE49-F238E27FC236}">
              <a16:creationId xmlns:a16="http://schemas.microsoft.com/office/drawing/2014/main" xmlns="" id="{00000000-0008-0000-0300-0000B3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24" name="Picture 59" descr="ecblank">
          <a:extLst>
            <a:ext uri="{FF2B5EF4-FFF2-40B4-BE49-F238E27FC236}">
              <a16:creationId xmlns:a16="http://schemas.microsoft.com/office/drawing/2014/main" xmlns="" id="{00000000-0008-0000-0300-0000B4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25" name="Picture 63" descr="ecblank">
          <a:extLst>
            <a:ext uri="{FF2B5EF4-FFF2-40B4-BE49-F238E27FC236}">
              <a16:creationId xmlns:a16="http://schemas.microsoft.com/office/drawing/2014/main" xmlns="" id="{00000000-0008-0000-0300-0000B5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26" name="Picture 64" descr="ecblank">
          <a:extLst>
            <a:ext uri="{FF2B5EF4-FFF2-40B4-BE49-F238E27FC236}">
              <a16:creationId xmlns:a16="http://schemas.microsoft.com/office/drawing/2014/main" xmlns="" id="{00000000-0008-0000-0300-0000B6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27" name="Picture 65" descr="ecblank">
          <a:extLst>
            <a:ext uri="{FF2B5EF4-FFF2-40B4-BE49-F238E27FC236}">
              <a16:creationId xmlns:a16="http://schemas.microsoft.com/office/drawing/2014/main" xmlns="" id="{00000000-0008-0000-0300-0000B7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28" name="Picture 66" descr="ecblank">
          <a:extLst>
            <a:ext uri="{FF2B5EF4-FFF2-40B4-BE49-F238E27FC236}">
              <a16:creationId xmlns:a16="http://schemas.microsoft.com/office/drawing/2014/main" xmlns="" id="{00000000-0008-0000-0300-0000B8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29" name="Picture 68" descr="ecblank">
          <a:extLst>
            <a:ext uri="{FF2B5EF4-FFF2-40B4-BE49-F238E27FC236}">
              <a16:creationId xmlns:a16="http://schemas.microsoft.com/office/drawing/2014/main" xmlns="" id="{00000000-0008-0000-0300-0000B9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30" name="Picture 72" descr="ecblank">
          <a:extLst>
            <a:ext uri="{FF2B5EF4-FFF2-40B4-BE49-F238E27FC236}">
              <a16:creationId xmlns:a16="http://schemas.microsoft.com/office/drawing/2014/main" xmlns="" id="{00000000-0008-0000-0300-0000BA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31" name="Picture 97" descr="ecblank">
          <a:extLst>
            <a:ext uri="{FF2B5EF4-FFF2-40B4-BE49-F238E27FC236}">
              <a16:creationId xmlns:a16="http://schemas.microsoft.com/office/drawing/2014/main" xmlns="" id="{00000000-0008-0000-0300-0000BB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32" name="Picture 99" descr="ecblank">
          <a:extLst>
            <a:ext uri="{FF2B5EF4-FFF2-40B4-BE49-F238E27FC236}">
              <a16:creationId xmlns:a16="http://schemas.microsoft.com/office/drawing/2014/main" xmlns="" id="{00000000-0008-0000-0300-0000BC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33" name="Picture 101" descr="ecblank">
          <a:extLst>
            <a:ext uri="{FF2B5EF4-FFF2-40B4-BE49-F238E27FC236}">
              <a16:creationId xmlns:a16="http://schemas.microsoft.com/office/drawing/2014/main" xmlns="" id="{00000000-0008-0000-0300-0000BD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34" name="Picture 103" descr="ecblank">
          <a:extLst>
            <a:ext uri="{FF2B5EF4-FFF2-40B4-BE49-F238E27FC236}">
              <a16:creationId xmlns:a16="http://schemas.microsoft.com/office/drawing/2014/main" xmlns="" id="{00000000-0008-0000-0300-0000BE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35" name="Picture 26" descr="ecblank">
          <a:extLst>
            <a:ext uri="{FF2B5EF4-FFF2-40B4-BE49-F238E27FC236}">
              <a16:creationId xmlns:a16="http://schemas.microsoft.com/office/drawing/2014/main" xmlns="" id="{00000000-0008-0000-0300-0000BF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36" name="Picture 30" descr="ecblank">
          <a:extLst>
            <a:ext uri="{FF2B5EF4-FFF2-40B4-BE49-F238E27FC236}">
              <a16:creationId xmlns:a16="http://schemas.microsoft.com/office/drawing/2014/main" xmlns="" id="{00000000-0008-0000-0300-0000C0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37" name="Picture 34" descr="ecblank">
          <a:extLst>
            <a:ext uri="{FF2B5EF4-FFF2-40B4-BE49-F238E27FC236}">
              <a16:creationId xmlns:a16="http://schemas.microsoft.com/office/drawing/2014/main" xmlns="" id="{00000000-0008-0000-0300-0000C1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38" name="Picture 38" descr="ecblank">
          <a:extLst>
            <a:ext uri="{FF2B5EF4-FFF2-40B4-BE49-F238E27FC236}">
              <a16:creationId xmlns:a16="http://schemas.microsoft.com/office/drawing/2014/main" xmlns="" id="{00000000-0008-0000-0300-0000C2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39" name="Picture 43" descr="ecblank">
          <a:extLst>
            <a:ext uri="{FF2B5EF4-FFF2-40B4-BE49-F238E27FC236}">
              <a16:creationId xmlns:a16="http://schemas.microsoft.com/office/drawing/2014/main" xmlns="" id="{00000000-0008-0000-0300-0000C3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40" name="Picture 47" descr="ecblank">
          <a:extLst>
            <a:ext uri="{FF2B5EF4-FFF2-40B4-BE49-F238E27FC236}">
              <a16:creationId xmlns:a16="http://schemas.microsoft.com/office/drawing/2014/main" xmlns="" id="{00000000-0008-0000-0300-0000C4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41" name="Picture 51" descr="ecblank">
          <a:extLst>
            <a:ext uri="{FF2B5EF4-FFF2-40B4-BE49-F238E27FC236}">
              <a16:creationId xmlns:a16="http://schemas.microsoft.com/office/drawing/2014/main" xmlns="" id="{00000000-0008-0000-0300-0000C5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42" name="Picture 55" descr="ecblank">
          <a:extLst>
            <a:ext uri="{FF2B5EF4-FFF2-40B4-BE49-F238E27FC236}">
              <a16:creationId xmlns:a16="http://schemas.microsoft.com/office/drawing/2014/main" xmlns="" id="{00000000-0008-0000-0300-0000C6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43" name="Picture 59" descr="ecblank">
          <a:extLst>
            <a:ext uri="{FF2B5EF4-FFF2-40B4-BE49-F238E27FC236}">
              <a16:creationId xmlns:a16="http://schemas.microsoft.com/office/drawing/2014/main" xmlns="" id="{00000000-0008-0000-0300-0000C7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44" name="Picture 63" descr="ecblank">
          <a:extLst>
            <a:ext uri="{FF2B5EF4-FFF2-40B4-BE49-F238E27FC236}">
              <a16:creationId xmlns:a16="http://schemas.microsoft.com/office/drawing/2014/main" xmlns="" id="{00000000-0008-0000-0300-0000C8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45" name="Picture 64" descr="ecblank">
          <a:extLst>
            <a:ext uri="{FF2B5EF4-FFF2-40B4-BE49-F238E27FC236}">
              <a16:creationId xmlns:a16="http://schemas.microsoft.com/office/drawing/2014/main" xmlns="" id="{00000000-0008-0000-0300-0000C9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46" name="Picture 65" descr="ecblank">
          <a:extLst>
            <a:ext uri="{FF2B5EF4-FFF2-40B4-BE49-F238E27FC236}">
              <a16:creationId xmlns:a16="http://schemas.microsoft.com/office/drawing/2014/main" xmlns="" id="{00000000-0008-0000-0300-0000CA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47" name="Picture 66" descr="ecblank">
          <a:extLst>
            <a:ext uri="{FF2B5EF4-FFF2-40B4-BE49-F238E27FC236}">
              <a16:creationId xmlns:a16="http://schemas.microsoft.com/office/drawing/2014/main" xmlns="" id="{00000000-0008-0000-0300-0000CB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48" name="Picture 68" descr="ecblank">
          <a:extLst>
            <a:ext uri="{FF2B5EF4-FFF2-40B4-BE49-F238E27FC236}">
              <a16:creationId xmlns:a16="http://schemas.microsoft.com/office/drawing/2014/main" xmlns="" id="{00000000-0008-0000-0300-0000CC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49" name="Picture 72" descr="ecblank">
          <a:extLst>
            <a:ext uri="{FF2B5EF4-FFF2-40B4-BE49-F238E27FC236}">
              <a16:creationId xmlns:a16="http://schemas.microsoft.com/office/drawing/2014/main" xmlns="" id="{00000000-0008-0000-0300-0000CD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50" name="Picture 97" descr="ecblank">
          <a:extLst>
            <a:ext uri="{FF2B5EF4-FFF2-40B4-BE49-F238E27FC236}">
              <a16:creationId xmlns:a16="http://schemas.microsoft.com/office/drawing/2014/main" xmlns="" id="{00000000-0008-0000-0300-0000CE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51" name="Picture 99" descr="ecblank">
          <a:extLst>
            <a:ext uri="{FF2B5EF4-FFF2-40B4-BE49-F238E27FC236}">
              <a16:creationId xmlns:a16="http://schemas.microsoft.com/office/drawing/2014/main" xmlns="" id="{00000000-0008-0000-0300-0000CF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52" name="Picture 101" descr="ecblank">
          <a:extLst>
            <a:ext uri="{FF2B5EF4-FFF2-40B4-BE49-F238E27FC236}">
              <a16:creationId xmlns:a16="http://schemas.microsoft.com/office/drawing/2014/main" xmlns="" id="{00000000-0008-0000-0300-0000D0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53" name="Picture 103" descr="ecblank">
          <a:extLst>
            <a:ext uri="{FF2B5EF4-FFF2-40B4-BE49-F238E27FC236}">
              <a16:creationId xmlns:a16="http://schemas.microsoft.com/office/drawing/2014/main" xmlns="" id="{00000000-0008-0000-0300-0000D1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54" name="Picture 105" descr="ecblank">
          <a:extLst>
            <a:ext uri="{FF2B5EF4-FFF2-40B4-BE49-F238E27FC236}">
              <a16:creationId xmlns:a16="http://schemas.microsoft.com/office/drawing/2014/main" xmlns="" id="{00000000-0008-0000-0300-0000D2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55" name="Picture 2" descr="ecblank">
          <a:extLst>
            <a:ext uri="{FF2B5EF4-FFF2-40B4-BE49-F238E27FC236}">
              <a16:creationId xmlns:a16="http://schemas.microsoft.com/office/drawing/2014/main" xmlns="" id="{00000000-0008-0000-0300-0000D3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56" name="Picture 6" descr="ecblank">
          <a:extLst>
            <a:ext uri="{FF2B5EF4-FFF2-40B4-BE49-F238E27FC236}">
              <a16:creationId xmlns:a16="http://schemas.microsoft.com/office/drawing/2014/main" xmlns="" id="{00000000-0008-0000-0300-0000D4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57" name="Picture 10" descr="ecblank">
          <a:extLst>
            <a:ext uri="{FF2B5EF4-FFF2-40B4-BE49-F238E27FC236}">
              <a16:creationId xmlns:a16="http://schemas.microsoft.com/office/drawing/2014/main" xmlns="" id="{00000000-0008-0000-0300-0000D5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58" name="Picture 14" descr="ecblank">
          <a:extLst>
            <a:ext uri="{FF2B5EF4-FFF2-40B4-BE49-F238E27FC236}">
              <a16:creationId xmlns:a16="http://schemas.microsoft.com/office/drawing/2014/main" xmlns="" id="{00000000-0008-0000-0300-0000D6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59" name="Picture 18" descr="ecblank">
          <a:extLst>
            <a:ext uri="{FF2B5EF4-FFF2-40B4-BE49-F238E27FC236}">
              <a16:creationId xmlns:a16="http://schemas.microsoft.com/office/drawing/2014/main" xmlns="" id="{00000000-0008-0000-0300-0000D7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60" name="Picture 22" descr="ecblank">
          <a:extLst>
            <a:ext uri="{FF2B5EF4-FFF2-40B4-BE49-F238E27FC236}">
              <a16:creationId xmlns:a16="http://schemas.microsoft.com/office/drawing/2014/main" xmlns="" id="{00000000-0008-0000-0300-0000D8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61" name="Picture 26" descr="ecblank">
          <a:extLst>
            <a:ext uri="{FF2B5EF4-FFF2-40B4-BE49-F238E27FC236}">
              <a16:creationId xmlns:a16="http://schemas.microsoft.com/office/drawing/2014/main" xmlns="" id="{00000000-0008-0000-0300-0000D9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62" name="Picture 30" descr="ecblank">
          <a:extLst>
            <a:ext uri="{FF2B5EF4-FFF2-40B4-BE49-F238E27FC236}">
              <a16:creationId xmlns:a16="http://schemas.microsoft.com/office/drawing/2014/main" xmlns="" id="{00000000-0008-0000-0300-0000DA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63" name="Picture 34" descr="ecblank">
          <a:extLst>
            <a:ext uri="{FF2B5EF4-FFF2-40B4-BE49-F238E27FC236}">
              <a16:creationId xmlns:a16="http://schemas.microsoft.com/office/drawing/2014/main" xmlns="" id="{00000000-0008-0000-0300-0000DB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64" name="Picture 38" descr="ecblank">
          <a:extLst>
            <a:ext uri="{FF2B5EF4-FFF2-40B4-BE49-F238E27FC236}">
              <a16:creationId xmlns:a16="http://schemas.microsoft.com/office/drawing/2014/main" xmlns="" id="{00000000-0008-0000-0300-0000DC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65" name="Picture 43" descr="ecblank">
          <a:extLst>
            <a:ext uri="{FF2B5EF4-FFF2-40B4-BE49-F238E27FC236}">
              <a16:creationId xmlns:a16="http://schemas.microsoft.com/office/drawing/2014/main" xmlns="" id="{00000000-0008-0000-0300-0000DD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66" name="Picture 47" descr="ecblank">
          <a:extLst>
            <a:ext uri="{FF2B5EF4-FFF2-40B4-BE49-F238E27FC236}">
              <a16:creationId xmlns:a16="http://schemas.microsoft.com/office/drawing/2014/main" xmlns="" id="{00000000-0008-0000-0300-0000DE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67" name="Picture 51" descr="ecblank">
          <a:extLst>
            <a:ext uri="{FF2B5EF4-FFF2-40B4-BE49-F238E27FC236}">
              <a16:creationId xmlns:a16="http://schemas.microsoft.com/office/drawing/2014/main" xmlns="" id="{00000000-0008-0000-0300-0000DF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68" name="Picture 55" descr="ecblank">
          <a:extLst>
            <a:ext uri="{FF2B5EF4-FFF2-40B4-BE49-F238E27FC236}">
              <a16:creationId xmlns:a16="http://schemas.microsoft.com/office/drawing/2014/main" xmlns="" id="{00000000-0008-0000-0300-0000E0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69" name="Picture 59" descr="ecblank">
          <a:extLst>
            <a:ext uri="{FF2B5EF4-FFF2-40B4-BE49-F238E27FC236}">
              <a16:creationId xmlns:a16="http://schemas.microsoft.com/office/drawing/2014/main" xmlns="" id="{00000000-0008-0000-0300-0000E1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70" name="Picture 63" descr="ecblank">
          <a:extLst>
            <a:ext uri="{FF2B5EF4-FFF2-40B4-BE49-F238E27FC236}">
              <a16:creationId xmlns:a16="http://schemas.microsoft.com/office/drawing/2014/main" xmlns="" id="{00000000-0008-0000-0300-0000E2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71" name="Picture 64" descr="ecblank">
          <a:extLst>
            <a:ext uri="{FF2B5EF4-FFF2-40B4-BE49-F238E27FC236}">
              <a16:creationId xmlns:a16="http://schemas.microsoft.com/office/drawing/2014/main" xmlns="" id="{00000000-0008-0000-0300-0000E3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72" name="Picture 65" descr="ecblank">
          <a:extLst>
            <a:ext uri="{FF2B5EF4-FFF2-40B4-BE49-F238E27FC236}">
              <a16:creationId xmlns:a16="http://schemas.microsoft.com/office/drawing/2014/main" xmlns="" id="{00000000-0008-0000-0300-0000E4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73" name="Picture 66" descr="ecblank">
          <a:extLst>
            <a:ext uri="{FF2B5EF4-FFF2-40B4-BE49-F238E27FC236}">
              <a16:creationId xmlns:a16="http://schemas.microsoft.com/office/drawing/2014/main" xmlns="" id="{00000000-0008-0000-0300-0000E5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74" name="Picture 68" descr="ecblank">
          <a:extLst>
            <a:ext uri="{FF2B5EF4-FFF2-40B4-BE49-F238E27FC236}">
              <a16:creationId xmlns:a16="http://schemas.microsoft.com/office/drawing/2014/main" xmlns="" id="{00000000-0008-0000-0300-0000E6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75" name="Picture 72" descr="ecblank">
          <a:extLst>
            <a:ext uri="{FF2B5EF4-FFF2-40B4-BE49-F238E27FC236}">
              <a16:creationId xmlns:a16="http://schemas.microsoft.com/office/drawing/2014/main" xmlns="" id="{00000000-0008-0000-0300-0000E7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76" name="Picture 97" descr="ecblank">
          <a:extLst>
            <a:ext uri="{FF2B5EF4-FFF2-40B4-BE49-F238E27FC236}">
              <a16:creationId xmlns:a16="http://schemas.microsoft.com/office/drawing/2014/main" xmlns="" id="{00000000-0008-0000-0300-0000E8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77" name="Picture 99" descr="ecblank">
          <a:extLst>
            <a:ext uri="{FF2B5EF4-FFF2-40B4-BE49-F238E27FC236}">
              <a16:creationId xmlns:a16="http://schemas.microsoft.com/office/drawing/2014/main" xmlns="" id="{00000000-0008-0000-0300-0000E9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78" name="Picture 101" descr="ecblank">
          <a:extLst>
            <a:ext uri="{FF2B5EF4-FFF2-40B4-BE49-F238E27FC236}">
              <a16:creationId xmlns:a16="http://schemas.microsoft.com/office/drawing/2014/main" xmlns="" id="{00000000-0008-0000-0300-0000EA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79" name="Picture 103" descr="ecblank">
          <a:extLst>
            <a:ext uri="{FF2B5EF4-FFF2-40B4-BE49-F238E27FC236}">
              <a16:creationId xmlns:a16="http://schemas.microsoft.com/office/drawing/2014/main" xmlns="" id="{00000000-0008-0000-0300-0000EB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380" name="Picture 30" descr="ecblank">
          <a:extLst>
            <a:ext uri="{FF2B5EF4-FFF2-40B4-BE49-F238E27FC236}">
              <a16:creationId xmlns:a16="http://schemas.microsoft.com/office/drawing/2014/main" xmlns="" id="{00000000-0008-0000-0300-0000EC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381" name="Picture 34" descr="ecblank">
          <a:extLst>
            <a:ext uri="{FF2B5EF4-FFF2-40B4-BE49-F238E27FC236}">
              <a16:creationId xmlns:a16="http://schemas.microsoft.com/office/drawing/2014/main" xmlns="" id="{00000000-0008-0000-0300-0000ED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382" name="Picture 38" descr="ecblank">
          <a:extLst>
            <a:ext uri="{FF2B5EF4-FFF2-40B4-BE49-F238E27FC236}">
              <a16:creationId xmlns:a16="http://schemas.microsoft.com/office/drawing/2014/main" xmlns="" id="{00000000-0008-0000-0300-0000EE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383" name="Picture 43" descr="ecblank">
          <a:extLst>
            <a:ext uri="{FF2B5EF4-FFF2-40B4-BE49-F238E27FC236}">
              <a16:creationId xmlns:a16="http://schemas.microsoft.com/office/drawing/2014/main" xmlns="" id="{00000000-0008-0000-0300-0000EF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384" name="Picture 47" descr="ecblank">
          <a:extLst>
            <a:ext uri="{FF2B5EF4-FFF2-40B4-BE49-F238E27FC236}">
              <a16:creationId xmlns:a16="http://schemas.microsoft.com/office/drawing/2014/main" xmlns="" id="{00000000-0008-0000-0300-0000F0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385" name="Picture 51" descr="ecblank">
          <a:extLst>
            <a:ext uri="{FF2B5EF4-FFF2-40B4-BE49-F238E27FC236}">
              <a16:creationId xmlns:a16="http://schemas.microsoft.com/office/drawing/2014/main" xmlns="" id="{00000000-0008-0000-0300-0000F1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386" name="Picture 55" descr="ecblank">
          <a:extLst>
            <a:ext uri="{FF2B5EF4-FFF2-40B4-BE49-F238E27FC236}">
              <a16:creationId xmlns:a16="http://schemas.microsoft.com/office/drawing/2014/main" xmlns="" id="{00000000-0008-0000-0300-0000F2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387" name="Picture 59" descr="ecblank">
          <a:extLst>
            <a:ext uri="{FF2B5EF4-FFF2-40B4-BE49-F238E27FC236}">
              <a16:creationId xmlns:a16="http://schemas.microsoft.com/office/drawing/2014/main" xmlns="" id="{00000000-0008-0000-0300-0000F3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388" name="Picture 63" descr="ecblank">
          <a:extLst>
            <a:ext uri="{FF2B5EF4-FFF2-40B4-BE49-F238E27FC236}">
              <a16:creationId xmlns:a16="http://schemas.microsoft.com/office/drawing/2014/main" xmlns="" id="{00000000-0008-0000-0300-0000F4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389" name="Picture 64" descr="ecblank">
          <a:extLst>
            <a:ext uri="{FF2B5EF4-FFF2-40B4-BE49-F238E27FC236}">
              <a16:creationId xmlns:a16="http://schemas.microsoft.com/office/drawing/2014/main" xmlns="" id="{00000000-0008-0000-0300-0000F5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390" name="Picture 65" descr="ecblank">
          <a:extLst>
            <a:ext uri="{FF2B5EF4-FFF2-40B4-BE49-F238E27FC236}">
              <a16:creationId xmlns:a16="http://schemas.microsoft.com/office/drawing/2014/main" xmlns="" id="{00000000-0008-0000-0300-0000F6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391" name="Picture 66" descr="ecblank">
          <a:extLst>
            <a:ext uri="{FF2B5EF4-FFF2-40B4-BE49-F238E27FC236}">
              <a16:creationId xmlns:a16="http://schemas.microsoft.com/office/drawing/2014/main" xmlns="" id="{00000000-0008-0000-0300-0000F7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392" name="Picture 68" descr="ecblank">
          <a:extLst>
            <a:ext uri="{FF2B5EF4-FFF2-40B4-BE49-F238E27FC236}">
              <a16:creationId xmlns:a16="http://schemas.microsoft.com/office/drawing/2014/main" xmlns="" id="{00000000-0008-0000-0300-0000F8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393" name="Picture 72" descr="ecblank">
          <a:extLst>
            <a:ext uri="{FF2B5EF4-FFF2-40B4-BE49-F238E27FC236}">
              <a16:creationId xmlns:a16="http://schemas.microsoft.com/office/drawing/2014/main" xmlns="" id="{00000000-0008-0000-0300-0000F9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394" name="Picture 97" descr="ecblank">
          <a:extLst>
            <a:ext uri="{FF2B5EF4-FFF2-40B4-BE49-F238E27FC236}">
              <a16:creationId xmlns:a16="http://schemas.microsoft.com/office/drawing/2014/main" xmlns="" id="{00000000-0008-0000-0300-0000FA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395" name="Picture 99" descr="ecblank">
          <a:extLst>
            <a:ext uri="{FF2B5EF4-FFF2-40B4-BE49-F238E27FC236}">
              <a16:creationId xmlns:a16="http://schemas.microsoft.com/office/drawing/2014/main" xmlns="" id="{00000000-0008-0000-0300-0000FB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396" name="Picture 101" descr="ecblank">
          <a:extLst>
            <a:ext uri="{FF2B5EF4-FFF2-40B4-BE49-F238E27FC236}">
              <a16:creationId xmlns:a16="http://schemas.microsoft.com/office/drawing/2014/main" xmlns="" id="{00000000-0008-0000-0300-0000FC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397" name="Picture 103" descr="ecblank">
          <a:extLst>
            <a:ext uri="{FF2B5EF4-FFF2-40B4-BE49-F238E27FC236}">
              <a16:creationId xmlns:a16="http://schemas.microsoft.com/office/drawing/2014/main" xmlns="" id="{00000000-0008-0000-0300-0000FD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398" name="Picture 105" descr="ecblank">
          <a:extLst>
            <a:ext uri="{FF2B5EF4-FFF2-40B4-BE49-F238E27FC236}">
              <a16:creationId xmlns:a16="http://schemas.microsoft.com/office/drawing/2014/main" xmlns="" id="{00000000-0008-0000-0300-0000FE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399" name="Picture 2" descr="ecblank">
          <a:extLst>
            <a:ext uri="{FF2B5EF4-FFF2-40B4-BE49-F238E27FC236}">
              <a16:creationId xmlns:a16="http://schemas.microsoft.com/office/drawing/2014/main" xmlns="" id="{00000000-0008-0000-0300-0000FF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00" name="Picture 6" descr="ecblank">
          <a:extLst>
            <a:ext uri="{FF2B5EF4-FFF2-40B4-BE49-F238E27FC236}">
              <a16:creationId xmlns:a16="http://schemas.microsoft.com/office/drawing/2014/main" xmlns="" id="{00000000-0008-0000-0300-000000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01" name="Picture 10" descr="ecblank">
          <a:extLst>
            <a:ext uri="{FF2B5EF4-FFF2-40B4-BE49-F238E27FC236}">
              <a16:creationId xmlns:a16="http://schemas.microsoft.com/office/drawing/2014/main" xmlns="" id="{00000000-0008-0000-0300-000001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02" name="Picture 14" descr="ecblank">
          <a:extLst>
            <a:ext uri="{FF2B5EF4-FFF2-40B4-BE49-F238E27FC236}">
              <a16:creationId xmlns:a16="http://schemas.microsoft.com/office/drawing/2014/main" xmlns="" id="{00000000-0008-0000-0300-000002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03" name="Picture 18" descr="ecblank">
          <a:extLst>
            <a:ext uri="{FF2B5EF4-FFF2-40B4-BE49-F238E27FC236}">
              <a16:creationId xmlns:a16="http://schemas.microsoft.com/office/drawing/2014/main" xmlns="" id="{00000000-0008-0000-0300-000003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04" name="Picture 22" descr="ecblank">
          <a:extLst>
            <a:ext uri="{FF2B5EF4-FFF2-40B4-BE49-F238E27FC236}">
              <a16:creationId xmlns:a16="http://schemas.microsoft.com/office/drawing/2014/main" xmlns="" id="{00000000-0008-0000-0300-000004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05" name="Picture 26" descr="ecblank">
          <a:extLst>
            <a:ext uri="{FF2B5EF4-FFF2-40B4-BE49-F238E27FC236}">
              <a16:creationId xmlns:a16="http://schemas.microsoft.com/office/drawing/2014/main" xmlns="" id="{00000000-0008-0000-0300-000005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06" name="Picture 30" descr="ecblank">
          <a:extLst>
            <a:ext uri="{FF2B5EF4-FFF2-40B4-BE49-F238E27FC236}">
              <a16:creationId xmlns:a16="http://schemas.microsoft.com/office/drawing/2014/main" xmlns="" id="{00000000-0008-0000-0300-000006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07" name="Picture 34" descr="ecblank">
          <a:extLst>
            <a:ext uri="{FF2B5EF4-FFF2-40B4-BE49-F238E27FC236}">
              <a16:creationId xmlns:a16="http://schemas.microsoft.com/office/drawing/2014/main" xmlns="" id="{00000000-0008-0000-0300-000007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08" name="Picture 38" descr="ecblank">
          <a:extLst>
            <a:ext uri="{FF2B5EF4-FFF2-40B4-BE49-F238E27FC236}">
              <a16:creationId xmlns:a16="http://schemas.microsoft.com/office/drawing/2014/main" xmlns="" id="{00000000-0008-0000-0300-000008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09" name="Picture 43" descr="ecblank">
          <a:extLst>
            <a:ext uri="{FF2B5EF4-FFF2-40B4-BE49-F238E27FC236}">
              <a16:creationId xmlns:a16="http://schemas.microsoft.com/office/drawing/2014/main" xmlns="" id="{00000000-0008-0000-0300-000009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10" name="Picture 47" descr="ecblank">
          <a:extLst>
            <a:ext uri="{FF2B5EF4-FFF2-40B4-BE49-F238E27FC236}">
              <a16:creationId xmlns:a16="http://schemas.microsoft.com/office/drawing/2014/main" xmlns="" id="{00000000-0008-0000-0300-00000A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11" name="Picture 51" descr="ecblank">
          <a:extLst>
            <a:ext uri="{FF2B5EF4-FFF2-40B4-BE49-F238E27FC236}">
              <a16:creationId xmlns:a16="http://schemas.microsoft.com/office/drawing/2014/main" xmlns="" id="{00000000-0008-0000-0300-00000B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12" name="Picture 55" descr="ecblank">
          <a:extLst>
            <a:ext uri="{FF2B5EF4-FFF2-40B4-BE49-F238E27FC236}">
              <a16:creationId xmlns:a16="http://schemas.microsoft.com/office/drawing/2014/main" xmlns="" id="{00000000-0008-0000-0300-00000C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13" name="Picture 59" descr="ecblank">
          <a:extLst>
            <a:ext uri="{FF2B5EF4-FFF2-40B4-BE49-F238E27FC236}">
              <a16:creationId xmlns:a16="http://schemas.microsoft.com/office/drawing/2014/main" xmlns="" id="{00000000-0008-0000-0300-00000D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14" name="Picture 63" descr="ecblank">
          <a:extLst>
            <a:ext uri="{FF2B5EF4-FFF2-40B4-BE49-F238E27FC236}">
              <a16:creationId xmlns:a16="http://schemas.microsoft.com/office/drawing/2014/main" xmlns="" id="{00000000-0008-0000-0300-00000E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15" name="Picture 64" descr="ecblank">
          <a:extLst>
            <a:ext uri="{FF2B5EF4-FFF2-40B4-BE49-F238E27FC236}">
              <a16:creationId xmlns:a16="http://schemas.microsoft.com/office/drawing/2014/main" xmlns="" id="{00000000-0008-0000-0300-00000F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16" name="Picture 65" descr="ecblank">
          <a:extLst>
            <a:ext uri="{FF2B5EF4-FFF2-40B4-BE49-F238E27FC236}">
              <a16:creationId xmlns:a16="http://schemas.microsoft.com/office/drawing/2014/main" xmlns="" id="{00000000-0008-0000-0300-000010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17" name="Picture 66" descr="ecblank">
          <a:extLst>
            <a:ext uri="{FF2B5EF4-FFF2-40B4-BE49-F238E27FC236}">
              <a16:creationId xmlns:a16="http://schemas.microsoft.com/office/drawing/2014/main" xmlns="" id="{00000000-0008-0000-0300-000011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18" name="Picture 68" descr="ecblank">
          <a:extLst>
            <a:ext uri="{FF2B5EF4-FFF2-40B4-BE49-F238E27FC236}">
              <a16:creationId xmlns:a16="http://schemas.microsoft.com/office/drawing/2014/main" xmlns="" id="{00000000-0008-0000-0300-000012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19" name="Picture 72" descr="ecblank">
          <a:extLst>
            <a:ext uri="{FF2B5EF4-FFF2-40B4-BE49-F238E27FC236}">
              <a16:creationId xmlns:a16="http://schemas.microsoft.com/office/drawing/2014/main" xmlns="" id="{00000000-0008-0000-0300-000013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20" name="Picture 97" descr="ecblank">
          <a:extLst>
            <a:ext uri="{FF2B5EF4-FFF2-40B4-BE49-F238E27FC236}">
              <a16:creationId xmlns:a16="http://schemas.microsoft.com/office/drawing/2014/main" xmlns="" id="{00000000-0008-0000-0300-000014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21" name="Picture 99" descr="ecblank">
          <a:extLst>
            <a:ext uri="{FF2B5EF4-FFF2-40B4-BE49-F238E27FC236}">
              <a16:creationId xmlns:a16="http://schemas.microsoft.com/office/drawing/2014/main" xmlns="" id="{00000000-0008-0000-0300-000015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22" name="Picture 101" descr="ecblank">
          <a:extLst>
            <a:ext uri="{FF2B5EF4-FFF2-40B4-BE49-F238E27FC236}">
              <a16:creationId xmlns:a16="http://schemas.microsoft.com/office/drawing/2014/main" xmlns="" id="{00000000-0008-0000-0300-000016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23" name="Picture 103" descr="ecblank">
          <a:extLst>
            <a:ext uri="{FF2B5EF4-FFF2-40B4-BE49-F238E27FC236}">
              <a16:creationId xmlns:a16="http://schemas.microsoft.com/office/drawing/2014/main" xmlns="" id="{00000000-0008-0000-0300-000017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24" name="Picture 26" descr="ecblank">
          <a:extLst>
            <a:ext uri="{FF2B5EF4-FFF2-40B4-BE49-F238E27FC236}">
              <a16:creationId xmlns:a16="http://schemas.microsoft.com/office/drawing/2014/main" xmlns="" id="{00000000-0008-0000-0300-000018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25" name="Picture 30" descr="ecblank">
          <a:extLst>
            <a:ext uri="{FF2B5EF4-FFF2-40B4-BE49-F238E27FC236}">
              <a16:creationId xmlns:a16="http://schemas.microsoft.com/office/drawing/2014/main" xmlns="" id="{00000000-0008-0000-0300-000019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26" name="Picture 34" descr="ecblank">
          <a:extLst>
            <a:ext uri="{FF2B5EF4-FFF2-40B4-BE49-F238E27FC236}">
              <a16:creationId xmlns:a16="http://schemas.microsoft.com/office/drawing/2014/main" xmlns="" id="{00000000-0008-0000-0300-00001A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27" name="Picture 38" descr="ecblank">
          <a:extLst>
            <a:ext uri="{FF2B5EF4-FFF2-40B4-BE49-F238E27FC236}">
              <a16:creationId xmlns:a16="http://schemas.microsoft.com/office/drawing/2014/main" xmlns="" id="{00000000-0008-0000-0300-00001B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28" name="Picture 43" descr="ecblank">
          <a:extLst>
            <a:ext uri="{FF2B5EF4-FFF2-40B4-BE49-F238E27FC236}">
              <a16:creationId xmlns:a16="http://schemas.microsoft.com/office/drawing/2014/main" xmlns="" id="{00000000-0008-0000-0300-00001C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29" name="Picture 47" descr="ecblank">
          <a:extLst>
            <a:ext uri="{FF2B5EF4-FFF2-40B4-BE49-F238E27FC236}">
              <a16:creationId xmlns:a16="http://schemas.microsoft.com/office/drawing/2014/main" xmlns="" id="{00000000-0008-0000-0300-00001D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30" name="Picture 51" descr="ecblank">
          <a:extLst>
            <a:ext uri="{FF2B5EF4-FFF2-40B4-BE49-F238E27FC236}">
              <a16:creationId xmlns:a16="http://schemas.microsoft.com/office/drawing/2014/main" xmlns="" id="{00000000-0008-0000-0300-00001E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31" name="Picture 55" descr="ecblank">
          <a:extLst>
            <a:ext uri="{FF2B5EF4-FFF2-40B4-BE49-F238E27FC236}">
              <a16:creationId xmlns:a16="http://schemas.microsoft.com/office/drawing/2014/main" xmlns="" id="{00000000-0008-0000-0300-00001F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32" name="Picture 59" descr="ecblank">
          <a:extLst>
            <a:ext uri="{FF2B5EF4-FFF2-40B4-BE49-F238E27FC236}">
              <a16:creationId xmlns:a16="http://schemas.microsoft.com/office/drawing/2014/main" xmlns="" id="{00000000-0008-0000-0300-000020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33" name="Picture 63" descr="ecblank">
          <a:extLst>
            <a:ext uri="{FF2B5EF4-FFF2-40B4-BE49-F238E27FC236}">
              <a16:creationId xmlns:a16="http://schemas.microsoft.com/office/drawing/2014/main" xmlns="" id="{00000000-0008-0000-0300-000021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34" name="Picture 64" descr="ecblank">
          <a:extLst>
            <a:ext uri="{FF2B5EF4-FFF2-40B4-BE49-F238E27FC236}">
              <a16:creationId xmlns:a16="http://schemas.microsoft.com/office/drawing/2014/main" xmlns="" id="{00000000-0008-0000-0300-000022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35" name="Picture 65" descr="ecblank">
          <a:extLst>
            <a:ext uri="{FF2B5EF4-FFF2-40B4-BE49-F238E27FC236}">
              <a16:creationId xmlns:a16="http://schemas.microsoft.com/office/drawing/2014/main" xmlns="" id="{00000000-0008-0000-0300-000023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36" name="Picture 66" descr="ecblank">
          <a:extLst>
            <a:ext uri="{FF2B5EF4-FFF2-40B4-BE49-F238E27FC236}">
              <a16:creationId xmlns:a16="http://schemas.microsoft.com/office/drawing/2014/main" xmlns="" id="{00000000-0008-0000-0300-000024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37" name="Picture 68" descr="ecblank">
          <a:extLst>
            <a:ext uri="{FF2B5EF4-FFF2-40B4-BE49-F238E27FC236}">
              <a16:creationId xmlns:a16="http://schemas.microsoft.com/office/drawing/2014/main" xmlns="" id="{00000000-0008-0000-0300-000025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38" name="Picture 72" descr="ecblank">
          <a:extLst>
            <a:ext uri="{FF2B5EF4-FFF2-40B4-BE49-F238E27FC236}">
              <a16:creationId xmlns:a16="http://schemas.microsoft.com/office/drawing/2014/main" xmlns="" id="{00000000-0008-0000-0300-000026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39" name="Picture 97" descr="ecblank">
          <a:extLst>
            <a:ext uri="{FF2B5EF4-FFF2-40B4-BE49-F238E27FC236}">
              <a16:creationId xmlns:a16="http://schemas.microsoft.com/office/drawing/2014/main" xmlns="" id="{00000000-0008-0000-0300-000027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40" name="Picture 99" descr="ecblank">
          <a:extLst>
            <a:ext uri="{FF2B5EF4-FFF2-40B4-BE49-F238E27FC236}">
              <a16:creationId xmlns:a16="http://schemas.microsoft.com/office/drawing/2014/main" xmlns="" id="{00000000-0008-0000-0300-000028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41" name="Picture 101" descr="ecblank">
          <a:extLst>
            <a:ext uri="{FF2B5EF4-FFF2-40B4-BE49-F238E27FC236}">
              <a16:creationId xmlns:a16="http://schemas.microsoft.com/office/drawing/2014/main" xmlns="" id="{00000000-0008-0000-0300-000029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42" name="Picture 103" descr="ecblank">
          <a:extLst>
            <a:ext uri="{FF2B5EF4-FFF2-40B4-BE49-F238E27FC236}">
              <a16:creationId xmlns:a16="http://schemas.microsoft.com/office/drawing/2014/main" xmlns="" id="{00000000-0008-0000-0300-00002A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43" name="Picture 105" descr="ecblank">
          <a:extLst>
            <a:ext uri="{FF2B5EF4-FFF2-40B4-BE49-F238E27FC236}">
              <a16:creationId xmlns:a16="http://schemas.microsoft.com/office/drawing/2014/main" xmlns="" id="{00000000-0008-0000-0300-00002B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44" name="Picture 2" descr="ecblank">
          <a:extLst>
            <a:ext uri="{FF2B5EF4-FFF2-40B4-BE49-F238E27FC236}">
              <a16:creationId xmlns:a16="http://schemas.microsoft.com/office/drawing/2014/main" xmlns="" id="{00000000-0008-0000-0300-00002C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45" name="Picture 6" descr="ecblank">
          <a:extLst>
            <a:ext uri="{FF2B5EF4-FFF2-40B4-BE49-F238E27FC236}">
              <a16:creationId xmlns:a16="http://schemas.microsoft.com/office/drawing/2014/main" xmlns="" id="{00000000-0008-0000-0300-00002D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46" name="Picture 10" descr="ecblank">
          <a:extLst>
            <a:ext uri="{FF2B5EF4-FFF2-40B4-BE49-F238E27FC236}">
              <a16:creationId xmlns:a16="http://schemas.microsoft.com/office/drawing/2014/main" xmlns="" id="{00000000-0008-0000-0300-00002E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47" name="Picture 14" descr="ecblank">
          <a:extLst>
            <a:ext uri="{FF2B5EF4-FFF2-40B4-BE49-F238E27FC236}">
              <a16:creationId xmlns:a16="http://schemas.microsoft.com/office/drawing/2014/main" xmlns="" id="{00000000-0008-0000-0300-00002F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48" name="Picture 18" descr="ecblank">
          <a:extLst>
            <a:ext uri="{FF2B5EF4-FFF2-40B4-BE49-F238E27FC236}">
              <a16:creationId xmlns:a16="http://schemas.microsoft.com/office/drawing/2014/main" xmlns="" id="{00000000-0008-0000-0300-000030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49" name="Picture 22" descr="ecblank">
          <a:extLst>
            <a:ext uri="{FF2B5EF4-FFF2-40B4-BE49-F238E27FC236}">
              <a16:creationId xmlns:a16="http://schemas.microsoft.com/office/drawing/2014/main" xmlns="" id="{00000000-0008-0000-0300-000031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50" name="Picture 26" descr="ecblank">
          <a:extLst>
            <a:ext uri="{FF2B5EF4-FFF2-40B4-BE49-F238E27FC236}">
              <a16:creationId xmlns:a16="http://schemas.microsoft.com/office/drawing/2014/main" xmlns="" id="{00000000-0008-0000-0300-000032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51" name="Picture 30" descr="ecblank">
          <a:extLst>
            <a:ext uri="{FF2B5EF4-FFF2-40B4-BE49-F238E27FC236}">
              <a16:creationId xmlns:a16="http://schemas.microsoft.com/office/drawing/2014/main" xmlns="" id="{00000000-0008-0000-0300-000033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52" name="Picture 34" descr="ecblank">
          <a:extLst>
            <a:ext uri="{FF2B5EF4-FFF2-40B4-BE49-F238E27FC236}">
              <a16:creationId xmlns:a16="http://schemas.microsoft.com/office/drawing/2014/main" xmlns="" id="{00000000-0008-0000-0300-000034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53" name="Picture 38" descr="ecblank">
          <a:extLst>
            <a:ext uri="{FF2B5EF4-FFF2-40B4-BE49-F238E27FC236}">
              <a16:creationId xmlns:a16="http://schemas.microsoft.com/office/drawing/2014/main" xmlns="" id="{00000000-0008-0000-0300-000035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54" name="Picture 43" descr="ecblank">
          <a:extLst>
            <a:ext uri="{FF2B5EF4-FFF2-40B4-BE49-F238E27FC236}">
              <a16:creationId xmlns:a16="http://schemas.microsoft.com/office/drawing/2014/main" xmlns="" id="{00000000-0008-0000-0300-000036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55" name="Picture 47" descr="ecblank">
          <a:extLst>
            <a:ext uri="{FF2B5EF4-FFF2-40B4-BE49-F238E27FC236}">
              <a16:creationId xmlns:a16="http://schemas.microsoft.com/office/drawing/2014/main" xmlns="" id="{00000000-0008-0000-0300-000037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56" name="Picture 51" descr="ecblank">
          <a:extLst>
            <a:ext uri="{FF2B5EF4-FFF2-40B4-BE49-F238E27FC236}">
              <a16:creationId xmlns:a16="http://schemas.microsoft.com/office/drawing/2014/main" xmlns="" id="{00000000-0008-0000-0300-000038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57" name="Picture 55" descr="ecblank">
          <a:extLst>
            <a:ext uri="{FF2B5EF4-FFF2-40B4-BE49-F238E27FC236}">
              <a16:creationId xmlns:a16="http://schemas.microsoft.com/office/drawing/2014/main" xmlns="" id="{00000000-0008-0000-0300-000039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58" name="Picture 59" descr="ecblank">
          <a:extLst>
            <a:ext uri="{FF2B5EF4-FFF2-40B4-BE49-F238E27FC236}">
              <a16:creationId xmlns:a16="http://schemas.microsoft.com/office/drawing/2014/main" xmlns="" id="{00000000-0008-0000-0300-00003A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59" name="Picture 63" descr="ecblank">
          <a:extLst>
            <a:ext uri="{FF2B5EF4-FFF2-40B4-BE49-F238E27FC236}">
              <a16:creationId xmlns:a16="http://schemas.microsoft.com/office/drawing/2014/main" xmlns="" id="{00000000-0008-0000-0300-00003B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60" name="Picture 64" descr="ecblank">
          <a:extLst>
            <a:ext uri="{FF2B5EF4-FFF2-40B4-BE49-F238E27FC236}">
              <a16:creationId xmlns:a16="http://schemas.microsoft.com/office/drawing/2014/main" xmlns="" id="{00000000-0008-0000-0300-00003C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61" name="Picture 65" descr="ecblank">
          <a:extLst>
            <a:ext uri="{FF2B5EF4-FFF2-40B4-BE49-F238E27FC236}">
              <a16:creationId xmlns:a16="http://schemas.microsoft.com/office/drawing/2014/main" xmlns="" id="{00000000-0008-0000-0300-00003D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62" name="Picture 66" descr="ecblank">
          <a:extLst>
            <a:ext uri="{FF2B5EF4-FFF2-40B4-BE49-F238E27FC236}">
              <a16:creationId xmlns:a16="http://schemas.microsoft.com/office/drawing/2014/main" xmlns="" id="{00000000-0008-0000-0300-00003E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63" name="Picture 68" descr="ecblank">
          <a:extLst>
            <a:ext uri="{FF2B5EF4-FFF2-40B4-BE49-F238E27FC236}">
              <a16:creationId xmlns:a16="http://schemas.microsoft.com/office/drawing/2014/main" xmlns="" id="{00000000-0008-0000-0300-00003F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64" name="Picture 72" descr="ecblank">
          <a:extLst>
            <a:ext uri="{FF2B5EF4-FFF2-40B4-BE49-F238E27FC236}">
              <a16:creationId xmlns:a16="http://schemas.microsoft.com/office/drawing/2014/main" xmlns="" id="{00000000-0008-0000-0300-000040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65" name="Picture 97" descr="ecblank">
          <a:extLst>
            <a:ext uri="{FF2B5EF4-FFF2-40B4-BE49-F238E27FC236}">
              <a16:creationId xmlns:a16="http://schemas.microsoft.com/office/drawing/2014/main" xmlns="" id="{00000000-0008-0000-0300-000041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66" name="Picture 99" descr="ecblank">
          <a:extLst>
            <a:ext uri="{FF2B5EF4-FFF2-40B4-BE49-F238E27FC236}">
              <a16:creationId xmlns:a16="http://schemas.microsoft.com/office/drawing/2014/main" xmlns="" id="{00000000-0008-0000-0300-000042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67" name="Picture 101" descr="ecblank">
          <a:extLst>
            <a:ext uri="{FF2B5EF4-FFF2-40B4-BE49-F238E27FC236}">
              <a16:creationId xmlns:a16="http://schemas.microsoft.com/office/drawing/2014/main" xmlns="" id="{00000000-0008-0000-0300-000043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68" name="Picture 103" descr="ecblank">
          <a:extLst>
            <a:ext uri="{FF2B5EF4-FFF2-40B4-BE49-F238E27FC236}">
              <a16:creationId xmlns:a16="http://schemas.microsoft.com/office/drawing/2014/main" xmlns="" id="{00000000-0008-0000-0300-000044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469" name="Picture 30" descr="ecblank">
          <a:extLst>
            <a:ext uri="{FF2B5EF4-FFF2-40B4-BE49-F238E27FC236}">
              <a16:creationId xmlns:a16="http://schemas.microsoft.com/office/drawing/2014/main" xmlns="" id="{00000000-0008-0000-0300-000045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470" name="Picture 34" descr="ecblank">
          <a:extLst>
            <a:ext uri="{FF2B5EF4-FFF2-40B4-BE49-F238E27FC236}">
              <a16:creationId xmlns:a16="http://schemas.microsoft.com/office/drawing/2014/main" xmlns="" id="{00000000-0008-0000-0300-000046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471" name="Picture 38" descr="ecblank">
          <a:extLst>
            <a:ext uri="{FF2B5EF4-FFF2-40B4-BE49-F238E27FC236}">
              <a16:creationId xmlns:a16="http://schemas.microsoft.com/office/drawing/2014/main" xmlns="" id="{00000000-0008-0000-0300-000047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472" name="Picture 43" descr="ecblank">
          <a:extLst>
            <a:ext uri="{FF2B5EF4-FFF2-40B4-BE49-F238E27FC236}">
              <a16:creationId xmlns:a16="http://schemas.microsoft.com/office/drawing/2014/main" xmlns="" id="{00000000-0008-0000-0300-000048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473" name="Picture 47" descr="ecblank">
          <a:extLst>
            <a:ext uri="{FF2B5EF4-FFF2-40B4-BE49-F238E27FC236}">
              <a16:creationId xmlns:a16="http://schemas.microsoft.com/office/drawing/2014/main" xmlns="" id="{00000000-0008-0000-0300-000049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474" name="Picture 51" descr="ecblank">
          <a:extLst>
            <a:ext uri="{FF2B5EF4-FFF2-40B4-BE49-F238E27FC236}">
              <a16:creationId xmlns:a16="http://schemas.microsoft.com/office/drawing/2014/main" xmlns="" id="{00000000-0008-0000-0300-00004A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475" name="Picture 55" descr="ecblank">
          <a:extLst>
            <a:ext uri="{FF2B5EF4-FFF2-40B4-BE49-F238E27FC236}">
              <a16:creationId xmlns:a16="http://schemas.microsoft.com/office/drawing/2014/main" xmlns="" id="{00000000-0008-0000-0300-00004B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476" name="Picture 59" descr="ecblank">
          <a:extLst>
            <a:ext uri="{FF2B5EF4-FFF2-40B4-BE49-F238E27FC236}">
              <a16:creationId xmlns:a16="http://schemas.microsoft.com/office/drawing/2014/main" xmlns="" id="{00000000-0008-0000-0300-00004C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477" name="Picture 63" descr="ecblank">
          <a:extLst>
            <a:ext uri="{FF2B5EF4-FFF2-40B4-BE49-F238E27FC236}">
              <a16:creationId xmlns:a16="http://schemas.microsoft.com/office/drawing/2014/main" xmlns="" id="{00000000-0008-0000-0300-00004D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478" name="Picture 64" descr="ecblank">
          <a:extLst>
            <a:ext uri="{FF2B5EF4-FFF2-40B4-BE49-F238E27FC236}">
              <a16:creationId xmlns:a16="http://schemas.microsoft.com/office/drawing/2014/main" xmlns="" id="{00000000-0008-0000-0300-00004E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479" name="Picture 65" descr="ecblank">
          <a:extLst>
            <a:ext uri="{FF2B5EF4-FFF2-40B4-BE49-F238E27FC236}">
              <a16:creationId xmlns:a16="http://schemas.microsoft.com/office/drawing/2014/main" xmlns="" id="{00000000-0008-0000-0300-00004F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480" name="Picture 66" descr="ecblank">
          <a:extLst>
            <a:ext uri="{FF2B5EF4-FFF2-40B4-BE49-F238E27FC236}">
              <a16:creationId xmlns:a16="http://schemas.microsoft.com/office/drawing/2014/main" xmlns="" id="{00000000-0008-0000-0300-000050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481" name="Picture 68" descr="ecblank">
          <a:extLst>
            <a:ext uri="{FF2B5EF4-FFF2-40B4-BE49-F238E27FC236}">
              <a16:creationId xmlns:a16="http://schemas.microsoft.com/office/drawing/2014/main" xmlns="" id="{00000000-0008-0000-0300-000051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482" name="Picture 72" descr="ecblank">
          <a:extLst>
            <a:ext uri="{FF2B5EF4-FFF2-40B4-BE49-F238E27FC236}">
              <a16:creationId xmlns:a16="http://schemas.microsoft.com/office/drawing/2014/main" xmlns="" id="{00000000-0008-0000-0300-000052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483" name="Picture 97" descr="ecblank">
          <a:extLst>
            <a:ext uri="{FF2B5EF4-FFF2-40B4-BE49-F238E27FC236}">
              <a16:creationId xmlns:a16="http://schemas.microsoft.com/office/drawing/2014/main" xmlns="" id="{00000000-0008-0000-0300-000053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484" name="Picture 99" descr="ecblank">
          <a:extLst>
            <a:ext uri="{FF2B5EF4-FFF2-40B4-BE49-F238E27FC236}">
              <a16:creationId xmlns:a16="http://schemas.microsoft.com/office/drawing/2014/main" xmlns="" id="{00000000-0008-0000-0300-000054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485" name="Picture 101" descr="ecblank">
          <a:extLst>
            <a:ext uri="{FF2B5EF4-FFF2-40B4-BE49-F238E27FC236}">
              <a16:creationId xmlns:a16="http://schemas.microsoft.com/office/drawing/2014/main" xmlns="" id="{00000000-0008-0000-0300-000055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486" name="Picture 103" descr="ecblank">
          <a:extLst>
            <a:ext uri="{FF2B5EF4-FFF2-40B4-BE49-F238E27FC236}">
              <a16:creationId xmlns:a16="http://schemas.microsoft.com/office/drawing/2014/main" xmlns="" id="{00000000-0008-0000-0300-000056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487" name="Picture 105" descr="ecblank">
          <a:extLst>
            <a:ext uri="{FF2B5EF4-FFF2-40B4-BE49-F238E27FC236}">
              <a16:creationId xmlns:a16="http://schemas.microsoft.com/office/drawing/2014/main" xmlns="" id="{00000000-0008-0000-0300-000057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488" name="Picture 2" descr="ecblank">
          <a:extLst>
            <a:ext uri="{FF2B5EF4-FFF2-40B4-BE49-F238E27FC236}">
              <a16:creationId xmlns:a16="http://schemas.microsoft.com/office/drawing/2014/main" xmlns="" id="{00000000-0008-0000-0300-000058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489" name="Picture 6" descr="ecblank">
          <a:extLst>
            <a:ext uri="{FF2B5EF4-FFF2-40B4-BE49-F238E27FC236}">
              <a16:creationId xmlns:a16="http://schemas.microsoft.com/office/drawing/2014/main" xmlns="" id="{00000000-0008-0000-0300-000059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490" name="Picture 10" descr="ecblank">
          <a:extLst>
            <a:ext uri="{FF2B5EF4-FFF2-40B4-BE49-F238E27FC236}">
              <a16:creationId xmlns:a16="http://schemas.microsoft.com/office/drawing/2014/main" xmlns="" id="{00000000-0008-0000-0300-00005A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491" name="Picture 14" descr="ecblank">
          <a:extLst>
            <a:ext uri="{FF2B5EF4-FFF2-40B4-BE49-F238E27FC236}">
              <a16:creationId xmlns:a16="http://schemas.microsoft.com/office/drawing/2014/main" xmlns="" id="{00000000-0008-0000-0300-00005B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492" name="Picture 18" descr="ecblank">
          <a:extLst>
            <a:ext uri="{FF2B5EF4-FFF2-40B4-BE49-F238E27FC236}">
              <a16:creationId xmlns:a16="http://schemas.microsoft.com/office/drawing/2014/main" xmlns="" id="{00000000-0008-0000-0300-00005C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493" name="Picture 22" descr="ecblank">
          <a:extLst>
            <a:ext uri="{FF2B5EF4-FFF2-40B4-BE49-F238E27FC236}">
              <a16:creationId xmlns:a16="http://schemas.microsoft.com/office/drawing/2014/main" xmlns="" id="{00000000-0008-0000-0300-00005D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494" name="Picture 26" descr="ecblank">
          <a:extLst>
            <a:ext uri="{FF2B5EF4-FFF2-40B4-BE49-F238E27FC236}">
              <a16:creationId xmlns:a16="http://schemas.microsoft.com/office/drawing/2014/main" xmlns="" id="{00000000-0008-0000-0300-00005E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495" name="Picture 30" descr="ecblank">
          <a:extLst>
            <a:ext uri="{FF2B5EF4-FFF2-40B4-BE49-F238E27FC236}">
              <a16:creationId xmlns:a16="http://schemas.microsoft.com/office/drawing/2014/main" xmlns="" id="{00000000-0008-0000-0300-00005F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496" name="Picture 34" descr="ecblank">
          <a:extLst>
            <a:ext uri="{FF2B5EF4-FFF2-40B4-BE49-F238E27FC236}">
              <a16:creationId xmlns:a16="http://schemas.microsoft.com/office/drawing/2014/main" xmlns="" id="{00000000-0008-0000-0300-000060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497" name="Picture 38" descr="ecblank">
          <a:extLst>
            <a:ext uri="{FF2B5EF4-FFF2-40B4-BE49-F238E27FC236}">
              <a16:creationId xmlns:a16="http://schemas.microsoft.com/office/drawing/2014/main" xmlns="" id="{00000000-0008-0000-0300-000061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498" name="Picture 43" descr="ecblank">
          <a:extLst>
            <a:ext uri="{FF2B5EF4-FFF2-40B4-BE49-F238E27FC236}">
              <a16:creationId xmlns:a16="http://schemas.microsoft.com/office/drawing/2014/main" xmlns="" id="{00000000-0008-0000-0300-000062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499" name="Picture 47" descr="ecblank">
          <a:extLst>
            <a:ext uri="{FF2B5EF4-FFF2-40B4-BE49-F238E27FC236}">
              <a16:creationId xmlns:a16="http://schemas.microsoft.com/office/drawing/2014/main" xmlns="" id="{00000000-0008-0000-0300-000063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500" name="Picture 51" descr="ecblank">
          <a:extLst>
            <a:ext uri="{FF2B5EF4-FFF2-40B4-BE49-F238E27FC236}">
              <a16:creationId xmlns:a16="http://schemas.microsoft.com/office/drawing/2014/main" xmlns="" id="{00000000-0008-0000-0300-000064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501" name="Picture 55" descr="ecblank">
          <a:extLst>
            <a:ext uri="{FF2B5EF4-FFF2-40B4-BE49-F238E27FC236}">
              <a16:creationId xmlns:a16="http://schemas.microsoft.com/office/drawing/2014/main" xmlns="" id="{00000000-0008-0000-0300-000065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502" name="Picture 59" descr="ecblank">
          <a:extLst>
            <a:ext uri="{FF2B5EF4-FFF2-40B4-BE49-F238E27FC236}">
              <a16:creationId xmlns:a16="http://schemas.microsoft.com/office/drawing/2014/main" xmlns="" id="{00000000-0008-0000-0300-000066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503" name="Picture 63" descr="ecblank">
          <a:extLst>
            <a:ext uri="{FF2B5EF4-FFF2-40B4-BE49-F238E27FC236}">
              <a16:creationId xmlns:a16="http://schemas.microsoft.com/office/drawing/2014/main" xmlns="" id="{00000000-0008-0000-0300-000067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504" name="Picture 64" descr="ecblank">
          <a:extLst>
            <a:ext uri="{FF2B5EF4-FFF2-40B4-BE49-F238E27FC236}">
              <a16:creationId xmlns:a16="http://schemas.microsoft.com/office/drawing/2014/main" xmlns="" id="{00000000-0008-0000-0300-000068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505" name="Picture 65" descr="ecblank">
          <a:extLst>
            <a:ext uri="{FF2B5EF4-FFF2-40B4-BE49-F238E27FC236}">
              <a16:creationId xmlns:a16="http://schemas.microsoft.com/office/drawing/2014/main" xmlns="" id="{00000000-0008-0000-0300-000069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506" name="Picture 66" descr="ecblank">
          <a:extLst>
            <a:ext uri="{FF2B5EF4-FFF2-40B4-BE49-F238E27FC236}">
              <a16:creationId xmlns:a16="http://schemas.microsoft.com/office/drawing/2014/main" xmlns="" id="{00000000-0008-0000-0300-00006A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507" name="Picture 68" descr="ecblank">
          <a:extLst>
            <a:ext uri="{FF2B5EF4-FFF2-40B4-BE49-F238E27FC236}">
              <a16:creationId xmlns:a16="http://schemas.microsoft.com/office/drawing/2014/main" xmlns="" id="{00000000-0008-0000-0300-00006B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508" name="Picture 72" descr="ecblank">
          <a:extLst>
            <a:ext uri="{FF2B5EF4-FFF2-40B4-BE49-F238E27FC236}">
              <a16:creationId xmlns:a16="http://schemas.microsoft.com/office/drawing/2014/main" xmlns="" id="{00000000-0008-0000-0300-00006C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509" name="Picture 97" descr="ecblank">
          <a:extLst>
            <a:ext uri="{FF2B5EF4-FFF2-40B4-BE49-F238E27FC236}">
              <a16:creationId xmlns:a16="http://schemas.microsoft.com/office/drawing/2014/main" xmlns="" id="{00000000-0008-0000-0300-00006D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510" name="Picture 99" descr="ecblank">
          <a:extLst>
            <a:ext uri="{FF2B5EF4-FFF2-40B4-BE49-F238E27FC236}">
              <a16:creationId xmlns:a16="http://schemas.microsoft.com/office/drawing/2014/main" xmlns="" id="{00000000-0008-0000-0300-00006E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511" name="Picture 101" descr="ecblank">
          <a:extLst>
            <a:ext uri="{FF2B5EF4-FFF2-40B4-BE49-F238E27FC236}">
              <a16:creationId xmlns:a16="http://schemas.microsoft.com/office/drawing/2014/main" xmlns="" id="{00000000-0008-0000-0300-00006F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512" name="Picture 103" descr="ecblank">
          <a:extLst>
            <a:ext uri="{FF2B5EF4-FFF2-40B4-BE49-F238E27FC236}">
              <a16:creationId xmlns:a16="http://schemas.microsoft.com/office/drawing/2014/main" xmlns="" id="{00000000-0008-0000-0300-000070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513" name="Picture 26" descr="ecblank">
          <a:extLst>
            <a:ext uri="{FF2B5EF4-FFF2-40B4-BE49-F238E27FC236}">
              <a16:creationId xmlns:a16="http://schemas.microsoft.com/office/drawing/2014/main" xmlns="" id="{00000000-0008-0000-0300-000071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514" name="Picture 30" descr="ecblank">
          <a:extLst>
            <a:ext uri="{FF2B5EF4-FFF2-40B4-BE49-F238E27FC236}">
              <a16:creationId xmlns:a16="http://schemas.microsoft.com/office/drawing/2014/main" xmlns="" id="{00000000-0008-0000-0300-000072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515" name="Picture 34" descr="ecblank">
          <a:extLst>
            <a:ext uri="{FF2B5EF4-FFF2-40B4-BE49-F238E27FC236}">
              <a16:creationId xmlns:a16="http://schemas.microsoft.com/office/drawing/2014/main" xmlns="" id="{00000000-0008-0000-0300-000073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516" name="Picture 38" descr="ecblank">
          <a:extLst>
            <a:ext uri="{FF2B5EF4-FFF2-40B4-BE49-F238E27FC236}">
              <a16:creationId xmlns:a16="http://schemas.microsoft.com/office/drawing/2014/main" xmlns="" id="{00000000-0008-0000-0300-000074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517" name="Picture 43" descr="ecblank">
          <a:extLst>
            <a:ext uri="{FF2B5EF4-FFF2-40B4-BE49-F238E27FC236}">
              <a16:creationId xmlns:a16="http://schemas.microsoft.com/office/drawing/2014/main" xmlns="" id="{00000000-0008-0000-0300-000075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518" name="Picture 47" descr="ecblank">
          <a:extLst>
            <a:ext uri="{FF2B5EF4-FFF2-40B4-BE49-F238E27FC236}">
              <a16:creationId xmlns:a16="http://schemas.microsoft.com/office/drawing/2014/main" xmlns="" id="{00000000-0008-0000-0300-000076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519" name="Picture 51" descr="ecblank">
          <a:extLst>
            <a:ext uri="{FF2B5EF4-FFF2-40B4-BE49-F238E27FC236}">
              <a16:creationId xmlns:a16="http://schemas.microsoft.com/office/drawing/2014/main" xmlns="" id="{00000000-0008-0000-0300-000077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520" name="Picture 55" descr="ecblank">
          <a:extLst>
            <a:ext uri="{FF2B5EF4-FFF2-40B4-BE49-F238E27FC236}">
              <a16:creationId xmlns:a16="http://schemas.microsoft.com/office/drawing/2014/main" xmlns="" id="{00000000-0008-0000-0300-000078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521" name="Picture 59" descr="ecblank">
          <a:extLst>
            <a:ext uri="{FF2B5EF4-FFF2-40B4-BE49-F238E27FC236}">
              <a16:creationId xmlns:a16="http://schemas.microsoft.com/office/drawing/2014/main" xmlns="" id="{00000000-0008-0000-0300-000079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522" name="Picture 63" descr="ecblank">
          <a:extLst>
            <a:ext uri="{FF2B5EF4-FFF2-40B4-BE49-F238E27FC236}">
              <a16:creationId xmlns:a16="http://schemas.microsoft.com/office/drawing/2014/main" xmlns="" id="{00000000-0008-0000-0300-00007A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523" name="Picture 64" descr="ecblank">
          <a:extLst>
            <a:ext uri="{FF2B5EF4-FFF2-40B4-BE49-F238E27FC236}">
              <a16:creationId xmlns:a16="http://schemas.microsoft.com/office/drawing/2014/main" xmlns="" id="{00000000-0008-0000-0300-00007B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524" name="Picture 65" descr="ecblank">
          <a:extLst>
            <a:ext uri="{FF2B5EF4-FFF2-40B4-BE49-F238E27FC236}">
              <a16:creationId xmlns:a16="http://schemas.microsoft.com/office/drawing/2014/main" xmlns="" id="{00000000-0008-0000-0300-00007C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525" name="Picture 66" descr="ecblank">
          <a:extLst>
            <a:ext uri="{FF2B5EF4-FFF2-40B4-BE49-F238E27FC236}">
              <a16:creationId xmlns:a16="http://schemas.microsoft.com/office/drawing/2014/main" xmlns="" id="{00000000-0008-0000-0300-00007D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526" name="Picture 68" descr="ecblank">
          <a:extLst>
            <a:ext uri="{FF2B5EF4-FFF2-40B4-BE49-F238E27FC236}">
              <a16:creationId xmlns:a16="http://schemas.microsoft.com/office/drawing/2014/main" xmlns="" id="{00000000-0008-0000-0300-00007E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527" name="Picture 72" descr="ecblank">
          <a:extLst>
            <a:ext uri="{FF2B5EF4-FFF2-40B4-BE49-F238E27FC236}">
              <a16:creationId xmlns:a16="http://schemas.microsoft.com/office/drawing/2014/main" xmlns="" id="{00000000-0008-0000-0300-00007F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528" name="Picture 97" descr="ecblank">
          <a:extLst>
            <a:ext uri="{FF2B5EF4-FFF2-40B4-BE49-F238E27FC236}">
              <a16:creationId xmlns:a16="http://schemas.microsoft.com/office/drawing/2014/main" xmlns="" id="{00000000-0008-0000-0300-000080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529" name="Picture 99" descr="ecblank">
          <a:extLst>
            <a:ext uri="{FF2B5EF4-FFF2-40B4-BE49-F238E27FC236}">
              <a16:creationId xmlns:a16="http://schemas.microsoft.com/office/drawing/2014/main" xmlns="" id="{00000000-0008-0000-0300-000081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530" name="Picture 101" descr="ecblank">
          <a:extLst>
            <a:ext uri="{FF2B5EF4-FFF2-40B4-BE49-F238E27FC236}">
              <a16:creationId xmlns:a16="http://schemas.microsoft.com/office/drawing/2014/main" xmlns="" id="{00000000-0008-0000-0300-000082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531" name="Picture 103" descr="ecblank">
          <a:extLst>
            <a:ext uri="{FF2B5EF4-FFF2-40B4-BE49-F238E27FC236}">
              <a16:creationId xmlns:a16="http://schemas.microsoft.com/office/drawing/2014/main" xmlns="" id="{00000000-0008-0000-0300-000083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532" name="Picture 105" descr="ecblank">
          <a:extLst>
            <a:ext uri="{FF2B5EF4-FFF2-40B4-BE49-F238E27FC236}">
              <a16:creationId xmlns:a16="http://schemas.microsoft.com/office/drawing/2014/main" xmlns="" id="{00000000-0008-0000-0300-000084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533" name="Picture 2" descr="ecblank">
          <a:extLst>
            <a:ext uri="{FF2B5EF4-FFF2-40B4-BE49-F238E27FC236}">
              <a16:creationId xmlns:a16="http://schemas.microsoft.com/office/drawing/2014/main" xmlns="" id="{00000000-0008-0000-0300-000085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534" name="Picture 6" descr="ecblank">
          <a:extLst>
            <a:ext uri="{FF2B5EF4-FFF2-40B4-BE49-F238E27FC236}">
              <a16:creationId xmlns:a16="http://schemas.microsoft.com/office/drawing/2014/main" xmlns="" id="{00000000-0008-0000-0300-000086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535" name="Picture 10" descr="ecblank">
          <a:extLst>
            <a:ext uri="{FF2B5EF4-FFF2-40B4-BE49-F238E27FC236}">
              <a16:creationId xmlns:a16="http://schemas.microsoft.com/office/drawing/2014/main" xmlns="" id="{00000000-0008-0000-0300-000087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536" name="Picture 14" descr="ecblank">
          <a:extLst>
            <a:ext uri="{FF2B5EF4-FFF2-40B4-BE49-F238E27FC236}">
              <a16:creationId xmlns:a16="http://schemas.microsoft.com/office/drawing/2014/main" xmlns="" id="{00000000-0008-0000-0300-000088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537" name="Picture 18" descr="ecblank">
          <a:extLst>
            <a:ext uri="{FF2B5EF4-FFF2-40B4-BE49-F238E27FC236}">
              <a16:creationId xmlns:a16="http://schemas.microsoft.com/office/drawing/2014/main" xmlns="" id="{00000000-0008-0000-0300-000089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538" name="Picture 22" descr="ecblank">
          <a:extLst>
            <a:ext uri="{FF2B5EF4-FFF2-40B4-BE49-F238E27FC236}">
              <a16:creationId xmlns:a16="http://schemas.microsoft.com/office/drawing/2014/main" xmlns="" id="{00000000-0008-0000-0300-00008A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539" name="Picture 26" descr="ecblank">
          <a:extLst>
            <a:ext uri="{FF2B5EF4-FFF2-40B4-BE49-F238E27FC236}">
              <a16:creationId xmlns:a16="http://schemas.microsoft.com/office/drawing/2014/main" xmlns="" id="{00000000-0008-0000-0300-00008B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540" name="Picture 30" descr="ecblank">
          <a:extLst>
            <a:ext uri="{FF2B5EF4-FFF2-40B4-BE49-F238E27FC236}">
              <a16:creationId xmlns:a16="http://schemas.microsoft.com/office/drawing/2014/main" xmlns="" id="{00000000-0008-0000-0300-00008C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541" name="Picture 34" descr="ecblank">
          <a:extLst>
            <a:ext uri="{FF2B5EF4-FFF2-40B4-BE49-F238E27FC236}">
              <a16:creationId xmlns:a16="http://schemas.microsoft.com/office/drawing/2014/main" xmlns="" id="{00000000-0008-0000-0300-00008D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542" name="Picture 38" descr="ecblank">
          <a:extLst>
            <a:ext uri="{FF2B5EF4-FFF2-40B4-BE49-F238E27FC236}">
              <a16:creationId xmlns:a16="http://schemas.microsoft.com/office/drawing/2014/main" xmlns="" id="{00000000-0008-0000-0300-00008E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543" name="Picture 43" descr="ecblank">
          <a:extLst>
            <a:ext uri="{FF2B5EF4-FFF2-40B4-BE49-F238E27FC236}">
              <a16:creationId xmlns:a16="http://schemas.microsoft.com/office/drawing/2014/main" xmlns="" id="{00000000-0008-0000-0300-00008F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544" name="Picture 47" descr="ecblank">
          <a:extLst>
            <a:ext uri="{FF2B5EF4-FFF2-40B4-BE49-F238E27FC236}">
              <a16:creationId xmlns:a16="http://schemas.microsoft.com/office/drawing/2014/main" xmlns="" id="{00000000-0008-0000-0300-000090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545" name="Picture 51" descr="ecblank">
          <a:extLst>
            <a:ext uri="{FF2B5EF4-FFF2-40B4-BE49-F238E27FC236}">
              <a16:creationId xmlns:a16="http://schemas.microsoft.com/office/drawing/2014/main" xmlns="" id="{00000000-0008-0000-0300-000091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546" name="Picture 55" descr="ecblank">
          <a:extLst>
            <a:ext uri="{FF2B5EF4-FFF2-40B4-BE49-F238E27FC236}">
              <a16:creationId xmlns:a16="http://schemas.microsoft.com/office/drawing/2014/main" xmlns="" id="{00000000-0008-0000-0300-000092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547" name="Picture 59" descr="ecblank">
          <a:extLst>
            <a:ext uri="{FF2B5EF4-FFF2-40B4-BE49-F238E27FC236}">
              <a16:creationId xmlns:a16="http://schemas.microsoft.com/office/drawing/2014/main" xmlns="" id="{00000000-0008-0000-0300-000093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548" name="Picture 63" descr="ecblank">
          <a:extLst>
            <a:ext uri="{FF2B5EF4-FFF2-40B4-BE49-F238E27FC236}">
              <a16:creationId xmlns:a16="http://schemas.microsoft.com/office/drawing/2014/main" xmlns="" id="{00000000-0008-0000-0300-000094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549" name="Picture 64" descr="ecblank">
          <a:extLst>
            <a:ext uri="{FF2B5EF4-FFF2-40B4-BE49-F238E27FC236}">
              <a16:creationId xmlns:a16="http://schemas.microsoft.com/office/drawing/2014/main" xmlns="" id="{00000000-0008-0000-0300-000095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550" name="Picture 65" descr="ecblank">
          <a:extLst>
            <a:ext uri="{FF2B5EF4-FFF2-40B4-BE49-F238E27FC236}">
              <a16:creationId xmlns:a16="http://schemas.microsoft.com/office/drawing/2014/main" xmlns="" id="{00000000-0008-0000-0300-000096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551" name="Picture 66" descr="ecblank">
          <a:extLst>
            <a:ext uri="{FF2B5EF4-FFF2-40B4-BE49-F238E27FC236}">
              <a16:creationId xmlns:a16="http://schemas.microsoft.com/office/drawing/2014/main" xmlns="" id="{00000000-0008-0000-0300-000097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552" name="Picture 68" descr="ecblank">
          <a:extLst>
            <a:ext uri="{FF2B5EF4-FFF2-40B4-BE49-F238E27FC236}">
              <a16:creationId xmlns:a16="http://schemas.microsoft.com/office/drawing/2014/main" xmlns="" id="{00000000-0008-0000-0300-000098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553" name="Picture 72" descr="ecblank">
          <a:extLst>
            <a:ext uri="{FF2B5EF4-FFF2-40B4-BE49-F238E27FC236}">
              <a16:creationId xmlns:a16="http://schemas.microsoft.com/office/drawing/2014/main" xmlns="" id="{00000000-0008-0000-0300-000099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554" name="Picture 97" descr="ecblank">
          <a:extLst>
            <a:ext uri="{FF2B5EF4-FFF2-40B4-BE49-F238E27FC236}">
              <a16:creationId xmlns:a16="http://schemas.microsoft.com/office/drawing/2014/main" xmlns="" id="{00000000-0008-0000-0300-00009A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555" name="Picture 99" descr="ecblank">
          <a:extLst>
            <a:ext uri="{FF2B5EF4-FFF2-40B4-BE49-F238E27FC236}">
              <a16:creationId xmlns:a16="http://schemas.microsoft.com/office/drawing/2014/main" xmlns="" id="{00000000-0008-0000-0300-00009B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556" name="Picture 101" descr="ecblank">
          <a:extLst>
            <a:ext uri="{FF2B5EF4-FFF2-40B4-BE49-F238E27FC236}">
              <a16:creationId xmlns:a16="http://schemas.microsoft.com/office/drawing/2014/main" xmlns="" id="{00000000-0008-0000-0300-00009C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557" name="Picture 103" descr="ecblank">
          <a:extLst>
            <a:ext uri="{FF2B5EF4-FFF2-40B4-BE49-F238E27FC236}">
              <a16:creationId xmlns:a16="http://schemas.microsoft.com/office/drawing/2014/main" xmlns="" id="{00000000-0008-0000-0300-00009D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558" name="Picture 30" descr="ecblank">
          <a:extLst>
            <a:ext uri="{FF2B5EF4-FFF2-40B4-BE49-F238E27FC236}">
              <a16:creationId xmlns:a16="http://schemas.microsoft.com/office/drawing/2014/main" xmlns="" id="{00000000-0008-0000-0300-00009E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559" name="Picture 34" descr="ecblank">
          <a:extLst>
            <a:ext uri="{FF2B5EF4-FFF2-40B4-BE49-F238E27FC236}">
              <a16:creationId xmlns:a16="http://schemas.microsoft.com/office/drawing/2014/main" xmlns="" id="{00000000-0008-0000-0300-00009F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560" name="Picture 38" descr="ecblank">
          <a:extLst>
            <a:ext uri="{FF2B5EF4-FFF2-40B4-BE49-F238E27FC236}">
              <a16:creationId xmlns:a16="http://schemas.microsoft.com/office/drawing/2014/main" xmlns="" id="{00000000-0008-0000-0300-0000A0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561" name="Picture 43" descr="ecblank">
          <a:extLst>
            <a:ext uri="{FF2B5EF4-FFF2-40B4-BE49-F238E27FC236}">
              <a16:creationId xmlns:a16="http://schemas.microsoft.com/office/drawing/2014/main" xmlns="" id="{00000000-0008-0000-0300-0000A1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562" name="Picture 47" descr="ecblank">
          <a:extLst>
            <a:ext uri="{FF2B5EF4-FFF2-40B4-BE49-F238E27FC236}">
              <a16:creationId xmlns:a16="http://schemas.microsoft.com/office/drawing/2014/main" xmlns="" id="{00000000-0008-0000-0300-0000A2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563" name="Picture 51" descr="ecblank">
          <a:extLst>
            <a:ext uri="{FF2B5EF4-FFF2-40B4-BE49-F238E27FC236}">
              <a16:creationId xmlns:a16="http://schemas.microsoft.com/office/drawing/2014/main" xmlns="" id="{00000000-0008-0000-0300-0000A3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564" name="Picture 55" descr="ecblank">
          <a:extLst>
            <a:ext uri="{FF2B5EF4-FFF2-40B4-BE49-F238E27FC236}">
              <a16:creationId xmlns:a16="http://schemas.microsoft.com/office/drawing/2014/main" xmlns="" id="{00000000-0008-0000-0300-0000A4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565" name="Picture 59" descr="ecblank">
          <a:extLst>
            <a:ext uri="{FF2B5EF4-FFF2-40B4-BE49-F238E27FC236}">
              <a16:creationId xmlns:a16="http://schemas.microsoft.com/office/drawing/2014/main" xmlns="" id="{00000000-0008-0000-0300-0000A5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566" name="Picture 63" descr="ecblank">
          <a:extLst>
            <a:ext uri="{FF2B5EF4-FFF2-40B4-BE49-F238E27FC236}">
              <a16:creationId xmlns:a16="http://schemas.microsoft.com/office/drawing/2014/main" xmlns="" id="{00000000-0008-0000-0300-0000A6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567" name="Picture 64" descr="ecblank">
          <a:extLst>
            <a:ext uri="{FF2B5EF4-FFF2-40B4-BE49-F238E27FC236}">
              <a16:creationId xmlns:a16="http://schemas.microsoft.com/office/drawing/2014/main" xmlns="" id="{00000000-0008-0000-0300-0000A7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568" name="Picture 65" descr="ecblank">
          <a:extLst>
            <a:ext uri="{FF2B5EF4-FFF2-40B4-BE49-F238E27FC236}">
              <a16:creationId xmlns:a16="http://schemas.microsoft.com/office/drawing/2014/main" xmlns="" id="{00000000-0008-0000-0300-0000A8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569" name="Picture 66" descr="ecblank">
          <a:extLst>
            <a:ext uri="{FF2B5EF4-FFF2-40B4-BE49-F238E27FC236}">
              <a16:creationId xmlns:a16="http://schemas.microsoft.com/office/drawing/2014/main" xmlns="" id="{00000000-0008-0000-0300-0000A9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570" name="Picture 68" descr="ecblank">
          <a:extLst>
            <a:ext uri="{FF2B5EF4-FFF2-40B4-BE49-F238E27FC236}">
              <a16:creationId xmlns:a16="http://schemas.microsoft.com/office/drawing/2014/main" xmlns="" id="{00000000-0008-0000-0300-0000AA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571" name="Picture 72" descr="ecblank">
          <a:extLst>
            <a:ext uri="{FF2B5EF4-FFF2-40B4-BE49-F238E27FC236}">
              <a16:creationId xmlns:a16="http://schemas.microsoft.com/office/drawing/2014/main" xmlns="" id="{00000000-0008-0000-0300-0000AB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572" name="Picture 97" descr="ecblank">
          <a:extLst>
            <a:ext uri="{FF2B5EF4-FFF2-40B4-BE49-F238E27FC236}">
              <a16:creationId xmlns:a16="http://schemas.microsoft.com/office/drawing/2014/main" xmlns="" id="{00000000-0008-0000-0300-0000AC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573" name="Picture 99" descr="ecblank">
          <a:extLst>
            <a:ext uri="{FF2B5EF4-FFF2-40B4-BE49-F238E27FC236}">
              <a16:creationId xmlns:a16="http://schemas.microsoft.com/office/drawing/2014/main" xmlns="" id="{00000000-0008-0000-0300-0000AD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574" name="Picture 101" descr="ecblank">
          <a:extLst>
            <a:ext uri="{FF2B5EF4-FFF2-40B4-BE49-F238E27FC236}">
              <a16:creationId xmlns:a16="http://schemas.microsoft.com/office/drawing/2014/main" xmlns="" id="{00000000-0008-0000-0300-0000AE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575" name="Picture 103" descr="ecblank">
          <a:extLst>
            <a:ext uri="{FF2B5EF4-FFF2-40B4-BE49-F238E27FC236}">
              <a16:creationId xmlns:a16="http://schemas.microsoft.com/office/drawing/2014/main" xmlns="" id="{00000000-0008-0000-0300-0000AF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576" name="Picture 105" descr="ecblank">
          <a:extLst>
            <a:ext uri="{FF2B5EF4-FFF2-40B4-BE49-F238E27FC236}">
              <a16:creationId xmlns:a16="http://schemas.microsoft.com/office/drawing/2014/main" xmlns="" id="{00000000-0008-0000-0300-0000B0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577" name="Picture 2" descr="ecblank">
          <a:extLst>
            <a:ext uri="{FF2B5EF4-FFF2-40B4-BE49-F238E27FC236}">
              <a16:creationId xmlns:a16="http://schemas.microsoft.com/office/drawing/2014/main" xmlns="" id="{00000000-0008-0000-0300-0000B1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578" name="Picture 6" descr="ecblank">
          <a:extLst>
            <a:ext uri="{FF2B5EF4-FFF2-40B4-BE49-F238E27FC236}">
              <a16:creationId xmlns:a16="http://schemas.microsoft.com/office/drawing/2014/main" xmlns="" id="{00000000-0008-0000-0300-0000B2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579" name="Picture 10" descr="ecblank">
          <a:extLst>
            <a:ext uri="{FF2B5EF4-FFF2-40B4-BE49-F238E27FC236}">
              <a16:creationId xmlns:a16="http://schemas.microsoft.com/office/drawing/2014/main" xmlns="" id="{00000000-0008-0000-0300-0000B3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580" name="Picture 14" descr="ecblank">
          <a:extLst>
            <a:ext uri="{FF2B5EF4-FFF2-40B4-BE49-F238E27FC236}">
              <a16:creationId xmlns:a16="http://schemas.microsoft.com/office/drawing/2014/main" xmlns="" id="{00000000-0008-0000-0300-0000B4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581" name="Picture 18" descr="ecblank">
          <a:extLst>
            <a:ext uri="{FF2B5EF4-FFF2-40B4-BE49-F238E27FC236}">
              <a16:creationId xmlns:a16="http://schemas.microsoft.com/office/drawing/2014/main" xmlns="" id="{00000000-0008-0000-0300-0000B5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582" name="Picture 22" descr="ecblank">
          <a:extLst>
            <a:ext uri="{FF2B5EF4-FFF2-40B4-BE49-F238E27FC236}">
              <a16:creationId xmlns:a16="http://schemas.microsoft.com/office/drawing/2014/main" xmlns="" id="{00000000-0008-0000-0300-0000B6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583" name="Picture 26" descr="ecblank">
          <a:extLst>
            <a:ext uri="{FF2B5EF4-FFF2-40B4-BE49-F238E27FC236}">
              <a16:creationId xmlns:a16="http://schemas.microsoft.com/office/drawing/2014/main" xmlns="" id="{00000000-0008-0000-0300-0000B7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584" name="Picture 30" descr="ecblank">
          <a:extLst>
            <a:ext uri="{FF2B5EF4-FFF2-40B4-BE49-F238E27FC236}">
              <a16:creationId xmlns:a16="http://schemas.microsoft.com/office/drawing/2014/main" xmlns="" id="{00000000-0008-0000-0300-0000B8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585" name="Picture 34" descr="ecblank">
          <a:extLst>
            <a:ext uri="{FF2B5EF4-FFF2-40B4-BE49-F238E27FC236}">
              <a16:creationId xmlns:a16="http://schemas.microsoft.com/office/drawing/2014/main" xmlns="" id="{00000000-0008-0000-0300-0000B9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586" name="Picture 38" descr="ecblank">
          <a:extLst>
            <a:ext uri="{FF2B5EF4-FFF2-40B4-BE49-F238E27FC236}">
              <a16:creationId xmlns:a16="http://schemas.microsoft.com/office/drawing/2014/main" xmlns="" id="{00000000-0008-0000-0300-0000BA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587" name="Picture 43" descr="ecblank">
          <a:extLst>
            <a:ext uri="{FF2B5EF4-FFF2-40B4-BE49-F238E27FC236}">
              <a16:creationId xmlns:a16="http://schemas.microsoft.com/office/drawing/2014/main" xmlns="" id="{00000000-0008-0000-0300-0000BB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588" name="Picture 47" descr="ecblank">
          <a:extLst>
            <a:ext uri="{FF2B5EF4-FFF2-40B4-BE49-F238E27FC236}">
              <a16:creationId xmlns:a16="http://schemas.microsoft.com/office/drawing/2014/main" xmlns="" id="{00000000-0008-0000-0300-0000BC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589" name="Picture 51" descr="ecblank">
          <a:extLst>
            <a:ext uri="{FF2B5EF4-FFF2-40B4-BE49-F238E27FC236}">
              <a16:creationId xmlns:a16="http://schemas.microsoft.com/office/drawing/2014/main" xmlns="" id="{00000000-0008-0000-0300-0000BD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590" name="Picture 55" descr="ecblank">
          <a:extLst>
            <a:ext uri="{FF2B5EF4-FFF2-40B4-BE49-F238E27FC236}">
              <a16:creationId xmlns:a16="http://schemas.microsoft.com/office/drawing/2014/main" xmlns="" id="{00000000-0008-0000-0300-0000BE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591" name="Picture 59" descr="ecblank">
          <a:extLst>
            <a:ext uri="{FF2B5EF4-FFF2-40B4-BE49-F238E27FC236}">
              <a16:creationId xmlns:a16="http://schemas.microsoft.com/office/drawing/2014/main" xmlns="" id="{00000000-0008-0000-0300-0000BF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592" name="Picture 63" descr="ecblank">
          <a:extLst>
            <a:ext uri="{FF2B5EF4-FFF2-40B4-BE49-F238E27FC236}">
              <a16:creationId xmlns:a16="http://schemas.microsoft.com/office/drawing/2014/main" xmlns="" id="{00000000-0008-0000-0300-0000C0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593" name="Picture 64" descr="ecblank">
          <a:extLst>
            <a:ext uri="{FF2B5EF4-FFF2-40B4-BE49-F238E27FC236}">
              <a16:creationId xmlns:a16="http://schemas.microsoft.com/office/drawing/2014/main" xmlns="" id="{00000000-0008-0000-0300-0000C1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594" name="Picture 65" descr="ecblank">
          <a:extLst>
            <a:ext uri="{FF2B5EF4-FFF2-40B4-BE49-F238E27FC236}">
              <a16:creationId xmlns:a16="http://schemas.microsoft.com/office/drawing/2014/main" xmlns="" id="{00000000-0008-0000-0300-0000C2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595" name="Picture 66" descr="ecblank">
          <a:extLst>
            <a:ext uri="{FF2B5EF4-FFF2-40B4-BE49-F238E27FC236}">
              <a16:creationId xmlns:a16="http://schemas.microsoft.com/office/drawing/2014/main" xmlns="" id="{00000000-0008-0000-0300-0000C3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596" name="Picture 68" descr="ecblank">
          <a:extLst>
            <a:ext uri="{FF2B5EF4-FFF2-40B4-BE49-F238E27FC236}">
              <a16:creationId xmlns:a16="http://schemas.microsoft.com/office/drawing/2014/main" xmlns="" id="{00000000-0008-0000-0300-0000C4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597" name="Picture 72" descr="ecblank">
          <a:extLst>
            <a:ext uri="{FF2B5EF4-FFF2-40B4-BE49-F238E27FC236}">
              <a16:creationId xmlns:a16="http://schemas.microsoft.com/office/drawing/2014/main" xmlns="" id="{00000000-0008-0000-0300-0000C5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598" name="Picture 97" descr="ecblank">
          <a:extLst>
            <a:ext uri="{FF2B5EF4-FFF2-40B4-BE49-F238E27FC236}">
              <a16:creationId xmlns:a16="http://schemas.microsoft.com/office/drawing/2014/main" xmlns="" id="{00000000-0008-0000-0300-0000C6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599" name="Picture 99" descr="ecblank">
          <a:extLst>
            <a:ext uri="{FF2B5EF4-FFF2-40B4-BE49-F238E27FC236}">
              <a16:creationId xmlns:a16="http://schemas.microsoft.com/office/drawing/2014/main" xmlns="" id="{00000000-0008-0000-0300-0000C7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600" name="Picture 101" descr="ecblank">
          <a:extLst>
            <a:ext uri="{FF2B5EF4-FFF2-40B4-BE49-F238E27FC236}">
              <a16:creationId xmlns:a16="http://schemas.microsoft.com/office/drawing/2014/main" xmlns="" id="{00000000-0008-0000-0300-0000C8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601" name="Picture 103" descr="ecblank">
          <a:extLst>
            <a:ext uri="{FF2B5EF4-FFF2-40B4-BE49-F238E27FC236}">
              <a16:creationId xmlns:a16="http://schemas.microsoft.com/office/drawing/2014/main" xmlns="" id="{00000000-0008-0000-0300-0000C9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602" name="Picture 26" descr="ecblank">
          <a:extLst>
            <a:ext uri="{FF2B5EF4-FFF2-40B4-BE49-F238E27FC236}">
              <a16:creationId xmlns:a16="http://schemas.microsoft.com/office/drawing/2014/main" xmlns="" id="{00000000-0008-0000-0300-0000CA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603" name="Picture 30" descr="ecblank">
          <a:extLst>
            <a:ext uri="{FF2B5EF4-FFF2-40B4-BE49-F238E27FC236}">
              <a16:creationId xmlns:a16="http://schemas.microsoft.com/office/drawing/2014/main" xmlns="" id="{00000000-0008-0000-0300-0000CB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604" name="Picture 34" descr="ecblank">
          <a:extLst>
            <a:ext uri="{FF2B5EF4-FFF2-40B4-BE49-F238E27FC236}">
              <a16:creationId xmlns:a16="http://schemas.microsoft.com/office/drawing/2014/main" xmlns="" id="{00000000-0008-0000-0300-0000CC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605" name="Picture 38" descr="ecblank">
          <a:extLst>
            <a:ext uri="{FF2B5EF4-FFF2-40B4-BE49-F238E27FC236}">
              <a16:creationId xmlns:a16="http://schemas.microsoft.com/office/drawing/2014/main" xmlns="" id="{00000000-0008-0000-0300-0000CD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606" name="Picture 43" descr="ecblank">
          <a:extLst>
            <a:ext uri="{FF2B5EF4-FFF2-40B4-BE49-F238E27FC236}">
              <a16:creationId xmlns:a16="http://schemas.microsoft.com/office/drawing/2014/main" xmlns="" id="{00000000-0008-0000-0300-0000CE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607" name="Picture 47" descr="ecblank">
          <a:extLst>
            <a:ext uri="{FF2B5EF4-FFF2-40B4-BE49-F238E27FC236}">
              <a16:creationId xmlns:a16="http://schemas.microsoft.com/office/drawing/2014/main" xmlns="" id="{00000000-0008-0000-0300-0000CF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608" name="Picture 51" descr="ecblank">
          <a:extLst>
            <a:ext uri="{FF2B5EF4-FFF2-40B4-BE49-F238E27FC236}">
              <a16:creationId xmlns:a16="http://schemas.microsoft.com/office/drawing/2014/main" xmlns="" id="{00000000-0008-0000-0300-0000D0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609" name="Picture 55" descr="ecblank">
          <a:extLst>
            <a:ext uri="{FF2B5EF4-FFF2-40B4-BE49-F238E27FC236}">
              <a16:creationId xmlns:a16="http://schemas.microsoft.com/office/drawing/2014/main" xmlns="" id="{00000000-0008-0000-0300-0000D1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610" name="Picture 59" descr="ecblank">
          <a:extLst>
            <a:ext uri="{FF2B5EF4-FFF2-40B4-BE49-F238E27FC236}">
              <a16:creationId xmlns:a16="http://schemas.microsoft.com/office/drawing/2014/main" xmlns="" id="{00000000-0008-0000-0300-0000D2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611" name="Picture 63" descr="ecblank">
          <a:extLst>
            <a:ext uri="{FF2B5EF4-FFF2-40B4-BE49-F238E27FC236}">
              <a16:creationId xmlns:a16="http://schemas.microsoft.com/office/drawing/2014/main" xmlns="" id="{00000000-0008-0000-0300-0000D3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612" name="Picture 64" descr="ecblank">
          <a:extLst>
            <a:ext uri="{FF2B5EF4-FFF2-40B4-BE49-F238E27FC236}">
              <a16:creationId xmlns:a16="http://schemas.microsoft.com/office/drawing/2014/main" xmlns="" id="{00000000-0008-0000-0300-0000D4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613" name="Picture 65" descr="ecblank">
          <a:extLst>
            <a:ext uri="{FF2B5EF4-FFF2-40B4-BE49-F238E27FC236}">
              <a16:creationId xmlns:a16="http://schemas.microsoft.com/office/drawing/2014/main" xmlns="" id="{00000000-0008-0000-0300-0000D5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614" name="Picture 66" descr="ecblank">
          <a:extLst>
            <a:ext uri="{FF2B5EF4-FFF2-40B4-BE49-F238E27FC236}">
              <a16:creationId xmlns:a16="http://schemas.microsoft.com/office/drawing/2014/main" xmlns="" id="{00000000-0008-0000-0300-0000D6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615" name="Picture 68" descr="ecblank">
          <a:extLst>
            <a:ext uri="{FF2B5EF4-FFF2-40B4-BE49-F238E27FC236}">
              <a16:creationId xmlns:a16="http://schemas.microsoft.com/office/drawing/2014/main" xmlns="" id="{00000000-0008-0000-0300-0000D7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616" name="Picture 72" descr="ecblank">
          <a:extLst>
            <a:ext uri="{FF2B5EF4-FFF2-40B4-BE49-F238E27FC236}">
              <a16:creationId xmlns:a16="http://schemas.microsoft.com/office/drawing/2014/main" xmlns="" id="{00000000-0008-0000-0300-0000D8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617" name="Picture 97" descr="ecblank">
          <a:extLst>
            <a:ext uri="{FF2B5EF4-FFF2-40B4-BE49-F238E27FC236}">
              <a16:creationId xmlns:a16="http://schemas.microsoft.com/office/drawing/2014/main" xmlns="" id="{00000000-0008-0000-0300-0000D9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618" name="Picture 99" descr="ecblank">
          <a:extLst>
            <a:ext uri="{FF2B5EF4-FFF2-40B4-BE49-F238E27FC236}">
              <a16:creationId xmlns:a16="http://schemas.microsoft.com/office/drawing/2014/main" xmlns="" id="{00000000-0008-0000-0300-0000DA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619" name="Picture 101" descr="ecblank">
          <a:extLst>
            <a:ext uri="{FF2B5EF4-FFF2-40B4-BE49-F238E27FC236}">
              <a16:creationId xmlns:a16="http://schemas.microsoft.com/office/drawing/2014/main" xmlns="" id="{00000000-0008-0000-0300-0000DB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620" name="Picture 103" descr="ecblank">
          <a:extLst>
            <a:ext uri="{FF2B5EF4-FFF2-40B4-BE49-F238E27FC236}">
              <a16:creationId xmlns:a16="http://schemas.microsoft.com/office/drawing/2014/main" xmlns="" id="{00000000-0008-0000-0300-0000DC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621" name="Picture 105" descr="ecblank">
          <a:extLst>
            <a:ext uri="{FF2B5EF4-FFF2-40B4-BE49-F238E27FC236}">
              <a16:creationId xmlns:a16="http://schemas.microsoft.com/office/drawing/2014/main" xmlns="" id="{00000000-0008-0000-0300-0000DD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622" name="Picture 2" descr="ecblank">
          <a:extLst>
            <a:ext uri="{FF2B5EF4-FFF2-40B4-BE49-F238E27FC236}">
              <a16:creationId xmlns:a16="http://schemas.microsoft.com/office/drawing/2014/main" xmlns="" id="{00000000-0008-0000-0300-0000DE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623" name="Picture 6" descr="ecblank">
          <a:extLst>
            <a:ext uri="{FF2B5EF4-FFF2-40B4-BE49-F238E27FC236}">
              <a16:creationId xmlns:a16="http://schemas.microsoft.com/office/drawing/2014/main" xmlns="" id="{00000000-0008-0000-0300-0000DF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624" name="Picture 10" descr="ecblank">
          <a:extLst>
            <a:ext uri="{FF2B5EF4-FFF2-40B4-BE49-F238E27FC236}">
              <a16:creationId xmlns:a16="http://schemas.microsoft.com/office/drawing/2014/main" xmlns="" id="{00000000-0008-0000-0300-0000E0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625" name="Picture 14" descr="ecblank">
          <a:extLst>
            <a:ext uri="{FF2B5EF4-FFF2-40B4-BE49-F238E27FC236}">
              <a16:creationId xmlns:a16="http://schemas.microsoft.com/office/drawing/2014/main" xmlns="" id="{00000000-0008-0000-0300-0000E1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626" name="Picture 18" descr="ecblank">
          <a:extLst>
            <a:ext uri="{FF2B5EF4-FFF2-40B4-BE49-F238E27FC236}">
              <a16:creationId xmlns:a16="http://schemas.microsoft.com/office/drawing/2014/main" xmlns="" id="{00000000-0008-0000-0300-0000E2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627" name="Picture 22" descr="ecblank">
          <a:extLst>
            <a:ext uri="{FF2B5EF4-FFF2-40B4-BE49-F238E27FC236}">
              <a16:creationId xmlns:a16="http://schemas.microsoft.com/office/drawing/2014/main" xmlns="" id="{00000000-0008-0000-0300-0000E3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628" name="Picture 26" descr="ecblank">
          <a:extLst>
            <a:ext uri="{FF2B5EF4-FFF2-40B4-BE49-F238E27FC236}">
              <a16:creationId xmlns:a16="http://schemas.microsoft.com/office/drawing/2014/main" xmlns="" id="{00000000-0008-0000-0300-0000E4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629" name="Picture 30" descr="ecblank">
          <a:extLst>
            <a:ext uri="{FF2B5EF4-FFF2-40B4-BE49-F238E27FC236}">
              <a16:creationId xmlns:a16="http://schemas.microsoft.com/office/drawing/2014/main" xmlns="" id="{00000000-0008-0000-0300-0000E5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630" name="Picture 34" descr="ecblank">
          <a:extLst>
            <a:ext uri="{FF2B5EF4-FFF2-40B4-BE49-F238E27FC236}">
              <a16:creationId xmlns:a16="http://schemas.microsoft.com/office/drawing/2014/main" xmlns="" id="{00000000-0008-0000-0300-0000E6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631" name="Picture 38" descr="ecblank">
          <a:extLst>
            <a:ext uri="{FF2B5EF4-FFF2-40B4-BE49-F238E27FC236}">
              <a16:creationId xmlns:a16="http://schemas.microsoft.com/office/drawing/2014/main" xmlns="" id="{00000000-0008-0000-0300-0000E7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632" name="Picture 43" descr="ecblank">
          <a:extLst>
            <a:ext uri="{FF2B5EF4-FFF2-40B4-BE49-F238E27FC236}">
              <a16:creationId xmlns:a16="http://schemas.microsoft.com/office/drawing/2014/main" xmlns="" id="{00000000-0008-0000-0300-0000E8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633" name="Picture 47" descr="ecblank">
          <a:extLst>
            <a:ext uri="{FF2B5EF4-FFF2-40B4-BE49-F238E27FC236}">
              <a16:creationId xmlns:a16="http://schemas.microsoft.com/office/drawing/2014/main" xmlns="" id="{00000000-0008-0000-0300-0000E9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634" name="Picture 51" descr="ecblank">
          <a:extLst>
            <a:ext uri="{FF2B5EF4-FFF2-40B4-BE49-F238E27FC236}">
              <a16:creationId xmlns:a16="http://schemas.microsoft.com/office/drawing/2014/main" xmlns="" id="{00000000-0008-0000-0300-0000EA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635" name="Picture 55" descr="ecblank">
          <a:extLst>
            <a:ext uri="{FF2B5EF4-FFF2-40B4-BE49-F238E27FC236}">
              <a16:creationId xmlns:a16="http://schemas.microsoft.com/office/drawing/2014/main" xmlns="" id="{00000000-0008-0000-0300-0000EB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636" name="Picture 59" descr="ecblank">
          <a:extLst>
            <a:ext uri="{FF2B5EF4-FFF2-40B4-BE49-F238E27FC236}">
              <a16:creationId xmlns:a16="http://schemas.microsoft.com/office/drawing/2014/main" xmlns="" id="{00000000-0008-0000-0300-0000EC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637" name="Picture 63" descr="ecblank">
          <a:extLst>
            <a:ext uri="{FF2B5EF4-FFF2-40B4-BE49-F238E27FC236}">
              <a16:creationId xmlns:a16="http://schemas.microsoft.com/office/drawing/2014/main" xmlns="" id="{00000000-0008-0000-0300-0000ED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638" name="Picture 64" descr="ecblank">
          <a:extLst>
            <a:ext uri="{FF2B5EF4-FFF2-40B4-BE49-F238E27FC236}">
              <a16:creationId xmlns:a16="http://schemas.microsoft.com/office/drawing/2014/main" xmlns="" id="{00000000-0008-0000-0300-0000EE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639" name="Picture 65" descr="ecblank">
          <a:extLst>
            <a:ext uri="{FF2B5EF4-FFF2-40B4-BE49-F238E27FC236}">
              <a16:creationId xmlns:a16="http://schemas.microsoft.com/office/drawing/2014/main" xmlns="" id="{00000000-0008-0000-0300-0000EF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640" name="Picture 66" descr="ecblank">
          <a:extLst>
            <a:ext uri="{FF2B5EF4-FFF2-40B4-BE49-F238E27FC236}">
              <a16:creationId xmlns:a16="http://schemas.microsoft.com/office/drawing/2014/main" xmlns="" id="{00000000-0008-0000-0300-0000F0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641" name="Picture 68" descr="ecblank">
          <a:extLst>
            <a:ext uri="{FF2B5EF4-FFF2-40B4-BE49-F238E27FC236}">
              <a16:creationId xmlns:a16="http://schemas.microsoft.com/office/drawing/2014/main" xmlns="" id="{00000000-0008-0000-0300-0000F1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642" name="Picture 72" descr="ecblank">
          <a:extLst>
            <a:ext uri="{FF2B5EF4-FFF2-40B4-BE49-F238E27FC236}">
              <a16:creationId xmlns:a16="http://schemas.microsoft.com/office/drawing/2014/main" xmlns="" id="{00000000-0008-0000-0300-0000F2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643" name="Picture 97" descr="ecblank">
          <a:extLst>
            <a:ext uri="{FF2B5EF4-FFF2-40B4-BE49-F238E27FC236}">
              <a16:creationId xmlns:a16="http://schemas.microsoft.com/office/drawing/2014/main" xmlns="" id="{00000000-0008-0000-0300-0000F3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644" name="Picture 99" descr="ecblank">
          <a:extLst>
            <a:ext uri="{FF2B5EF4-FFF2-40B4-BE49-F238E27FC236}">
              <a16:creationId xmlns:a16="http://schemas.microsoft.com/office/drawing/2014/main" xmlns="" id="{00000000-0008-0000-0300-0000F4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645" name="Picture 101" descr="ecblank">
          <a:extLst>
            <a:ext uri="{FF2B5EF4-FFF2-40B4-BE49-F238E27FC236}">
              <a16:creationId xmlns:a16="http://schemas.microsoft.com/office/drawing/2014/main" xmlns="" id="{00000000-0008-0000-0300-0000F5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646" name="Picture 103" descr="ecblank">
          <a:extLst>
            <a:ext uri="{FF2B5EF4-FFF2-40B4-BE49-F238E27FC236}">
              <a16:creationId xmlns:a16="http://schemas.microsoft.com/office/drawing/2014/main" xmlns="" id="{00000000-0008-0000-0300-0000F6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647" name="Picture 30" descr="ecblank">
          <a:extLst>
            <a:ext uri="{FF2B5EF4-FFF2-40B4-BE49-F238E27FC236}">
              <a16:creationId xmlns:a16="http://schemas.microsoft.com/office/drawing/2014/main" xmlns="" id="{00000000-0008-0000-0300-0000F7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648" name="Picture 34" descr="ecblank">
          <a:extLst>
            <a:ext uri="{FF2B5EF4-FFF2-40B4-BE49-F238E27FC236}">
              <a16:creationId xmlns:a16="http://schemas.microsoft.com/office/drawing/2014/main" xmlns="" id="{00000000-0008-0000-0300-0000F8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649" name="Picture 38" descr="ecblank">
          <a:extLst>
            <a:ext uri="{FF2B5EF4-FFF2-40B4-BE49-F238E27FC236}">
              <a16:creationId xmlns:a16="http://schemas.microsoft.com/office/drawing/2014/main" xmlns="" id="{00000000-0008-0000-0300-0000F9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650" name="Picture 43" descr="ecblank">
          <a:extLst>
            <a:ext uri="{FF2B5EF4-FFF2-40B4-BE49-F238E27FC236}">
              <a16:creationId xmlns:a16="http://schemas.microsoft.com/office/drawing/2014/main" xmlns="" id="{00000000-0008-0000-0300-0000FA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651" name="Picture 47" descr="ecblank">
          <a:extLst>
            <a:ext uri="{FF2B5EF4-FFF2-40B4-BE49-F238E27FC236}">
              <a16:creationId xmlns:a16="http://schemas.microsoft.com/office/drawing/2014/main" xmlns="" id="{00000000-0008-0000-0300-0000FB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652" name="Picture 51" descr="ecblank">
          <a:extLst>
            <a:ext uri="{FF2B5EF4-FFF2-40B4-BE49-F238E27FC236}">
              <a16:creationId xmlns:a16="http://schemas.microsoft.com/office/drawing/2014/main" xmlns="" id="{00000000-0008-0000-0300-0000FC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653" name="Picture 55" descr="ecblank">
          <a:extLst>
            <a:ext uri="{FF2B5EF4-FFF2-40B4-BE49-F238E27FC236}">
              <a16:creationId xmlns:a16="http://schemas.microsoft.com/office/drawing/2014/main" xmlns="" id="{00000000-0008-0000-0300-0000FD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654" name="Picture 59" descr="ecblank">
          <a:extLst>
            <a:ext uri="{FF2B5EF4-FFF2-40B4-BE49-F238E27FC236}">
              <a16:creationId xmlns:a16="http://schemas.microsoft.com/office/drawing/2014/main" xmlns="" id="{00000000-0008-0000-0300-0000FE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655" name="Picture 63" descr="ecblank">
          <a:extLst>
            <a:ext uri="{FF2B5EF4-FFF2-40B4-BE49-F238E27FC236}">
              <a16:creationId xmlns:a16="http://schemas.microsoft.com/office/drawing/2014/main" xmlns="" id="{00000000-0008-0000-0300-0000FF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656" name="Picture 64" descr="ecblank">
          <a:extLst>
            <a:ext uri="{FF2B5EF4-FFF2-40B4-BE49-F238E27FC236}">
              <a16:creationId xmlns:a16="http://schemas.microsoft.com/office/drawing/2014/main" xmlns="" id="{00000000-0008-0000-0300-000000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657" name="Picture 65" descr="ecblank">
          <a:extLst>
            <a:ext uri="{FF2B5EF4-FFF2-40B4-BE49-F238E27FC236}">
              <a16:creationId xmlns:a16="http://schemas.microsoft.com/office/drawing/2014/main" xmlns="" id="{00000000-0008-0000-0300-000001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658" name="Picture 66" descr="ecblank">
          <a:extLst>
            <a:ext uri="{FF2B5EF4-FFF2-40B4-BE49-F238E27FC236}">
              <a16:creationId xmlns:a16="http://schemas.microsoft.com/office/drawing/2014/main" xmlns="" id="{00000000-0008-0000-0300-000002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659" name="Picture 68" descr="ecblank">
          <a:extLst>
            <a:ext uri="{FF2B5EF4-FFF2-40B4-BE49-F238E27FC236}">
              <a16:creationId xmlns:a16="http://schemas.microsoft.com/office/drawing/2014/main" xmlns="" id="{00000000-0008-0000-0300-000003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660" name="Picture 72" descr="ecblank">
          <a:extLst>
            <a:ext uri="{FF2B5EF4-FFF2-40B4-BE49-F238E27FC236}">
              <a16:creationId xmlns:a16="http://schemas.microsoft.com/office/drawing/2014/main" xmlns="" id="{00000000-0008-0000-0300-000004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661" name="Picture 97" descr="ecblank">
          <a:extLst>
            <a:ext uri="{FF2B5EF4-FFF2-40B4-BE49-F238E27FC236}">
              <a16:creationId xmlns:a16="http://schemas.microsoft.com/office/drawing/2014/main" xmlns="" id="{00000000-0008-0000-0300-000005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662" name="Picture 99" descr="ecblank">
          <a:extLst>
            <a:ext uri="{FF2B5EF4-FFF2-40B4-BE49-F238E27FC236}">
              <a16:creationId xmlns:a16="http://schemas.microsoft.com/office/drawing/2014/main" xmlns="" id="{00000000-0008-0000-0300-000006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663" name="Picture 101" descr="ecblank">
          <a:extLst>
            <a:ext uri="{FF2B5EF4-FFF2-40B4-BE49-F238E27FC236}">
              <a16:creationId xmlns:a16="http://schemas.microsoft.com/office/drawing/2014/main" xmlns="" id="{00000000-0008-0000-0300-000007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664" name="Picture 103" descr="ecblank">
          <a:extLst>
            <a:ext uri="{FF2B5EF4-FFF2-40B4-BE49-F238E27FC236}">
              <a16:creationId xmlns:a16="http://schemas.microsoft.com/office/drawing/2014/main" xmlns="" id="{00000000-0008-0000-0300-000008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665" name="Picture 105" descr="ecblank">
          <a:extLst>
            <a:ext uri="{FF2B5EF4-FFF2-40B4-BE49-F238E27FC236}">
              <a16:creationId xmlns:a16="http://schemas.microsoft.com/office/drawing/2014/main" xmlns="" id="{00000000-0008-0000-0300-000009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666" name="Picture 2" descr="ecblank">
          <a:extLst>
            <a:ext uri="{FF2B5EF4-FFF2-40B4-BE49-F238E27FC236}">
              <a16:creationId xmlns:a16="http://schemas.microsoft.com/office/drawing/2014/main" xmlns="" id="{00000000-0008-0000-0300-00000A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667" name="Picture 6" descr="ecblank">
          <a:extLst>
            <a:ext uri="{FF2B5EF4-FFF2-40B4-BE49-F238E27FC236}">
              <a16:creationId xmlns:a16="http://schemas.microsoft.com/office/drawing/2014/main" xmlns="" id="{00000000-0008-0000-0300-00000B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668" name="Picture 10" descr="ecblank">
          <a:extLst>
            <a:ext uri="{FF2B5EF4-FFF2-40B4-BE49-F238E27FC236}">
              <a16:creationId xmlns:a16="http://schemas.microsoft.com/office/drawing/2014/main" xmlns="" id="{00000000-0008-0000-0300-00000C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669" name="Picture 14" descr="ecblank">
          <a:extLst>
            <a:ext uri="{FF2B5EF4-FFF2-40B4-BE49-F238E27FC236}">
              <a16:creationId xmlns:a16="http://schemas.microsoft.com/office/drawing/2014/main" xmlns="" id="{00000000-0008-0000-0300-00000D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670" name="Picture 18" descr="ecblank">
          <a:extLst>
            <a:ext uri="{FF2B5EF4-FFF2-40B4-BE49-F238E27FC236}">
              <a16:creationId xmlns:a16="http://schemas.microsoft.com/office/drawing/2014/main" xmlns="" id="{00000000-0008-0000-0300-00000E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671" name="Picture 22" descr="ecblank">
          <a:extLst>
            <a:ext uri="{FF2B5EF4-FFF2-40B4-BE49-F238E27FC236}">
              <a16:creationId xmlns:a16="http://schemas.microsoft.com/office/drawing/2014/main" xmlns="" id="{00000000-0008-0000-0300-00000F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672" name="Picture 26" descr="ecblank">
          <a:extLst>
            <a:ext uri="{FF2B5EF4-FFF2-40B4-BE49-F238E27FC236}">
              <a16:creationId xmlns:a16="http://schemas.microsoft.com/office/drawing/2014/main" xmlns="" id="{00000000-0008-0000-0300-000010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673" name="Picture 30" descr="ecblank">
          <a:extLst>
            <a:ext uri="{FF2B5EF4-FFF2-40B4-BE49-F238E27FC236}">
              <a16:creationId xmlns:a16="http://schemas.microsoft.com/office/drawing/2014/main" xmlns="" id="{00000000-0008-0000-0300-000011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674" name="Picture 34" descr="ecblank">
          <a:extLst>
            <a:ext uri="{FF2B5EF4-FFF2-40B4-BE49-F238E27FC236}">
              <a16:creationId xmlns:a16="http://schemas.microsoft.com/office/drawing/2014/main" xmlns="" id="{00000000-0008-0000-0300-000012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675" name="Picture 38" descr="ecblank">
          <a:extLst>
            <a:ext uri="{FF2B5EF4-FFF2-40B4-BE49-F238E27FC236}">
              <a16:creationId xmlns:a16="http://schemas.microsoft.com/office/drawing/2014/main" xmlns="" id="{00000000-0008-0000-0300-000013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676" name="Picture 43" descr="ecblank">
          <a:extLst>
            <a:ext uri="{FF2B5EF4-FFF2-40B4-BE49-F238E27FC236}">
              <a16:creationId xmlns:a16="http://schemas.microsoft.com/office/drawing/2014/main" xmlns="" id="{00000000-0008-0000-0300-000014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677" name="Picture 47" descr="ecblank">
          <a:extLst>
            <a:ext uri="{FF2B5EF4-FFF2-40B4-BE49-F238E27FC236}">
              <a16:creationId xmlns:a16="http://schemas.microsoft.com/office/drawing/2014/main" xmlns="" id="{00000000-0008-0000-0300-000015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678" name="Picture 51" descr="ecblank">
          <a:extLst>
            <a:ext uri="{FF2B5EF4-FFF2-40B4-BE49-F238E27FC236}">
              <a16:creationId xmlns:a16="http://schemas.microsoft.com/office/drawing/2014/main" xmlns="" id="{00000000-0008-0000-0300-000016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679" name="Picture 55" descr="ecblank">
          <a:extLst>
            <a:ext uri="{FF2B5EF4-FFF2-40B4-BE49-F238E27FC236}">
              <a16:creationId xmlns:a16="http://schemas.microsoft.com/office/drawing/2014/main" xmlns="" id="{00000000-0008-0000-0300-000017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680" name="Picture 59" descr="ecblank">
          <a:extLst>
            <a:ext uri="{FF2B5EF4-FFF2-40B4-BE49-F238E27FC236}">
              <a16:creationId xmlns:a16="http://schemas.microsoft.com/office/drawing/2014/main" xmlns="" id="{00000000-0008-0000-0300-000018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681" name="Picture 63" descr="ecblank">
          <a:extLst>
            <a:ext uri="{FF2B5EF4-FFF2-40B4-BE49-F238E27FC236}">
              <a16:creationId xmlns:a16="http://schemas.microsoft.com/office/drawing/2014/main" xmlns="" id="{00000000-0008-0000-0300-000019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682" name="Picture 64" descr="ecblank">
          <a:extLst>
            <a:ext uri="{FF2B5EF4-FFF2-40B4-BE49-F238E27FC236}">
              <a16:creationId xmlns:a16="http://schemas.microsoft.com/office/drawing/2014/main" xmlns="" id="{00000000-0008-0000-0300-00001A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683" name="Picture 65" descr="ecblank">
          <a:extLst>
            <a:ext uri="{FF2B5EF4-FFF2-40B4-BE49-F238E27FC236}">
              <a16:creationId xmlns:a16="http://schemas.microsoft.com/office/drawing/2014/main" xmlns="" id="{00000000-0008-0000-0300-00001B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684" name="Picture 66" descr="ecblank">
          <a:extLst>
            <a:ext uri="{FF2B5EF4-FFF2-40B4-BE49-F238E27FC236}">
              <a16:creationId xmlns:a16="http://schemas.microsoft.com/office/drawing/2014/main" xmlns="" id="{00000000-0008-0000-0300-00001C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685" name="Picture 68" descr="ecblank">
          <a:extLst>
            <a:ext uri="{FF2B5EF4-FFF2-40B4-BE49-F238E27FC236}">
              <a16:creationId xmlns:a16="http://schemas.microsoft.com/office/drawing/2014/main" xmlns="" id="{00000000-0008-0000-0300-00001D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686" name="Picture 72" descr="ecblank">
          <a:extLst>
            <a:ext uri="{FF2B5EF4-FFF2-40B4-BE49-F238E27FC236}">
              <a16:creationId xmlns:a16="http://schemas.microsoft.com/office/drawing/2014/main" xmlns="" id="{00000000-0008-0000-0300-00001E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687" name="Picture 97" descr="ecblank">
          <a:extLst>
            <a:ext uri="{FF2B5EF4-FFF2-40B4-BE49-F238E27FC236}">
              <a16:creationId xmlns:a16="http://schemas.microsoft.com/office/drawing/2014/main" xmlns="" id="{00000000-0008-0000-0300-00001F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688" name="Picture 99" descr="ecblank">
          <a:extLst>
            <a:ext uri="{FF2B5EF4-FFF2-40B4-BE49-F238E27FC236}">
              <a16:creationId xmlns:a16="http://schemas.microsoft.com/office/drawing/2014/main" xmlns="" id="{00000000-0008-0000-0300-000020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689" name="Picture 101" descr="ecblank">
          <a:extLst>
            <a:ext uri="{FF2B5EF4-FFF2-40B4-BE49-F238E27FC236}">
              <a16:creationId xmlns:a16="http://schemas.microsoft.com/office/drawing/2014/main" xmlns="" id="{00000000-0008-0000-0300-000021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690" name="Picture 103" descr="ecblank">
          <a:extLst>
            <a:ext uri="{FF2B5EF4-FFF2-40B4-BE49-F238E27FC236}">
              <a16:creationId xmlns:a16="http://schemas.microsoft.com/office/drawing/2014/main" xmlns="" id="{00000000-0008-0000-0300-000022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691" name="Picture 26" descr="ecblank">
          <a:extLst>
            <a:ext uri="{FF2B5EF4-FFF2-40B4-BE49-F238E27FC236}">
              <a16:creationId xmlns:a16="http://schemas.microsoft.com/office/drawing/2014/main" xmlns="" id="{00000000-0008-0000-0300-000023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692" name="Picture 30" descr="ecblank">
          <a:extLst>
            <a:ext uri="{FF2B5EF4-FFF2-40B4-BE49-F238E27FC236}">
              <a16:creationId xmlns:a16="http://schemas.microsoft.com/office/drawing/2014/main" xmlns="" id="{00000000-0008-0000-0300-000024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693" name="Picture 34" descr="ecblank">
          <a:extLst>
            <a:ext uri="{FF2B5EF4-FFF2-40B4-BE49-F238E27FC236}">
              <a16:creationId xmlns:a16="http://schemas.microsoft.com/office/drawing/2014/main" xmlns="" id="{00000000-0008-0000-0300-000025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694" name="Picture 38" descr="ecblank">
          <a:extLst>
            <a:ext uri="{FF2B5EF4-FFF2-40B4-BE49-F238E27FC236}">
              <a16:creationId xmlns:a16="http://schemas.microsoft.com/office/drawing/2014/main" xmlns="" id="{00000000-0008-0000-0300-000026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695" name="Picture 43" descr="ecblank">
          <a:extLst>
            <a:ext uri="{FF2B5EF4-FFF2-40B4-BE49-F238E27FC236}">
              <a16:creationId xmlns:a16="http://schemas.microsoft.com/office/drawing/2014/main" xmlns="" id="{00000000-0008-0000-0300-000027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696" name="Picture 47" descr="ecblank">
          <a:extLst>
            <a:ext uri="{FF2B5EF4-FFF2-40B4-BE49-F238E27FC236}">
              <a16:creationId xmlns:a16="http://schemas.microsoft.com/office/drawing/2014/main" xmlns="" id="{00000000-0008-0000-0300-000028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697" name="Picture 51" descr="ecblank">
          <a:extLst>
            <a:ext uri="{FF2B5EF4-FFF2-40B4-BE49-F238E27FC236}">
              <a16:creationId xmlns:a16="http://schemas.microsoft.com/office/drawing/2014/main" xmlns="" id="{00000000-0008-0000-0300-000029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698" name="Picture 55" descr="ecblank">
          <a:extLst>
            <a:ext uri="{FF2B5EF4-FFF2-40B4-BE49-F238E27FC236}">
              <a16:creationId xmlns:a16="http://schemas.microsoft.com/office/drawing/2014/main" xmlns="" id="{00000000-0008-0000-0300-00002A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699" name="Picture 59" descr="ecblank">
          <a:extLst>
            <a:ext uri="{FF2B5EF4-FFF2-40B4-BE49-F238E27FC236}">
              <a16:creationId xmlns:a16="http://schemas.microsoft.com/office/drawing/2014/main" xmlns="" id="{00000000-0008-0000-0300-00002B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700" name="Picture 63" descr="ecblank">
          <a:extLst>
            <a:ext uri="{FF2B5EF4-FFF2-40B4-BE49-F238E27FC236}">
              <a16:creationId xmlns:a16="http://schemas.microsoft.com/office/drawing/2014/main" xmlns="" id="{00000000-0008-0000-0300-00002C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701" name="Picture 64" descr="ecblank">
          <a:extLst>
            <a:ext uri="{FF2B5EF4-FFF2-40B4-BE49-F238E27FC236}">
              <a16:creationId xmlns:a16="http://schemas.microsoft.com/office/drawing/2014/main" xmlns="" id="{00000000-0008-0000-0300-00002D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702" name="Picture 65" descr="ecblank">
          <a:extLst>
            <a:ext uri="{FF2B5EF4-FFF2-40B4-BE49-F238E27FC236}">
              <a16:creationId xmlns:a16="http://schemas.microsoft.com/office/drawing/2014/main" xmlns="" id="{00000000-0008-0000-0300-00002E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703" name="Picture 66" descr="ecblank">
          <a:extLst>
            <a:ext uri="{FF2B5EF4-FFF2-40B4-BE49-F238E27FC236}">
              <a16:creationId xmlns:a16="http://schemas.microsoft.com/office/drawing/2014/main" xmlns="" id="{00000000-0008-0000-0300-00002F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704" name="Picture 68" descr="ecblank">
          <a:extLst>
            <a:ext uri="{FF2B5EF4-FFF2-40B4-BE49-F238E27FC236}">
              <a16:creationId xmlns:a16="http://schemas.microsoft.com/office/drawing/2014/main" xmlns="" id="{00000000-0008-0000-0300-000030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705" name="Picture 72" descr="ecblank">
          <a:extLst>
            <a:ext uri="{FF2B5EF4-FFF2-40B4-BE49-F238E27FC236}">
              <a16:creationId xmlns:a16="http://schemas.microsoft.com/office/drawing/2014/main" xmlns="" id="{00000000-0008-0000-0300-000031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706" name="Picture 97" descr="ecblank">
          <a:extLst>
            <a:ext uri="{FF2B5EF4-FFF2-40B4-BE49-F238E27FC236}">
              <a16:creationId xmlns:a16="http://schemas.microsoft.com/office/drawing/2014/main" xmlns="" id="{00000000-0008-0000-0300-000032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707" name="Picture 99" descr="ecblank">
          <a:extLst>
            <a:ext uri="{FF2B5EF4-FFF2-40B4-BE49-F238E27FC236}">
              <a16:creationId xmlns:a16="http://schemas.microsoft.com/office/drawing/2014/main" xmlns="" id="{00000000-0008-0000-0300-000033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708" name="Picture 101" descr="ecblank">
          <a:extLst>
            <a:ext uri="{FF2B5EF4-FFF2-40B4-BE49-F238E27FC236}">
              <a16:creationId xmlns:a16="http://schemas.microsoft.com/office/drawing/2014/main" xmlns="" id="{00000000-0008-0000-0300-000034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709" name="Picture 103" descr="ecblank">
          <a:extLst>
            <a:ext uri="{FF2B5EF4-FFF2-40B4-BE49-F238E27FC236}">
              <a16:creationId xmlns:a16="http://schemas.microsoft.com/office/drawing/2014/main" xmlns="" id="{00000000-0008-0000-0300-000035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710" name="Picture 105" descr="ecblank">
          <a:extLst>
            <a:ext uri="{FF2B5EF4-FFF2-40B4-BE49-F238E27FC236}">
              <a16:creationId xmlns:a16="http://schemas.microsoft.com/office/drawing/2014/main" xmlns="" id="{00000000-0008-0000-0300-000036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711" name="Picture 2" descr="ecblank">
          <a:extLst>
            <a:ext uri="{FF2B5EF4-FFF2-40B4-BE49-F238E27FC236}">
              <a16:creationId xmlns:a16="http://schemas.microsoft.com/office/drawing/2014/main" xmlns="" id="{00000000-0008-0000-0300-000037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712" name="Picture 6" descr="ecblank">
          <a:extLst>
            <a:ext uri="{FF2B5EF4-FFF2-40B4-BE49-F238E27FC236}">
              <a16:creationId xmlns:a16="http://schemas.microsoft.com/office/drawing/2014/main" xmlns="" id="{00000000-0008-0000-0300-000038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713" name="Picture 10" descr="ecblank">
          <a:extLst>
            <a:ext uri="{FF2B5EF4-FFF2-40B4-BE49-F238E27FC236}">
              <a16:creationId xmlns:a16="http://schemas.microsoft.com/office/drawing/2014/main" xmlns="" id="{00000000-0008-0000-0300-000039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714" name="Picture 14" descr="ecblank">
          <a:extLst>
            <a:ext uri="{FF2B5EF4-FFF2-40B4-BE49-F238E27FC236}">
              <a16:creationId xmlns:a16="http://schemas.microsoft.com/office/drawing/2014/main" xmlns="" id="{00000000-0008-0000-0300-00003A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715" name="Picture 18" descr="ecblank">
          <a:extLst>
            <a:ext uri="{FF2B5EF4-FFF2-40B4-BE49-F238E27FC236}">
              <a16:creationId xmlns:a16="http://schemas.microsoft.com/office/drawing/2014/main" xmlns="" id="{00000000-0008-0000-0300-00003B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716" name="Picture 22" descr="ecblank">
          <a:extLst>
            <a:ext uri="{FF2B5EF4-FFF2-40B4-BE49-F238E27FC236}">
              <a16:creationId xmlns:a16="http://schemas.microsoft.com/office/drawing/2014/main" xmlns="" id="{00000000-0008-0000-0300-00003C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717" name="Picture 26" descr="ecblank">
          <a:extLst>
            <a:ext uri="{FF2B5EF4-FFF2-40B4-BE49-F238E27FC236}">
              <a16:creationId xmlns:a16="http://schemas.microsoft.com/office/drawing/2014/main" xmlns="" id="{00000000-0008-0000-0300-00003D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718" name="Picture 30" descr="ecblank">
          <a:extLst>
            <a:ext uri="{FF2B5EF4-FFF2-40B4-BE49-F238E27FC236}">
              <a16:creationId xmlns:a16="http://schemas.microsoft.com/office/drawing/2014/main" xmlns="" id="{00000000-0008-0000-0300-00003E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719" name="Picture 34" descr="ecblank">
          <a:extLst>
            <a:ext uri="{FF2B5EF4-FFF2-40B4-BE49-F238E27FC236}">
              <a16:creationId xmlns:a16="http://schemas.microsoft.com/office/drawing/2014/main" xmlns="" id="{00000000-0008-0000-0300-00003F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720" name="Picture 38" descr="ecblank">
          <a:extLst>
            <a:ext uri="{FF2B5EF4-FFF2-40B4-BE49-F238E27FC236}">
              <a16:creationId xmlns:a16="http://schemas.microsoft.com/office/drawing/2014/main" xmlns="" id="{00000000-0008-0000-0300-000040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721" name="Picture 43" descr="ecblank">
          <a:extLst>
            <a:ext uri="{FF2B5EF4-FFF2-40B4-BE49-F238E27FC236}">
              <a16:creationId xmlns:a16="http://schemas.microsoft.com/office/drawing/2014/main" xmlns="" id="{00000000-0008-0000-0300-000041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722" name="Picture 47" descr="ecblank">
          <a:extLst>
            <a:ext uri="{FF2B5EF4-FFF2-40B4-BE49-F238E27FC236}">
              <a16:creationId xmlns:a16="http://schemas.microsoft.com/office/drawing/2014/main" xmlns="" id="{00000000-0008-0000-0300-000042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723" name="Picture 51" descr="ecblank">
          <a:extLst>
            <a:ext uri="{FF2B5EF4-FFF2-40B4-BE49-F238E27FC236}">
              <a16:creationId xmlns:a16="http://schemas.microsoft.com/office/drawing/2014/main" xmlns="" id="{00000000-0008-0000-0300-000043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724" name="Picture 55" descr="ecblank">
          <a:extLst>
            <a:ext uri="{FF2B5EF4-FFF2-40B4-BE49-F238E27FC236}">
              <a16:creationId xmlns:a16="http://schemas.microsoft.com/office/drawing/2014/main" xmlns="" id="{00000000-0008-0000-0300-000044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725" name="Picture 59" descr="ecblank">
          <a:extLst>
            <a:ext uri="{FF2B5EF4-FFF2-40B4-BE49-F238E27FC236}">
              <a16:creationId xmlns:a16="http://schemas.microsoft.com/office/drawing/2014/main" xmlns="" id="{00000000-0008-0000-0300-000045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726" name="Picture 63" descr="ecblank">
          <a:extLst>
            <a:ext uri="{FF2B5EF4-FFF2-40B4-BE49-F238E27FC236}">
              <a16:creationId xmlns:a16="http://schemas.microsoft.com/office/drawing/2014/main" xmlns="" id="{00000000-0008-0000-0300-000046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727" name="Picture 64" descr="ecblank">
          <a:extLst>
            <a:ext uri="{FF2B5EF4-FFF2-40B4-BE49-F238E27FC236}">
              <a16:creationId xmlns:a16="http://schemas.microsoft.com/office/drawing/2014/main" xmlns="" id="{00000000-0008-0000-0300-000047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728" name="Picture 65" descr="ecblank">
          <a:extLst>
            <a:ext uri="{FF2B5EF4-FFF2-40B4-BE49-F238E27FC236}">
              <a16:creationId xmlns:a16="http://schemas.microsoft.com/office/drawing/2014/main" xmlns="" id="{00000000-0008-0000-0300-000048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729" name="Picture 66" descr="ecblank">
          <a:extLst>
            <a:ext uri="{FF2B5EF4-FFF2-40B4-BE49-F238E27FC236}">
              <a16:creationId xmlns:a16="http://schemas.microsoft.com/office/drawing/2014/main" xmlns="" id="{00000000-0008-0000-0300-000049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730" name="Picture 68" descr="ecblank">
          <a:extLst>
            <a:ext uri="{FF2B5EF4-FFF2-40B4-BE49-F238E27FC236}">
              <a16:creationId xmlns:a16="http://schemas.microsoft.com/office/drawing/2014/main" xmlns="" id="{00000000-0008-0000-0300-00004A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731" name="Picture 72" descr="ecblank">
          <a:extLst>
            <a:ext uri="{FF2B5EF4-FFF2-40B4-BE49-F238E27FC236}">
              <a16:creationId xmlns:a16="http://schemas.microsoft.com/office/drawing/2014/main" xmlns="" id="{00000000-0008-0000-0300-00004B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732" name="Picture 97" descr="ecblank">
          <a:extLst>
            <a:ext uri="{FF2B5EF4-FFF2-40B4-BE49-F238E27FC236}">
              <a16:creationId xmlns:a16="http://schemas.microsoft.com/office/drawing/2014/main" xmlns="" id="{00000000-0008-0000-0300-00004C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733" name="Picture 99" descr="ecblank">
          <a:extLst>
            <a:ext uri="{FF2B5EF4-FFF2-40B4-BE49-F238E27FC236}">
              <a16:creationId xmlns:a16="http://schemas.microsoft.com/office/drawing/2014/main" xmlns="" id="{00000000-0008-0000-0300-00004D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734" name="Picture 101" descr="ecblank">
          <a:extLst>
            <a:ext uri="{FF2B5EF4-FFF2-40B4-BE49-F238E27FC236}">
              <a16:creationId xmlns:a16="http://schemas.microsoft.com/office/drawing/2014/main" xmlns="" id="{00000000-0008-0000-0300-00004E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735" name="Picture 103" descr="ecblank">
          <a:extLst>
            <a:ext uri="{FF2B5EF4-FFF2-40B4-BE49-F238E27FC236}">
              <a16:creationId xmlns:a16="http://schemas.microsoft.com/office/drawing/2014/main" xmlns="" id="{00000000-0008-0000-0300-00004F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36" name="Picture 30" descr="ecblank">
          <a:extLst>
            <a:ext uri="{FF2B5EF4-FFF2-40B4-BE49-F238E27FC236}">
              <a16:creationId xmlns:a16="http://schemas.microsoft.com/office/drawing/2014/main" xmlns="" id="{00000000-0008-0000-0300-000050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37" name="Picture 34" descr="ecblank">
          <a:extLst>
            <a:ext uri="{FF2B5EF4-FFF2-40B4-BE49-F238E27FC236}">
              <a16:creationId xmlns:a16="http://schemas.microsoft.com/office/drawing/2014/main" xmlns="" id="{00000000-0008-0000-0300-000051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38" name="Picture 38" descr="ecblank">
          <a:extLst>
            <a:ext uri="{FF2B5EF4-FFF2-40B4-BE49-F238E27FC236}">
              <a16:creationId xmlns:a16="http://schemas.microsoft.com/office/drawing/2014/main" xmlns="" id="{00000000-0008-0000-0300-000052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39" name="Picture 43" descr="ecblank">
          <a:extLst>
            <a:ext uri="{FF2B5EF4-FFF2-40B4-BE49-F238E27FC236}">
              <a16:creationId xmlns:a16="http://schemas.microsoft.com/office/drawing/2014/main" xmlns="" id="{00000000-0008-0000-0300-000053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40" name="Picture 47" descr="ecblank">
          <a:extLst>
            <a:ext uri="{FF2B5EF4-FFF2-40B4-BE49-F238E27FC236}">
              <a16:creationId xmlns:a16="http://schemas.microsoft.com/office/drawing/2014/main" xmlns="" id="{00000000-0008-0000-0300-000054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41" name="Picture 51" descr="ecblank">
          <a:extLst>
            <a:ext uri="{FF2B5EF4-FFF2-40B4-BE49-F238E27FC236}">
              <a16:creationId xmlns:a16="http://schemas.microsoft.com/office/drawing/2014/main" xmlns="" id="{00000000-0008-0000-0300-000055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42" name="Picture 55" descr="ecblank">
          <a:extLst>
            <a:ext uri="{FF2B5EF4-FFF2-40B4-BE49-F238E27FC236}">
              <a16:creationId xmlns:a16="http://schemas.microsoft.com/office/drawing/2014/main" xmlns="" id="{00000000-0008-0000-0300-000056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43" name="Picture 59" descr="ecblank">
          <a:extLst>
            <a:ext uri="{FF2B5EF4-FFF2-40B4-BE49-F238E27FC236}">
              <a16:creationId xmlns:a16="http://schemas.microsoft.com/office/drawing/2014/main" xmlns="" id="{00000000-0008-0000-0300-000057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44" name="Picture 63" descr="ecblank">
          <a:extLst>
            <a:ext uri="{FF2B5EF4-FFF2-40B4-BE49-F238E27FC236}">
              <a16:creationId xmlns:a16="http://schemas.microsoft.com/office/drawing/2014/main" xmlns="" id="{00000000-0008-0000-0300-000058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45" name="Picture 64" descr="ecblank">
          <a:extLst>
            <a:ext uri="{FF2B5EF4-FFF2-40B4-BE49-F238E27FC236}">
              <a16:creationId xmlns:a16="http://schemas.microsoft.com/office/drawing/2014/main" xmlns="" id="{00000000-0008-0000-0300-000059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46" name="Picture 65" descr="ecblank">
          <a:extLst>
            <a:ext uri="{FF2B5EF4-FFF2-40B4-BE49-F238E27FC236}">
              <a16:creationId xmlns:a16="http://schemas.microsoft.com/office/drawing/2014/main" xmlns="" id="{00000000-0008-0000-0300-00005A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47" name="Picture 66" descr="ecblank">
          <a:extLst>
            <a:ext uri="{FF2B5EF4-FFF2-40B4-BE49-F238E27FC236}">
              <a16:creationId xmlns:a16="http://schemas.microsoft.com/office/drawing/2014/main" xmlns="" id="{00000000-0008-0000-0300-00005B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48" name="Picture 68" descr="ecblank">
          <a:extLst>
            <a:ext uri="{FF2B5EF4-FFF2-40B4-BE49-F238E27FC236}">
              <a16:creationId xmlns:a16="http://schemas.microsoft.com/office/drawing/2014/main" xmlns="" id="{00000000-0008-0000-0300-00005C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49" name="Picture 72" descr="ecblank">
          <a:extLst>
            <a:ext uri="{FF2B5EF4-FFF2-40B4-BE49-F238E27FC236}">
              <a16:creationId xmlns:a16="http://schemas.microsoft.com/office/drawing/2014/main" xmlns="" id="{00000000-0008-0000-0300-00005D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50" name="Picture 97" descr="ecblank">
          <a:extLst>
            <a:ext uri="{FF2B5EF4-FFF2-40B4-BE49-F238E27FC236}">
              <a16:creationId xmlns:a16="http://schemas.microsoft.com/office/drawing/2014/main" xmlns="" id="{00000000-0008-0000-0300-00005E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51" name="Picture 99" descr="ecblank">
          <a:extLst>
            <a:ext uri="{FF2B5EF4-FFF2-40B4-BE49-F238E27FC236}">
              <a16:creationId xmlns:a16="http://schemas.microsoft.com/office/drawing/2014/main" xmlns="" id="{00000000-0008-0000-0300-00005F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52" name="Picture 101" descr="ecblank">
          <a:extLst>
            <a:ext uri="{FF2B5EF4-FFF2-40B4-BE49-F238E27FC236}">
              <a16:creationId xmlns:a16="http://schemas.microsoft.com/office/drawing/2014/main" xmlns="" id="{00000000-0008-0000-0300-000060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53" name="Picture 103" descr="ecblank">
          <a:extLst>
            <a:ext uri="{FF2B5EF4-FFF2-40B4-BE49-F238E27FC236}">
              <a16:creationId xmlns:a16="http://schemas.microsoft.com/office/drawing/2014/main" xmlns="" id="{00000000-0008-0000-0300-000061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54" name="Picture 105" descr="ecblank">
          <a:extLst>
            <a:ext uri="{FF2B5EF4-FFF2-40B4-BE49-F238E27FC236}">
              <a16:creationId xmlns:a16="http://schemas.microsoft.com/office/drawing/2014/main" xmlns="" id="{00000000-0008-0000-0300-000062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55" name="Picture 2" descr="ecblank">
          <a:extLst>
            <a:ext uri="{FF2B5EF4-FFF2-40B4-BE49-F238E27FC236}">
              <a16:creationId xmlns:a16="http://schemas.microsoft.com/office/drawing/2014/main" xmlns="" id="{00000000-0008-0000-0300-000063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56" name="Picture 6" descr="ecblank">
          <a:extLst>
            <a:ext uri="{FF2B5EF4-FFF2-40B4-BE49-F238E27FC236}">
              <a16:creationId xmlns:a16="http://schemas.microsoft.com/office/drawing/2014/main" xmlns="" id="{00000000-0008-0000-0300-000064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57" name="Picture 10" descr="ecblank">
          <a:extLst>
            <a:ext uri="{FF2B5EF4-FFF2-40B4-BE49-F238E27FC236}">
              <a16:creationId xmlns:a16="http://schemas.microsoft.com/office/drawing/2014/main" xmlns="" id="{00000000-0008-0000-0300-000065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58" name="Picture 14" descr="ecblank">
          <a:extLst>
            <a:ext uri="{FF2B5EF4-FFF2-40B4-BE49-F238E27FC236}">
              <a16:creationId xmlns:a16="http://schemas.microsoft.com/office/drawing/2014/main" xmlns="" id="{00000000-0008-0000-0300-000066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59" name="Picture 18" descr="ecblank">
          <a:extLst>
            <a:ext uri="{FF2B5EF4-FFF2-40B4-BE49-F238E27FC236}">
              <a16:creationId xmlns:a16="http://schemas.microsoft.com/office/drawing/2014/main" xmlns="" id="{00000000-0008-0000-0300-000067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60" name="Picture 22" descr="ecblank">
          <a:extLst>
            <a:ext uri="{FF2B5EF4-FFF2-40B4-BE49-F238E27FC236}">
              <a16:creationId xmlns:a16="http://schemas.microsoft.com/office/drawing/2014/main" xmlns="" id="{00000000-0008-0000-0300-000068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61" name="Picture 26" descr="ecblank">
          <a:extLst>
            <a:ext uri="{FF2B5EF4-FFF2-40B4-BE49-F238E27FC236}">
              <a16:creationId xmlns:a16="http://schemas.microsoft.com/office/drawing/2014/main" xmlns="" id="{00000000-0008-0000-0300-000069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62" name="Picture 30" descr="ecblank">
          <a:extLst>
            <a:ext uri="{FF2B5EF4-FFF2-40B4-BE49-F238E27FC236}">
              <a16:creationId xmlns:a16="http://schemas.microsoft.com/office/drawing/2014/main" xmlns="" id="{00000000-0008-0000-0300-00006A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63" name="Picture 34" descr="ecblank">
          <a:extLst>
            <a:ext uri="{FF2B5EF4-FFF2-40B4-BE49-F238E27FC236}">
              <a16:creationId xmlns:a16="http://schemas.microsoft.com/office/drawing/2014/main" xmlns="" id="{00000000-0008-0000-0300-00006B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64" name="Picture 38" descr="ecblank">
          <a:extLst>
            <a:ext uri="{FF2B5EF4-FFF2-40B4-BE49-F238E27FC236}">
              <a16:creationId xmlns:a16="http://schemas.microsoft.com/office/drawing/2014/main" xmlns="" id="{00000000-0008-0000-0300-00006C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65" name="Picture 43" descr="ecblank">
          <a:extLst>
            <a:ext uri="{FF2B5EF4-FFF2-40B4-BE49-F238E27FC236}">
              <a16:creationId xmlns:a16="http://schemas.microsoft.com/office/drawing/2014/main" xmlns="" id="{00000000-0008-0000-0300-00006D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66" name="Picture 47" descr="ecblank">
          <a:extLst>
            <a:ext uri="{FF2B5EF4-FFF2-40B4-BE49-F238E27FC236}">
              <a16:creationId xmlns:a16="http://schemas.microsoft.com/office/drawing/2014/main" xmlns="" id="{00000000-0008-0000-0300-00006E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67" name="Picture 51" descr="ecblank">
          <a:extLst>
            <a:ext uri="{FF2B5EF4-FFF2-40B4-BE49-F238E27FC236}">
              <a16:creationId xmlns:a16="http://schemas.microsoft.com/office/drawing/2014/main" xmlns="" id="{00000000-0008-0000-0300-00006F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68" name="Picture 55" descr="ecblank">
          <a:extLst>
            <a:ext uri="{FF2B5EF4-FFF2-40B4-BE49-F238E27FC236}">
              <a16:creationId xmlns:a16="http://schemas.microsoft.com/office/drawing/2014/main" xmlns="" id="{00000000-0008-0000-0300-000070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69" name="Picture 59" descr="ecblank">
          <a:extLst>
            <a:ext uri="{FF2B5EF4-FFF2-40B4-BE49-F238E27FC236}">
              <a16:creationId xmlns:a16="http://schemas.microsoft.com/office/drawing/2014/main" xmlns="" id="{00000000-0008-0000-0300-000071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70" name="Picture 63" descr="ecblank">
          <a:extLst>
            <a:ext uri="{FF2B5EF4-FFF2-40B4-BE49-F238E27FC236}">
              <a16:creationId xmlns:a16="http://schemas.microsoft.com/office/drawing/2014/main" xmlns="" id="{00000000-0008-0000-0300-000072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71" name="Picture 64" descr="ecblank">
          <a:extLst>
            <a:ext uri="{FF2B5EF4-FFF2-40B4-BE49-F238E27FC236}">
              <a16:creationId xmlns:a16="http://schemas.microsoft.com/office/drawing/2014/main" xmlns="" id="{00000000-0008-0000-0300-000073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72" name="Picture 65" descr="ecblank">
          <a:extLst>
            <a:ext uri="{FF2B5EF4-FFF2-40B4-BE49-F238E27FC236}">
              <a16:creationId xmlns:a16="http://schemas.microsoft.com/office/drawing/2014/main" xmlns="" id="{00000000-0008-0000-0300-000074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73" name="Picture 66" descr="ecblank">
          <a:extLst>
            <a:ext uri="{FF2B5EF4-FFF2-40B4-BE49-F238E27FC236}">
              <a16:creationId xmlns:a16="http://schemas.microsoft.com/office/drawing/2014/main" xmlns="" id="{00000000-0008-0000-0300-000075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74" name="Picture 68" descr="ecblank">
          <a:extLst>
            <a:ext uri="{FF2B5EF4-FFF2-40B4-BE49-F238E27FC236}">
              <a16:creationId xmlns:a16="http://schemas.microsoft.com/office/drawing/2014/main" xmlns="" id="{00000000-0008-0000-0300-000076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75" name="Picture 72" descr="ecblank">
          <a:extLst>
            <a:ext uri="{FF2B5EF4-FFF2-40B4-BE49-F238E27FC236}">
              <a16:creationId xmlns:a16="http://schemas.microsoft.com/office/drawing/2014/main" xmlns="" id="{00000000-0008-0000-0300-000077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76" name="Picture 97" descr="ecblank">
          <a:extLst>
            <a:ext uri="{FF2B5EF4-FFF2-40B4-BE49-F238E27FC236}">
              <a16:creationId xmlns:a16="http://schemas.microsoft.com/office/drawing/2014/main" xmlns="" id="{00000000-0008-0000-0300-000078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77" name="Picture 99" descr="ecblank">
          <a:extLst>
            <a:ext uri="{FF2B5EF4-FFF2-40B4-BE49-F238E27FC236}">
              <a16:creationId xmlns:a16="http://schemas.microsoft.com/office/drawing/2014/main" xmlns="" id="{00000000-0008-0000-0300-000079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78" name="Picture 101" descr="ecblank">
          <a:extLst>
            <a:ext uri="{FF2B5EF4-FFF2-40B4-BE49-F238E27FC236}">
              <a16:creationId xmlns:a16="http://schemas.microsoft.com/office/drawing/2014/main" xmlns="" id="{00000000-0008-0000-0300-00007A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79" name="Picture 103" descr="ecblank">
          <a:extLst>
            <a:ext uri="{FF2B5EF4-FFF2-40B4-BE49-F238E27FC236}">
              <a16:creationId xmlns:a16="http://schemas.microsoft.com/office/drawing/2014/main" xmlns="" id="{00000000-0008-0000-0300-00007B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80" name="Picture 26" descr="ecblank">
          <a:extLst>
            <a:ext uri="{FF2B5EF4-FFF2-40B4-BE49-F238E27FC236}">
              <a16:creationId xmlns:a16="http://schemas.microsoft.com/office/drawing/2014/main" xmlns="" id="{00000000-0008-0000-0300-00007C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81" name="Picture 30" descr="ecblank">
          <a:extLst>
            <a:ext uri="{FF2B5EF4-FFF2-40B4-BE49-F238E27FC236}">
              <a16:creationId xmlns:a16="http://schemas.microsoft.com/office/drawing/2014/main" xmlns="" id="{00000000-0008-0000-0300-00007D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82" name="Picture 34" descr="ecblank">
          <a:extLst>
            <a:ext uri="{FF2B5EF4-FFF2-40B4-BE49-F238E27FC236}">
              <a16:creationId xmlns:a16="http://schemas.microsoft.com/office/drawing/2014/main" xmlns="" id="{00000000-0008-0000-0300-00007E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83" name="Picture 38" descr="ecblank">
          <a:extLst>
            <a:ext uri="{FF2B5EF4-FFF2-40B4-BE49-F238E27FC236}">
              <a16:creationId xmlns:a16="http://schemas.microsoft.com/office/drawing/2014/main" xmlns="" id="{00000000-0008-0000-0300-00007F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84" name="Picture 43" descr="ecblank">
          <a:extLst>
            <a:ext uri="{FF2B5EF4-FFF2-40B4-BE49-F238E27FC236}">
              <a16:creationId xmlns:a16="http://schemas.microsoft.com/office/drawing/2014/main" xmlns="" id="{00000000-0008-0000-0300-000080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85" name="Picture 47" descr="ecblank">
          <a:extLst>
            <a:ext uri="{FF2B5EF4-FFF2-40B4-BE49-F238E27FC236}">
              <a16:creationId xmlns:a16="http://schemas.microsoft.com/office/drawing/2014/main" xmlns="" id="{00000000-0008-0000-0300-000081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86" name="Picture 51" descr="ecblank">
          <a:extLst>
            <a:ext uri="{FF2B5EF4-FFF2-40B4-BE49-F238E27FC236}">
              <a16:creationId xmlns:a16="http://schemas.microsoft.com/office/drawing/2014/main" xmlns="" id="{00000000-0008-0000-0300-000082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87" name="Picture 55" descr="ecblank">
          <a:extLst>
            <a:ext uri="{FF2B5EF4-FFF2-40B4-BE49-F238E27FC236}">
              <a16:creationId xmlns:a16="http://schemas.microsoft.com/office/drawing/2014/main" xmlns="" id="{00000000-0008-0000-0300-000083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88" name="Picture 59" descr="ecblank">
          <a:extLst>
            <a:ext uri="{FF2B5EF4-FFF2-40B4-BE49-F238E27FC236}">
              <a16:creationId xmlns:a16="http://schemas.microsoft.com/office/drawing/2014/main" xmlns="" id="{00000000-0008-0000-0300-000084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89" name="Picture 63" descr="ecblank">
          <a:extLst>
            <a:ext uri="{FF2B5EF4-FFF2-40B4-BE49-F238E27FC236}">
              <a16:creationId xmlns:a16="http://schemas.microsoft.com/office/drawing/2014/main" xmlns="" id="{00000000-0008-0000-0300-000085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90" name="Picture 64" descr="ecblank">
          <a:extLst>
            <a:ext uri="{FF2B5EF4-FFF2-40B4-BE49-F238E27FC236}">
              <a16:creationId xmlns:a16="http://schemas.microsoft.com/office/drawing/2014/main" xmlns="" id="{00000000-0008-0000-0300-000086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91" name="Picture 65" descr="ecblank">
          <a:extLst>
            <a:ext uri="{FF2B5EF4-FFF2-40B4-BE49-F238E27FC236}">
              <a16:creationId xmlns:a16="http://schemas.microsoft.com/office/drawing/2014/main" xmlns="" id="{00000000-0008-0000-0300-000087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92" name="Picture 66" descr="ecblank">
          <a:extLst>
            <a:ext uri="{FF2B5EF4-FFF2-40B4-BE49-F238E27FC236}">
              <a16:creationId xmlns:a16="http://schemas.microsoft.com/office/drawing/2014/main" xmlns="" id="{00000000-0008-0000-0300-000088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93" name="Picture 68" descr="ecblank">
          <a:extLst>
            <a:ext uri="{FF2B5EF4-FFF2-40B4-BE49-F238E27FC236}">
              <a16:creationId xmlns:a16="http://schemas.microsoft.com/office/drawing/2014/main" xmlns="" id="{00000000-0008-0000-0300-000089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94" name="Picture 72" descr="ecblank">
          <a:extLst>
            <a:ext uri="{FF2B5EF4-FFF2-40B4-BE49-F238E27FC236}">
              <a16:creationId xmlns:a16="http://schemas.microsoft.com/office/drawing/2014/main" xmlns="" id="{00000000-0008-0000-0300-00008A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95" name="Picture 97" descr="ecblank">
          <a:extLst>
            <a:ext uri="{FF2B5EF4-FFF2-40B4-BE49-F238E27FC236}">
              <a16:creationId xmlns:a16="http://schemas.microsoft.com/office/drawing/2014/main" xmlns="" id="{00000000-0008-0000-0300-00008B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96" name="Picture 99" descr="ecblank">
          <a:extLst>
            <a:ext uri="{FF2B5EF4-FFF2-40B4-BE49-F238E27FC236}">
              <a16:creationId xmlns:a16="http://schemas.microsoft.com/office/drawing/2014/main" xmlns="" id="{00000000-0008-0000-0300-00008C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97" name="Picture 101" descr="ecblank">
          <a:extLst>
            <a:ext uri="{FF2B5EF4-FFF2-40B4-BE49-F238E27FC236}">
              <a16:creationId xmlns:a16="http://schemas.microsoft.com/office/drawing/2014/main" xmlns="" id="{00000000-0008-0000-0300-00008D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98" name="Picture 103" descr="ecblank">
          <a:extLst>
            <a:ext uri="{FF2B5EF4-FFF2-40B4-BE49-F238E27FC236}">
              <a16:creationId xmlns:a16="http://schemas.microsoft.com/office/drawing/2014/main" xmlns="" id="{00000000-0008-0000-0300-00008E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99" name="Picture 105" descr="ecblank">
          <a:extLst>
            <a:ext uri="{FF2B5EF4-FFF2-40B4-BE49-F238E27FC236}">
              <a16:creationId xmlns:a16="http://schemas.microsoft.com/office/drawing/2014/main" xmlns="" id="{00000000-0008-0000-0300-00008F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800" name="Picture 2" descr="ecblank">
          <a:extLst>
            <a:ext uri="{FF2B5EF4-FFF2-40B4-BE49-F238E27FC236}">
              <a16:creationId xmlns:a16="http://schemas.microsoft.com/office/drawing/2014/main" xmlns="" id="{00000000-0008-0000-0300-000090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801" name="Picture 6" descr="ecblank">
          <a:extLst>
            <a:ext uri="{FF2B5EF4-FFF2-40B4-BE49-F238E27FC236}">
              <a16:creationId xmlns:a16="http://schemas.microsoft.com/office/drawing/2014/main" xmlns="" id="{00000000-0008-0000-0300-000091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802" name="Picture 10" descr="ecblank">
          <a:extLst>
            <a:ext uri="{FF2B5EF4-FFF2-40B4-BE49-F238E27FC236}">
              <a16:creationId xmlns:a16="http://schemas.microsoft.com/office/drawing/2014/main" xmlns="" id="{00000000-0008-0000-0300-000092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803" name="Picture 14" descr="ecblank">
          <a:extLst>
            <a:ext uri="{FF2B5EF4-FFF2-40B4-BE49-F238E27FC236}">
              <a16:creationId xmlns:a16="http://schemas.microsoft.com/office/drawing/2014/main" xmlns="" id="{00000000-0008-0000-0300-000093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804" name="Picture 18" descr="ecblank">
          <a:extLst>
            <a:ext uri="{FF2B5EF4-FFF2-40B4-BE49-F238E27FC236}">
              <a16:creationId xmlns:a16="http://schemas.microsoft.com/office/drawing/2014/main" xmlns="" id="{00000000-0008-0000-0300-000094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805" name="Picture 22" descr="ecblank">
          <a:extLst>
            <a:ext uri="{FF2B5EF4-FFF2-40B4-BE49-F238E27FC236}">
              <a16:creationId xmlns:a16="http://schemas.microsoft.com/office/drawing/2014/main" xmlns="" id="{00000000-0008-0000-0300-000095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806" name="Picture 26" descr="ecblank">
          <a:extLst>
            <a:ext uri="{FF2B5EF4-FFF2-40B4-BE49-F238E27FC236}">
              <a16:creationId xmlns:a16="http://schemas.microsoft.com/office/drawing/2014/main" xmlns="" id="{00000000-0008-0000-0300-000096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807" name="Picture 30" descr="ecblank">
          <a:extLst>
            <a:ext uri="{FF2B5EF4-FFF2-40B4-BE49-F238E27FC236}">
              <a16:creationId xmlns:a16="http://schemas.microsoft.com/office/drawing/2014/main" xmlns="" id="{00000000-0008-0000-0300-000097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808" name="Picture 34" descr="ecblank">
          <a:extLst>
            <a:ext uri="{FF2B5EF4-FFF2-40B4-BE49-F238E27FC236}">
              <a16:creationId xmlns:a16="http://schemas.microsoft.com/office/drawing/2014/main" xmlns="" id="{00000000-0008-0000-0300-000098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809" name="Picture 38" descr="ecblank">
          <a:extLst>
            <a:ext uri="{FF2B5EF4-FFF2-40B4-BE49-F238E27FC236}">
              <a16:creationId xmlns:a16="http://schemas.microsoft.com/office/drawing/2014/main" xmlns="" id="{00000000-0008-0000-0300-000099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810" name="Picture 43" descr="ecblank">
          <a:extLst>
            <a:ext uri="{FF2B5EF4-FFF2-40B4-BE49-F238E27FC236}">
              <a16:creationId xmlns:a16="http://schemas.microsoft.com/office/drawing/2014/main" xmlns="" id="{00000000-0008-0000-0300-00009A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811" name="Picture 47" descr="ecblank">
          <a:extLst>
            <a:ext uri="{FF2B5EF4-FFF2-40B4-BE49-F238E27FC236}">
              <a16:creationId xmlns:a16="http://schemas.microsoft.com/office/drawing/2014/main" xmlns="" id="{00000000-0008-0000-0300-00009B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812" name="Picture 51" descr="ecblank">
          <a:extLst>
            <a:ext uri="{FF2B5EF4-FFF2-40B4-BE49-F238E27FC236}">
              <a16:creationId xmlns:a16="http://schemas.microsoft.com/office/drawing/2014/main" xmlns="" id="{00000000-0008-0000-0300-00009C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813" name="Picture 55" descr="ecblank">
          <a:extLst>
            <a:ext uri="{FF2B5EF4-FFF2-40B4-BE49-F238E27FC236}">
              <a16:creationId xmlns:a16="http://schemas.microsoft.com/office/drawing/2014/main" xmlns="" id="{00000000-0008-0000-0300-00009D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814" name="Picture 59" descr="ecblank">
          <a:extLst>
            <a:ext uri="{FF2B5EF4-FFF2-40B4-BE49-F238E27FC236}">
              <a16:creationId xmlns:a16="http://schemas.microsoft.com/office/drawing/2014/main" xmlns="" id="{00000000-0008-0000-0300-00009E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815" name="Picture 63" descr="ecblank">
          <a:extLst>
            <a:ext uri="{FF2B5EF4-FFF2-40B4-BE49-F238E27FC236}">
              <a16:creationId xmlns:a16="http://schemas.microsoft.com/office/drawing/2014/main" xmlns="" id="{00000000-0008-0000-0300-00009F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816" name="Picture 64" descr="ecblank">
          <a:extLst>
            <a:ext uri="{FF2B5EF4-FFF2-40B4-BE49-F238E27FC236}">
              <a16:creationId xmlns:a16="http://schemas.microsoft.com/office/drawing/2014/main" xmlns="" id="{00000000-0008-0000-0300-0000A0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817" name="Picture 65" descr="ecblank">
          <a:extLst>
            <a:ext uri="{FF2B5EF4-FFF2-40B4-BE49-F238E27FC236}">
              <a16:creationId xmlns:a16="http://schemas.microsoft.com/office/drawing/2014/main" xmlns="" id="{00000000-0008-0000-0300-0000A1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818" name="Picture 66" descr="ecblank">
          <a:extLst>
            <a:ext uri="{FF2B5EF4-FFF2-40B4-BE49-F238E27FC236}">
              <a16:creationId xmlns:a16="http://schemas.microsoft.com/office/drawing/2014/main" xmlns="" id="{00000000-0008-0000-0300-0000A2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819" name="Picture 68" descr="ecblank">
          <a:extLst>
            <a:ext uri="{FF2B5EF4-FFF2-40B4-BE49-F238E27FC236}">
              <a16:creationId xmlns:a16="http://schemas.microsoft.com/office/drawing/2014/main" xmlns="" id="{00000000-0008-0000-0300-0000A3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820" name="Picture 72" descr="ecblank">
          <a:extLst>
            <a:ext uri="{FF2B5EF4-FFF2-40B4-BE49-F238E27FC236}">
              <a16:creationId xmlns:a16="http://schemas.microsoft.com/office/drawing/2014/main" xmlns="" id="{00000000-0008-0000-0300-0000A4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821" name="Picture 97" descr="ecblank">
          <a:extLst>
            <a:ext uri="{FF2B5EF4-FFF2-40B4-BE49-F238E27FC236}">
              <a16:creationId xmlns:a16="http://schemas.microsoft.com/office/drawing/2014/main" xmlns="" id="{00000000-0008-0000-0300-0000A5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822" name="Picture 99" descr="ecblank">
          <a:extLst>
            <a:ext uri="{FF2B5EF4-FFF2-40B4-BE49-F238E27FC236}">
              <a16:creationId xmlns:a16="http://schemas.microsoft.com/office/drawing/2014/main" xmlns="" id="{00000000-0008-0000-0300-0000A6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823" name="Picture 101" descr="ecblank">
          <a:extLst>
            <a:ext uri="{FF2B5EF4-FFF2-40B4-BE49-F238E27FC236}">
              <a16:creationId xmlns:a16="http://schemas.microsoft.com/office/drawing/2014/main" xmlns="" id="{00000000-0008-0000-0300-0000A7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824" name="Picture 103" descr="ecblank">
          <a:extLst>
            <a:ext uri="{FF2B5EF4-FFF2-40B4-BE49-F238E27FC236}">
              <a16:creationId xmlns:a16="http://schemas.microsoft.com/office/drawing/2014/main" xmlns="" id="{00000000-0008-0000-0300-0000A8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25" name="Picture 30" descr="ecblank">
          <a:extLst>
            <a:ext uri="{FF2B5EF4-FFF2-40B4-BE49-F238E27FC236}">
              <a16:creationId xmlns:a16="http://schemas.microsoft.com/office/drawing/2014/main" xmlns="" id="{00000000-0008-0000-0300-0000A9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26" name="Picture 34" descr="ecblank">
          <a:extLst>
            <a:ext uri="{FF2B5EF4-FFF2-40B4-BE49-F238E27FC236}">
              <a16:creationId xmlns:a16="http://schemas.microsoft.com/office/drawing/2014/main" xmlns="" id="{00000000-0008-0000-0300-0000AA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27" name="Picture 38" descr="ecblank">
          <a:extLst>
            <a:ext uri="{FF2B5EF4-FFF2-40B4-BE49-F238E27FC236}">
              <a16:creationId xmlns:a16="http://schemas.microsoft.com/office/drawing/2014/main" xmlns="" id="{00000000-0008-0000-0300-0000AB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28" name="Picture 43" descr="ecblank">
          <a:extLst>
            <a:ext uri="{FF2B5EF4-FFF2-40B4-BE49-F238E27FC236}">
              <a16:creationId xmlns:a16="http://schemas.microsoft.com/office/drawing/2014/main" xmlns="" id="{00000000-0008-0000-0300-0000AC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29" name="Picture 47" descr="ecblank">
          <a:extLst>
            <a:ext uri="{FF2B5EF4-FFF2-40B4-BE49-F238E27FC236}">
              <a16:creationId xmlns:a16="http://schemas.microsoft.com/office/drawing/2014/main" xmlns="" id="{00000000-0008-0000-0300-0000AD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30" name="Picture 51" descr="ecblank">
          <a:extLst>
            <a:ext uri="{FF2B5EF4-FFF2-40B4-BE49-F238E27FC236}">
              <a16:creationId xmlns:a16="http://schemas.microsoft.com/office/drawing/2014/main" xmlns="" id="{00000000-0008-0000-0300-0000AE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31" name="Picture 55" descr="ecblank">
          <a:extLst>
            <a:ext uri="{FF2B5EF4-FFF2-40B4-BE49-F238E27FC236}">
              <a16:creationId xmlns:a16="http://schemas.microsoft.com/office/drawing/2014/main" xmlns="" id="{00000000-0008-0000-0300-0000AF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32" name="Picture 59" descr="ecblank">
          <a:extLst>
            <a:ext uri="{FF2B5EF4-FFF2-40B4-BE49-F238E27FC236}">
              <a16:creationId xmlns:a16="http://schemas.microsoft.com/office/drawing/2014/main" xmlns="" id="{00000000-0008-0000-0300-0000B0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33" name="Picture 63" descr="ecblank">
          <a:extLst>
            <a:ext uri="{FF2B5EF4-FFF2-40B4-BE49-F238E27FC236}">
              <a16:creationId xmlns:a16="http://schemas.microsoft.com/office/drawing/2014/main" xmlns="" id="{00000000-0008-0000-0300-0000B1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34" name="Picture 64" descr="ecblank">
          <a:extLst>
            <a:ext uri="{FF2B5EF4-FFF2-40B4-BE49-F238E27FC236}">
              <a16:creationId xmlns:a16="http://schemas.microsoft.com/office/drawing/2014/main" xmlns="" id="{00000000-0008-0000-0300-0000B2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35" name="Picture 65" descr="ecblank">
          <a:extLst>
            <a:ext uri="{FF2B5EF4-FFF2-40B4-BE49-F238E27FC236}">
              <a16:creationId xmlns:a16="http://schemas.microsoft.com/office/drawing/2014/main" xmlns="" id="{00000000-0008-0000-0300-0000B3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36" name="Picture 66" descr="ecblank">
          <a:extLst>
            <a:ext uri="{FF2B5EF4-FFF2-40B4-BE49-F238E27FC236}">
              <a16:creationId xmlns:a16="http://schemas.microsoft.com/office/drawing/2014/main" xmlns="" id="{00000000-0008-0000-0300-0000B4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37" name="Picture 68" descr="ecblank">
          <a:extLst>
            <a:ext uri="{FF2B5EF4-FFF2-40B4-BE49-F238E27FC236}">
              <a16:creationId xmlns:a16="http://schemas.microsoft.com/office/drawing/2014/main" xmlns="" id="{00000000-0008-0000-0300-0000B5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38" name="Picture 72" descr="ecblank">
          <a:extLst>
            <a:ext uri="{FF2B5EF4-FFF2-40B4-BE49-F238E27FC236}">
              <a16:creationId xmlns:a16="http://schemas.microsoft.com/office/drawing/2014/main" xmlns="" id="{00000000-0008-0000-0300-0000B6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39" name="Picture 97" descr="ecblank">
          <a:extLst>
            <a:ext uri="{FF2B5EF4-FFF2-40B4-BE49-F238E27FC236}">
              <a16:creationId xmlns:a16="http://schemas.microsoft.com/office/drawing/2014/main" xmlns="" id="{00000000-0008-0000-0300-0000B7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40" name="Picture 99" descr="ecblank">
          <a:extLst>
            <a:ext uri="{FF2B5EF4-FFF2-40B4-BE49-F238E27FC236}">
              <a16:creationId xmlns:a16="http://schemas.microsoft.com/office/drawing/2014/main" xmlns="" id="{00000000-0008-0000-0300-0000B8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41" name="Picture 101" descr="ecblank">
          <a:extLst>
            <a:ext uri="{FF2B5EF4-FFF2-40B4-BE49-F238E27FC236}">
              <a16:creationId xmlns:a16="http://schemas.microsoft.com/office/drawing/2014/main" xmlns="" id="{00000000-0008-0000-0300-0000B9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42" name="Picture 103" descr="ecblank">
          <a:extLst>
            <a:ext uri="{FF2B5EF4-FFF2-40B4-BE49-F238E27FC236}">
              <a16:creationId xmlns:a16="http://schemas.microsoft.com/office/drawing/2014/main" xmlns="" id="{00000000-0008-0000-0300-0000BA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43" name="Picture 105" descr="ecblank">
          <a:extLst>
            <a:ext uri="{FF2B5EF4-FFF2-40B4-BE49-F238E27FC236}">
              <a16:creationId xmlns:a16="http://schemas.microsoft.com/office/drawing/2014/main" xmlns="" id="{00000000-0008-0000-0300-0000BB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44" name="Picture 2" descr="ecblank">
          <a:extLst>
            <a:ext uri="{FF2B5EF4-FFF2-40B4-BE49-F238E27FC236}">
              <a16:creationId xmlns:a16="http://schemas.microsoft.com/office/drawing/2014/main" xmlns="" id="{00000000-0008-0000-0300-0000BC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45" name="Picture 6" descr="ecblank">
          <a:extLst>
            <a:ext uri="{FF2B5EF4-FFF2-40B4-BE49-F238E27FC236}">
              <a16:creationId xmlns:a16="http://schemas.microsoft.com/office/drawing/2014/main" xmlns="" id="{00000000-0008-0000-0300-0000BD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46" name="Picture 10" descr="ecblank">
          <a:extLst>
            <a:ext uri="{FF2B5EF4-FFF2-40B4-BE49-F238E27FC236}">
              <a16:creationId xmlns:a16="http://schemas.microsoft.com/office/drawing/2014/main" xmlns="" id="{00000000-0008-0000-0300-0000BE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47" name="Picture 14" descr="ecblank">
          <a:extLst>
            <a:ext uri="{FF2B5EF4-FFF2-40B4-BE49-F238E27FC236}">
              <a16:creationId xmlns:a16="http://schemas.microsoft.com/office/drawing/2014/main" xmlns="" id="{00000000-0008-0000-0300-0000BF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48" name="Picture 18" descr="ecblank">
          <a:extLst>
            <a:ext uri="{FF2B5EF4-FFF2-40B4-BE49-F238E27FC236}">
              <a16:creationId xmlns:a16="http://schemas.microsoft.com/office/drawing/2014/main" xmlns="" id="{00000000-0008-0000-0300-0000C0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49" name="Picture 22" descr="ecblank">
          <a:extLst>
            <a:ext uri="{FF2B5EF4-FFF2-40B4-BE49-F238E27FC236}">
              <a16:creationId xmlns:a16="http://schemas.microsoft.com/office/drawing/2014/main" xmlns="" id="{00000000-0008-0000-0300-0000C1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50" name="Picture 26" descr="ecblank">
          <a:extLst>
            <a:ext uri="{FF2B5EF4-FFF2-40B4-BE49-F238E27FC236}">
              <a16:creationId xmlns:a16="http://schemas.microsoft.com/office/drawing/2014/main" xmlns="" id="{00000000-0008-0000-0300-0000C2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51" name="Picture 30" descr="ecblank">
          <a:extLst>
            <a:ext uri="{FF2B5EF4-FFF2-40B4-BE49-F238E27FC236}">
              <a16:creationId xmlns:a16="http://schemas.microsoft.com/office/drawing/2014/main" xmlns="" id="{00000000-0008-0000-0300-0000C3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52" name="Picture 34" descr="ecblank">
          <a:extLst>
            <a:ext uri="{FF2B5EF4-FFF2-40B4-BE49-F238E27FC236}">
              <a16:creationId xmlns:a16="http://schemas.microsoft.com/office/drawing/2014/main" xmlns="" id="{00000000-0008-0000-0300-0000C4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53" name="Picture 38" descr="ecblank">
          <a:extLst>
            <a:ext uri="{FF2B5EF4-FFF2-40B4-BE49-F238E27FC236}">
              <a16:creationId xmlns:a16="http://schemas.microsoft.com/office/drawing/2014/main" xmlns="" id="{00000000-0008-0000-0300-0000C5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54" name="Picture 43" descr="ecblank">
          <a:extLst>
            <a:ext uri="{FF2B5EF4-FFF2-40B4-BE49-F238E27FC236}">
              <a16:creationId xmlns:a16="http://schemas.microsoft.com/office/drawing/2014/main" xmlns="" id="{00000000-0008-0000-0300-0000C6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55" name="Picture 47" descr="ecblank">
          <a:extLst>
            <a:ext uri="{FF2B5EF4-FFF2-40B4-BE49-F238E27FC236}">
              <a16:creationId xmlns:a16="http://schemas.microsoft.com/office/drawing/2014/main" xmlns="" id="{00000000-0008-0000-0300-0000C7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56" name="Picture 51" descr="ecblank">
          <a:extLst>
            <a:ext uri="{FF2B5EF4-FFF2-40B4-BE49-F238E27FC236}">
              <a16:creationId xmlns:a16="http://schemas.microsoft.com/office/drawing/2014/main" xmlns="" id="{00000000-0008-0000-0300-0000C8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57" name="Picture 55" descr="ecblank">
          <a:extLst>
            <a:ext uri="{FF2B5EF4-FFF2-40B4-BE49-F238E27FC236}">
              <a16:creationId xmlns:a16="http://schemas.microsoft.com/office/drawing/2014/main" xmlns="" id="{00000000-0008-0000-0300-0000C9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58" name="Picture 59" descr="ecblank">
          <a:extLst>
            <a:ext uri="{FF2B5EF4-FFF2-40B4-BE49-F238E27FC236}">
              <a16:creationId xmlns:a16="http://schemas.microsoft.com/office/drawing/2014/main" xmlns="" id="{00000000-0008-0000-0300-0000CA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59" name="Picture 63" descr="ecblank">
          <a:extLst>
            <a:ext uri="{FF2B5EF4-FFF2-40B4-BE49-F238E27FC236}">
              <a16:creationId xmlns:a16="http://schemas.microsoft.com/office/drawing/2014/main" xmlns="" id="{00000000-0008-0000-0300-0000CB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60" name="Picture 64" descr="ecblank">
          <a:extLst>
            <a:ext uri="{FF2B5EF4-FFF2-40B4-BE49-F238E27FC236}">
              <a16:creationId xmlns:a16="http://schemas.microsoft.com/office/drawing/2014/main" xmlns="" id="{00000000-0008-0000-0300-0000CC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61" name="Picture 65" descr="ecblank">
          <a:extLst>
            <a:ext uri="{FF2B5EF4-FFF2-40B4-BE49-F238E27FC236}">
              <a16:creationId xmlns:a16="http://schemas.microsoft.com/office/drawing/2014/main" xmlns="" id="{00000000-0008-0000-0300-0000CD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62" name="Picture 66" descr="ecblank">
          <a:extLst>
            <a:ext uri="{FF2B5EF4-FFF2-40B4-BE49-F238E27FC236}">
              <a16:creationId xmlns:a16="http://schemas.microsoft.com/office/drawing/2014/main" xmlns="" id="{00000000-0008-0000-0300-0000CE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63" name="Picture 68" descr="ecblank">
          <a:extLst>
            <a:ext uri="{FF2B5EF4-FFF2-40B4-BE49-F238E27FC236}">
              <a16:creationId xmlns:a16="http://schemas.microsoft.com/office/drawing/2014/main" xmlns="" id="{00000000-0008-0000-0300-0000CF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64" name="Picture 72" descr="ecblank">
          <a:extLst>
            <a:ext uri="{FF2B5EF4-FFF2-40B4-BE49-F238E27FC236}">
              <a16:creationId xmlns:a16="http://schemas.microsoft.com/office/drawing/2014/main" xmlns="" id="{00000000-0008-0000-0300-0000D0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65" name="Picture 97" descr="ecblank">
          <a:extLst>
            <a:ext uri="{FF2B5EF4-FFF2-40B4-BE49-F238E27FC236}">
              <a16:creationId xmlns:a16="http://schemas.microsoft.com/office/drawing/2014/main" xmlns="" id="{00000000-0008-0000-0300-0000D1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66" name="Picture 99" descr="ecblank">
          <a:extLst>
            <a:ext uri="{FF2B5EF4-FFF2-40B4-BE49-F238E27FC236}">
              <a16:creationId xmlns:a16="http://schemas.microsoft.com/office/drawing/2014/main" xmlns="" id="{00000000-0008-0000-0300-0000D2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67" name="Picture 101" descr="ecblank">
          <a:extLst>
            <a:ext uri="{FF2B5EF4-FFF2-40B4-BE49-F238E27FC236}">
              <a16:creationId xmlns:a16="http://schemas.microsoft.com/office/drawing/2014/main" xmlns="" id="{00000000-0008-0000-0300-0000D3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68" name="Picture 103" descr="ecblank">
          <a:extLst>
            <a:ext uri="{FF2B5EF4-FFF2-40B4-BE49-F238E27FC236}">
              <a16:creationId xmlns:a16="http://schemas.microsoft.com/office/drawing/2014/main" xmlns="" id="{00000000-0008-0000-0300-0000D4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69" name="Picture 26" descr="ecblank">
          <a:extLst>
            <a:ext uri="{FF2B5EF4-FFF2-40B4-BE49-F238E27FC236}">
              <a16:creationId xmlns:a16="http://schemas.microsoft.com/office/drawing/2014/main" xmlns="" id="{00000000-0008-0000-0300-0000D5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70" name="Picture 30" descr="ecblank">
          <a:extLst>
            <a:ext uri="{FF2B5EF4-FFF2-40B4-BE49-F238E27FC236}">
              <a16:creationId xmlns:a16="http://schemas.microsoft.com/office/drawing/2014/main" xmlns="" id="{00000000-0008-0000-0300-0000D6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71" name="Picture 34" descr="ecblank">
          <a:extLst>
            <a:ext uri="{FF2B5EF4-FFF2-40B4-BE49-F238E27FC236}">
              <a16:creationId xmlns:a16="http://schemas.microsoft.com/office/drawing/2014/main" xmlns="" id="{00000000-0008-0000-0300-0000D7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72" name="Picture 38" descr="ecblank">
          <a:extLst>
            <a:ext uri="{FF2B5EF4-FFF2-40B4-BE49-F238E27FC236}">
              <a16:creationId xmlns:a16="http://schemas.microsoft.com/office/drawing/2014/main" xmlns="" id="{00000000-0008-0000-0300-0000D8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73" name="Picture 43" descr="ecblank">
          <a:extLst>
            <a:ext uri="{FF2B5EF4-FFF2-40B4-BE49-F238E27FC236}">
              <a16:creationId xmlns:a16="http://schemas.microsoft.com/office/drawing/2014/main" xmlns="" id="{00000000-0008-0000-0300-0000D9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74" name="Picture 47" descr="ecblank">
          <a:extLst>
            <a:ext uri="{FF2B5EF4-FFF2-40B4-BE49-F238E27FC236}">
              <a16:creationId xmlns:a16="http://schemas.microsoft.com/office/drawing/2014/main" xmlns="" id="{00000000-0008-0000-0300-0000DA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75" name="Picture 51" descr="ecblank">
          <a:extLst>
            <a:ext uri="{FF2B5EF4-FFF2-40B4-BE49-F238E27FC236}">
              <a16:creationId xmlns:a16="http://schemas.microsoft.com/office/drawing/2014/main" xmlns="" id="{00000000-0008-0000-0300-0000DB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76" name="Picture 55" descr="ecblank">
          <a:extLst>
            <a:ext uri="{FF2B5EF4-FFF2-40B4-BE49-F238E27FC236}">
              <a16:creationId xmlns:a16="http://schemas.microsoft.com/office/drawing/2014/main" xmlns="" id="{00000000-0008-0000-0300-0000DC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77" name="Picture 59" descr="ecblank">
          <a:extLst>
            <a:ext uri="{FF2B5EF4-FFF2-40B4-BE49-F238E27FC236}">
              <a16:creationId xmlns:a16="http://schemas.microsoft.com/office/drawing/2014/main" xmlns="" id="{00000000-0008-0000-0300-0000DD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78" name="Picture 63" descr="ecblank">
          <a:extLst>
            <a:ext uri="{FF2B5EF4-FFF2-40B4-BE49-F238E27FC236}">
              <a16:creationId xmlns:a16="http://schemas.microsoft.com/office/drawing/2014/main" xmlns="" id="{00000000-0008-0000-0300-0000DE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79" name="Picture 64" descr="ecblank">
          <a:extLst>
            <a:ext uri="{FF2B5EF4-FFF2-40B4-BE49-F238E27FC236}">
              <a16:creationId xmlns:a16="http://schemas.microsoft.com/office/drawing/2014/main" xmlns="" id="{00000000-0008-0000-0300-0000DF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80" name="Picture 65" descr="ecblank">
          <a:extLst>
            <a:ext uri="{FF2B5EF4-FFF2-40B4-BE49-F238E27FC236}">
              <a16:creationId xmlns:a16="http://schemas.microsoft.com/office/drawing/2014/main" xmlns="" id="{00000000-0008-0000-0300-0000E0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81" name="Picture 66" descr="ecblank">
          <a:extLst>
            <a:ext uri="{FF2B5EF4-FFF2-40B4-BE49-F238E27FC236}">
              <a16:creationId xmlns:a16="http://schemas.microsoft.com/office/drawing/2014/main" xmlns="" id="{00000000-0008-0000-0300-0000E1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82" name="Picture 68" descr="ecblank">
          <a:extLst>
            <a:ext uri="{FF2B5EF4-FFF2-40B4-BE49-F238E27FC236}">
              <a16:creationId xmlns:a16="http://schemas.microsoft.com/office/drawing/2014/main" xmlns="" id="{00000000-0008-0000-0300-0000E2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83" name="Picture 72" descr="ecblank">
          <a:extLst>
            <a:ext uri="{FF2B5EF4-FFF2-40B4-BE49-F238E27FC236}">
              <a16:creationId xmlns:a16="http://schemas.microsoft.com/office/drawing/2014/main" xmlns="" id="{00000000-0008-0000-0300-0000E3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84" name="Picture 97" descr="ecblank">
          <a:extLst>
            <a:ext uri="{FF2B5EF4-FFF2-40B4-BE49-F238E27FC236}">
              <a16:creationId xmlns:a16="http://schemas.microsoft.com/office/drawing/2014/main" xmlns="" id="{00000000-0008-0000-0300-0000E4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85" name="Picture 99" descr="ecblank">
          <a:extLst>
            <a:ext uri="{FF2B5EF4-FFF2-40B4-BE49-F238E27FC236}">
              <a16:creationId xmlns:a16="http://schemas.microsoft.com/office/drawing/2014/main" xmlns="" id="{00000000-0008-0000-0300-0000E5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86" name="Picture 101" descr="ecblank">
          <a:extLst>
            <a:ext uri="{FF2B5EF4-FFF2-40B4-BE49-F238E27FC236}">
              <a16:creationId xmlns:a16="http://schemas.microsoft.com/office/drawing/2014/main" xmlns="" id="{00000000-0008-0000-0300-0000E6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87" name="Picture 103" descr="ecblank">
          <a:extLst>
            <a:ext uri="{FF2B5EF4-FFF2-40B4-BE49-F238E27FC236}">
              <a16:creationId xmlns:a16="http://schemas.microsoft.com/office/drawing/2014/main" xmlns="" id="{00000000-0008-0000-0300-0000E7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88" name="Picture 105" descr="ecblank">
          <a:extLst>
            <a:ext uri="{FF2B5EF4-FFF2-40B4-BE49-F238E27FC236}">
              <a16:creationId xmlns:a16="http://schemas.microsoft.com/office/drawing/2014/main" xmlns="" id="{00000000-0008-0000-0300-0000E8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89" name="Picture 2" descr="ecblank">
          <a:extLst>
            <a:ext uri="{FF2B5EF4-FFF2-40B4-BE49-F238E27FC236}">
              <a16:creationId xmlns:a16="http://schemas.microsoft.com/office/drawing/2014/main" xmlns="" id="{00000000-0008-0000-0300-0000E9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90" name="Picture 6" descr="ecblank">
          <a:extLst>
            <a:ext uri="{FF2B5EF4-FFF2-40B4-BE49-F238E27FC236}">
              <a16:creationId xmlns:a16="http://schemas.microsoft.com/office/drawing/2014/main" xmlns="" id="{00000000-0008-0000-0300-0000EA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91" name="Picture 10" descr="ecblank">
          <a:extLst>
            <a:ext uri="{FF2B5EF4-FFF2-40B4-BE49-F238E27FC236}">
              <a16:creationId xmlns:a16="http://schemas.microsoft.com/office/drawing/2014/main" xmlns="" id="{00000000-0008-0000-0300-0000EB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92" name="Picture 14" descr="ecblank">
          <a:extLst>
            <a:ext uri="{FF2B5EF4-FFF2-40B4-BE49-F238E27FC236}">
              <a16:creationId xmlns:a16="http://schemas.microsoft.com/office/drawing/2014/main" xmlns="" id="{00000000-0008-0000-0300-0000EC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93" name="Picture 18" descr="ecblank">
          <a:extLst>
            <a:ext uri="{FF2B5EF4-FFF2-40B4-BE49-F238E27FC236}">
              <a16:creationId xmlns:a16="http://schemas.microsoft.com/office/drawing/2014/main" xmlns="" id="{00000000-0008-0000-0300-0000ED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94" name="Picture 22" descr="ecblank">
          <a:extLst>
            <a:ext uri="{FF2B5EF4-FFF2-40B4-BE49-F238E27FC236}">
              <a16:creationId xmlns:a16="http://schemas.microsoft.com/office/drawing/2014/main" xmlns="" id="{00000000-0008-0000-0300-0000EE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95" name="Picture 26" descr="ecblank">
          <a:extLst>
            <a:ext uri="{FF2B5EF4-FFF2-40B4-BE49-F238E27FC236}">
              <a16:creationId xmlns:a16="http://schemas.microsoft.com/office/drawing/2014/main" xmlns="" id="{00000000-0008-0000-0300-0000EF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96" name="Picture 30" descr="ecblank">
          <a:extLst>
            <a:ext uri="{FF2B5EF4-FFF2-40B4-BE49-F238E27FC236}">
              <a16:creationId xmlns:a16="http://schemas.microsoft.com/office/drawing/2014/main" xmlns="" id="{00000000-0008-0000-0300-0000F0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97" name="Picture 34" descr="ecblank">
          <a:extLst>
            <a:ext uri="{FF2B5EF4-FFF2-40B4-BE49-F238E27FC236}">
              <a16:creationId xmlns:a16="http://schemas.microsoft.com/office/drawing/2014/main" xmlns="" id="{00000000-0008-0000-0300-0000F1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98" name="Picture 38" descr="ecblank">
          <a:extLst>
            <a:ext uri="{FF2B5EF4-FFF2-40B4-BE49-F238E27FC236}">
              <a16:creationId xmlns:a16="http://schemas.microsoft.com/office/drawing/2014/main" xmlns="" id="{00000000-0008-0000-0300-0000F2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99" name="Picture 43" descr="ecblank">
          <a:extLst>
            <a:ext uri="{FF2B5EF4-FFF2-40B4-BE49-F238E27FC236}">
              <a16:creationId xmlns:a16="http://schemas.microsoft.com/office/drawing/2014/main" xmlns="" id="{00000000-0008-0000-0300-0000F3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900" name="Picture 47" descr="ecblank">
          <a:extLst>
            <a:ext uri="{FF2B5EF4-FFF2-40B4-BE49-F238E27FC236}">
              <a16:creationId xmlns:a16="http://schemas.microsoft.com/office/drawing/2014/main" xmlns="" id="{00000000-0008-0000-0300-0000F4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901" name="Picture 51" descr="ecblank">
          <a:extLst>
            <a:ext uri="{FF2B5EF4-FFF2-40B4-BE49-F238E27FC236}">
              <a16:creationId xmlns:a16="http://schemas.microsoft.com/office/drawing/2014/main" xmlns="" id="{00000000-0008-0000-0300-0000F5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902" name="Picture 55" descr="ecblank">
          <a:extLst>
            <a:ext uri="{FF2B5EF4-FFF2-40B4-BE49-F238E27FC236}">
              <a16:creationId xmlns:a16="http://schemas.microsoft.com/office/drawing/2014/main" xmlns="" id="{00000000-0008-0000-0300-0000F6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903" name="Picture 59" descr="ecblank">
          <a:extLst>
            <a:ext uri="{FF2B5EF4-FFF2-40B4-BE49-F238E27FC236}">
              <a16:creationId xmlns:a16="http://schemas.microsoft.com/office/drawing/2014/main" xmlns="" id="{00000000-0008-0000-0300-0000F7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904" name="Picture 63" descr="ecblank">
          <a:extLst>
            <a:ext uri="{FF2B5EF4-FFF2-40B4-BE49-F238E27FC236}">
              <a16:creationId xmlns:a16="http://schemas.microsoft.com/office/drawing/2014/main" xmlns="" id="{00000000-0008-0000-0300-0000F8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905" name="Picture 64" descr="ecblank">
          <a:extLst>
            <a:ext uri="{FF2B5EF4-FFF2-40B4-BE49-F238E27FC236}">
              <a16:creationId xmlns:a16="http://schemas.microsoft.com/office/drawing/2014/main" xmlns="" id="{00000000-0008-0000-0300-0000F9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906" name="Picture 65" descr="ecblank">
          <a:extLst>
            <a:ext uri="{FF2B5EF4-FFF2-40B4-BE49-F238E27FC236}">
              <a16:creationId xmlns:a16="http://schemas.microsoft.com/office/drawing/2014/main" xmlns="" id="{00000000-0008-0000-0300-0000FA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907" name="Picture 66" descr="ecblank">
          <a:extLst>
            <a:ext uri="{FF2B5EF4-FFF2-40B4-BE49-F238E27FC236}">
              <a16:creationId xmlns:a16="http://schemas.microsoft.com/office/drawing/2014/main" xmlns="" id="{00000000-0008-0000-0300-0000FB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908" name="Picture 68" descr="ecblank">
          <a:extLst>
            <a:ext uri="{FF2B5EF4-FFF2-40B4-BE49-F238E27FC236}">
              <a16:creationId xmlns:a16="http://schemas.microsoft.com/office/drawing/2014/main" xmlns="" id="{00000000-0008-0000-0300-0000FC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909" name="Picture 72" descr="ecblank">
          <a:extLst>
            <a:ext uri="{FF2B5EF4-FFF2-40B4-BE49-F238E27FC236}">
              <a16:creationId xmlns:a16="http://schemas.microsoft.com/office/drawing/2014/main" xmlns="" id="{00000000-0008-0000-0300-0000FD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910" name="Picture 97" descr="ecblank">
          <a:extLst>
            <a:ext uri="{FF2B5EF4-FFF2-40B4-BE49-F238E27FC236}">
              <a16:creationId xmlns:a16="http://schemas.microsoft.com/office/drawing/2014/main" xmlns="" id="{00000000-0008-0000-0300-0000FE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911" name="Picture 99" descr="ecblank">
          <a:extLst>
            <a:ext uri="{FF2B5EF4-FFF2-40B4-BE49-F238E27FC236}">
              <a16:creationId xmlns:a16="http://schemas.microsoft.com/office/drawing/2014/main" xmlns="" id="{00000000-0008-0000-0300-0000FF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912" name="Picture 101" descr="ecblank">
          <a:extLst>
            <a:ext uri="{FF2B5EF4-FFF2-40B4-BE49-F238E27FC236}">
              <a16:creationId xmlns:a16="http://schemas.microsoft.com/office/drawing/2014/main" xmlns="" id="{00000000-0008-0000-0300-000000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913" name="Picture 103" descr="ecblank">
          <a:extLst>
            <a:ext uri="{FF2B5EF4-FFF2-40B4-BE49-F238E27FC236}">
              <a16:creationId xmlns:a16="http://schemas.microsoft.com/office/drawing/2014/main" xmlns="" id="{00000000-0008-0000-0300-000001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14" name="Picture 30" descr="ecblank">
          <a:extLst>
            <a:ext uri="{FF2B5EF4-FFF2-40B4-BE49-F238E27FC236}">
              <a16:creationId xmlns:a16="http://schemas.microsoft.com/office/drawing/2014/main" xmlns="" id="{00000000-0008-0000-0300-000002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15" name="Picture 34" descr="ecblank">
          <a:extLst>
            <a:ext uri="{FF2B5EF4-FFF2-40B4-BE49-F238E27FC236}">
              <a16:creationId xmlns:a16="http://schemas.microsoft.com/office/drawing/2014/main" xmlns="" id="{00000000-0008-0000-0300-000003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16" name="Picture 38" descr="ecblank">
          <a:extLst>
            <a:ext uri="{FF2B5EF4-FFF2-40B4-BE49-F238E27FC236}">
              <a16:creationId xmlns:a16="http://schemas.microsoft.com/office/drawing/2014/main" xmlns="" id="{00000000-0008-0000-0300-000004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17" name="Picture 43" descr="ecblank">
          <a:extLst>
            <a:ext uri="{FF2B5EF4-FFF2-40B4-BE49-F238E27FC236}">
              <a16:creationId xmlns:a16="http://schemas.microsoft.com/office/drawing/2014/main" xmlns="" id="{00000000-0008-0000-0300-000005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18" name="Picture 47" descr="ecblank">
          <a:extLst>
            <a:ext uri="{FF2B5EF4-FFF2-40B4-BE49-F238E27FC236}">
              <a16:creationId xmlns:a16="http://schemas.microsoft.com/office/drawing/2014/main" xmlns="" id="{00000000-0008-0000-0300-000006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19" name="Picture 51" descr="ecblank">
          <a:extLst>
            <a:ext uri="{FF2B5EF4-FFF2-40B4-BE49-F238E27FC236}">
              <a16:creationId xmlns:a16="http://schemas.microsoft.com/office/drawing/2014/main" xmlns="" id="{00000000-0008-0000-0300-000007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20" name="Picture 55" descr="ecblank">
          <a:extLst>
            <a:ext uri="{FF2B5EF4-FFF2-40B4-BE49-F238E27FC236}">
              <a16:creationId xmlns:a16="http://schemas.microsoft.com/office/drawing/2014/main" xmlns="" id="{00000000-0008-0000-0300-000008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21" name="Picture 59" descr="ecblank">
          <a:extLst>
            <a:ext uri="{FF2B5EF4-FFF2-40B4-BE49-F238E27FC236}">
              <a16:creationId xmlns:a16="http://schemas.microsoft.com/office/drawing/2014/main" xmlns="" id="{00000000-0008-0000-0300-000009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22" name="Picture 63" descr="ecblank">
          <a:extLst>
            <a:ext uri="{FF2B5EF4-FFF2-40B4-BE49-F238E27FC236}">
              <a16:creationId xmlns:a16="http://schemas.microsoft.com/office/drawing/2014/main" xmlns="" id="{00000000-0008-0000-0300-00000A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23" name="Picture 64" descr="ecblank">
          <a:extLst>
            <a:ext uri="{FF2B5EF4-FFF2-40B4-BE49-F238E27FC236}">
              <a16:creationId xmlns:a16="http://schemas.microsoft.com/office/drawing/2014/main" xmlns="" id="{00000000-0008-0000-0300-00000B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24" name="Picture 65" descr="ecblank">
          <a:extLst>
            <a:ext uri="{FF2B5EF4-FFF2-40B4-BE49-F238E27FC236}">
              <a16:creationId xmlns:a16="http://schemas.microsoft.com/office/drawing/2014/main" xmlns="" id="{00000000-0008-0000-0300-00000C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25" name="Picture 66" descr="ecblank">
          <a:extLst>
            <a:ext uri="{FF2B5EF4-FFF2-40B4-BE49-F238E27FC236}">
              <a16:creationId xmlns:a16="http://schemas.microsoft.com/office/drawing/2014/main" xmlns="" id="{00000000-0008-0000-0300-00000D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26" name="Picture 68" descr="ecblank">
          <a:extLst>
            <a:ext uri="{FF2B5EF4-FFF2-40B4-BE49-F238E27FC236}">
              <a16:creationId xmlns:a16="http://schemas.microsoft.com/office/drawing/2014/main" xmlns="" id="{00000000-0008-0000-0300-00000E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27" name="Picture 72" descr="ecblank">
          <a:extLst>
            <a:ext uri="{FF2B5EF4-FFF2-40B4-BE49-F238E27FC236}">
              <a16:creationId xmlns:a16="http://schemas.microsoft.com/office/drawing/2014/main" xmlns="" id="{00000000-0008-0000-0300-00000F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28" name="Picture 97" descr="ecblank">
          <a:extLst>
            <a:ext uri="{FF2B5EF4-FFF2-40B4-BE49-F238E27FC236}">
              <a16:creationId xmlns:a16="http://schemas.microsoft.com/office/drawing/2014/main" xmlns="" id="{00000000-0008-0000-0300-000010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29" name="Picture 99" descr="ecblank">
          <a:extLst>
            <a:ext uri="{FF2B5EF4-FFF2-40B4-BE49-F238E27FC236}">
              <a16:creationId xmlns:a16="http://schemas.microsoft.com/office/drawing/2014/main" xmlns="" id="{00000000-0008-0000-0300-000011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30" name="Picture 101" descr="ecblank">
          <a:extLst>
            <a:ext uri="{FF2B5EF4-FFF2-40B4-BE49-F238E27FC236}">
              <a16:creationId xmlns:a16="http://schemas.microsoft.com/office/drawing/2014/main" xmlns="" id="{00000000-0008-0000-0300-000012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31" name="Picture 103" descr="ecblank">
          <a:extLst>
            <a:ext uri="{FF2B5EF4-FFF2-40B4-BE49-F238E27FC236}">
              <a16:creationId xmlns:a16="http://schemas.microsoft.com/office/drawing/2014/main" xmlns="" id="{00000000-0008-0000-0300-000013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32" name="Picture 105" descr="ecblank">
          <a:extLst>
            <a:ext uri="{FF2B5EF4-FFF2-40B4-BE49-F238E27FC236}">
              <a16:creationId xmlns:a16="http://schemas.microsoft.com/office/drawing/2014/main" xmlns="" id="{00000000-0008-0000-0300-000014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33" name="Picture 2" descr="ecblank">
          <a:extLst>
            <a:ext uri="{FF2B5EF4-FFF2-40B4-BE49-F238E27FC236}">
              <a16:creationId xmlns:a16="http://schemas.microsoft.com/office/drawing/2014/main" xmlns="" id="{00000000-0008-0000-0300-000015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34" name="Picture 6" descr="ecblank">
          <a:extLst>
            <a:ext uri="{FF2B5EF4-FFF2-40B4-BE49-F238E27FC236}">
              <a16:creationId xmlns:a16="http://schemas.microsoft.com/office/drawing/2014/main" xmlns="" id="{00000000-0008-0000-0300-000016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35" name="Picture 10" descr="ecblank">
          <a:extLst>
            <a:ext uri="{FF2B5EF4-FFF2-40B4-BE49-F238E27FC236}">
              <a16:creationId xmlns:a16="http://schemas.microsoft.com/office/drawing/2014/main" xmlns="" id="{00000000-0008-0000-0300-000017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36" name="Picture 14" descr="ecblank">
          <a:extLst>
            <a:ext uri="{FF2B5EF4-FFF2-40B4-BE49-F238E27FC236}">
              <a16:creationId xmlns:a16="http://schemas.microsoft.com/office/drawing/2014/main" xmlns="" id="{00000000-0008-0000-0300-000018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37" name="Picture 18" descr="ecblank">
          <a:extLst>
            <a:ext uri="{FF2B5EF4-FFF2-40B4-BE49-F238E27FC236}">
              <a16:creationId xmlns:a16="http://schemas.microsoft.com/office/drawing/2014/main" xmlns="" id="{00000000-0008-0000-0300-000019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38" name="Picture 22" descr="ecblank">
          <a:extLst>
            <a:ext uri="{FF2B5EF4-FFF2-40B4-BE49-F238E27FC236}">
              <a16:creationId xmlns:a16="http://schemas.microsoft.com/office/drawing/2014/main" xmlns="" id="{00000000-0008-0000-0300-00001A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39" name="Picture 26" descr="ecblank">
          <a:extLst>
            <a:ext uri="{FF2B5EF4-FFF2-40B4-BE49-F238E27FC236}">
              <a16:creationId xmlns:a16="http://schemas.microsoft.com/office/drawing/2014/main" xmlns="" id="{00000000-0008-0000-0300-00001B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40" name="Picture 30" descr="ecblank">
          <a:extLst>
            <a:ext uri="{FF2B5EF4-FFF2-40B4-BE49-F238E27FC236}">
              <a16:creationId xmlns:a16="http://schemas.microsoft.com/office/drawing/2014/main" xmlns="" id="{00000000-0008-0000-0300-00001C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41" name="Picture 34" descr="ecblank">
          <a:extLst>
            <a:ext uri="{FF2B5EF4-FFF2-40B4-BE49-F238E27FC236}">
              <a16:creationId xmlns:a16="http://schemas.microsoft.com/office/drawing/2014/main" xmlns="" id="{00000000-0008-0000-0300-00001D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42" name="Picture 38" descr="ecblank">
          <a:extLst>
            <a:ext uri="{FF2B5EF4-FFF2-40B4-BE49-F238E27FC236}">
              <a16:creationId xmlns:a16="http://schemas.microsoft.com/office/drawing/2014/main" xmlns="" id="{00000000-0008-0000-0300-00001E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43" name="Picture 43" descr="ecblank">
          <a:extLst>
            <a:ext uri="{FF2B5EF4-FFF2-40B4-BE49-F238E27FC236}">
              <a16:creationId xmlns:a16="http://schemas.microsoft.com/office/drawing/2014/main" xmlns="" id="{00000000-0008-0000-0300-00001F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44" name="Picture 47" descr="ecblank">
          <a:extLst>
            <a:ext uri="{FF2B5EF4-FFF2-40B4-BE49-F238E27FC236}">
              <a16:creationId xmlns:a16="http://schemas.microsoft.com/office/drawing/2014/main" xmlns="" id="{00000000-0008-0000-0300-000020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45" name="Picture 51" descr="ecblank">
          <a:extLst>
            <a:ext uri="{FF2B5EF4-FFF2-40B4-BE49-F238E27FC236}">
              <a16:creationId xmlns:a16="http://schemas.microsoft.com/office/drawing/2014/main" xmlns="" id="{00000000-0008-0000-0300-000021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46" name="Picture 55" descr="ecblank">
          <a:extLst>
            <a:ext uri="{FF2B5EF4-FFF2-40B4-BE49-F238E27FC236}">
              <a16:creationId xmlns:a16="http://schemas.microsoft.com/office/drawing/2014/main" xmlns="" id="{00000000-0008-0000-0300-000022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47" name="Picture 59" descr="ecblank">
          <a:extLst>
            <a:ext uri="{FF2B5EF4-FFF2-40B4-BE49-F238E27FC236}">
              <a16:creationId xmlns:a16="http://schemas.microsoft.com/office/drawing/2014/main" xmlns="" id="{00000000-0008-0000-0300-000023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48" name="Picture 63" descr="ecblank">
          <a:extLst>
            <a:ext uri="{FF2B5EF4-FFF2-40B4-BE49-F238E27FC236}">
              <a16:creationId xmlns:a16="http://schemas.microsoft.com/office/drawing/2014/main" xmlns="" id="{00000000-0008-0000-0300-000024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49" name="Picture 64" descr="ecblank">
          <a:extLst>
            <a:ext uri="{FF2B5EF4-FFF2-40B4-BE49-F238E27FC236}">
              <a16:creationId xmlns:a16="http://schemas.microsoft.com/office/drawing/2014/main" xmlns="" id="{00000000-0008-0000-0300-000025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50" name="Picture 65" descr="ecblank">
          <a:extLst>
            <a:ext uri="{FF2B5EF4-FFF2-40B4-BE49-F238E27FC236}">
              <a16:creationId xmlns:a16="http://schemas.microsoft.com/office/drawing/2014/main" xmlns="" id="{00000000-0008-0000-0300-000026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51" name="Picture 66" descr="ecblank">
          <a:extLst>
            <a:ext uri="{FF2B5EF4-FFF2-40B4-BE49-F238E27FC236}">
              <a16:creationId xmlns:a16="http://schemas.microsoft.com/office/drawing/2014/main" xmlns="" id="{00000000-0008-0000-0300-000027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52" name="Picture 68" descr="ecblank">
          <a:extLst>
            <a:ext uri="{FF2B5EF4-FFF2-40B4-BE49-F238E27FC236}">
              <a16:creationId xmlns:a16="http://schemas.microsoft.com/office/drawing/2014/main" xmlns="" id="{00000000-0008-0000-0300-000028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53" name="Picture 72" descr="ecblank">
          <a:extLst>
            <a:ext uri="{FF2B5EF4-FFF2-40B4-BE49-F238E27FC236}">
              <a16:creationId xmlns:a16="http://schemas.microsoft.com/office/drawing/2014/main" xmlns="" id="{00000000-0008-0000-0300-000029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54" name="Picture 97" descr="ecblank">
          <a:extLst>
            <a:ext uri="{FF2B5EF4-FFF2-40B4-BE49-F238E27FC236}">
              <a16:creationId xmlns:a16="http://schemas.microsoft.com/office/drawing/2014/main" xmlns="" id="{00000000-0008-0000-0300-00002A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55" name="Picture 99" descr="ecblank">
          <a:extLst>
            <a:ext uri="{FF2B5EF4-FFF2-40B4-BE49-F238E27FC236}">
              <a16:creationId xmlns:a16="http://schemas.microsoft.com/office/drawing/2014/main" xmlns="" id="{00000000-0008-0000-0300-00002B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56" name="Picture 101" descr="ecblank">
          <a:extLst>
            <a:ext uri="{FF2B5EF4-FFF2-40B4-BE49-F238E27FC236}">
              <a16:creationId xmlns:a16="http://schemas.microsoft.com/office/drawing/2014/main" xmlns="" id="{00000000-0008-0000-0300-00002C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57" name="Picture 103" descr="ecblank">
          <a:extLst>
            <a:ext uri="{FF2B5EF4-FFF2-40B4-BE49-F238E27FC236}">
              <a16:creationId xmlns:a16="http://schemas.microsoft.com/office/drawing/2014/main" xmlns="" id="{00000000-0008-0000-0300-00002D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58" name="Picture 26" descr="ecblank">
          <a:extLst>
            <a:ext uri="{FF2B5EF4-FFF2-40B4-BE49-F238E27FC236}">
              <a16:creationId xmlns:a16="http://schemas.microsoft.com/office/drawing/2014/main" xmlns="" id="{00000000-0008-0000-0300-00002E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59" name="Picture 30" descr="ecblank">
          <a:extLst>
            <a:ext uri="{FF2B5EF4-FFF2-40B4-BE49-F238E27FC236}">
              <a16:creationId xmlns:a16="http://schemas.microsoft.com/office/drawing/2014/main" xmlns="" id="{00000000-0008-0000-0300-00002F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60" name="Picture 34" descr="ecblank">
          <a:extLst>
            <a:ext uri="{FF2B5EF4-FFF2-40B4-BE49-F238E27FC236}">
              <a16:creationId xmlns:a16="http://schemas.microsoft.com/office/drawing/2014/main" xmlns="" id="{00000000-0008-0000-0300-000030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61" name="Picture 38" descr="ecblank">
          <a:extLst>
            <a:ext uri="{FF2B5EF4-FFF2-40B4-BE49-F238E27FC236}">
              <a16:creationId xmlns:a16="http://schemas.microsoft.com/office/drawing/2014/main" xmlns="" id="{00000000-0008-0000-0300-000031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62" name="Picture 43" descr="ecblank">
          <a:extLst>
            <a:ext uri="{FF2B5EF4-FFF2-40B4-BE49-F238E27FC236}">
              <a16:creationId xmlns:a16="http://schemas.microsoft.com/office/drawing/2014/main" xmlns="" id="{00000000-0008-0000-0300-000032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63" name="Picture 47" descr="ecblank">
          <a:extLst>
            <a:ext uri="{FF2B5EF4-FFF2-40B4-BE49-F238E27FC236}">
              <a16:creationId xmlns:a16="http://schemas.microsoft.com/office/drawing/2014/main" xmlns="" id="{00000000-0008-0000-0300-000033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64" name="Picture 51" descr="ecblank">
          <a:extLst>
            <a:ext uri="{FF2B5EF4-FFF2-40B4-BE49-F238E27FC236}">
              <a16:creationId xmlns:a16="http://schemas.microsoft.com/office/drawing/2014/main" xmlns="" id="{00000000-0008-0000-0300-000034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65" name="Picture 55" descr="ecblank">
          <a:extLst>
            <a:ext uri="{FF2B5EF4-FFF2-40B4-BE49-F238E27FC236}">
              <a16:creationId xmlns:a16="http://schemas.microsoft.com/office/drawing/2014/main" xmlns="" id="{00000000-0008-0000-0300-000035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66" name="Picture 59" descr="ecblank">
          <a:extLst>
            <a:ext uri="{FF2B5EF4-FFF2-40B4-BE49-F238E27FC236}">
              <a16:creationId xmlns:a16="http://schemas.microsoft.com/office/drawing/2014/main" xmlns="" id="{00000000-0008-0000-0300-000036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67" name="Picture 63" descr="ecblank">
          <a:extLst>
            <a:ext uri="{FF2B5EF4-FFF2-40B4-BE49-F238E27FC236}">
              <a16:creationId xmlns:a16="http://schemas.microsoft.com/office/drawing/2014/main" xmlns="" id="{00000000-0008-0000-0300-000037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68" name="Picture 64" descr="ecblank">
          <a:extLst>
            <a:ext uri="{FF2B5EF4-FFF2-40B4-BE49-F238E27FC236}">
              <a16:creationId xmlns:a16="http://schemas.microsoft.com/office/drawing/2014/main" xmlns="" id="{00000000-0008-0000-0300-000038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69" name="Picture 65" descr="ecblank">
          <a:extLst>
            <a:ext uri="{FF2B5EF4-FFF2-40B4-BE49-F238E27FC236}">
              <a16:creationId xmlns:a16="http://schemas.microsoft.com/office/drawing/2014/main" xmlns="" id="{00000000-0008-0000-0300-000039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70" name="Picture 66" descr="ecblank">
          <a:extLst>
            <a:ext uri="{FF2B5EF4-FFF2-40B4-BE49-F238E27FC236}">
              <a16:creationId xmlns:a16="http://schemas.microsoft.com/office/drawing/2014/main" xmlns="" id="{00000000-0008-0000-0300-00003A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71" name="Picture 68" descr="ecblank">
          <a:extLst>
            <a:ext uri="{FF2B5EF4-FFF2-40B4-BE49-F238E27FC236}">
              <a16:creationId xmlns:a16="http://schemas.microsoft.com/office/drawing/2014/main" xmlns="" id="{00000000-0008-0000-0300-00003B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72" name="Picture 72" descr="ecblank">
          <a:extLst>
            <a:ext uri="{FF2B5EF4-FFF2-40B4-BE49-F238E27FC236}">
              <a16:creationId xmlns:a16="http://schemas.microsoft.com/office/drawing/2014/main" xmlns="" id="{00000000-0008-0000-0300-00003C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73" name="Picture 97" descr="ecblank">
          <a:extLst>
            <a:ext uri="{FF2B5EF4-FFF2-40B4-BE49-F238E27FC236}">
              <a16:creationId xmlns:a16="http://schemas.microsoft.com/office/drawing/2014/main" xmlns="" id="{00000000-0008-0000-0300-00003D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74" name="Picture 99" descr="ecblank">
          <a:extLst>
            <a:ext uri="{FF2B5EF4-FFF2-40B4-BE49-F238E27FC236}">
              <a16:creationId xmlns:a16="http://schemas.microsoft.com/office/drawing/2014/main" xmlns="" id="{00000000-0008-0000-0300-00003E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75" name="Picture 101" descr="ecblank">
          <a:extLst>
            <a:ext uri="{FF2B5EF4-FFF2-40B4-BE49-F238E27FC236}">
              <a16:creationId xmlns:a16="http://schemas.microsoft.com/office/drawing/2014/main" xmlns="" id="{00000000-0008-0000-0300-00003F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76" name="Picture 103" descr="ecblank">
          <a:extLst>
            <a:ext uri="{FF2B5EF4-FFF2-40B4-BE49-F238E27FC236}">
              <a16:creationId xmlns:a16="http://schemas.microsoft.com/office/drawing/2014/main" xmlns="" id="{00000000-0008-0000-0300-000040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77" name="Picture 105" descr="ecblank">
          <a:extLst>
            <a:ext uri="{FF2B5EF4-FFF2-40B4-BE49-F238E27FC236}">
              <a16:creationId xmlns:a16="http://schemas.microsoft.com/office/drawing/2014/main" xmlns="" id="{00000000-0008-0000-0300-000041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78" name="Picture 2" descr="ecblank">
          <a:extLst>
            <a:ext uri="{FF2B5EF4-FFF2-40B4-BE49-F238E27FC236}">
              <a16:creationId xmlns:a16="http://schemas.microsoft.com/office/drawing/2014/main" xmlns="" id="{00000000-0008-0000-0300-000042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79" name="Picture 6" descr="ecblank">
          <a:extLst>
            <a:ext uri="{FF2B5EF4-FFF2-40B4-BE49-F238E27FC236}">
              <a16:creationId xmlns:a16="http://schemas.microsoft.com/office/drawing/2014/main" xmlns="" id="{00000000-0008-0000-0300-000043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80" name="Picture 10" descr="ecblank">
          <a:extLst>
            <a:ext uri="{FF2B5EF4-FFF2-40B4-BE49-F238E27FC236}">
              <a16:creationId xmlns:a16="http://schemas.microsoft.com/office/drawing/2014/main" xmlns="" id="{00000000-0008-0000-0300-000044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81" name="Picture 14" descr="ecblank">
          <a:extLst>
            <a:ext uri="{FF2B5EF4-FFF2-40B4-BE49-F238E27FC236}">
              <a16:creationId xmlns:a16="http://schemas.microsoft.com/office/drawing/2014/main" xmlns="" id="{00000000-0008-0000-0300-000045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82" name="Picture 18" descr="ecblank">
          <a:extLst>
            <a:ext uri="{FF2B5EF4-FFF2-40B4-BE49-F238E27FC236}">
              <a16:creationId xmlns:a16="http://schemas.microsoft.com/office/drawing/2014/main" xmlns="" id="{00000000-0008-0000-0300-000046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83" name="Picture 22" descr="ecblank">
          <a:extLst>
            <a:ext uri="{FF2B5EF4-FFF2-40B4-BE49-F238E27FC236}">
              <a16:creationId xmlns:a16="http://schemas.microsoft.com/office/drawing/2014/main" xmlns="" id="{00000000-0008-0000-0300-000047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84" name="Picture 26" descr="ecblank">
          <a:extLst>
            <a:ext uri="{FF2B5EF4-FFF2-40B4-BE49-F238E27FC236}">
              <a16:creationId xmlns:a16="http://schemas.microsoft.com/office/drawing/2014/main" xmlns="" id="{00000000-0008-0000-0300-000048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85" name="Picture 30" descr="ecblank">
          <a:extLst>
            <a:ext uri="{FF2B5EF4-FFF2-40B4-BE49-F238E27FC236}">
              <a16:creationId xmlns:a16="http://schemas.microsoft.com/office/drawing/2014/main" xmlns="" id="{00000000-0008-0000-0300-000049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86" name="Picture 34" descr="ecblank">
          <a:extLst>
            <a:ext uri="{FF2B5EF4-FFF2-40B4-BE49-F238E27FC236}">
              <a16:creationId xmlns:a16="http://schemas.microsoft.com/office/drawing/2014/main" xmlns="" id="{00000000-0008-0000-0300-00004A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87" name="Picture 38" descr="ecblank">
          <a:extLst>
            <a:ext uri="{FF2B5EF4-FFF2-40B4-BE49-F238E27FC236}">
              <a16:creationId xmlns:a16="http://schemas.microsoft.com/office/drawing/2014/main" xmlns="" id="{00000000-0008-0000-0300-00004B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88" name="Picture 43" descr="ecblank">
          <a:extLst>
            <a:ext uri="{FF2B5EF4-FFF2-40B4-BE49-F238E27FC236}">
              <a16:creationId xmlns:a16="http://schemas.microsoft.com/office/drawing/2014/main" xmlns="" id="{00000000-0008-0000-0300-00004C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89" name="Picture 47" descr="ecblank">
          <a:extLst>
            <a:ext uri="{FF2B5EF4-FFF2-40B4-BE49-F238E27FC236}">
              <a16:creationId xmlns:a16="http://schemas.microsoft.com/office/drawing/2014/main" xmlns="" id="{00000000-0008-0000-0300-00004D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90" name="Picture 51" descr="ecblank">
          <a:extLst>
            <a:ext uri="{FF2B5EF4-FFF2-40B4-BE49-F238E27FC236}">
              <a16:creationId xmlns:a16="http://schemas.microsoft.com/office/drawing/2014/main" xmlns="" id="{00000000-0008-0000-0300-00004E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91" name="Picture 55" descr="ecblank">
          <a:extLst>
            <a:ext uri="{FF2B5EF4-FFF2-40B4-BE49-F238E27FC236}">
              <a16:creationId xmlns:a16="http://schemas.microsoft.com/office/drawing/2014/main" xmlns="" id="{00000000-0008-0000-0300-00004F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92" name="Picture 59" descr="ecblank">
          <a:extLst>
            <a:ext uri="{FF2B5EF4-FFF2-40B4-BE49-F238E27FC236}">
              <a16:creationId xmlns:a16="http://schemas.microsoft.com/office/drawing/2014/main" xmlns="" id="{00000000-0008-0000-0300-000050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93" name="Picture 63" descr="ecblank">
          <a:extLst>
            <a:ext uri="{FF2B5EF4-FFF2-40B4-BE49-F238E27FC236}">
              <a16:creationId xmlns:a16="http://schemas.microsoft.com/office/drawing/2014/main" xmlns="" id="{00000000-0008-0000-0300-000051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94" name="Picture 64" descr="ecblank">
          <a:extLst>
            <a:ext uri="{FF2B5EF4-FFF2-40B4-BE49-F238E27FC236}">
              <a16:creationId xmlns:a16="http://schemas.microsoft.com/office/drawing/2014/main" xmlns="" id="{00000000-0008-0000-0300-000052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95" name="Picture 65" descr="ecblank">
          <a:extLst>
            <a:ext uri="{FF2B5EF4-FFF2-40B4-BE49-F238E27FC236}">
              <a16:creationId xmlns:a16="http://schemas.microsoft.com/office/drawing/2014/main" xmlns="" id="{00000000-0008-0000-0300-000053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96" name="Picture 66" descr="ecblank">
          <a:extLst>
            <a:ext uri="{FF2B5EF4-FFF2-40B4-BE49-F238E27FC236}">
              <a16:creationId xmlns:a16="http://schemas.microsoft.com/office/drawing/2014/main" xmlns="" id="{00000000-0008-0000-0300-000054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97" name="Picture 68" descr="ecblank">
          <a:extLst>
            <a:ext uri="{FF2B5EF4-FFF2-40B4-BE49-F238E27FC236}">
              <a16:creationId xmlns:a16="http://schemas.microsoft.com/office/drawing/2014/main" xmlns="" id="{00000000-0008-0000-0300-000055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98" name="Picture 72" descr="ecblank">
          <a:extLst>
            <a:ext uri="{FF2B5EF4-FFF2-40B4-BE49-F238E27FC236}">
              <a16:creationId xmlns:a16="http://schemas.microsoft.com/office/drawing/2014/main" xmlns="" id="{00000000-0008-0000-0300-000056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99" name="Picture 97" descr="ecblank">
          <a:extLst>
            <a:ext uri="{FF2B5EF4-FFF2-40B4-BE49-F238E27FC236}">
              <a16:creationId xmlns:a16="http://schemas.microsoft.com/office/drawing/2014/main" xmlns="" id="{00000000-0008-0000-0300-000057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000" name="Picture 99" descr="ecblank">
          <a:extLst>
            <a:ext uri="{FF2B5EF4-FFF2-40B4-BE49-F238E27FC236}">
              <a16:creationId xmlns:a16="http://schemas.microsoft.com/office/drawing/2014/main" xmlns="" id="{00000000-0008-0000-0300-000058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001" name="Picture 101" descr="ecblank">
          <a:extLst>
            <a:ext uri="{FF2B5EF4-FFF2-40B4-BE49-F238E27FC236}">
              <a16:creationId xmlns:a16="http://schemas.microsoft.com/office/drawing/2014/main" xmlns="" id="{00000000-0008-0000-0300-000059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002" name="Picture 103" descr="ecblank">
          <a:extLst>
            <a:ext uri="{FF2B5EF4-FFF2-40B4-BE49-F238E27FC236}">
              <a16:creationId xmlns:a16="http://schemas.microsoft.com/office/drawing/2014/main" xmlns="" id="{00000000-0008-0000-0300-00005A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03" name="Picture 30" descr="ecblank">
          <a:extLst>
            <a:ext uri="{FF2B5EF4-FFF2-40B4-BE49-F238E27FC236}">
              <a16:creationId xmlns:a16="http://schemas.microsoft.com/office/drawing/2014/main" xmlns="" id="{00000000-0008-0000-0300-00005B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04" name="Picture 34" descr="ecblank">
          <a:extLst>
            <a:ext uri="{FF2B5EF4-FFF2-40B4-BE49-F238E27FC236}">
              <a16:creationId xmlns:a16="http://schemas.microsoft.com/office/drawing/2014/main" xmlns="" id="{00000000-0008-0000-0300-00005C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05" name="Picture 38" descr="ecblank">
          <a:extLst>
            <a:ext uri="{FF2B5EF4-FFF2-40B4-BE49-F238E27FC236}">
              <a16:creationId xmlns:a16="http://schemas.microsoft.com/office/drawing/2014/main" xmlns="" id="{00000000-0008-0000-0300-00005D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06" name="Picture 43" descr="ecblank">
          <a:extLst>
            <a:ext uri="{FF2B5EF4-FFF2-40B4-BE49-F238E27FC236}">
              <a16:creationId xmlns:a16="http://schemas.microsoft.com/office/drawing/2014/main" xmlns="" id="{00000000-0008-0000-0300-00005E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07" name="Picture 47" descr="ecblank">
          <a:extLst>
            <a:ext uri="{FF2B5EF4-FFF2-40B4-BE49-F238E27FC236}">
              <a16:creationId xmlns:a16="http://schemas.microsoft.com/office/drawing/2014/main" xmlns="" id="{00000000-0008-0000-0300-00005F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08" name="Picture 51" descr="ecblank">
          <a:extLst>
            <a:ext uri="{FF2B5EF4-FFF2-40B4-BE49-F238E27FC236}">
              <a16:creationId xmlns:a16="http://schemas.microsoft.com/office/drawing/2014/main" xmlns="" id="{00000000-0008-0000-0300-000060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09" name="Picture 55" descr="ecblank">
          <a:extLst>
            <a:ext uri="{FF2B5EF4-FFF2-40B4-BE49-F238E27FC236}">
              <a16:creationId xmlns:a16="http://schemas.microsoft.com/office/drawing/2014/main" xmlns="" id="{00000000-0008-0000-0300-000061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10" name="Picture 59" descr="ecblank">
          <a:extLst>
            <a:ext uri="{FF2B5EF4-FFF2-40B4-BE49-F238E27FC236}">
              <a16:creationId xmlns:a16="http://schemas.microsoft.com/office/drawing/2014/main" xmlns="" id="{00000000-0008-0000-0300-000062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11" name="Picture 63" descr="ecblank">
          <a:extLst>
            <a:ext uri="{FF2B5EF4-FFF2-40B4-BE49-F238E27FC236}">
              <a16:creationId xmlns:a16="http://schemas.microsoft.com/office/drawing/2014/main" xmlns="" id="{00000000-0008-0000-0300-000063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12" name="Picture 64" descr="ecblank">
          <a:extLst>
            <a:ext uri="{FF2B5EF4-FFF2-40B4-BE49-F238E27FC236}">
              <a16:creationId xmlns:a16="http://schemas.microsoft.com/office/drawing/2014/main" xmlns="" id="{00000000-0008-0000-0300-000064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13" name="Picture 65" descr="ecblank">
          <a:extLst>
            <a:ext uri="{FF2B5EF4-FFF2-40B4-BE49-F238E27FC236}">
              <a16:creationId xmlns:a16="http://schemas.microsoft.com/office/drawing/2014/main" xmlns="" id="{00000000-0008-0000-0300-000065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14" name="Picture 66" descr="ecblank">
          <a:extLst>
            <a:ext uri="{FF2B5EF4-FFF2-40B4-BE49-F238E27FC236}">
              <a16:creationId xmlns:a16="http://schemas.microsoft.com/office/drawing/2014/main" xmlns="" id="{00000000-0008-0000-0300-000066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15" name="Picture 68" descr="ecblank">
          <a:extLst>
            <a:ext uri="{FF2B5EF4-FFF2-40B4-BE49-F238E27FC236}">
              <a16:creationId xmlns:a16="http://schemas.microsoft.com/office/drawing/2014/main" xmlns="" id="{00000000-0008-0000-0300-000067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16" name="Picture 72" descr="ecblank">
          <a:extLst>
            <a:ext uri="{FF2B5EF4-FFF2-40B4-BE49-F238E27FC236}">
              <a16:creationId xmlns:a16="http://schemas.microsoft.com/office/drawing/2014/main" xmlns="" id="{00000000-0008-0000-0300-000068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17" name="Picture 97" descr="ecblank">
          <a:extLst>
            <a:ext uri="{FF2B5EF4-FFF2-40B4-BE49-F238E27FC236}">
              <a16:creationId xmlns:a16="http://schemas.microsoft.com/office/drawing/2014/main" xmlns="" id="{00000000-0008-0000-0300-000069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18" name="Picture 99" descr="ecblank">
          <a:extLst>
            <a:ext uri="{FF2B5EF4-FFF2-40B4-BE49-F238E27FC236}">
              <a16:creationId xmlns:a16="http://schemas.microsoft.com/office/drawing/2014/main" xmlns="" id="{00000000-0008-0000-0300-00006A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19" name="Picture 101" descr="ecblank">
          <a:extLst>
            <a:ext uri="{FF2B5EF4-FFF2-40B4-BE49-F238E27FC236}">
              <a16:creationId xmlns:a16="http://schemas.microsoft.com/office/drawing/2014/main" xmlns="" id="{00000000-0008-0000-0300-00006B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20" name="Picture 103" descr="ecblank">
          <a:extLst>
            <a:ext uri="{FF2B5EF4-FFF2-40B4-BE49-F238E27FC236}">
              <a16:creationId xmlns:a16="http://schemas.microsoft.com/office/drawing/2014/main" xmlns="" id="{00000000-0008-0000-0300-00006C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21" name="Picture 105" descr="ecblank">
          <a:extLst>
            <a:ext uri="{FF2B5EF4-FFF2-40B4-BE49-F238E27FC236}">
              <a16:creationId xmlns:a16="http://schemas.microsoft.com/office/drawing/2014/main" xmlns="" id="{00000000-0008-0000-0300-00006D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22" name="Picture 2" descr="ecblank">
          <a:extLst>
            <a:ext uri="{FF2B5EF4-FFF2-40B4-BE49-F238E27FC236}">
              <a16:creationId xmlns:a16="http://schemas.microsoft.com/office/drawing/2014/main" xmlns="" id="{00000000-0008-0000-0300-00006E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23" name="Picture 6" descr="ecblank">
          <a:extLst>
            <a:ext uri="{FF2B5EF4-FFF2-40B4-BE49-F238E27FC236}">
              <a16:creationId xmlns:a16="http://schemas.microsoft.com/office/drawing/2014/main" xmlns="" id="{00000000-0008-0000-0300-00006F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24" name="Picture 10" descr="ecblank">
          <a:extLst>
            <a:ext uri="{FF2B5EF4-FFF2-40B4-BE49-F238E27FC236}">
              <a16:creationId xmlns:a16="http://schemas.microsoft.com/office/drawing/2014/main" xmlns="" id="{00000000-0008-0000-0300-000070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25" name="Picture 14" descr="ecblank">
          <a:extLst>
            <a:ext uri="{FF2B5EF4-FFF2-40B4-BE49-F238E27FC236}">
              <a16:creationId xmlns:a16="http://schemas.microsoft.com/office/drawing/2014/main" xmlns="" id="{00000000-0008-0000-0300-000071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26" name="Picture 18" descr="ecblank">
          <a:extLst>
            <a:ext uri="{FF2B5EF4-FFF2-40B4-BE49-F238E27FC236}">
              <a16:creationId xmlns:a16="http://schemas.microsoft.com/office/drawing/2014/main" xmlns="" id="{00000000-0008-0000-0300-000072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27" name="Picture 22" descr="ecblank">
          <a:extLst>
            <a:ext uri="{FF2B5EF4-FFF2-40B4-BE49-F238E27FC236}">
              <a16:creationId xmlns:a16="http://schemas.microsoft.com/office/drawing/2014/main" xmlns="" id="{00000000-0008-0000-0300-000073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28" name="Picture 26" descr="ecblank">
          <a:extLst>
            <a:ext uri="{FF2B5EF4-FFF2-40B4-BE49-F238E27FC236}">
              <a16:creationId xmlns:a16="http://schemas.microsoft.com/office/drawing/2014/main" xmlns="" id="{00000000-0008-0000-0300-000074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29" name="Picture 30" descr="ecblank">
          <a:extLst>
            <a:ext uri="{FF2B5EF4-FFF2-40B4-BE49-F238E27FC236}">
              <a16:creationId xmlns:a16="http://schemas.microsoft.com/office/drawing/2014/main" xmlns="" id="{00000000-0008-0000-0300-000075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30" name="Picture 34" descr="ecblank">
          <a:extLst>
            <a:ext uri="{FF2B5EF4-FFF2-40B4-BE49-F238E27FC236}">
              <a16:creationId xmlns:a16="http://schemas.microsoft.com/office/drawing/2014/main" xmlns="" id="{00000000-0008-0000-0300-000076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31" name="Picture 38" descr="ecblank">
          <a:extLst>
            <a:ext uri="{FF2B5EF4-FFF2-40B4-BE49-F238E27FC236}">
              <a16:creationId xmlns:a16="http://schemas.microsoft.com/office/drawing/2014/main" xmlns="" id="{00000000-0008-0000-0300-000077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32" name="Picture 43" descr="ecblank">
          <a:extLst>
            <a:ext uri="{FF2B5EF4-FFF2-40B4-BE49-F238E27FC236}">
              <a16:creationId xmlns:a16="http://schemas.microsoft.com/office/drawing/2014/main" xmlns="" id="{00000000-0008-0000-0300-000078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33" name="Picture 47" descr="ecblank">
          <a:extLst>
            <a:ext uri="{FF2B5EF4-FFF2-40B4-BE49-F238E27FC236}">
              <a16:creationId xmlns:a16="http://schemas.microsoft.com/office/drawing/2014/main" xmlns="" id="{00000000-0008-0000-0300-000079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34" name="Picture 51" descr="ecblank">
          <a:extLst>
            <a:ext uri="{FF2B5EF4-FFF2-40B4-BE49-F238E27FC236}">
              <a16:creationId xmlns:a16="http://schemas.microsoft.com/office/drawing/2014/main" xmlns="" id="{00000000-0008-0000-0300-00007A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35" name="Picture 55" descr="ecblank">
          <a:extLst>
            <a:ext uri="{FF2B5EF4-FFF2-40B4-BE49-F238E27FC236}">
              <a16:creationId xmlns:a16="http://schemas.microsoft.com/office/drawing/2014/main" xmlns="" id="{00000000-0008-0000-0300-00007B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36" name="Picture 59" descr="ecblank">
          <a:extLst>
            <a:ext uri="{FF2B5EF4-FFF2-40B4-BE49-F238E27FC236}">
              <a16:creationId xmlns:a16="http://schemas.microsoft.com/office/drawing/2014/main" xmlns="" id="{00000000-0008-0000-0300-00007C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37" name="Picture 63" descr="ecblank">
          <a:extLst>
            <a:ext uri="{FF2B5EF4-FFF2-40B4-BE49-F238E27FC236}">
              <a16:creationId xmlns:a16="http://schemas.microsoft.com/office/drawing/2014/main" xmlns="" id="{00000000-0008-0000-0300-00007D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38" name="Picture 64" descr="ecblank">
          <a:extLst>
            <a:ext uri="{FF2B5EF4-FFF2-40B4-BE49-F238E27FC236}">
              <a16:creationId xmlns:a16="http://schemas.microsoft.com/office/drawing/2014/main" xmlns="" id="{00000000-0008-0000-0300-00007E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39" name="Picture 65" descr="ecblank">
          <a:extLst>
            <a:ext uri="{FF2B5EF4-FFF2-40B4-BE49-F238E27FC236}">
              <a16:creationId xmlns:a16="http://schemas.microsoft.com/office/drawing/2014/main" xmlns="" id="{00000000-0008-0000-0300-00007F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40" name="Picture 66" descr="ecblank">
          <a:extLst>
            <a:ext uri="{FF2B5EF4-FFF2-40B4-BE49-F238E27FC236}">
              <a16:creationId xmlns:a16="http://schemas.microsoft.com/office/drawing/2014/main" xmlns="" id="{00000000-0008-0000-0300-000080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41" name="Picture 68" descr="ecblank">
          <a:extLst>
            <a:ext uri="{FF2B5EF4-FFF2-40B4-BE49-F238E27FC236}">
              <a16:creationId xmlns:a16="http://schemas.microsoft.com/office/drawing/2014/main" xmlns="" id="{00000000-0008-0000-0300-000081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42" name="Picture 72" descr="ecblank">
          <a:extLst>
            <a:ext uri="{FF2B5EF4-FFF2-40B4-BE49-F238E27FC236}">
              <a16:creationId xmlns:a16="http://schemas.microsoft.com/office/drawing/2014/main" xmlns="" id="{00000000-0008-0000-0300-000082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43" name="Picture 97" descr="ecblank">
          <a:extLst>
            <a:ext uri="{FF2B5EF4-FFF2-40B4-BE49-F238E27FC236}">
              <a16:creationId xmlns:a16="http://schemas.microsoft.com/office/drawing/2014/main" xmlns="" id="{00000000-0008-0000-0300-000083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44" name="Picture 99" descr="ecblank">
          <a:extLst>
            <a:ext uri="{FF2B5EF4-FFF2-40B4-BE49-F238E27FC236}">
              <a16:creationId xmlns:a16="http://schemas.microsoft.com/office/drawing/2014/main" xmlns="" id="{00000000-0008-0000-0300-000084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45" name="Picture 101" descr="ecblank">
          <a:extLst>
            <a:ext uri="{FF2B5EF4-FFF2-40B4-BE49-F238E27FC236}">
              <a16:creationId xmlns:a16="http://schemas.microsoft.com/office/drawing/2014/main" xmlns="" id="{00000000-0008-0000-0300-000085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46" name="Picture 103" descr="ecblank">
          <a:extLst>
            <a:ext uri="{FF2B5EF4-FFF2-40B4-BE49-F238E27FC236}">
              <a16:creationId xmlns:a16="http://schemas.microsoft.com/office/drawing/2014/main" xmlns="" id="{00000000-0008-0000-0300-000086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47" name="Picture 26" descr="ecblank">
          <a:extLst>
            <a:ext uri="{FF2B5EF4-FFF2-40B4-BE49-F238E27FC236}">
              <a16:creationId xmlns:a16="http://schemas.microsoft.com/office/drawing/2014/main" xmlns="" id="{00000000-0008-0000-0300-000087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48" name="Picture 30" descr="ecblank">
          <a:extLst>
            <a:ext uri="{FF2B5EF4-FFF2-40B4-BE49-F238E27FC236}">
              <a16:creationId xmlns:a16="http://schemas.microsoft.com/office/drawing/2014/main" xmlns="" id="{00000000-0008-0000-0300-000088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49" name="Picture 34" descr="ecblank">
          <a:extLst>
            <a:ext uri="{FF2B5EF4-FFF2-40B4-BE49-F238E27FC236}">
              <a16:creationId xmlns:a16="http://schemas.microsoft.com/office/drawing/2014/main" xmlns="" id="{00000000-0008-0000-0300-000089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50" name="Picture 38" descr="ecblank">
          <a:extLst>
            <a:ext uri="{FF2B5EF4-FFF2-40B4-BE49-F238E27FC236}">
              <a16:creationId xmlns:a16="http://schemas.microsoft.com/office/drawing/2014/main" xmlns="" id="{00000000-0008-0000-0300-00008A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51" name="Picture 43" descr="ecblank">
          <a:extLst>
            <a:ext uri="{FF2B5EF4-FFF2-40B4-BE49-F238E27FC236}">
              <a16:creationId xmlns:a16="http://schemas.microsoft.com/office/drawing/2014/main" xmlns="" id="{00000000-0008-0000-0300-00008B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52" name="Picture 47" descr="ecblank">
          <a:extLst>
            <a:ext uri="{FF2B5EF4-FFF2-40B4-BE49-F238E27FC236}">
              <a16:creationId xmlns:a16="http://schemas.microsoft.com/office/drawing/2014/main" xmlns="" id="{00000000-0008-0000-0300-00008C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53" name="Picture 51" descr="ecblank">
          <a:extLst>
            <a:ext uri="{FF2B5EF4-FFF2-40B4-BE49-F238E27FC236}">
              <a16:creationId xmlns:a16="http://schemas.microsoft.com/office/drawing/2014/main" xmlns="" id="{00000000-0008-0000-0300-00008D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54" name="Picture 55" descr="ecblank">
          <a:extLst>
            <a:ext uri="{FF2B5EF4-FFF2-40B4-BE49-F238E27FC236}">
              <a16:creationId xmlns:a16="http://schemas.microsoft.com/office/drawing/2014/main" xmlns="" id="{00000000-0008-0000-0300-00008E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55" name="Picture 59" descr="ecblank">
          <a:extLst>
            <a:ext uri="{FF2B5EF4-FFF2-40B4-BE49-F238E27FC236}">
              <a16:creationId xmlns:a16="http://schemas.microsoft.com/office/drawing/2014/main" xmlns="" id="{00000000-0008-0000-0300-00008F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56" name="Picture 63" descr="ecblank">
          <a:extLst>
            <a:ext uri="{FF2B5EF4-FFF2-40B4-BE49-F238E27FC236}">
              <a16:creationId xmlns:a16="http://schemas.microsoft.com/office/drawing/2014/main" xmlns="" id="{00000000-0008-0000-0300-000090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57" name="Picture 64" descr="ecblank">
          <a:extLst>
            <a:ext uri="{FF2B5EF4-FFF2-40B4-BE49-F238E27FC236}">
              <a16:creationId xmlns:a16="http://schemas.microsoft.com/office/drawing/2014/main" xmlns="" id="{00000000-0008-0000-0300-000091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58" name="Picture 65" descr="ecblank">
          <a:extLst>
            <a:ext uri="{FF2B5EF4-FFF2-40B4-BE49-F238E27FC236}">
              <a16:creationId xmlns:a16="http://schemas.microsoft.com/office/drawing/2014/main" xmlns="" id="{00000000-0008-0000-0300-000092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59" name="Picture 66" descr="ecblank">
          <a:extLst>
            <a:ext uri="{FF2B5EF4-FFF2-40B4-BE49-F238E27FC236}">
              <a16:creationId xmlns:a16="http://schemas.microsoft.com/office/drawing/2014/main" xmlns="" id="{00000000-0008-0000-0300-000093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60" name="Picture 68" descr="ecblank">
          <a:extLst>
            <a:ext uri="{FF2B5EF4-FFF2-40B4-BE49-F238E27FC236}">
              <a16:creationId xmlns:a16="http://schemas.microsoft.com/office/drawing/2014/main" xmlns="" id="{00000000-0008-0000-0300-000094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61" name="Picture 72" descr="ecblank">
          <a:extLst>
            <a:ext uri="{FF2B5EF4-FFF2-40B4-BE49-F238E27FC236}">
              <a16:creationId xmlns:a16="http://schemas.microsoft.com/office/drawing/2014/main" xmlns="" id="{00000000-0008-0000-0300-000095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62" name="Picture 97" descr="ecblank">
          <a:extLst>
            <a:ext uri="{FF2B5EF4-FFF2-40B4-BE49-F238E27FC236}">
              <a16:creationId xmlns:a16="http://schemas.microsoft.com/office/drawing/2014/main" xmlns="" id="{00000000-0008-0000-0300-000096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63" name="Picture 99" descr="ecblank">
          <a:extLst>
            <a:ext uri="{FF2B5EF4-FFF2-40B4-BE49-F238E27FC236}">
              <a16:creationId xmlns:a16="http://schemas.microsoft.com/office/drawing/2014/main" xmlns="" id="{00000000-0008-0000-0300-000097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64" name="Picture 101" descr="ecblank">
          <a:extLst>
            <a:ext uri="{FF2B5EF4-FFF2-40B4-BE49-F238E27FC236}">
              <a16:creationId xmlns:a16="http://schemas.microsoft.com/office/drawing/2014/main" xmlns="" id="{00000000-0008-0000-0300-000098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65" name="Picture 103" descr="ecblank">
          <a:extLst>
            <a:ext uri="{FF2B5EF4-FFF2-40B4-BE49-F238E27FC236}">
              <a16:creationId xmlns:a16="http://schemas.microsoft.com/office/drawing/2014/main" xmlns="" id="{00000000-0008-0000-0300-000099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66" name="Picture 105" descr="ecblank">
          <a:extLst>
            <a:ext uri="{FF2B5EF4-FFF2-40B4-BE49-F238E27FC236}">
              <a16:creationId xmlns:a16="http://schemas.microsoft.com/office/drawing/2014/main" xmlns="" id="{00000000-0008-0000-0300-00009A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67" name="Picture 2" descr="ecblank">
          <a:extLst>
            <a:ext uri="{FF2B5EF4-FFF2-40B4-BE49-F238E27FC236}">
              <a16:creationId xmlns:a16="http://schemas.microsoft.com/office/drawing/2014/main" xmlns="" id="{00000000-0008-0000-0300-00009B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68" name="Picture 6" descr="ecblank">
          <a:extLst>
            <a:ext uri="{FF2B5EF4-FFF2-40B4-BE49-F238E27FC236}">
              <a16:creationId xmlns:a16="http://schemas.microsoft.com/office/drawing/2014/main" xmlns="" id="{00000000-0008-0000-0300-00009C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69" name="Picture 10" descr="ecblank">
          <a:extLst>
            <a:ext uri="{FF2B5EF4-FFF2-40B4-BE49-F238E27FC236}">
              <a16:creationId xmlns:a16="http://schemas.microsoft.com/office/drawing/2014/main" xmlns="" id="{00000000-0008-0000-0300-00009D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70" name="Picture 14" descr="ecblank">
          <a:extLst>
            <a:ext uri="{FF2B5EF4-FFF2-40B4-BE49-F238E27FC236}">
              <a16:creationId xmlns:a16="http://schemas.microsoft.com/office/drawing/2014/main" xmlns="" id="{00000000-0008-0000-0300-00009E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71" name="Picture 18" descr="ecblank">
          <a:extLst>
            <a:ext uri="{FF2B5EF4-FFF2-40B4-BE49-F238E27FC236}">
              <a16:creationId xmlns:a16="http://schemas.microsoft.com/office/drawing/2014/main" xmlns="" id="{00000000-0008-0000-0300-00009F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72" name="Picture 22" descr="ecblank">
          <a:extLst>
            <a:ext uri="{FF2B5EF4-FFF2-40B4-BE49-F238E27FC236}">
              <a16:creationId xmlns:a16="http://schemas.microsoft.com/office/drawing/2014/main" xmlns="" id="{00000000-0008-0000-0300-0000A0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73" name="Picture 26" descr="ecblank">
          <a:extLst>
            <a:ext uri="{FF2B5EF4-FFF2-40B4-BE49-F238E27FC236}">
              <a16:creationId xmlns:a16="http://schemas.microsoft.com/office/drawing/2014/main" xmlns="" id="{00000000-0008-0000-0300-0000A1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74" name="Picture 30" descr="ecblank">
          <a:extLst>
            <a:ext uri="{FF2B5EF4-FFF2-40B4-BE49-F238E27FC236}">
              <a16:creationId xmlns:a16="http://schemas.microsoft.com/office/drawing/2014/main" xmlns="" id="{00000000-0008-0000-0300-0000A2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75" name="Picture 34" descr="ecblank">
          <a:extLst>
            <a:ext uri="{FF2B5EF4-FFF2-40B4-BE49-F238E27FC236}">
              <a16:creationId xmlns:a16="http://schemas.microsoft.com/office/drawing/2014/main" xmlns="" id="{00000000-0008-0000-0300-0000A3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76" name="Picture 38" descr="ecblank">
          <a:extLst>
            <a:ext uri="{FF2B5EF4-FFF2-40B4-BE49-F238E27FC236}">
              <a16:creationId xmlns:a16="http://schemas.microsoft.com/office/drawing/2014/main" xmlns="" id="{00000000-0008-0000-0300-0000A4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77" name="Picture 43" descr="ecblank">
          <a:extLst>
            <a:ext uri="{FF2B5EF4-FFF2-40B4-BE49-F238E27FC236}">
              <a16:creationId xmlns:a16="http://schemas.microsoft.com/office/drawing/2014/main" xmlns="" id="{00000000-0008-0000-0300-0000A5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78" name="Picture 47" descr="ecblank">
          <a:extLst>
            <a:ext uri="{FF2B5EF4-FFF2-40B4-BE49-F238E27FC236}">
              <a16:creationId xmlns:a16="http://schemas.microsoft.com/office/drawing/2014/main" xmlns="" id="{00000000-0008-0000-0300-0000A6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79" name="Picture 51" descr="ecblank">
          <a:extLst>
            <a:ext uri="{FF2B5EF4-FFF2-40B4-BE49-F238E27FC236}">
              <a16:creationId xmlns:a16="http://schemas.microsoft.com/office/drawing/2014/main" xmlns="" id="{00000000-0008-0000-0300-0000A7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80" name="Picture 55" descr="ecblank">
          <a:extLst>
            <a:ext uri="{FF2B5EF4-FFF2-40B4-BE49-F238E27FC236}">
              <a16:creationId xmlns:a16="http://schemas.microsoft.com/office/drawing/2014/main" xmlns="" id="{00000000-0008-0000-0300-0000A8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81" name="Picture 59" descr="ecblank">
          <a:extLst>
            <a:ext uri="{FF2B5EF4-FFF2-40B4-BE49-F238E27FC236}">
              <a16:creationId xmlns:a16="http://schemas.microsoft.com/office/drawing/2014/main" xmlns="" id="{00000000-0008-0000-0300-0000A9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82" name="Picture 63" descr="ecblank">
          <a:extLst>
            <a:ext uri="{FF2B5EF4-FFF2-40B4-BE49-F238E27FC236}">
              <a16:creationId xmlns:a16="http://schemas.microsoft.com/office/drawing/2014/main" xmlns="" id="{00000000-0008-0000-0300-0000AA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83" name="Picture 64" descr="ecblank">
          <a:extLst>
            <a:ext uri="{FF2B5EF4-FFF2-40B4-BE49-F238E27FC236}">
              <a16:creationId xmlns:a16="http://schemas.microsoft.com/office/drawing/2014/main" xmlns="" id="{00000000-0008-0000-0300-0000AB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84" name="Picture 65" descr="ecblank">
          <a:extLst>
            <a:ext uri="{FF2B5EF4-FFF2-40B4-BE49-F238E27FC236}">
              <a16:creationId xmlns:a16="http://schemas.microsoft.com/office/drawing/2014/main" xmlns="" id="{00000000-0008-0000-0300-0000AC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85" name="Picture 66" descr="ecblank">
          <a:extLst>
            <a:ext uri="{FF2B5EF4-FFF2-40B4-BE49-F238E27FC236}">
              <a16:creationId xmlns:a16="http://schemas.microsoft.com/office/drawing/2014/main" xmlns="" id="{00000000-0008-0000-0300-0000AD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86" name="Picture 68" descr="ecblank">
          <a:extLst>
            <a:ext uri="{FF2B5EF4-FFF2-40B4-BE49-F238E27FC236}">
              <a16:creationId xmlns:a16="http://schemas.microsoft.com/office/drawing/2014/main" xmlns="" id="{00000000-0008-0000-0300-0000AE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87" name="Picture 72" descr="ecblank">
          <a:extLst>
            <a:ext uri="{FF2B5EF4-FFF2-40B4-BE49-F238E27FC236}">
              <a16:creationId xmlns:a16="http://schemas.microsoft.com/office/drawing/2014/main" xmlns="" id="{00000000-0008-0000-0300-0000AF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88" name="Picture 97" descr="ecblank">
          <a:extLst>
            <a:ext uri="{FF2B5EF4-FFF2-40B4-BE49-F238E27FC236}">
              <a16:creationId xmlns:a16="http://schemas.microsoft.com/office/drawing/2014/main" xmlns="" id="{00000000-0008-0000-0300-0000B0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89" name="Picture 99" descr="ecblank">
          <a:extLst>
            <a:ext uri="{FF2B5EF4-FFF2-40B4-BE49-F238E27FC236}">
              <a16:creationId xmlns:a16="http://schemas.microsoft.com/office/drawing/2014/main" xmlns="" id="{00000000-0008-0000-0300-0000B1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90" name="Picture 101" descr="ecblank">
          <a:extLst>
            <a:ext uri="{FF2B5EF4-FFF2-40B4-BE49-F238E27FC236}">
              <a16:creationId xmlns:a16="http://schemas.microsoft.com/office/drawing/2014/main" xmlns="" id="{00000000-0008-0000-0300-0000B2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91" name="Picture 103" descr="ecblank">
          <a:extLst>
            <a:ext uri="{FF2B5EF4-FFF2-40B4-BE49-F238E27FC236}">
              <a16:creationId xmlns:a16="http://schemas.microsoft.com/office/drawing/2014/main" xmlns="" id="{00000000-0008-0000-0300-0000B3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092" name="Picture 30" descr="ecblank">
          <a:extLst>
            <a:ext uri="{FF2B5EF4-FFF2-40B4-BE49-F238E27FC236}">
              <a16:creationId xmlns:a16="http://schemas.microsoft.com/office/drawing/2014/main" xmlns="" id="{00000000-0008-0000-0300-0000B4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093" name="Picture 34" descr="ecblank">
          <a:extLst>
            <a:ext uri="{FF2B5EF4-FFF2-40B4-BE49-F238E27FC236}">
              <a16:creationId xmlns:a16="http://schemas.microsoft.com/office/drawing/2014/main" xmlns="" id="{00000000-0008-0000-0300-0000B5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094" name="Picture 38" descr="ecblank">
          <a:extLst>
            <a:ext uri="{FF2B5EF4-FFF2-40B4-BE49-F238E27FC236}">
              <a16:creationId xmlns:a16="http://schemas.microsoft.com/office/drawing/2014/main" xmlns="" id="{00000000-0008-0000-0300-0000B6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095" name="Picture 43" descr="ecblank">
          <a:extLst>
            <a:ext uri="{FF2B5EF4-FFF2-40B4-BE49-F238E27FC236}">
              <a16:creationId xmlns:a16="http://schemas.microsoft.com/office/drawing/2014/main" xmlns="" id="{00000000-0008-0000-0300-0000B7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096" name="Picture 47" descr="ecblank">
          <a:extLst>
            <a:ext uri="{FF2B5EF4-FFF2-40B4-BE49-F238E27FC236}">
              <a16:creationId xmlns:a16="http://schemas.microsoft.com/office/drawing/2014/main" xmlns="" id="{00000000-0008-0000-0300-0000B8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097" name="Picture 51" descr="ecblank">
          <a:extLst>
            <a:ext uri="{FF2B5EF4-FFF2-40B4-BE49-F238E27FC236}">
              <a16:creationId xmlns:a16="http://schemas.microsoft.com/office/drawing/2014/main" xmlns="" id="{00000000-0008-0000-0300-0000B9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098" name="Picture 55" descr="ecblank">
          <a:extLst>
            <a:ext uri="{FF2B5EF4-FFF2-40B4-BE49-F238E27FC236}">
              <a16:creationId xmlns:a16="http://schemas.microsoft.com/office/drawing/2014/main" xmlns="" id="{00000000-0008-0000-0300-0000BA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099" name="Picture 59" descr="ecblank">
          <a:extLst>
            <a:ext uri="{FF2B5EF4-FFF2-40B4-BE49-F238E27FC236}">
              <a16:creationId xmlns:a16="http://schemas.microsoft.com/office/drawing/2014/main" xmlns="" id="{00000000-0008-0000-0300-0000BB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00" name="Picture 63" descr="ecblank">
          <a:extLst>
            <a:ext uri="{FF2B5EF4-FFF2-40B4-BE49-F238E27FC236}">
              <a16:creationId xmlns:a16="http://schemas.microsoft.com/office/drawing/2014/main" xmlns="" id="{00000000-0008-0000-0300-0000BC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01" name="Picture 64" descr="ecblank">
          <a:extLst>
            <a:ext uri="{FF2B5EF4-FFF2-40B4-BE49-F238E27FC236}">
              <a16:creationId xmlns:a16="http://schemas.microsoft.com/office/drawing/2014/main" xmlns="" id="{00000000-0008-0000-0300-0000BD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02" name="Picture 65" descr="ecblank">
          <a:extLst>
            <a:ext uri="{FF2B5EF4-FFF2-40B4-BE49-F238E27FC236}">
              <a16:creationId xmlns:a16="http://schemas.microsoft.com/office/drawing/2014/main" xmlns="" id="{00000000-0008-0000-0300-0000BE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03" name="Picture 66" descr="ecblank">
          <a:extLst>
            <a:ext uri="{FF2B5EF4-FFF2-40B4-BE49-F238E27FC236}">
              <a16:creationId xmlns:a16="http://schemas.microsoft.com/office/drawing/2014/main" xmlns="" id="{00000000-0008-0000-0300-0000BF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04" name="Picture 68" descr="ecblank">
          <a:extLst>
            <a:ext uri="{FF2B5EF4-FFF2-40B4-BE49-F238E27FC236}">
              <a16:creationId xmlns:a16="http://schemas.microsoft.com/office/drawing/2014/main" xmlns="" id="{00000000-0008-0000-0300-0000C0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05" name="Picture 72" descr="ecblank">
          <a:extLst>
            <a:ext uri="{FF2B5EF4-FFF2-40B4-BE49-F238E27FC236}">
              <a16:creationId xmlns:a16="http://schemas.microsoft.com/office/drawing/2014/main" xmlns="" id="{00000000-0008-0000-0300-0000C1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06" name="Picture 97" descr="ecblank">
          <a:extLst>
            <a:ext uri="{FF2B5EF4-FFF2-40B4-BE49-F238E27FC236}">
              <a16:creationId xmlns:a16="http://schemas.microsoft.com/office/drawing/2014/main" xmlns="" id="{00000000-0008-0000-0300-0000C2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07" name="Picture 99" descr="ecblank">
          <a:extLst>
            <a:ext uri="{FF2B5EF4-FFF2-40B4-BE49-F238E27FC236}">
              <a16:creationId xmlns:a16="http://schemas.microsoft.com/office/drawing/2014/main" xmlns="" id="{00000000-0008-0000-0300-0000C3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08" name="Picture 101" descr="ecblank">
          <a:extLst>
            <a:ext uri="{FF2B5EF4-FFF2-40B4-BE49-F238E27FC236}">
              <a16:creationId xmlns:a16="http://schemas.microsoft.com/office/drawing/2014/main" xmlns="" id="{00000000-0008-0000-0300-0000C4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09" name="Picture 103" descr="ecblank">
          <a:extLst>
            <a:ext uri="{FF2B5EF4-FFF2-40B4-BE49-F238E27FC236}">
              <a16:creationId xmlns:a16="http://schemas.microsoft.com/office/drawing/2014/main" xmlns="" id="{00000000-0008-0000-0300-0000C5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10" name="Picture 105" descr="ecblank">
          <a:extLst>
            <a:ext uri="{FF2B5EF4-FFF2-40B4-BE49-F238E27FC236}">
              <a16:creationId xmlns:a16="http://schemas.microsoft.com/office/drawing/2014/main" xmlns="" id="{00000000-0008-0000-0300-0000C6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11" name="Picture 2" descr="ecblank">
          <a:extLst>
            <a:ext uri="{FF2B5EF4-FFF2-40B4-BE49-F238E27FC236}">
              <a16:creationId xmlns:a16="http://schemas.microsoft.com/office/drawing/2014/main" xmlns="" id="{00000000-0008-0000-0300-0000C7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12" name="Picture 6" descr="ecblank">
          <a:extLst>
            <a:ext uri="{FF2B5EF4-FFF2-40B4-BE49-F238E27FC236}">
              <a16:creationId xmlns:a16="http://schemas.microsoft.com/office/drawing/2014/main" xmlns="" id="{00000000-0008-0000-0300-0000C8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13" name="Picture 10" descr="ecblank">
          <a:extLst>
            <a:ext uri="{FF2B5EF4-FFF2-40B4-BE49-F238E27FC236}">
              <a16:creationId xmlns:a16="http://schemas.microsoft.com/office/drawing/2014/main" xmlns="" id="{00000000-0008-0000-0300-0000C9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14" name="Picture 14" descr="ecblank">
          <a:extLst>
            <a:ext uri="{FF2B5EF4-FFF2-40B4-BE49-F238E27FC236}">
              <a16:creationId xmlns:a16="http://schemas.microsoft.com/office/drawing/2014/main" xmlns="" id="{00000000-0008-0000-0300-0000CA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15" name="Picture 18" descr="ecblank">
          <a:extLst>
            <a:ext uri="{FF2B5EF4-FFF2-40B4-BE49-F238E27FC236}">
              <a16:creationId xmlns:a16="http://schemas.microsoft.com/office/drawing/2014/main" xmlns="" id="{00000000-0008-0000-0300-0000CB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16" name="Picture 22" descr="ecblank">
          <a:extLst>
            <a:ext uri="{FF2B5EF4-FFF2-40B4-BE49-F238E27FC236}">
              <a16:creationId xmlns:a16="http://schemas.microsoft.com/office/drawing/2014/main" xmlns="" id="{00000000-0008-0000-0300-0000CC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17" name="Picture 26" descr="ecblank">
          <a:extLst>
            <a:ext uri="{FF2B5EF4-FFF2-40B4-BE49-F238E27FC236}">
              <a16:creationId xmlns:a16="http://schemas.microsoft.com/office/drawing/2014/main" xmlns="" id="{00000000-0008-0000-0300-0000CD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18" name="Picture 30" descr="ecblank">
          <a:extLst>
            <a:ext uri="{FF2B5EF4-FFF2-40B4-BE49-F238E27FC236}">
              <a16:creationId xmlns:a16="http://schemas.microsoft.com/office/drawing/2014/main" xmlns="" id="{00000000-0008-0000-0300-0000CE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19" name="Picture 34" descr="ecblank">
          <a:extLst>
            <a:ext uri="{FF2B5EF4-FFF2-40B4-BE49-F238E27FC236}">
              <a16:creationId xmlns:a16="http://schemas.microsoft.com/office/drawing/2014/main" xmlns="" id="{00000000-0008-0000-0300-0000CF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20" name="Picture 38" descr="ecblank">
          <a:extLst>
            <a:ext uri="{FF2B5EF4-FFF2-40B4-BE49-F238E27FC236}">
              <a16:creationId xmlns:a16="http://schemas.microsoft.com/office/drawing/2014/main" xmlns="" id="{00000000-0008-0000-0300-0000D0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21" name="Picture 43" descr="ecblank">
          <a:extLst>
            <a:ext uri="{FF2B5EF4-FFF2-40B4-BE49-F238E27FC236}">
              <a16:creationId xmlns:a16="http://schemas.microsoft.com/office/drawing/2014/main" xmlns="" id="{00000000-0008-0000-0300-0000D1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22" name="Picture 47" descr="ecblank">
          <a:extLst>
            <a:ext uri="{FF2B5EF4-FFF2-40B4-BE49-F238E27FC236}">
              <a16:creationId xmlns:a16="http://schemas.microsoft.com/office/drawing/2014/main" xmlns="" id="{00000000-0008-0000-0300-0000D2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23" name="Picture 51" descr="ecblank">
          <a:extLst>
            <a:ext uri="{FF2B5EF4-FFF2-40B4-BE49-F238E27FC236}">
              <a16:creationId xmlns:a16="http://schemas.microsoft.com/office/drawing/2014/main" xmlns="" id="{00000000-0008-0000-0300-0000D3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24" name="Picture 55" descr="ecblank">
          <a:extLst>
            <a:ext uri="{FF2B5EF4-FFF2-40B4-BE49-F238E27FC236}">
              <a16:creationId xmlns:a16="http://schemas.microsoft.com/office/drawing/2014/main" xmlns="" id="{00000000-0008-0000-0300-0000D4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25" name="Picture 59" descr="ecblank">
          <a:extLst>
            <a:ext uri="{FF2B5EF4-FFF2-40B4-BE49-F238E27FC236}">
              <a16:creationId xmlns:a16="http://schemas.microsoft.com/office/drawing/2014/main" xmlns="" id="{00000000-0008-0000-0300-0000D5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26" name="Picture 63" descr="ecblank">
          <a:extLst>
            <a:ext uri="{FF2B5EF4-FFF2-40B4-BE49-F238E27FC236}">
              <a16:creationId xmlns:a16="http://schemas.microsoft.com/office/drawing/2014/main" xmlns="" id="{00000000-0008-0000-0300-0000D6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27" name="Picture 64" descr="ecblank">
          <a:extLst>
            <a:ext uri="{FF2B5EF4-FFF2-40B4-BE49-F238E27FC236}">
              <a16:creationId xmlns:a16="http://schemas.microsoft.com/office/drawing/2014/main" xmlns="" id="{00000000-0008-0000-0300-0000D7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28" name="Picture 65" descr="ecblank">
          <a:extLst>
            <a:ext uri="{FF2B5EF4-FFF2-40B4-BE49-F238E27FC236}">
              <a16:creationId xmlns:a16="http://schemas.microsoft.com/office/drawing/2014/main" xmlns="" id="{00000000-0008-0000-0300-0000D8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29" name="Picture 66" descr="ecblank">
          <a:extLst>
            <a:ext uri="{FF2B5EF4-FFF2-40B4-BE49-F238E27FC236}">
              <a16:creationId xmlns:a16="http://schemas.microsoft.com/office/drawing/2014/main" xmlns="" id="{00000000-0008-0000-0300-0000D9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30" name="Picture 68" descr="ecblank">
          <a:extLst>
            <a:ext uri="{FF2B5EF4-FFF2-40B4-BE49-F238E27FC236}">
              <a16:creationId xmlns:a16="http://schemas.microsoft.com/office/drawing/2014/main" xmlns="" id="{00000000-0008-0000-0300-0000DA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31" name="Picture 72" descr="ecblank">
          <a:extLst>
            <a:ext uri="{FF2B5EF4-FFF2-40B4-BE49-F238E27FC236}">
              <a16:creationId xmlns:a16="http://schemas.microsoft.com/office/drawing/2014/main" xmlns="" id="{00000000-0008-0000-0300-0000DB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32" name="Picture 97" descr="ecblank">
          <a:extLst>
            <a:ext uri="{FF2B5EF4-FFF2-40B4-BE49-F238E27FC236}">
              <a16:creationId xmlns:a16="http://schemas.microsoft.com/office/drawing/2014/main" xmlns="" id="{00000000-0008-0000-0300-0000DC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33" name="Picture 99" descr="ecblank">
          <a:extLst>
            <a:ext uri="{FF2B5EF4-FFF2-40B4-BE49-F238E27FC236}">
              <a16:creationId xmlns:a16="http://schemas.microsoft.com/office/drawing/2014/main" xmlns="" id="{00000000-0008-0000-0300-0000DD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34" name="Picture 101" descr="ecblank">
          <a:extLst>
            <a:ext uri="{FF2B5EF4-FFF2-40B4-BE49-F238E27FC236}">
              <a16:creationId xmlns:a16="http://schemas.microsoft.com/office/drawing/2014/main" xmlns="" id="{00000000-0008-0000-0300-0000DE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35" name="Picture 103" descr="ecblank">
          <a:extLst>
            <a:ext uri="{FF2B5EF4-FFF2-40B4-BE49-F238E27FC236}">
              <a16:creationId xmlns:a16="http://schemas.microsoft.com/office/drawing/2014/main" xmlns="" id="{00000000-0008-0000-0300-0000DF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36" name="Picture 26" descr="ecblank">
          <a:extLst>
            <a:ext uri="{FF2B5EF4-FFF2-40B4-BE49-F238E27FC236}">
              <a16:creationId xmlns:a16="http://schemas.microsoft.com/office/drawing/2014/main" xmlns="" id="{00000000-0008-0000-0300-0000E0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37" name="Picture 30" descr="ecblank">
          <a:extLst>
            <a:ext uri="{FF2B5EF4-FFF2-40B4-BE49-F238E27FC236}">
              <a16:creationId xmlns:a16="http://schemas.microsoft.com/office/drawing/2014/main" xmlns="" id="{00000000-0008-0000-0300-0000E1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38" name="Picture 34" descr="ecblank">
          <a:extLst>
            <a:ext uri="{FF2B5EF4-FFF2-40B4-BE49-F238E27FC236}">
              <a16:creationId xmlns:a16="http://schemas.microsoft.com/office/drawing/2014/main" xmlns="" id="{00000000-0008-0000-0300-0000E2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39" name="Picture 38" descr="ecblank">
          <a:extLst>
            <a:ext uri="{FF2B5EF4-FFF2-40B4-BE49-F238E27FC236}">
              <a16:creationId xmlns:a16="http://schemas.microsoft.com/office/drawing/2014/main" xmlns="" id="{00000000-0008-0000-0300-0000E3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40" name="Picture 43" descr="ecblank">
          <a:extLst>
            <a:ext uri="{FF2B5EF4-FFF2-40B4-BE49-F238E27FC236}">
              <a16:creationId xmlns:a16="http://schemas.microsoft.com/office/drawing/2014/main" xmlns="" id="{00000000-0008-0000-0300-0000E4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41" name="Picture 47" descr="ecblank">
          <a:extLst>
            <a:ext uri="{FF2B5EF4-FFF2-40B4-BE49-F238E27FC236}">
              <a16:creationId xmlns:a16="http://schemas.microsoft.com/office/drawing/2014/main" xmlns="" id="{00000000-0008-0000-0300-0000E5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42" name="Picture 51" descr="ecblank">
          <a:extLst>
            <a:ext uri="{FF2B5EF4-FFF2-40B4-BE49-F238E27FC236}">
              <a16:creationId xmlns:a16="http://schemas.microsoft.com/office/drawing/2014/main" xmlns="" id="{00000000-0008-0000-0300-0000E6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43" name="Picture 55" descr="ecblank">
          <a:extLst>
            <a:ext uri="{FF2B5EF4-FFF2-40B4-BE49-F238E27FC236}">
              <a16:creationId xmlns:a16="http://schemas.microsoft.com/office/drawing/2014/main" xmlns="" id="{00000000-0008-0000-0300-0000E7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44" name="Picture 59" descr="ecblank">
          <a:extLst>
            <a:ext uri="{FF2B5EF4-FFF2-40B4-BE49-F238E27FC236}">
              <a16:creationId xmlns:a16="http://schemas.microsoft.com/office/drawing/2014/main" xmlns="" id="{00000000-0008-0000-0300-0000E8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45" name="Picture 63" descr="ecblank">
          <a:extLst>
            <a:ext uri="{FF2B5EF4-FFF2-40B4-BE49-F238E27FC236}">
              <a16:creationId xmlns:a16="http://schemas.microsoft.com/office/drawing/2014/main" xmlns="" id="{00000000-0008-0000-0300-0000E9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46" name="Picture 64" descr="ecblank">
          <a:extLst>
            <a:ext uri="{FF2B5EF4-FFF2-40B4-BE49-F238E27FC236}">
              <a16:creationId xmlns:a16="http://schemas.microsoft.com/office/drawing/2014/main" xmlns="" id="{00000000-0008-0000-0300-0000EA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47" name="Picture 65" descr="ecblank">
          <a:extLst>
            <a:ext uri="{FF2B5EF4-FFF2-40B4-BE49-F238E27FC236}">
              <a16:creationId xmlns:a16="http://schemas.microsoft.com/office/drawing/2014/main" xmlns="" id="{00000000-0008-0000-0300-0000EB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48" name="Picture 66" descr="ecblank">
          <a:extLst>
            <a:ext uri="{FF2B5EF4-FFF2-40B4-BE49-F238E27FC236}">
              <a16:creationId xmlns:a16="http://schemas.microsoft.com/office/drawing/2014/main" xmlns="" id="{00000000-0008-0000-0300-0000EC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49" name="Picture 68" descr="ecblank">
          <a:extLst>
            <a:ext uri="{FF2B5EF4-FFF2-40B4-BE49-F238E27FC236}">
              <a16:creationId xmlns:a16="http://schemas.microsoft.com/office/drawing/2014/main" xmlns="" id="{00000000-0008-0000-0300-0000ED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50" name="Picture 72" descr="ecblank">
          <a:extLst>
            <a:ext uri="{FF2B5EF4-FFF2-40B4-BE49-F238E27FC236}">
              <a16:creationId xmlns:a16="http://schemas.microsoft.com/office/drawing/2014/main" xmlns="" id="{00000000-0008-0000-0300-0000EE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51" name="Picture 97" descr="ecblank">
          <a:extLst>
            <a:ext uri="{FF2B5EF4-FFF2-40B4-BE49-F238E27FC236}">
              <a16:creationId xmlns:a16="http://schemas.microsoft.com/office/drawing/2014/main" xmlns="" id="{00000000-0008-0000-0300-0000EF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52" name="Picture 99" descr="ecblank">
          <a:extLst>
            <a:ext uri="{FF2B5EF4-FFF2-40B4-BE49-F238E27FC236}">
              <a16:creationId xmlns:a16="http://schemas.microsoft.com/office/drawing/2014/main" xmlns="" id="{00000000-0008-0000-0300-0000F0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53" name="Picture 101" descr="ecblank">
          <a:extLst>
            <a:ext uri="{FF2B5EF4-FFF2-40B4-BE49-F238E27FC236}">
              <a16:creationId xmlns:a16="http://schemas.microsoft.com/office/drawing/2014/main" xmlns="" id="{00000000-0008-0000-0300-0000F1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54" name="Picture 103" descr="ecblank">
          <a:extLst>
            <a:ext uri="{FF2B5EF4-FFF2-40B4-BE49-F238E27FC236}">
              <a16:creationId xmlns:a16="http://schemas.microsoft.com/office/drawing/2014/main" xmlns="" id="{00000000-0008-0000-0300-0000F2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55" name="Picture 105" descr="ecblank">
          <a:extLst>
            <a:ext uri="{FF2B5EF4-FFF2-40B4-BE49-F238E27FC236}">
              <a16:creationId xmlns:a16="http://schemas.microsoft.com/office/drawing/2014/main" xmlns="" id="{00000000-0008-0000-0300-0000F3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56" name="Picture 2" descr="ecblank">
          <a:extLst>
            <a:ext uri="{FF2B5EF4-FFF2-40B4-BE49-F238E27FC236}">
              <a16:creationId xmlns:a16="http://schemas.microsoft.com/office/drawing/2014/main" xmlns="" id="{00000000-0008-0000-0300-0000F4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57" name="Picture 6" descr="ecblank">
          <a:extLst>
            <a:ext uri="{FF2B5EF4-FFF2-40B4-BE49-F238E27FC236}">
              <a16:creationId xmlns:a16="http://schemas.microsoft.com/office/drawing/2014/main" xmlns="" id="{00000000-0008-0000-0300-0000F5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58" name="Picture 10" descr="ecblank">
          <a:extLst>
            <a:ext uri="{FF2B5EF4-FFF2-40B4-BE49-F238E27FC236}">
              <a16:creationId xmlns:a16="http://schemas.microsoft.com/office/drawing/2014/main" xmlns="" id="{00000000-0008-0000-0300-0000F6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59" name="Picture 14" descr="ecblank">
          <a:extLst>
            <a:ext uri="{FF2B5EF4-FFF2-40B4-BE49-F238E27FC236}">
              <a16:creationId xmlns:a16="http://schemas.microsoft.com/office/drawing/2014/main" xmlns="" id="{00000000-0008-0000-0300-0000F7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60" name="Picture 18" descr="ecblank">
          <a:extLst>
            <a:ext uri="{FF2B5EF4-FFF2-40B4-BE49-F238E27FC236}">
              <a16:creationId xmlns:a16="http://schemas.microsoft.com/office/drawing/2014/main" xmlns="" id="{00000000-0008-0000-0300-0000F8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61" name="Picture 22" descr="ecblank">
          <a:extLst>
            <a:ext uri="{FF2B5EF4-FFF2-40B4-BE49-F238E27FC236}">
              <a16:creationId xmlns:a16="http://schemas.microsoft.com/office/drawing/2014/main" xmlns="" id="{00000000-0008-0000-0300-0000F9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62" name="Picture 26" descr="ecblank">
          <a:extLst>
            <a:ext uri="{FF2B5EF4-FFF2-40B4-BE49-F238E27FC236}">
              <a16:creationId xmlns:a16="http://schemas.microsoft.com/office/drawing/2014/main" xmlns="" id="{00000000-0008-0000-0300-0000FA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63" name="Picture 30" descr="ecblank">
          <a:extLst>
            <a:ext uri="{FF2B5EF4-FFF2-40B4-BE49-F238E27FC236}">
              <a16:creationId xmlns:a16="http://schemas.microsoft.com/office/drawing/2014/main" xmlns="" id="{00000000-0008-0000-0300-0000FB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64" name="Picture 34" descr="ecblank">
          <a:extLst>
            <a:ext uri="{FF2B5EF4-FFF2-40B4-BE49-F238E27FC236}">
              <a16:creationId xmlns:a16="http://schemas.microsoft.com/office/drawing/2014/main" xmlns="" id="{00000000-0008-0000-0300-0000FC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65" name="Picture 38" descr="ecblank">
          <a:extLst>
            <a:ext uri="{FF2B5EF4-FFF2-40B4-BE49-F238E27FC236}">
              <a16:creationId xmlns:a16="http://schemas.microsoft.com/office/drawing/2014/main" xmlns="" id="{00000000-0008-0000-0300-0000FD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66" name="Picture 43" descr="ecblank">
          <a:extLst>
            <a:ext uri="{FF2B5EF4-FFF2-40B4-BE49-F238E27FC236}">
              <a16:creationId xmlns:a16="http://schemas.microsoft.com/office/drawing/2014/main" xmlns="" id="{00000000-0008-0000-0300-0000FE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67" name="Picture 47" descr="ecblank">
          <a:extLst>
            <a:ext uri="{FF2B5EF4-FFF2-40B4-BE49-F238E27FC236}">
              <a16:creationId xmlns:a16="http://schemas.microsoft.com/office/drawing/2014/main" xmlns="" id="{00000000-0008-0000-0300-0000FF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68" name="Picture 51" descr="ecblank">
          <a:extLst>
            <a:ext uri="{FF2B5EF4-FFF2-40B4-BE49-F238E27FC236}">
              <a16:creationId xmlns:a16="http://schemas.microsoft.com/office/drawing/2014/main" xmlns="" id="{00000000-0008-0000-0300-000000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69" name="Picture 55" descr="ecblank">
          <a:extLst>
            <a:ext uri="{FF2B5EF4-FFF2-40B4-BE49-F238E27FC236}">
              <a16:creationId xmlns:a16="http://schemas.microsoft.com/office/drawing/2014/main" xmlns="" id="{00000000-0008-0000-0300-000001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70" name="Picture 59" descr="ecblank">
          <a:extLst>
            <a:ext uri="{FF2B5EF4-FFF2-40B4-BE49-F238E27FC236}">
              <a16:creationId xmlns:a16="http://schemas.microsoft.com/office/drawing/2014/main" xmlns="" id="{00000000-0008-0000-0300-000002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71" name="Picture 63" descr="ecblank">
          <a:extLst>
            <a:ext uri="{FF2B5EF4-FFF2-40B4-BE49-F238E27FC236}">
              <a16:creationId xmlns:a16="http://schemas.microsoft.com/office/drawing/2014/main" xmlns="" id="{00000000-0008-0000-0300-000003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72" name="Picture 64" descr="ecblank">
          <a:extLst>
            <a:ext uri="{FF2B5EF4-FFF2-40B4-BE49-F238E27FC236}">
              <a16:creationId xmlns:a16="http://schemas.microsoft.com/office/drawing/2014/main" xmlns="" id="{00000000-0008-0000-0300-000004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73" name="Picture 65" descr="ecblank">
          <a:extLst>
            <a:ext uri="{FF2B5EF4-FFF2-40B4-BE49-F238E27FC236}">
              <a16:creationId xmlns:a16="http://schemas.microsoft.com/office/drawing/2014/main" xmlns="" id="{00000000-0008-0000-0300-000005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74" name="Picture 66" descr="ecblank">
          <a:extLst>
            <a:ext uri="{FF2B5EF4-FFF2-40B4-BE49-F238E27FC236}">
              <a16:creationId xmlns:a16="http://schemas.microsoft.com/office/drawing/2014/main" xmlns="" id="{00000000-0008-0000-0300-000006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75" name="Picture 68" descr="ecblank">
          <a:extLst>
            <a:ext uri="{FF2B5EF4-FFF2-40B4-BE49-F238E27FC236}">
              <a16:creationId xmlns:a16="http://schemas.microsoft.com/office/drawing/2014/main" xmlns="" id="{00000000-0008-0000-0300-000007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76" name="Picture 72" descr="ecblank">
          <a:extLst>
            <a:ext uri="{FF2B5EF4-FFF2-40B4-BE49-F238E27FC236}">
              <a16:creationId xmlns:a16="http://schemas.microsoft.com/office/drawing/2014/main" xmlns="" id="{00000000-0008-0000-0300-000008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77" name="Picture 97" descr="ecblank">
          <a:extLst>
            <a:ext uri="{FF2B5EF4-FFF2-40B4-BE49-F238E27FC236}">
              <a16:creationId xmlns:a16="http://schemas.microsoft.com/office/drawing/2014/main" xmlns="" id="{00000000-0008-0000-0300-000009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78" name="Picture 99" descr="ecblank">
          <a:extLst>
            <a:ext uri="{FF2B5EF4-FFF2-40B4-BE49-F238E27FC236}">
              <a16:creationId xmlns:a16="http://schemas.microsoft.com/office/drawing/2014/main" xmlns="" id="{00000000-0008-0000-0300-00000A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79" name="Picture 101" descr="ecblank">
          <a:extLst>
            <a:ext uri="{FF2B5EF4-FFF2-40B4-BE49-F238E27FC236}">
              <a16:creationId xmlns:a16="http://schemas.microsoft.com/office/drawing/2014/main" xmlns="" id="{00000000-0008-0000-0300-00000B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80" name="Picture 103" descr="ecblank">
          <a:extLst>
            <a:ext uri="{FF2B5EF4-FFF2-40B4-BE49-F238E27FC236}">
              <a16:creationId xmlns:a16="http://schemas.microsoft.com/office/drawing/2014/main" xmlns="" id="{00000000-0008-0000-0300-00000C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ISCOMMON\Corporate%20Reporting\1.01%20-%20Unify2_TDA\1.01.17%20-%20Safer%20Staffing\Care%20hours%20calculation\Unify%20Staffing%20Return_process%20for%20allocation%20patients%20in%20bed%20at%201159pm.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from iReporter"/>
      <sheetName val="Data from iReporter1"/>
      <sheetName val="Data for Unify Return"/>
      <sheetName val="Comparison"/>
      <sheetName val="Sheet2"/>
      <sheetName val="iReporter"/>
    </sheetNames>
    <sheetDataSet>
      <sheetData sheetId="0"/>
      <sheetData sheetId="1"/>
      <sheetData sheetId="2">
        <row r="2">
          <cell r="A2" t="str">
            <v>Check wards in column A match full return provided by Hana</v>
          </cell>
        </row>
        <row r="3">
          <cell r="A3" t="str">
            <v>Use vlookup in Unify return to import values from column B (in blue</v>
          </cell>
        </row>
        <row r="5">
          <cell r="A5" t="str">
            <v>Unify return</v>
          </cell>
          <cell r="B5" t="str">
            <v>Patients in bed within month</v>
          </cell>
        </row>
        <row r="6">
          <cell r="A6" t="str">
            <v>AAU Blue Level 1</v>
          </cell>
          <cell r="B6">
            <v>378</v>
          </cell>
        </row>
        <row r="7">
          <cell r="A7" t="str">
            <v>AAU Yellow Level 1</v>
          </cell>
          <cell r="B7">
            <v>385</v>
          </cell>
        </row>
        <row r="8">
          <cell r="A8" t="str">
            <v>AAU Green Level 1</v>
          </cell>
          <cell r="B8">
            <v>392</v>
          </cell>
        </row>
        <row r="9">
          <cell r="A9" t="str">
            <v>AAU Red Suite</v>
          </cell>
          <cell r="B9">
            <v>541</v>
          </cell>
        </row>
        <row r="10">
          <cell r="A10" t="str">
            <v>AAU Blue &amp; Yellow Level 3</v>
          </cell>
          <cell r="B10">
            <v>1076</v>
          </cell>
        </row>
        <row r="11">
          <cell r="A11" t="str">
            <v>Cardiac Care</v>
          </cell>
          <cell r="B11">
            <v>648</v>
          </cell>
        </row>
        <row r="12">
          <cell r="A12" t="str">
            <v>Bluebell</v>
          </cell>
          <cell r="B12">
            <v>489</v>
          </cell>
        </row>
        <row r="13">
          <cell r="A13" t="str">
            <v>Winyard</v>
          </cell>
          <cell r="B13">
            <v>537</v>
          </cell>
        </row>
        <row r="14">
          <cell r="A14" t="str">
            <v>Sarratt</v>
          </cell>
          <cell r="B14">
            <v>1107</v>
          </cell>
        </row>
        <row r="15">
          <cell r="A15" t="str">
            <v>Croxley</v>
          </cell>
          <cell r="B15">
            <v>837</v>
          </cell>
        </row>
        <row r="16">
          <cell r="A16" t="str">
            <v>Tudor</v>
          </cell>
          <cell r="B16">
            <v>720</v>
          </cell>
        </row>
        <row r="17">
          <cell r="A17" t="str">
            <v>Heronsgate &amp; Gade</v>
          </cell>
          <cell r="B17">
            <v>1125</v>
          </cell>
        </row>
        <row r="18">
          <cell r="A18" t="str">
            <v>Aldenham</v>
          </cell>
          <cell r="B18">
            <v>808</v>
          </cell>
        </row>
        <row r="19">
          <cell r="A19" t="str">
            <v>Cassio</v>
          </cell>
          <cell r="B19">
            <v>611</v>
          </cell>
        </row>
        <row r="20">
          <cell r="A20" t="str">
            <v>Acute Stroke Unit</v>
          </cell>
          <cell r="B20">
            <v>875</v>
          </cell>
        </row>
        <row r="21">
          <cell r="A21" t="str">
            <v>Simpson</v>
          </cell>
          <cell r="B21">
            <v>404</v>
          </cell>
        </row>
        <row r="22">
          <cell r="A22" t="str">
            <v>Beckett</v>
          </cell>
          <cell r="B22">
            <v>343</v>
          </cell>
        </row>
        <row r="23">
          <cell r="A23" t="str">
            <v>De La Mare/Beckett</v>
          </cell>
          <cell r="B23">
            <v>685</v>
          </cell>
        </row>
        <row r="24">
          <cell r="A24" t="str">
            <v>Letchmore</v>
          </cell>
          <cell r="B24">
            <v>646</v>
          </cell>
        </row>
        <row r="25">
          <cell r="A25" t="str">
            <v>Flaunden</v>
          </cell>
          <cell r="B25">
            <v>736</v>
          </cell>
        </row>
        <row r="26">
          <cell r="A26" t="str">
            <v>Ridge</v>
          </cell>
          <cell r="B26">
            <v>834</v>
          </cell>
        </row>
        <row r="27">
          <cell r="A27" t="str">
            <v>Cleves</v>
          </cell>
          <cell r="B27">
            <v>624</v>
          </cell>
        </row>
        <row r="28">
          <cell r="A28" t="str">
            <v>Langley</v>
          </cell>
          <cell r="B28">
            <v>466</v>
          </cell>
        </row>
        <row r="29">
          <cell r="A29" t="str">
            <v>Combined ITU</v>
          </cell>
          <cell r="B29">
            <v>434</v>
          </cell>
        </row>
        <row r="30">
          <cell r="A30" t="str">
            <v>Starfish</v>
          </cell>
          <cell r="B30">
            <v>343</v>
          </cell>
        </row>
        <row r="31">
          <cell r="A31" t="str">
            <v>SCBU</v>
          </cell>
          <cell r="B31">
            <v>363</v>
          </cell>
        </row>
        <row r="32">
          <cell r="A32" t="str">
            <v>Elizabeth</v>
          </cell>
          <cell r="B32">
            <v>906</v>
          </cell>
        </row>
        <row r="33">
          <cell r="A33" t="str">
            <v>Delivery Suite</v>
          </cell>
          <cell r="B33">
            <v>320</v>
          </cell>
        </row>
        <row r="34">
          <cell r="A34" t="str">
            <v>ABC</v>
          </cell>
          <cell r="B34">
            <v>84</v>
          </cell>
        </row>
        <row r="35">
          <cell r="A35" t="str">
            <v>Victoria</v>
          </cell>
          <cell r="B35">
            <v>279</v>
          </cell>
        </row>
        <row r="36">
          <cell r="A36" t="str">
            <v>Katherine</v>
          </cell>
          <cell r="B36">
            <v>992</v>
          </cell>
        </row>
        <row r="37">
          <cell r="A37" t="str">
            <v>Oxhey</v>
          </cell>
          <cell r="B37">
            <v>370</v>
          </cell>
        </row>
        <row r="38">
          <cell r="A38" t="str">
            <v>AAU Triage Level 1</v>
          </cell>
          <cell r="B38">
            <v>357</v>
          </cell>
        </row>
        <row r="40">
          <cell r="B40">
            <v>18968</v>
          </cell>
        </row>
        <row r="44">
          <cell r="A44" t="str">
            <v>Wards not included in figures for Unify return</v>
          </cell>
        </row>
        <row r="45">
          <cell r="A45" t="str">
            <v>(WCDU) CLINICAL DECISION UNIT-</v>
          </cell>
          <cell r="B45">
            <v>198</v>
          </cell>
        </row>
        <row r="46">
          <cell r="A46" t="str">
            <v>(AAU2) AAU LEVEL 2 WGH</v>
          </cell>
          <cell r="B46">
            <v>26</v>
          </cell>
        </row>
        <row r="47">
          <cell r="A47" t="str">
            <v>(HEND) ENDOSCOPY UNIT HHGH</v>
          </cell>
          <cell r="B47">
            <v>2</v>
          </cell>
        </row>
        <row r="48">
          <cell r="A48" t="str">
            <v>(HPET) ST PETERS WARD (PCT WAR</v>
          </cell>
          <cell r="B48">
            <v>622</v>
          </cell>
        </row>
        <row r="49">
          <cell r="A49" t="str">
            <v>(SDSU) DAY SURGERY UNIT SACH</v>
          </cell>
          <cell r="B49">
            <v>3</v>
          </cell>
        </row>
        <row r="50">
          <cell r="A50" t="str">
            <v>(SLAN) LANGTON (PCT WARD) SACH</v>
          </cell>
          <cell r="B50" t="e">
            <v>#N/A</v>
          </cell>
        </row>
        <row r="51">
          <cell r="A51" t="str">
            <v>(SRAU) LANGTON RAU (PCT) SACH</v>
          </cell>
          <cell r="B51" t="e">
            <v>#N/A</v>
          </cell>
        </row>
        <row r="52">
          <cell r="A52" t="str">
            <v>(SSOP) SOPWELL (PCT MANAGED WA</v>
          </cell>
          <cell r="B52" t="e">
            <v>#N/A</v>
          </cell>
        </row>
        <row r="53">
          <cell r="A53" t="str">
            <v>(WCOB) CHILDREN'S OBSERVATION</v>
          </cell>
          <cell r="B53" t="e">
            <v>#N/A</v>
          </cell>
        </row>
        <row r="54">
          <cell r="A54" t="str">
            <v>(WDER) DERMATOLOGY CENTRE WGH</v>
          </cell>
          <cell r="B54">
            <v>0</v>
          </cell>
        </row>
        <row r="55">
          <cell r="A55" t="str">
            <v>(WEAC) EMERGENCY AMBULATORY CA</v>
          </cell>
          <cell r="B55">
            <v>156</v>
          </cell>
        </row>
        <row r="56">
          <cell r="A56" t="str">
            <v>(WEND) ENDOSCOPY UNIT WGH</v>
          </cell>
          <cell r="B56">
            <v>9</v>
          </cell>
        </row>
        <row r="57">
          <cell r="A57" t="str">
            <v>(WESA) EMERGENCY SURGICAL ASSE</v>
          </cell>
          <cell r="B57">
            <v>87</v>
          </cell>
        </row>
        <row r="58">
          <cell r="A58" t="str">
            <v>(WFRA) WINDSOR FRAILTY UNIT WG</v>
          </cell>
          <cell r="B58">
            <v>228</v>
          </cell>
        </row>
        <row r="59">
          <cell r="A59" t="str">
            <v>(WGDA) GYNAE DAY ASSESSMENT-PS</v>
          </cell>
          <cell r="B59">
            <v>0</v>
          </cell>
        </row>
        <row r="60">
          <cell r="A60" t="str">
            <v>(WHEL) THE HELEN DONALD UNIT W</v>
          </cell>
          <cell r="B60">
            <v>1</v>
          </cell>
        </row>
        <row r="61">
          <cell r="A61" t="str">
            <v>(WKNU) KNUTSFORD WARD WGH</v>
          </cell>
          <cell r="B61" t="e">
            <v>#N/A</v>
          </cell>
        </row>
        <row r="62">
          <cell r="A62" t="str">
            <v>(WLIG) LIGHTHOUSE (PAEDIATRIC</v>
          </cell>
          <cell r="B62">
            <v>17</v>
          </cell>
        </row>
        <row r="63">
          <cell r="A63" t="str">
            <v>(WMDA) MATERNITY DAY ASSESSMEN</v>
          </cell>
          <cell r="B63" t="e">
            <v>#N/A</v>
          </cell>
        </row>
        <row r="64">
          <cell r="A64" t="str">
            <v>(WMDU) METABOLIC DAY UNIT WGH</v>
          </cell>
          <cell r="B64">
            <v>0</v>
          </cell>
        </row>
        <row r="65">
          <cell r="A65" t="str">
            <v>(WMOS) MOS (PSEUDO WARD) WGH</v>
          </cell>
          <cell r="B65">
            <v>2</v>
          </cell>
        </row>
        <row r="66">
          <cell r="A66" t="str">
            <v>(WOOB) OBSTETRIC OBSERVATION B</v>
          </cell>
          <cell r="B66">
            <v>2</v>
          </cell>
        </row>
        <row r="67">
          <cell r="A67" t="str">
            <v>(WSAF) SAFARI DAY UNIT (WGH 06</v>
          </cell>
          <cell r="B67" t="e">
            <v>#N/A</v>
          </cell>
        </row>
        <row r="68">
          <cell r="A68" t="str">
            <v>(WSAL) SURGICAL ADMISSIONS LOU</v>
          </cell>
          <cell r="B68">
            <v>1</v>
          </cell>
        </row>
        <row r="69">
          <cell r="A69" t="str">
            <v>(WSDU) DAY SURGERY WGH</v>
          </cell>
          <cell r="B69">
            <v>1</v>
          </cell>
        </row>
        <row r="70">
          <cell r="A70" t="str">
            <v>(WTCU) TRANSITIONAL CARE UNIT</v>
          </cell>
          <cell r="B70">
            <v>133</v>
          </cell>
        </row>
        <row r="71">
          <cell r="A71" t="str">
            <v>(WTHE) A&amp;E ADMS DIRECT TO THEA</v>
          </cell>
          <cell r="B71">
            <v>2</v>
          </cell>
        </row>
        <row r="72">
          <cell r="A72" t="str">
            <v>(WTRI) MATERNITY TRIAGE BAY(DE</v>
          </cell>
          <cell r="B72">
            <v>36</v>
          </cell>
        </row>
      </sheetData>
      <sheetData sheetId="3"/>
      <sheetData sheetId="4"/>
      <sheetData sheetId="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trlProp" Target="../ctrlProps/ctrlProp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B2:H23"/>
  <sheetViews>
    <sheetView workbookViewId="0">
      <selection activeCell="D24" sqref="D24"/>
    </sheetView>
  </sheetViews>
  <sheetFormatPr defaultRowHeight="15.75" x14ac:dyDescent="0.25"/>
  <cols>
    <col min="1" max="1" width="9.140625" style="24"/>
    <col min="2" max="2" width="18.28515625" style="24" customWidth="1"/>
    <col min="3" max="3" width="22.42578125" style="24" customWidth="1"/>
    <col min="4" max="4" width="38.7109375" style="24" customWidth="1"/>
    <col min="5" max="7" width="9.140625" style="24"/>
    <col min="8" max="8" width="51.42578125" style="27" customWidth="1"/>
    <col min="9" max="16384" width="9.140625" style="24"/>
  </cols>
  <sheetData>
    <row r="2" spans="2:8" x14ac:dyDescent="0.25">
      <c r="B2" s="26" t="s">
        <v>10894</v>
      </c>
    </row>
    <row r="3" spans="2:8" x14ac:dyDescent="0.25">
      <c r="C3" s="24" t="s">
        <v>11037</v>
      </c>
    </row>
    <row r="4" spans="2:8" s="26" customFormat="1" x14ac:dyDescent="0.25">
      <c r="B4" s="26" t="s">
        <v>10895</v>
      </c>
      <c r="C4" s="26" t="s">
        <v>10896</v>
      </c>
      <c r="D4" s="26" t="s">
        <v>10897</v>
      </c>
      <c r="H4" s="28" t="s">
        <v>283</v>
      </c>
    </row>
    <row r="5" spans="2:8" x14ac:dyDescent="0.25">
      <c r="B5" s="24">
        <v>0.1</v>
      </c>
      <c r="C5" s="25">
        <v>42977</v>
      </c>
      <c r="D5" s="24" t="s">
        <v>10898</v>
      </c>
      <c r="H5" s="27" t="s">
        <v>10899</v>
      </c>
    </row>
    <row r="6" spans="2:8" x14ac:dyDescent="0.25">
      <c r="B6" s="24">
        <v>0.2</v>
      </c>
      <c r="C6" s="25">
        <v>43115</v>
      </c>
      <c r="D6" s="24" t="s">
        <v>10908</v>
      </c>
      <c r="H6" s="27" t="s">
        <v>10900</v>
      </c>
    </row>
    <row r="7" spans="2:8" x14ac:dyDescent="0.25">
      <c r="B7" s="24">
        <v>0.3</v>
      </c>
      <c r="C7" s="25">
        <v>43125</v>
      </c>
      <c r="D7" s="24" t="s">
        <v>11034</v>
      </c>
      <c r="H7" s="27" t="s">
        <v>10901</v>
      </c>
    </row>
    <row r="8" spans="2:8" x14ac:dyDescent="0.25">
      <c r="B8" s="24">
        <v>0.4</v>
      </c>
      <c r="C8" s="25">
        <v>43129</v>
      </c>
      <c r="D8" s="24" t="s">
        <v>11036</v>
      </c>
      <c r="H8" s="27" t="s">
        <v>10903</v>
      </c>
    </row>
    <row r="9" spans="2:8" x14ac:dyDescent="0.25">
      <c r="B9" s="24">
        <v>4</v>
      </c>
      <c r="C9" s="25">
        <v>43131</v>
      </c>
      <c r="D9" s="24" t="s">
        <v>11038</v>
      </c>
    </row>
    <row r="10" spans="2:8" x14ac:dyDescent="0.25">
      <c r="B10" s="24">
        <v>5</v>
      </c>
      <c r="D10" s="24" t="s">
        <v>11039</v>
      </c>
    </row>
    <row r="11" spans="2:8" x14ac:dyDescent="0.25">
      <c r="B11" s="24">
        <v>6</v>
      </c>
      <c r="C11" s="140">
        <v>43159</v>
      </c>
      <c r="D11" s="24" t="s">
        <v>11040</v>
      </c>
    </row>
    <row r="12" spans="2:8" x14ac:dyDescent="0.25">
      <c r="B12" s="24">
        <v>7</v>
      </c>
      <c r="C12" s="140">
        <v>43187</v>
      </c>
      <c r="D12" s="24" t="s">
        <v>11047</v>
      </c>
    </row>
    <row r="13" spans="2:8" x14ac:dyDescent="0.25">
      <c r="B13" s="24">
        <v>8</v>
      </c>
      <c r="C13" s="140">
        <v>43220</v>
      </c>
      <c r="D13" s="24" t="s">
        <v>11048</v>
      </c>
    </row>
    <row r="14" spans="2:8" x14ac:dyDescent="0.25">
      <c r="B14" s="24">
        <v>9</v>
      </c>
      <c r="C14" s="140">
        <v>43230</v>
      </c>
      <c r="D14" s="24" t="s">
        <v>11060</v>
      </c>
      <c r="H14" s="27" t="s">
        <v>10909</v>
      </c>
    </row>
    <row r="15" spans="2:8" x14ac:dyDescent="0.25">
      <c r="B15" s="24">
        <v>10</v>
      </c>
      <c r="C15" s="140">
        <v>43250</v>
      </c>
      <c r="D15" s="24" t="s">
        <v>11061</v>
      </c>
    </row>
    <row r="16" spans="2:8" x14ac:dyDescent="0.25">
      <c r="B16" s="24">
        <v>11</v>
      </c>
      <c r="C16" s="140">
        <v>43277</v>
      </c>
      <c r="D16" s="24" t="s">
        <v>11062</v>
      </c>
      <c r="H16" s="27" t="s">
        <v>10910</v>
      </c>
    </row>
    <row r="17" spans="8:8" x14ac:dyDescent="0.25">
      <c r="H17" s="27" t="s">
        <v>10911</v>
      </c>
    </row>
    <row r="18" spans="8:8" x14ac:dyDescent="0.25">
      <c r="H18" s="27" t="s">
        <v>10912</v>
      </c>
    </row>
    <row r="19" spans="8:8" x14ac:dyDescent="0.25">
      <c r="H19" s="27" t="s">
        <v>10913</v>
      </c>
    </row>
    <row r="20" spans="8:8" x14ac:dyDescent="0.25">
      <c r="H20" s="27" t="s">
        <v>10914</v>
      </c>
    </row>
    <row r="21" spans="8:8" x14ac:dyDescent="0.25">
      <c r="H21" s="27" t="s">
        <v>10915</v>
      </c>
    </row>
    <row r="22" spans="8:8" x14ac:dyDescent="0.25">
      <c r="H22" s="27" t="s">
        <v>10916</v>
      </c>
    </row>
    <row r="23" spans="8:8" x14ac:dyDescent="0.25">
      <c r="H23" s="27" t="s">
        <v>10917</v>
      </c>
    </row>
  </sheetData>
  <sheetProtection password="DCA1" sheet="1" objects="1" scenarios="1"/>
  <pageMargins left="0.7" right="0.7" top="0.75" bottom="0.75" header="0.3" footer="0.3"/>
  <pageSetup paperSize="9" orientation="portrait" horizontalDpi="90" verticalDpi="9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002060"/>
  </sheetPr>
  <dimension ref="A1:IV34"/>
  <sheetViews>
    <sheetView showGridLines="0" workbookViewId="0">
      <selection activeCell="Q34" sqref="A1:Q34"/>
    </sheetView>
  </sheetViews>
  <sheetFormatPr defaultColWidth="0" defaultRowHeight="12.75" zeroHeight="1" x14ac:dyDescent="0.2"/>
  <cols>
    <col min="1" max="17" width="9.140625" customWidth="1"/>
    <col min="18" max="256" width="0" hidden="1" customWidth="1"/>
    <col min="257" max="16384" width="9.140625" hidden="1"/>
  </cols>
  <sheetData>
    <row r="1" x14ac:dyDescent="0.2"/>
    <row r="2" x14ac:dyDescent="0.2"/>
    <row r="3" x14ac:dyDescent="0.2"/>
    <row r="4" x14ac:dyDescent="0.2"/>
    <row r="5" x14ac:dyDescent="0.2"/>
    <row r="6" x14ac:dyDescent="0.2"/>
    <row r="7" x14ac:dyDescent="0.2"/>
    <row r="8" x14ac:dyDescent="0.2"/>
    <row r="9" x14ac:dyDescent="0.2"/>
    <row r="10" x14ac:dyDescent="0.2"/>
    <row r="11" x14ac:dyDescent="0.2"/>
    <row r="12" x14ac:dyDescent="0.2"/>
    <row r="13" x14ac:dyDescent="0.2"/>
    <row r="14" x14ac:dyDescent="0.2"/>
    <row r="15" x14ac:dyDescent="0.2"/>
    <row r="16" x14ac:dyDescent="0.2"/>
    <row r="17" x14ac:dyDescent="0.2"/>
    <row r="18" x14ac:dyDescent="0.2"/>
    <row r="19" x14ac:dyDescent="0.2"/>
    <row r="20" x14ac:dyDescent="0.2"/>
    <row r="21" x14ac:dyDescent="0.2"/>
    <row r="22" x14ac:dyDescent="0.2"/>
    <row r="23" x14ac:dyDescent="0.2"/>
    <row r="24" x14ac:dyDescent="0.2"/>
    <row r="25" x14ac:dyDescent="0.2"/>
    <row r="26" x14ac:dyDescent="0.2"/>
    <row r="27" x14ac:dyDescent="0.2"/>
    <row r="28" x14ac:dyDescent="0.2"/>
    <row r="29" x14ac:dyDescent="0.2"/>
    <row r="30" x14ac:dyDescent="0.2"/>
    <row r="31" x14ac:dyDescent="0.2"/>
    <row r="32" x14ac:dyDescent="0.2"/>
    <row r="33" x14ac:dyDescent="0.2"/>
    <row r="34" x14ac:dyDescent="0.2"/>
  </sheetData>
  <sheetProtection password="DCA1" sheet="1" objects="1" scenarios="1" selectLockedCells="1"/>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002060"/>
  </sheetPr>
  <dimension ref="A1:M38"/>
  <sheetViews>
    <sheetView zoomScaleNormal="100" workbookViewId="0">
      <selection activeCell="F6" sqref="F6"/>
    </sheetView>
  </sheetViews>
  <sheetFormatPr defaultColWidth="0" defaultRowHeight="12.75" zeroHeight="1" x14ac:dyDescent="0.2"/>
  <cols>
    <col min="1" max="1" width="6.28515625" style="29" customWidth="1"/>
    <col min="2" max="2" width="2.85546875" style="29" customWidth="1"/>
    <col min="3" max="3" width="16.5703125" style="29" customWidth="1"/>
    <col min="4" max="4" width="12.7109375" style="29" customWidth="1"/>
    <col min="5" max="5" width="11.42578125" style="29" customWidth="1"/>
    <col min="6" max="6" width="68.7109375" style="30" customWidth="1"/>
    <col min="7" max="7" width="14" style="29" customWidth="1"/>
    <col min="8" max="9" width="9.140625" style="29" customWidth="1"/>
    <col min="10" max="10" width="10.85546875" style="29" customWidth="1"/>
    <col min="11" max="11" width="9.140625" style="29" hidden="1" customWidth="1"/>
    <col min="12" max="13" width="0" style="29" hidden="1" customWidth="1"/>
    <col min="14" max="16384" width="9.140625" style="29" hidden="1"/>
  </cols>
  <sheetData>
    <row r="1" spans="2:13" ht="30.75" customHeight="1" x14ac:dyDescent="0.2"/>
    <row r="2" spans="2:13" ht="24" customHeight="1" x14ac:dyDescent="0.5">
      <c r="B2" s="32"/>
      <c r="C2" s="149" t="s">
        <v>10992</v>
      </c>
      <c r="D2" s="149"/>
      <c r="E2" s="149"/>
      <c r="F2" s="149"/>
      <c r="G2" s="149"/>
      <c r="H2" s="149"/>
      <c r="I2" s="149"/>
      <c r="J2" s="32"/>
    </row>
    <row r="3" spans="2:13" ht="27" customHeight="1" x14ac:dyDescent="0.5">
      <c r="B3" s="32"/>
      <c r="C3" s="149"/>
      <c r="D3" s="149"/>
      <c r="E3" s="149"/>
      <c r="F3" s="149"/>
      <c r="G3" s="149"/>
      <c r="H3" s="149"/>
      <c r="I3" s="149"/>
      <c r="J3" s="32"/>
    </row>
    <row r="4" spans="2:13" ht="48" customHeight="1" x14ac:dyDescent="0.2">
      <c r="C4" s="151" t="s">
        <v>10907</v>
      </c>
      <c r="D4" s="151"/>
      <c r="E4" s="151"/>
      <c r="F4" s="151"/>
      <c r="G4" s="151"/>
      <c r="H4" s="151"/>
      <c r="I4" s="151"/>
    </row>
    <row r="5" spans="2:13" ht="15" customHeight="1" x14ac:dyDescent="0.2">
      <c r="F5" s="29"/>
    </row>
    <row r="6" spans="2:13" ht="16.5" customHeight="1" x14ac:dyDescent="0.35">
      <c r="C6" s="150"/>
      <c r="D6" s="150"/>
      <c r="E6" s="90" t="s">
        <v>482</v>
      </c>
      <c r="F6" s="91" t="str">
        <f>VLOOKUP(OrgCodeSelection,Orgs,2,FALSE)</f>
        <v>West Hertfordshire Hospitals NHS Trust</v>
      </c>
      <c r="G6" s="89"/>
    </row>
    <row r="7" spans="2:13" ht="16.5" customHeight="1" x14ac:dyDescent="0.25">
      <c r="C7" s="31"/>
      <c r="E7" s="88"/>
      <c r="F7" s="89"/>
      <c r="G7" s="89"/>
    </row>
    <row r="8" spans="2:13" ht="15.75" customHeight="1" x14ac:dyDescent="0.2">
      <c r="C8" s="152" t="s">
        <v>284</v>
      </c>
      <c r="D8" s="153"/>
      <c r="E8" s="153"/>
      <c r="F8" s="153"/>
      <c r="G8" s="153"/>
      <c r="H8" s="153"/>
      <c r="I8" s="154"/>
    </row>
    <row r="9" spans="2:13" ht="12.75" customHeight="1" x14ac:dyDescent="0.2">
      <c r="C9" s="155" t="s">
        <v>10904</v>
      </c>
      <c r="D9" s="156"/>
      <c r="E9" s="156"/>
      <c r="F9" s="156"/>
      <c r="G9" s="156"/>
      <c r="H9" s="156"/>
      <c r="I9" s="157"/>
    </row>
    <row r="10" spans="2:13" ht="15.75" customHeight="1" x14ac:dyDescent="0.2">
      <c r="C10" s="155"/>
      <c r="D10" s="156"/>
      <c r="E10" s="156"/>
      <c r="F10" s="156"/>
      <c r="G10" s="156"/>
      <c r="H10" s="156"/>
      <c r="I10" s="157"/>
    </row>
    <row r="11" spans="2:13" ht="12.75" customHeight="1" x14ac:dyDescent="0.2">
      <c r="C11" s="158"/>
      <c r="D11" s="159"/>
      <c r="E11" s="159"/>
      <c r="F11" s="159"/>
      <c r="G11" s="159"/>
      <c r="H11" s="159"/>
      <c r="I11" s="160"/>
    </row>
    <row r="12" spans="2:13" ht="15.75" x14ac:dyDescent="0.2">
      <c r="C12" s="86"/>
      <c r="D12" s="86"/>
      <c r="E12" s="86"/>
      <c r="F12" s="86"/>
      <c r="G12" s="86"/>
      <c r="H12" s="86"/>
      <c r="I12" s="86"/>
    </row>
    <row r="13" spans="2:13" ht="15.75" x14ac:dyDescent="0.2">
      <c r="C13" s="152" t="s">
        <v>10905</v>
      </c>
      <c r="D13" s="153"/>
      <c r="E13" s="153"/>
      <c r="F13" s="153"/>
      <c r="G13" s="153"/>
      <c r="H13" s="153"/>
      <c r="I13" s="154"/>
    </row>
    <row r="14" spans="2:13" ht="15" x14ac:dyDescent="0.2">
      <c r="C14" s="161" t="str">
        <f>M14</f>
        <v/>
      </c>
      <c r="D14" s="161"/>
      <c r="E14" s="161"/>
      <c r="F14" s="161"/>
      <c r="G14" s="161"/>
      <c r="H14" s="161"/>
      <c r="I14" s="161"/>
      <c r="M14" s="29" t="str">
        <f>IF(OrgCodeSelection="","No 'Organisation Code' has been selected. Please choose an organisation","")</f>
        <v/>
      </c>
    </row>
    <row r="15" spans="2:13" x14ac:dyDescent="0.2">
      <c r="C15" s="87"/>
      <c r="D15" s="87"/>
      <c r="E15" s="87"/>
      <c r="F15" s="87"/>
      <c r="G15" s="87"/>
      <c r="H15" s="87"/>
      <c r="I15" s="87"/>
    </row>
    <row r="16" spans="2:13" ht="15.75" x14ac:dyDescent="0.2">
      <c r="C16" s="152" t="s">
        <v>10906</v>
      </c>
      <c r="D16" s="153"/>
      <c r="E16" s="153"/>
      <c r="F16" s="153"/>
      <c r="G16" s="153"/>
      <c r="H16" s="153"/>
      <c r="I16" s="154"/>
    </row>
    <row r="17" spans="3:9" ht="15" x14ac:dyDescent="0.2">
      <c r="C17" s="145" t="str">
        <f>IF('Trust - Frontsheet'!AB2="","",'Trust - Frontsheet'!AB2)</f>
        <v/>
      </c>
      <c r="D17" s="145"/>
      <c r="E17" s="145"/>
      <c r="F17" s="145"/>
      <c r="G17" s="145"/>
      <c r="H17" s="145"/>
      <c r="I17" s="145"/>
    </row>
    <row r="18" spans="3:9" ht="15" x14ac:dyDescent="0.2">
      <c r="C18" s="145" t="str">
        <f>IF('Trust - Frontsheet'!AB3="","",'Trust - Frontsheet'!AB3)</f>
        <v/>
      </c>
      <c r="D18" s="145"/>
      <c r="E18" s="145"/>
      <c r="F18" s="145"/>
      <c r="G18" s="145"/>
      <c r="H18" s="145"/>
      <c r="I18" s="145"/>
    </row>
    <row r="19" spans="3:9" ht="15" x14ac:dyDescent="0.2">
      <c r="C19" s="145" t="str">
        <f>IF('Trust - Frontsheet'!AB4="","",'Trust - Frontsheet'!AB4)</f>
        <v/>
      </c>
      <c r="D19" s="145"/>
      <c r="E19" s="145"/>
      <c r="F19" s="145"/>
      <c r="G19" s="145"/>
      <c r="H19" s="145"/>
      <c r="I19" s="145"/>
    </row>
    <row r="20" spans="3:9" ht="15" x14ac:dyDescent="0.2">
      <c r="C20" s="145" t="str">
        <f>IF('Trust - Frontsheet'!AB5="","",'Trust - Frontsheet'!AB5)</f>
        <v/>
      </c>
      <c r="D20" s="145"/>
      <c r="E20" s="145"/>
      <c r="F20" s="145"/>
      <c r="G20" s="145"/>
      <c r="H20" s="145"/>
      <c r="I20" s="145"/>
    </row>
    <row r="21" spans="3:9" ht="15" x14ac:dyDescent="0.2">
      <c r="C21" s="145" t="str">
        <f>IF('Trust - Frontsheet'!AB6="","",'Trust - Frontsheet'!AB6)</f>
        <v/>
      </c>
      <c r="D21" s="145"/>
      <c r="E21" s="145"/>
      <c r="F21" s="145"/>
      <c r="G21" s="145"/>
      <c r="H21" s="145"/>
      <c r="I21" s="145"/>
    </row>
    <row r="22" spans="3:9" ht="15" x14ac:dyDescent="0.2">
      <c r="C22" s="145" t="str">
        <f>IF('Trust - Frontsheet'!AB7="","",'Trust - Frontsheet'!AB7)</f>
        <v/>
      </c>
      <c r="D22" s="145"/>
      <c r="E22" s="145"/>
      <c r="F22" s="145"/>
      <c r="G22" s="145"/>
      <c r="H22" s="145"/>
      <c r="I22" s="145"/>
    </row>
    <row r="23" spans="3:9" ht="15" x14ac:dyDescent="0.2">
      <c r="C23" s="145" t="str">
        <f>IF('Trust - Frontsheet'!AB8="","",'Trust - Frontsheet'!AB8)</f>
        <v/>
      </c>
      <c r="D23" s="145"/>
      <c r="E23" s="145"/>
      <c r="F23" s="145"/>
      <c r="G23" s="145"/>
      <c r="H23" s="145"/>
      <c r="I23" s="145"/>
    </row>
    <row r="24" spans="3:9" ht="15" x14ac:dyDescent="0.2">
      <c r="C24" s="145" t="str">
        <f>IF('Trust - Frontsheet'!AB9="","",'Trust - Frontsheet'!AB9)</f>
        <v/>
      </c>
      <c r="D24" s="145"/>
      <c r="E24" s="145"/>
      <c r="F24" s="145"/>
      <c r="G24" s="145"/>
      <c r="H24" s="145"/>
      <c r="I24" s="145"/>
    </row>
    <row r="25" spans="3:9" ht="15" x14ac:dyDescent="0.2">
      <c r="C25" s="146" t="str">
        <f>IF('Trust - Frontsheet'!AB13="","",'Trust - Frontsheet'!AB13)</f>
        <v>Please enter valid speciality codes</v>
      </c>
      <c r="D25" s="147"/>
      <c r="E25" s="147"/>
      <c r="F25" s="147"/>
      <c r="G25" s="147"/>
      <c r="H25" s="147"/>
      <c r="I25" s="148"/>
    </row>
    <row r="26" spans="3:9" ht="15" x14ac:dyDescent="0.2">
      <c r="C26" s="145" t="str">
        <f>IF('Trust - Frontsheet'!AD2="","",'Trust - Frontsheet'!AD2)</f>
        <v/>
      </c>
      <c r="D26" s="145"/>
      <c r="E26" s="145"/>
      <c r="F26" s="145"/>
      <c r="G26" s="145"/>
      <c r="H26" s="145"/>
      <c r="I26" s="145"/>
    </row>
    <row r="27" spans="3:9" ht="15" x14ac:dyDescent="0.2">
      <c r="C27" s="145" t="str">
        <f>IF('Trust - Frontsheet'!AD3="","",'Trust - Frontsheet'!AD3)</f>
        <v/>
      </c>
      <c r="D27" s="145"/>
      <c r="E27" s="145"/>
      <c r="F27" s="145"/>
      <c r="G27" s="145"/>
      <c r="H27" s="145"/>
      <c r="I27" s="145"/>
    </row>
    <row r="28" spans="3:9" ht="15" x14ac:dyDescent="0.2">
      <c r="C28" s="145" t="str">
        <f>IF('Trust - Frontsheet'!AD4="","",'Trust - Frontsheet'!AD4)</f>
        <v/>
      </c>
      <c r="D28" s="145"/>
      <c r="E28" s="145"/>
      <c r="F28" s="145"/>
      <c r="G28" s="145"/>
      <c r="H28" s="145"/>
      <c r="I28" s="145"/>
    </row>
    <row r="29" spans="3:9" ht="15.75" customHeight="1" x14ac:dyDescent="0.2">
      <c r="C29" s="145" t="str">
        <f>IF('Trust - Frontsheet'!AD5="","",'Trust - Frontsheet'!AD5)</f>
        <v/>
      </c>
      <c r="D29" s="145"/>
      <c r="E29" s="145"/>
      <c r="F29" s="145"/>
      <c r="G29" s="145"/>
      <c r="H29" s="145"/>
      <c r="I29" s="145"/>
    </row>
    <row r="30" spans="3:9" ht="15" x14ac:dyDescent="0.2">
      <c r="C30" s="145" t="str">
        <f>IF('Trust - Frontsheet'!AD6="","",'Trust - Frontsheet'!AD6)</f>
        <v/>
      </c>
      <c r="D30" s="145"/>
      <c r="E30" s="145"/>
      <c r="F30" s="145"/>
      <c r="G30" s="145"/>
      <c r="H30" s="145"/>
      <c r="I30" s="145"/>
    </row>
    <row r="31" spans="3:9" ht="15" x14ac:dyDescent="0.2">
      <c r="C31" s="145" t="str">
        <f>IF('Trust - Frontsheet'!AD7="","",'Trust - Frontsheet'!AD7)</f>
        <v/>
      </c>
      <c r="D31" s="145"/>
      <c r="E31" s="145"/>
      <c r="F31" s="145"/>
      <c r="G31" s="145"/>
      <c r="H31" s="145"/>
      <c r="I31" s="145"/>
    </row>
    <row r="32" spans="3:9" ht="15" x14ac:dyDescent="0.2">
      <c r="C32" s="145" t="str">
        <f>IF('Trust - Frontsheet'!AD8="","",'Trust - Frontsheet'!AD8)</f>
        <v/>
      </c>
      <c r="D32" s="145"/>
      <c r="E32" s="145"/>
      <c r="F32" s="145"/>
      <c r="G32" s="145"/>
      <c r="H32" s="145"/>
      <c r="I32" s="145"/>
    </row>
    <row r="33" spans="3:9" ht="15" x14ac:dyDescent="0.2">
      <c r="C33" s="145" t="str">
        <f>IF('Trust - Frontsheet'!AD9="","",'Trust - Frontsheet'!AD9)</f>
        <v/>
      </c>
      <c r="D33" s="145"/>
      <c r="E33" s="145"/>
      <c r="F33" s="145"/>
      <c r="G33" s="145"/>
      <c r="H33" s="145"/>
      <c r="I33" s="145"/>
    </row>
    <row r="34" spans="3:9" ht="15" x14ac:dyDescent="0.2">
      <c r="C34" s="145" t="str">
        <f>IF('Trust - Frontsheet'!AD10="","",'Trust - Frontsheet'!AD10)</f>
        <v/>
      </c>
      <c r="D34" s="145"/>
      <c r="E34" s="145"/>
      <c r="F34" s="145"/>
      <c r="G34" s="145"/>
      <c r="H34" s="145"/>
      <c r="I34" s="145"/>
    </row>
    <row r="35" spans="3:9" ht="15" x14ac:dyDescent="0.2">
      <c r="C35" s="145" t="str">
        <f>IF('Trust - Frontsheet'!AD11="","",'Trust - Frontsheet'!AD11)</f>
        <v/>
      </c>
      <c r="D35" s="145"/>
      <c r="E35" s="145"/>
      <c r="F35" s="145"/>
      <c r="G35" s="145"/>
      <c r="H35" s="145"/>
      <c r="I35" s="145"/>
    </row>
    <row r="36" spans="3:9" ht="15" x14ac:dyDescent="0.2">
      <c r="C36" s="145" t="str">
        <f>IF('Trust - Frontsheet'!AD12="","",'Trust - Frontsheet'!AD12)</f>
        <v/>
      </c>
      <c r="D36" s="145"/>
      <c r="E36" s="145"/>
      <c r="F36" s="145"/>
      <c r="G36" s="145"/>
      <c r="H36" s="145"/>
      <c r="I36" s="145"/>
    </row>
    <row r="37" spans="3:9" x14ac:dyDescent="0.2"/>
    <row r="38" spans="3:9" x14ac:dyDescent="0.2"/>
  </sheetData>
  <sheetProtection password="DCA1" sheet="1" objects="1" scenarios="1"/>
  <mergeCells count="28">
    <mergeCell ref="C2:I3"/>
    <mergeCell ref="C30:I30"/>
    <mergeCell ref="C31:I31"/>
    <mergeCell ref="C19:I19"/>
    <mergeCell ref="C28:I28"/>
    <mergeCell ref="C29:I29"/>
    <mergeCell ref="C27:I27"/>
    <mergeCell ref="C6:D6"/>
    <mergeCell ref="C4:I4"/>
    <mergeCell ref="C8:I8"/>
    <mergeCell ref="C9:I11"/>
    <mergeCell ref="C13:I13"/>
    <mergeCell ref="C14:I14"/>
    <mergeCell ref="C16:I16"/>
    <mergeCell ref="C23:I23"/>
    <mergeCell ref="C17:I17"/>
    <mergeCell ref="C18:I18"/>
    <mergeCell ref="C20:I20"/>
    <mergeCell ref="C21:I21"/>
    <mergeCell ref="C22:I22"/>
    <mergeCell ref="C36:I36"/>
    <mergeCell ref="C24:I24"/>
    <mergeCell ref="C32:I32"/>
    <mergeCell ref="C33:I33"/>
    <mergeCell ref="C34:I34"/>
    <mergeCell ref="C35:I35"/>
    <mergeCell ref="C25:I25"/>
    <mergeCell ref="C26:I26"/>
  </mergeCells>
  <phoneticPr fontId="0" type="noConversion"/>
  <conditionalFormatting sqref="C17:I24 C25">
    <cfRule type="notContainsBlanks" dxfId="15" priority="5">
      <formula>LEN(TRIM(C17))&gt;0</formula>
    </cfRule>
  </conditionalFormatting>
  <conditionalFormatting sqref="C15:I15">
    <cfRule type="notContainsBlanks" dxfId="14" priority="7">
      <formula>LEN(TRIM(C15))&gt;0</formula>
    </cfRule>
  </conditionalFormatting>
  <conditionalFormatting sqref="C14:I14">
    <cfRule type="notContainsBlanks" dxfId="13" priority="6">
      <formula>LEN(TRIM(C14))&gt;0</formula>
    </cfRule>
  </conditionalFormatting>
  <conditionalFormatting sqref="E6:F6">
    <cfRule type="containsBlanks" dxfId="12" priority="9" stopIfTrue="1">
      <formula>LEN(TRIM(E6))=0</formula>
    </cfRule>
  </conditionalFormatting>
  <conditionalFormatting sqref="C26:I36">
    <cfRule type="notContainsBlanks" dxfId="11" priority="10">
      <formula>LEN(TRIM(C26))&gt;0</formula>
    </cfRule>
  </conditionalFormatting>
  <pageMargins left="0.75" right="0.75" top="1" bottom="1" header="0.5" footer="0.5"/>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448968" r:id="rId4" name="Button 8">
              <controlPr defaultSize="0" print="0" autoFill="0" autoPict="0" macro="[0]!ChooseOrg_Click">
                <anchor moveWithCells="1" sizeWithCells="1">
                  <from>
                    <xdr:col>2</xdr:col>
                    <xdr:colOff>38100</xdr:colOff>
                    <xdr:row>4</xdr:row>
                    <xdr:rowOff>180975</xdr:rowOff>
                  </from>
                  <to>
                    <xdr:col>3</xdr:col>
                    <xdr:colOff>828675</xdr:colOff>
                    <xdr:row>5</xdr:row>
                    <xdr:rowOff>209550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002060"/>
  </sheetPr>
  <dimension ref="A1:BB5214"/>
  <sheetViews>
    <sheetView tabSelected="1" topLeftCell="F9" zoomScale="70" zoomScaleNormal="70" workbookViewId="0">
      <selection activeCell="J15" sqref="J15"/>
    </sheetView>
  </sheetViews>
  <sheetFormatPr defaultColWidth="0" defaultRowHeight="12.75" zeroHeight="1" x14ac:dyDescent="0.2"/>
  <cols>
    <col min="1" max="1" width="17.85546875" style="36" hidden="1" customWidth="1"/>
    <col min="2" max="2" width="6.42578125" style="36" hidden="1" customWidth="1"/>
    <col min="3" max="3" width="6.42578125" style="36" customWidth="1"/>
    <col min="4" max="4" width="22.42578125" style="36" customWidth="1"/>
    <col min="5" max="5" width="36.5703125" style="48" customWidth="1"/>
    <col min="6" max="6" width="24.28515625" style="36" customWidth="1"/>
    <col min="7" max="7" width="23.7109375" style="48" customWidth="1"/>
    <col min="8" max="8" width="24.28515625" style="48" customWidth="1"/>
    <col min="9" max="16" width="12.7109375" style="48" customWidth="1"/>
    <col min="17" max="19" width="13.7109375" style="48" customWidth="1"/>
    <col min="20" max="20" width="13.28515625" style="48" customWidth="1"/>
    <col min="21" max="21" width="14.42578125" style="48" customWidth="1"/>
    <col min="22" max="24" width="13.28515625" style="48" customWidth="1"/>
    <col min="25" max="25" width="12" style="36" customWidth="1"/>
    <col min="26" max="26" width="41.7109375" style="36" hidden="1" customWidth="1"/>
    <col min="27" max="27" width="26.42578125" style="36" hidden="1" customWidth="1"/>
    <col min="28" max="28" width="32.85546875" style="105" hidden="1" customWidth="1"/>
    <col min="29" max="29" width="41.5703125" style="36" hidden="1" customWidth="1"/>
    <col min="30" max="30" width="17.5703125" style="36" hidden="1" customWidth="1"/>
    <col min="31" max="31" width="29" style="36" hidden="1" customWidth="1"/>
    <col min="32" max="32" width="7.5703125" style="36" hidden="1" customWidth="1"/>
    <col min="33" max="33" width="8" style="36" hidden="1" customWidth="1"/>
    <col min="34" max="34" width="7.5703125" style="36" hidden="1" customWidth="1"/>
    <col min="35" max="36" width="8" style="36" hidden="1" customWidth="1"/>
    <col min="37" max="37" width="15.7109375" style="36" hidden="1" customWidth="1"/>
    <col min="38" max="38" width="27.7109375" style="36" hidden="1" customWidth="1"/>
    <col min="39" max="39" width="8" style="36" hidden="1" customWidth="1"/>
    <col min="40" max="40" width="7.7109375" style="36" hidden="1" customWidth="1"/>
    <col min="41" max="42" width="8" style="36" hidden="1" customWidth="1"/>
    <col min="43" max="43" width="6.140625" style="36" hidden="1" customWidth="1"/>
    <col min="44" max="44" width="10.42578125" style="36" hidden="1" customWidth="1"/>
    <col min="45" max="45" width="5.140625" style="36" hidden="1" customWidth="1"/>
    <col min="46" max="46" width="9.140625" style="36" hidden="1" customWidth="1"/>
    <col min="47" max="47" width="11.42578125" style="36" hidden="1" customWidth="1"/>
    <col min="48" max="48" width="102.140625" style="36" hidden="1" customWidth="1"/>
    <col min="49" max="49" width="11.5703125" style="37" hidden="1" customWidth="1"/>
    <col min="50" max="50" width="76.140625" style="37" hidden="1" customWidth="1"/>
    <col min="51" max="51" width="10.28515625" style="37" hidden="1" customWidth="1"/>
    <col min="52" max="52" width="68.140625" style="37" hidden="1" customWidth="1"/>
    <col min="53" max="53" width="10.42578125" style="37" hidden="1" customWidth="1"/>
    <col min="54" max="54" width="31" style="37" hidden="1" customWidth="1"/>
    <col min="55" max="16384" width="9.140625" style="36" hidden="1"/>
  </cols>
  <sheetData>
    <row r="1" spans="1:54" ht="26.25" customHeight="1" x14ac:dyDescent="0.5">
      <c r="E1" s="73"/>
      <c r="F1" s="38"/>
      <c r="H1" s="82"/>
      <c r="I1" s="73"/>
      <c r="J1" s="73"/>
      <c r="K1" s="81"/>
      <c r="L1" s="81"/>
      <c r="M1" s="81"/>
      <c r="N1" s="81"/>
      <c r="O1" s="81"/>
      <c r="P1" s="81"/>
      <c r="Q1" s="74"/>
      <c r="R1" s="74"/>
      <c r="S1" s="74"/>
      <c r="T1" s="74"/>
      <c r="U1" s="74"/>
      <c r="V1" s="74"/>
      <c r="W1" s="74"/>
      <c r="X1" s="74"/>
      <c r="Y1" s="39"/>
      <c r="Z1" s="39"/>
      <c r="AA1" s="39"/>
      <c r="AB1" s="101"/>
      <c r="AC1" s="39" t="s">
        <v>10972</v>
      </c>
      <c r="AD1" s="39"/>
      <c r="AE1" s="39" t="s">
        <v>10973</v>
      </c>
      <c r="AF1" s="39"/>
      <c r="AG1" s="39"/>
      <c r="AH1" s="39"/>
      <c r="AI1" s="39"/>
      <c r="AJ1" s="39"/>
      <c r="AK1" s="39"/>
      <c r="AL1" s="39"/>
      <c r="AM1" s="39"/>
      <c r="AN1" s="39"/>
      <c r="AO1" s="39"/>
      <c r="AP1" s="39"/>
      <c r="AQ1" s="39"/>
      <c r="AR1" s="39"/>
      <c r="AS1" s="39"/>
      <c r="AV1" s="115" t="str">
        <f>CONCATENATE(LEFT(AW1, 3),AX1)</f>
        <v>AXGWILTSHIRE HEALTH &amp; CARE (CHIPPENHAM COMMUNITY HOSPITAL)</v>
      </c>
      <c r="AW1" s="116" t="s">
        <v>10810</v>
      </c>
      <c r="AX1" s="116" t="s">
        <v>10812</v>
      </c>
      <c r="AY1" s="116" t="s">
        <v>10810</v>
      </c>
      <c r="AZ1" s="116" t="s">
        <v>10812</v>
      </c>
      <c r="BA1" s="116" t="str">
        <f>LEFT(AY1,3)</f>
        <v>AXG</v>
      </c>
    </row>
    <row r="2" spans="1:54" ht="51" customHeight="1" x14ac:dyDescent="0.2">
      <c r="D2" s="176" t="s">
        <v>10992</v>
      </c>
      <c r="E2" s="176"/>
      <c r="F2" s="176"/>
      <c r="G2" s="176"/>
      <c r="H2" s="176"/>
      <c r="I2" s="176"/>
      <c r="J2" s="176"/>
      <c r="K2" s="176"/>
      <c r="L2" s="176"/>
      <c r="M2" s="176"/>
      <c r="N2" s="176"/>
      <c r="O2" s="176"/>
      <c r="P2" s="176"/>
      <c r="Q2" s="176"/>
      <c r="R2" s="176"/>
      <c r="S2" s="176"/>
      <c r="T2" s="176"/>
      <c r="U2" s="176"/>
      <c r="V2" s="176"/>
      <c r="W2" s="176"/>
      <c r="X2" s="176"/>
      <c r="AB2" s="102" t="str">
        <f>IF(AK214=0,"","Select Site Name in Column E")</f>
        <v/>
      </c>
      <c r="AC2" s="36" t="s">
        <v>10934</v>
      </c>
      <c r="AD2" s="108"/>
      <c r="AV2" s="115" t="str">
        <f>CONCATENATE(LEFT(AW2, 3),AX2)</f>
        <v>AXGSAVERNAKE COMMUNITY HOSPITAL</v>
      </c>
      <c r="AW2" s="116" t="s">
        <v>10995</v>
      </c>
      <c r="AX2" s="116" t="s">
        <v>10996</v>
      </c>
      <c r="AY2" s="116" t="s">
        <v>10995</v>
      </c>
      <c r="AZ2" s="116" t="s">
        <v>10996</v>
      </c>
      <c r="BA2" s="116" t="str">
        <f>LEFT(AY2,3)</f>
        <v>AXG</v>
      </c>
    </row>
    <row r="3" spans="1:54" ht="32.25" customHeight="1" x14ac:dyDescent="0.5">
      <c r="A3" s="39"/>
      <c r="B3" s="39"/>
      <c r="C3" s="39"/>
      <c r="D3" s="176"/>
      <c r="E3" s="176"/>
      <c r="F3" s="176"/>
      <c r="G3" s="176"/>
      <c r="H3" s="176"/>
      <c r="I3" s="176"/>
      <c r="J3" s="176"/>
      <c r="K3" s="176"/>
      <c r="L3" s="176"/>
      <c r="M3" s="176"/>
      <c r="N3" s="176"/>
      <c r="O3" s="176"/>
      <c r="P3" s="176"/>
      <c r="Q3" s="176"/>
      <c r="R3" s="176"/>
      <c r="S3" s="176"/>
      <c r="T3" s="176"/>
      <c r="U3" s="176"/>
      <c r="V3" s="176"/>
      <c r="W3" s="176"/>
      <c r="X3" s="176"/>
      <c r="Y3" s="39"/>
      <c r="Z3" s="39"/>
      <c r="AA3" s="39"/>
      <c r="AB3" s="102" t="str">
        <f>IF(AL214=0,"","Select Ward Name in Column F")</f>
        <v/>
      </c>
      <c r="AC3" s="39" t="s">
        <v>10937</v>
      </c>
      <c r="AD3" s="108"/>
      <c r="AE3" s="39"/>
      <c r="AF3" s="39"/>
      <c r="AG3" s="39"/>
      <c r="AH3" s="39"/>
      <c r="AI3" s="39"/>
      <c r="AJ3" s="39"/>
      <c r="AK3" s="39"/>
      <c r="AL3" s="39"/>
      <c r="AM3" s="39"/>
      <c r="AN3" s="39"/>
      <c r="AO3" s="39"/>
      <c r="AP3" s="39"/>
      <c r="AQ3" s="39"/>
      <c r="AR3" s="39"/>
      <c r="AS3" s="39"/>
      <c r="AV3" s="115" t="str">
        <f>CONCATENATE(LEFT(AW3, 3),AX3)</f>
        <v>AXGWARMINSTER COMMUNITY HOSPITAL</v>
      </c>
      <c r="AW3" s="116" t="s">
        <v>10811</v>
      </c>
      <c r="AX3" s="116" t="s">
        <v>10813</v>
      </c>
      <c r="AY3" s="116" t="s">
        <v>10811</v>
      </c>
      <c r="AZ3" s="116" t="s">
        <v>10813</v>
      </c>
      <c r="BA3" s="116" t="str">
        <f>LEFT(AY3,3)</f>
        <v>AXG</v>
      </c>
    </row>
    <row r="4" spans="1:54" ht="24" customHeight="1" x14ac:dyDescent="0.5">
      <c r="A4" s="39"/>
      <c r="B4" s="39"/>
      <c r="C4" s="39"/>
      <c r="D4" s="39"/>
      <c r="E4" s="74"/>
      <c r="O4" s="74"/>
      <c r="P4" s="40"/>
      <c r="Q4" s="74"/>
      <c r="R4" s="74"/>
      <c r="S4" s="74"/>
      <c r="T4" s="74"/>
      <c r="U4" s="74"/>
      <c r="V4" s="74"/>
      <c r="W4" s="74"/>
      <c r="X4" s="74"/>
      <c r="Y4" s="39"/>
      <c r="Z4" s="39"/>
      <c r="AA4" s="39"/>
      <c r="AB4" s="102" t="str">
        <f>IF(E415=0,"","At least one specialty must be selected (Specialty 1) for each row")</f>
        <v/>
      </c>
      <c r="AC4" s="36" t="s">
        <v>10940</v>
      </c>
      <c r="AD4" s="110"/>
      <c r="AV4" s="115" t="str">
        <f t="shared" ref="AV4:AV75" si="0">CONCATENATE(LEFT(AW4, 3),AX4)</f>
        <v>NHMALDEBURGH COMMUNITY HOSPITAL</v>
      </c>
      <c r="AW4" s="116" t="s">
        <v>10091</v>
      </c>
      <c r="AX4" s="116" t="s">
        <v>10092</v>
      </c>
      <c r="AY4" s="116" t="s">
        <v>10091</v>
      </c>
      <c r="AZ4" s="116" t="s">
        <v>10092</v>
      </c>
      <c r="BA4" s="116" t="str">
        <f t="shared" ref="BA4:BA75" si="1">LEFT(AY4,3)</f>
        <v>NHM</v>
      </c>
    </row>
    <row r="5" spans="1:54" ht="24" customHeight="1" x14ac:dyDescent="0.5">
      <c r="A5" s="39"/>
      <c r="B5" s="39"/>
      <c r="C5" s="39"/>
      <c r="D5" s="96" t="s">
        <v>10932</v>
      </c>
      <c r="E5" s="97" t="str">
        <f>IF(ISBLANK(Control_Panel!OrgCodeSelection),"",Control_Panel!OrgCodeSelection)</f>
        <v>RWG</v>
      </c>
      <c r="F5" s="184" t="str">
        <f>IF(Control_Panel!OrgNameSelection="","",Control_Panel!OrgNameSelection)</f>
        <v>West Hertfordshire Hospitals NHS Trust</v>
      </c>
      <c r="G5" s="184"/>
      <c r="H5" s="184"/>
      <c r="I5" s="184"/>
      <c r="J5" s="184"/>
      <c r="O5" s="74"/>
      <c r="P5" s="40"/>
      <c r="Q5" s="74"/>
      <c r="R5" s="74"/>
      <c r="S5" s="74"/>
      <c r="T5" s="74"/>
      <c r="U5" s="74"/>
      <c r="V5" s="74"/>
      <c r="W5" s="74"/>
      <c r="X5" s="74"/>
      <c r="Y5" s="39"/>
      <c r="Z5" s="39"/>
      <c r="AA5" s="39"/>
      <c r="AB5" s="102" t="str">
        <f>IF(F415=0,"","Total number of planned hours must be greater than 0")</f>
        <v/>
      </c>
      <c r="AC5" s="36" t="s">
        <v>10943</v>
      </c>
      <c r="AD5" s="110"/>
      <c r="AV5" s="115" t="str">
        <f t="shared" si="0"/>
        <v xml:space="preserve">NHMBLUEBIRD LODGE </v>
      </c>
      <c r="AW5" s="116" t="s">
        <v>10093</v>
      </c>
      <c r="AX5" s="116" t="s">
        <v>10094</v>
      </c>
      <c r="AY5" s="116" t="s">
        <v>10093</v>
      </c>
      <c r="AZ5" s="116" t="s">
        <v>10094</v>
      </c>
      <c r="BA5" s="116" t="str">
        <f t="shared" si="1"/>
        <v>NHM</v>
      </c>
    </row>
    <row r="6" spans="1:54" ht="24" customHeight="1" x14ac:dyDescent="0.5">
      <c r="A6" s="39"/>
      <c r="B6" s="39"/>
      <c r="C6" s="39"/>
      <c r="D6" s="39"/>
      <c r="E6" s="74"/>
      <c r="O6" s="74"/>
      <c r="P6" s="40"/>
      <c r="Q6" s="74"/>
      <c r="R6" s="74"/>
      <c r="S6" s="74"/>
      <c r="T6" s="74"/>
      <c r="U6" s="74"/>
      <c r="V6" s="74"/>
      <c r="W6" s="74"/>
      <c r="X6" s="74"/>
      <c r="Y6" s="39"/>
      <c r="Z6" s="39"/>
      <c r="AA6" s="39"/>
      <c r="AB6" s="102" t="str">
        <f>IF(G415=0,"","Total number of actual hours must be greater than 0")</f>
        <v/>
      </c>
      <c r="AC6" s="36" t="s">
        <v>10946</v>
      </c>
      <c r="AD6" s="109" t="str">
        <f>IF(H415&gt;0,"One or more wards has less than 1448 actual hours (approx. 2 full time staff)","")</f>
        <v/>
      </c>
      <c r="AV6" s="115" t="str">
        <f t="shared" si="0"/>
        <v>NHMFELIXSTOWE COMMUNITY HOSPITAL</v>
      </c>
      <c r="AW6" s="116" t="s">
        <v>10097</v>
      </c>
      <c r="AX6" s="116" t="s">
        <v>5484</v>
      </c>
      <c r="AY6" s="116" t="s">
        <v>10097</v>
      </c>
      <c r="AZ6" s="116" t="s">
        <v>5484</v>
      </c>
      <c r="BA6" s="116" t="str">
        <f t="shared" si="1"/>
        <v>NHM</v>
      </c>
    </row>
    <row r="7" spans="1:54" ht="21.75" customHeight="1" x14ac:dyDescent="0.5">
      <c r="A7" s="39"/>
      <c r="B7" s="39"/>
      <c r="C7" s="39"/>
      <c r="D7" s="41"/>
      <c r="E7" s="74"/>
      <c r="F7" s="179" t="s">
        <v>1076</v>
      </c>
      <c r="G7" s="179"/>
      <c r="H7" s="179"/>
      <c r="I7" s="179"/>
      <c r="J7" s="179"/>
      <c r="K7" s="179"/>
      <c r="L7" s="179"/>
      <c r="M7" s="179"/>
      <c r="N7" s="179"/>
      <c r="O7" s="74"/>
      <c r="P7" s="42"/>
      <c r="Q7" s="74"/>
      <c r="R7" s="74"/>
      <c r="S7" s="74"/>
      <c r="T7" s="74"/>
      <c r="U7" s="74"/>
      <c r="V7" s="74"/>
      <c r="W7" s="74"/>
      <c r="X7" s="74"/>
      <c r="Y7" s="39"/>
      <c r="Z7" s="39"/>
      <c r="AA7" s="39"/>
      <c r="AB7" s="102" t="str">
        <f>IF(E5="","",IF(AM416&gt;0,"Duplicate Ward entry within site",""))</f>
        <v/>
      </c>
      <c r="AC7" s="36" t="s">
        <v>10967</v>
      </c>
      <c r="AD7" s="110" t="str">
        <f>IF(I415&gt;0,"One or more wards has greater than 30000 actual hours (approx. 40 full time staff)","")</f>
        <v/>
      </c>
      <c r="AV7" s="115" t="str">
        <f t="shared" si="0"/>
        <v>NHMGLASTONBURY COURT</v>
      </c>
      <c r="AW7" s="116" t="s">
        <v>10825</v>
      </c>
      <c r="AX7" s="116" t="s">
        <v>10826</v>
      </c>
      <c r="AY7" s="116" t="s">
        <v>10825</v>
      </c>
      <c r="AZ7" s="116" t="s">
        <v>10826</v>
      </c>
      <c r="BA7" s="116" t="str">
        <f t="shared" si="1"/>
        <v>NHM</v>
      </c>
    </row>
    <row r="8" spans="1:54" ht="18.75" customHeight="1" thickBot="1" x14ac:dyDescent="0.55000000000000004">
      <c r="A8" s="55"/>
      <c r="B8" s="57"/>
      <c r="C8" s="57"/>
      <c r="D8" s="56"/>
      <c r="E8" s="74"/>
      <c r="F8" s="183" t="s">
        <v>9906</v>
      </c>
      <c r="G8" s="183"/>
      <c r="H8" s="183"/>
      <c r="I8" s="183"/>
      <c r="J8" s="183"/>
      <c r="K8" s="183"/>
      <c r="L8" s="183"/>
      <c r="M8" s="183"/>
      <c r="N8" s="183"/>
      <c r="O8" s="74"/>
      <c r="P8" s="42"/>
      <c r="Q8" s="74"/>
      <c r="R8" s="74"/>
      <c r="S8" s="74"/>
      <c r="T8" s="74"/>
      <c r="U8" s="74"/>
      <c r="V8" s="74"/>
      <c r="W8" s="74"/>
      <c r="X8" s="74"/>
      <c r="Y8" s="39"/>
      <c r="Z8" s="39"/>
      <c r="AA8" s="39"/>
      <c r="AB8" s="103" t="str">
        <f>IF(AO416&gt;0,"Please do not leave gaps between rows of data.","")</f>
        <v/>
      </c>
      <c r="AC8" s="36" t="s">
        <v>10968</v>
      </c>
      <c r="AD8" s="109" t="str">
        <f>IF(U415&gt;0,"One or more wards has submitted actual hours but zero CHPPD patients.","")</f>
        <v/>
      </c>
      <c r="AV8" s="115" t="str">
        <f t="shared" si="0"/>
        <v>NHMNEWMARKET COMMUNITY HOSPITAL</v>
      </c>
      <c r="AW8" s="116" t="s">
        <v>10095</v>
      </c>
      <c r="AX8" s="116" t="s">
        <v>10096</v>
      </c>
      <c r="AY8" s="116" t="s">
        <v>10095</v>
      </c>
      <c r="AZ8" s="116" t="s">
        <v>10096</v>
      </c>
      <c r="BA8" s="116" t="str">
        <f t="shared" si="1"/>
        <v>NHM</v>
      </c>
    </row>
    <row r="9" spans="1:54" ht="75.75" customHeight="1" thickBot="1" x14ac:dyDescent="0.55000000000000004">
      <c r="A9" s="39"/>
      <c r="B9" s="39"/>
      <c r="C9" s="39"/>
      <c r="D9" s="41"/>
      <c r="E9" s="74"/>
      <c r="F9" s="180"/>
      <c r="G9" s="181"/>
      <c r="H9" s="181"/>
      <c r="I9" s="181"/>
      <c r="J9" s="181"/>
      <c r="K9" s="181"/>
      <c r="L9" s="181"/>
      <c r="M9" s="181"/>
      <c r="N9" s="182"/>
      <c r="O9" s="74"/>
      <c r="P9" s="42"/>
      <c r="Q9" s="74"/>
      <c r="R9" s="74"/>
      <c r="S9" s="74"/>
      <c r="T9" s="74"/>
      <c r="U9" s="74"/>
      <c r="V9" s="74"/>
      <c r="W9" s="74"/>
      <c r="X9" s="74"/>
      <c r="Y9" s="39"/>
      <c r="Z9" s="39"/>
      <c r="AA9" s="39"/>
      <c r="AB9" s="111" t="str">
        <f>IF(AP416&gt;0,"Duplicate speciality codes entered","")</f>
        <v/>
      </c>
      <c r="AC9" s="36" t="s">
        <v>10989</v>
      </c>
      <c r="AD9" s="108"/>
      <c r="AV9" s="115" t="str">
        <f t="shared" si="0"/>
        <v>NLXCHIPPENHAM COMMUNITY HOSPITAL</v>
      </c>
      <c r="AW9" s="116" t="s">
        <v>7927</v>
      </c>
      <c r="AX9" s="116" t="s">
        <v>7928</v>
      </c>
      <c r="AY9" s="116" t="s">
        <v>7927</v>
      </c>
      <c r="AZ9" s="116" t="s">
        <v>7928</v>
      </c>
      <c r="BA9" s="116" t="str">
        <f t="shared" si="1"/>
        <v>NLX</v>
      </c>
    </row>
    <row r="10" spans="1:54" ht="30" customHeight="1" x14ac:dyDescent="0.2">
      <c r="A10" s="43">
        <f>IF(E14="",1,0)</f>
        <v>0</v>
      </c>
      <c r="D10" s="178"/>
      <c r="E10" s="178"/>
      <c r="F10" s="44"/>
      <c r="G10" s="45"/>
      <c r="H10" s="45"/>
      <c r="I10" s="46"/>
      <c r="J10" s="46"/>
      <c r="K10" s="46"/>
      <c r="L10" s="46"/>
      <c r="M10" s="46"/>
      <c r="N10" s="46"/>
      <c r="O10" s="46"/>
      <c r="P10" s="46"/>
      <c r="Q10" s="83"/>
      <c r="AB10" s="102" t="str">
        <f>Control_Panel!M14</f>
        <v/>
      </c>
      <c r="AV10" s="115" t="str">
        <f t="shared" si="0"/>
        <v>NLXCOSSHAM HOSPITAL</v>
      </c>
      <c r="AW10" s="116" t="s">
        <v>7935</v>
      </c>
      <c r="AX10" s="116" t="s">
        <v>7936</v>
      </c>
      <c r="AY10" s="116" t="s">
        <v>7935</v>
      </c>
      <c r="AZ10" s="116" t="s">
        <v>7936</v>
      </c>
      <c r="BA10" s="116" t="str">
        <f t="shared" si="1"/>
        <v>NLX</v>
      </c>
    </row>
    <row r="11" spans="1:54" ht="48" customHeight="1" x14ac:dyDescent="0.2">
      <c r="D11" s="177"/>
      <c r="E11" s="177"/>
      <c r="F11" s="47" t="s">
        <v>8850</v>
      </c>
      <c r="I11" s="166" t="s">
        <v>1072</v>
      </c>
      <c r="J11" s="166"/>
      <c r="K11" s="166"/>
      <c r="L11" s="166"/>
      <c r="M11" s="166" t="s">
        <v>1073</v>
      </c>
      <c r="N11" s="166"/>
      <c r="O11" s="166"/>
      <c r="P11" s="166"/>
      <c r="Q11" s="164" t="s">
        <v>1072</v>
      </c>
      <c r="R11" s="165"/>
      <c r="S11" s="164" t="s">
        <v>1073</v>
      </c>
      <c r="T11" s="165"/>
      <c r="U11" s="166" t="s">
        <v>10108</v>
      </c>
      <c r="V11" s="166"/>
      <c r="W11" s="166"/>
      <c r="X11" s="166"/>
      <c r="AB11" s="102" t="str">
        <f>D626</f>
        <v/>
      </c>
      <c r="AC11" s="49" t="s">
        <v>11052</v>
      </c>
      <c r="AV11" s="115" t="str">
        <f t="shared" si="0"/>
        <v>NLXDEVIZES COMMUNITY HOSPITAL</v>
      </c>
      <c r="AW11" s="116" t="s">
        <v>7929</v>
      </c>
      <c r="AX11" s="116" t="s">
        <v>7930</v>
      </c>
      <c r="AY11" s="116" t="s">
        <v>7929</v>
      </c>
      <c r="AZ11" s="116" t="s">
        <v>7930</v>
      </c>
      <c r="BA11" s="116" t="str">
        <f t="shared" si="1"/>
        <v>NLX</v>
      </c>
    </row>
    <row r="12" spans="1:54" ht="46.5" customHeight="1" x14ac:dyDescent="0.2">
      <c r="D12" s="164" t="s">
        <v>287</v>
      </c>
      <c r="E12" s="171"/>
      <c r="F12" s="172" t="s">
        <v>291</v>
      </c>
      <c r="G12" s="174" t="s">
        <v>290</v>
      </c>
      <c r="H12" s="175"/>
      <c r="I12" s="163" t="s">
        <v>8138</v>
      </c>
      <c r="J12" s="163"/>
      <c r="K12" s="163" t="s">
        <v>1074</v>
      </c>
      <c r="L12" s="163"/>
      <c r="M12" s="163" t="s">
        <v>8138</v>
      </c>
      <c r="N12" s="163"/>
      <c r="O12" s="163" t="s">
        <v>1074</v>
      </c>
      <c r="P12" s="163"/>
      <c r="Q12" s="163" t="s">
        <v>10902</v>
      </c>
      <c r="R12" s="163" t="s">
        <v>1075</v>
      </c>
      <c r="S12" s="163" t="s">
        <v>10902</v>
      </c>
      <c r="T12" s="163" t="s">
        <v>1075</v>
      </c>
      <c r="U12" s="163" t="s">
        <v>10109</v>
      </c>
      <c r="V12" s="167" t="s">
        <v>10110</v>
      </c>
      <c r="W12" s="167" t="s">
        <v>1074</v>
      </c>
      <c r="X12" s="167" t="s">
        <v>10111</v>
      </c>
      <c r="Y12" s="37"/>
      <c r="Z12" s="49"/>
      <c r="AA12" s="49"/>
      <c r="AB12" s="102" t="str">
        <f>IF(J622&gt;0, "Please do not enter negative numbers","")</f>
        <v/>
      </c>
      <c r="AC12" s="49" t="s">
        <v>11053</v>
      </c>
      <c r="AD12" s="49"/>
      <c r="AE12" s="49"/>
      <c r="AF12" s="49"/>
      <c r="AG12" s="49"/>
      <c r="AH12" s="49"/>
      <c r="AI12" s="49"/>
      <c r="AJ12" s="162" t="s">
        <v>10933</v>
      </c>
      <c r="AK12" s="162"/>
      <c r="AL12" s="162"/>
      <c r="AM12" s="162"/>
      <c r="AN12" s="162"/>
      <c r="AO12" s="162"/>
      <c r="AP12" s="162"/>
      <c r="AQ12" s="162"/>
      <c r="AR12" s="162"/>
      <c r="AV12" s="115" t="str">
        <f t="shared" si="0"/>
        <v>NLXGREYSTONES</v>
      </c>
      <c r="AW12" s="116" t="s">
        <v>7923</v>
      </c>
      <c r="AX12" s="116" t="s">
        <v>7924</v>
      </c>
      <c r="AY12" s="116" t="s">
        <v>7923</v>
      </c>
      <c r="AZ12" s="116" t="s">
        <v>7924</v>
      </c>
      <c r="BA12" s="116" t="str">
        <f t="shared" si="1"/>
        <v>NLX</v>
      </c>
    </row>
    <row r="13" spans="1:54" ht="76.5" customHeight="1" x14ac:dyDescent="0.2">
      <c r="A13" s="169"/>
      <c r="B13" s="170"/>
      <c r="C13" s="92"/>
      <c r="D13" s="33" t="s">
        <v>288</v>
      </c>
      <c r="E13" s="34" t="s">
        <v>289</v>
      </c>
      <c r="F13" s="173"/>
      <c r="G13" s="54" t="s">
        <v>1224</v>
      </c>
      <c r="H13" s="54" t="s">
        <v>1225</v>
      </c>
      <c r="I13" s="35" t="s">
        <v>1070</v>
      </c>
      <c r="J13" s="35" t="s">
        <v>1071</v>
      </c>
      <c r="K13" s="35" t="s">
        <v>1070</v>
      </c>
      <c r="L13" s="35" t="s">
        <v>1071</v>
      </c>
      <c r="M13" s="35" t="s">
        <v>1070</v>
      </c>
      <c r="N13" s="35" t="s">
        <v>1071</v>
      </c>
      <c r="O13" s="35" t="s">
        <v>1070</v>
      </c>
      <c r="P13" s="35" t="s">
        <v>1071</v>
      </c>
      <c r="Q13" s="163"/>
      <c r="R13" s="163"/>
      <c r="S13" s="163"/>
      <c r="T13" s="163"/>
      <c r="U13" s="163"/>
      <c r="V13" s="168"/>
      <c r="W13" s="168"/>
      <c r="X13" s="168"/>
      <c r="Y13" s="37"/>
      <c r="Z13" s="49" t="s">
        <v>292</v>
      </c>
      <c r="AA13" s="49"/>
      <c r="AB13" s="103" t="str">
        <f>IF(SUM(D834:E834)&gt;0,"Please enter valid speciality codes","")</f>
        <v>Please enter valid speciality codes</v>
      </c>
      <c r="AC13" s="36" t="s">
        <v>11077</v>
      </c>
      <c r="AD13" s="49"/>
      <c r="AE13" s="49"/>
      <c r="AF13" s="49"/>
      <c r="AG13" s="49"/>
      <c r="AH13" s="49"/>
      <c r="AI13" s="49"/>
      <c r="AK13" s="36" t="s">
        <v>10935</v>
      </c>
      <c r="AL13" s="36" t="s">
        <v>10936</v>
      </c>
      <c r="AV13" s="115" t="str">
        <f t="shared" si="0"/>
        <v>NLXHANHAM HEALTH</v>
      </c>
      <c r="AW13" s="116" t="s">
        <v>7937</v>
      </c>
      <c r="AX13" s="116" t="s">
        <v>7938</v>
      </c>
      <c r="AY13" s="116" t="s">
        <v>7937</v>
      </c>
      <c r="AZ13" s="116" t="s">
        <v>7938</v>
      </c>
      <c r="BA13" s="116" t="str">
        <f t="shared" si="1"/>
        <v>NLX</v>
      </c>
    </row>
    <row r="14" spans="1:54" ht="20.25" customHeight="1" x14ac:dyDescent="0.2">
      <c r="A14" s="58" t="str">
        <f>IF(M215=1,"No Site Selected",IF(N215=1,"No Ward Name",""))</f>
        <v/>
      </c>
      <c r="B14" s="50">
        <f>IF(SUM(E215:G215,M215:N215)&gt;0,1,IF(Y215&gt;0,2,0))</f>
        <v>2</v>
      </c>
      <c r="C14" s="50"/>
      <c r="D14" s="59" t="str">
        <f t="shared" ref="D14:D45" si="2">IF(ISNA(VLOOKUP($E$5&amp;E14,$AV:$AW,2,FALSE)),"",VLOOKUP($E$5&amp;E14,$AV:$AW,2,FALSE))</f>
        <v>RWG02</v>
      </c>
      <c r="E14" s="72" t="s">
        <v>10709</v>
      </c>
      <c r="F14" s="60" t="s">
        <v>11082</v>
      </c>
      <c r="G14" s="78" t="s">
        <v>323</v>
      </c>
      <c r="H14" s="84"/>
      <c r="I14" s="144">
        <v>1285.5</v>
      </c>
      <c r="J14" s="144">
        <v>1107</v>
      </c>
      <c r="K14" s="144">
        <v>690</v>
      </c>
      <c r="L14" s="144">
        <v>940.25</v>
      </c>
      <c r="M14" s="144">
        <v>1035</v>
      </c>
      <c r="N14" s="144">
        <v>983.25</v>
      </c>
      <c r="O14" s="144">
        <v>689.66666666666697</v>
      </c>
      <c r="P14" s="144">
        <v>862.16666666666663</v>
      </c>
      <c r="Q14" s="65">
        <f>IF(ISERROR(IF($I14="","",J14/I14)),"-",(IF($I14="","",J14/I14)))</f>
        <v>0.86114352392065341</v>
      </c>
      <c r="R14" s="66">
        <f>IF(ISERROR(IF(K14="","",L14/K14)),"-",(IF(K14="","",L14/K14)))</f>
        <v>1.3626811594202899</v>
      </c>
      <c r="S14" s="65">
        <f>IF(ISERROR(IF(M14="","",N14/M14)),"-",(IF(M14="","",N14/M14)))</f>
        <v>0.95</v>
      </c>
      <c r="T14" s="66">
        <f>IF(ISERROR(IF(O14="","",P14/O14)),"-",IF(O14="","",P14/O14))</f>
        <v>1.2501208313194774</v>
      </c>
      <c r="U14" s="67">
        <f>VLOOKUP(F14,'[1]Data for Unify Return'!$A:$B,2,0)</f>
        <v>378</v>
      </c>
      <c r="V14" s="68">
        <f>IF(ISERROR(IF($U14="","",SUM(J14,N14)/$U14)),"-",(IF($U14="","",SUM(J14,N14)/$U14)))</f>
        <v>5.5297619047619051</v>
      </c>
      <c r="W14" s="68">
        <f>IF(ISERROR(IF($U14="","",SUM(L14,P14)/$U14)),"-",(IF($U14="","",SUM(L14,P14)/$U14)))</f>
        <v>4.7682980599647262</v>
      </c>
      <c r="X14" s="68">
        <f>IF(ISERROR(IF($U14="","",SUM(J14,L14,N14,P14)/$U14)),"-",(IF($U14="","",SUM(J14,L14,N14,P14)/$U14)))</f>
        <v>10.298059964726631</v>
      </c>
      <c r="Y14" s="37"/>
      <c r="Z14" s="49" t="s">
        <v>293</v>
      </c>
      <c r="AA14" s="49">
        <v>0</v>
      </c>
      <c r="AB14" s="104"/>
      <c r="AF14" s="49"/>
      <c r="AG14" s="49"/>
      <c r="AH14" s="49"/>
      <c r="AI14" s="49"/>
      <c r="AJ14" s="49"/>
      <c r="AK14" s="99" t="str">
        <f>IF(M215=1,"No Site Selected","")</f>
        <v/>
      </c>
      <c r="AL14" s="99" t="str">
        <f>IF(N215=1,"No Ward Name","")</f>
        <v/>
      </c>
      <c r="AM14" s="37"/>
      <c r="AN14" s="37"/>
      <c r="AV14" s="115" t="str">
        <f t="shared" si="0"/>
        <v>NLXHOMELINK &amp; COMMUNITY OPTIONS</v>
      </c>
      <c r="AW14" s="116" t="s">
        <v>7925</v>
      </c>
      <c r="AX14" s="116" t="s">
        <v>7926</v>
      </c>
      <c r="AY14" s="116" t="s">
        <v>7925</v>
      </c>
      <c r="AZ14" s="116" t="s">
        <v>7926</v>
      </c>
      <c r="BA14" s="116" t="str">
        <f t="shared" si="1"/>
        <v>NLX</v>
      </c>
      <c r="BB14" s="51"/>
    </row>
    <row r="15" spans="1:54" ht="30" x14ac:dyDescent="0.2">
      <c r="A15" s="58" t="str">
        <f>IF(M216=1,"No Site Selected",IF(N216=1,"No Ward Name",""))</f>
        <v/>
      </c>
      <c r="B15" s="50">
        <f>IF(SUM(E216:G216,M216:N216)&gt;0,1,IF(Y216&gt;0,2,0))</f>
        <v>2</v>
      </c>
      <c r="C15" s="50"/>
      <c r="D15" s="59" t="str">
        <f t="shared" si="2"/>
        <v>RWG02</v>
      </c>
      <c r="E15" s="72" t="s">
        <v>10709</v>
      </c>
      <c r="F15" s="60" t="s">
        <v>11083</v>
      </c>
      <c r="G15" s="78" t="s">
        <v>323</v>
      </c>
      <c r="H15" s="85"/>
      <c r="I15" s="144">
        <v>1191.25</v>
      </c>
      <c r="J15" s="144">
        <v>1080.1666666666667</v>
      </c>
      <c r="K15" s="144">
        <v>690</v>
      </c>
      <c r="L15" s="144">
        <v>782</v>
      </c>
      <c r="M15" s="144">
        <v>1035</v>
      </c>
      <c r="N15" s="144">
        <v>1046.5</v>
      </c>
      <c r="O15" s="144">
        <v>690</v>
      </c>
      <c r="P15" s="144">
        <v>851</v>
      </c>
      <c r="Q15" s="65">
        <f t="shared" ref="Q15:Q78" si="3">IF(ISERROR(IF($I15="","",J15/I15)),"-",(IF($I15="","",J15/I15)))</f>
        <v>0.9067506121021337</v>
      </c>
      <c r="R15" s="66">
        <f t="shared" ref="R15:R78" si="4">IF(ISERROR(IF(K15="","",L15/K15)),"-",(IF(K15="","",L15/K15)))</f>
        <v>1.1333333333333333</v>
      </c>
      <c r="S15" s="65">
        <f t="shared" ref="S15:S78" si="5">IF(ISERROR(IF(M15="","",N15/M15)),"-",(IF(M15="","",N15/M15)))</f>
        <v>1.0111111111111111</v>
      </c>
      <c r="T15" s="66">
        <f t="shared" ref="T15:T78" si="6">IF(ISERROR(IF(O15="","",P15/O15)),"-",IF(O15="","",P15/O15))</f>
        <v>1.2333333333333334</v>
      </c>
      <c r="U15" s="67">
        <f>VLOOKUP(F15,'[1]Data for Unify Return'!$A:$B,2,0)</f>
        <v>392</v>
      </c>
      <c r="V15" s="68">
        <f t="shared" ref="V15:V78" si="7">IF(ISERROR(IF($U15="","",SUM(J15,N15)/$U15)),"-",(IF($U15="","",SUM(J15,N15)/$U15)))</f>
        <v>5.4251700680272119</v>
      </c>
      <c r="W15" s="68">
        <f t="shared" ref="W15:W78" si="8">IF(ISERROR(IF($U15="","",SUM(L15,P15)/$U15)),"-",(IF($U15="","",SUM(L15,P15)/$U15)))</f>
        <v>4.1658163265306118</v>
      </c>
      <c r="X15" s="68">
        <f t="shared" ref="X15:X78" si="9">IF(ISERROR(IF($U15="","",SUM(J15,L15,N15,P15)/$U15)),"-",(IF($U15="","",SUM(J15,L15,N15,P15)/$U15)))</f>
        <v>9.5909863945578238</v>
      </c>
      <c r="Y15" s="37"/>
      <c r="Z15" s="49" t="s">
        <v>294</v>
      </c>
      <c r="AA15" s="49">
        <v>0</v>
      </c>
      <c r="AB15" s="104"/>
      <c r="AF15" s="49"/>
      <c r="AG15" s="49"/>
      <c r="AH15" s="49"/>
      <c r="AI15" s="49"/>
      <c r="AJ15" s="49"/>
      <c r="AK15" s="99" t="str">
        <f t="shared" ref="AK15:AK78" si="10">IF(M216=1,"No Site Selected","")</f>
        <v/>
      </c>
      <c r="AL15" s="99" t="str">
        <f t="shared" ref="AL15:AL78" si="11">IF(N216=1,"No Ward Name","")</f>
        <v/>
      </c>
      <c r="AM15" s="37"/>
      <c r="AN15" s="37"/>
      <c r="AV15" s="115" t="str">
        <f t="shared" si="0"/>
        <v>NLXMELKSHAM COMMUNITY HOSPITAL</v>
      </c>
      <c r="AW15" s="116" t="s">
        <v>7931</v>
      </c>
      <c r="AX15" s="116" t="s">
        <v>4883</v>
      </c>
      <c r="AY15" s="116" t="s">
        <v>7931</v>
      </c>
      <c r="AZ15" s="116" t="s">
        <v>4883</v>
      </c>
      <c r="BA15" s="116" t="str">
        <f t="shared" si="1"/>
        <v>NLX</v>
      </c>
    </row>
    <row r="16" spans="1:54" ht="30" x14ac:dyDescent="0.2">
      <c r="A16" s="58" t="str">
        <f>IF(M217=1,"No Site Selected",IF(N217=1,"No Ward Name",""))</f>
        <v/>
      </c>
      <c r="B16" s="50">
        <f t="shared" ref="B16:B79" si="12">IF(SUM(E217:G217,M217:N217)&gt;0,1,IF(Y217&gt;0,2,0))</f>
        <v>2</v>
      </c>
      <c r="C16" s="50"/>
      <c r="D16" s="59" t="str">
        <f t="shared" si="2"/>
        <v>RWG02</v>
      </c>
      <c r="E16" s="72" t="s">
        <v>10709</v>
      </c>
      <c r="F16" s="60" t="s">
        <v>11084</v>
      </c>
      <c r="G16" s="78" t="s">
        <v>323</v>
      </c>
      <c r="H16" s="85"/>
      <c r="I16" s="144">
        <v>1034.8333333333301</v>
      </c>
      <c r="J16" s="144">
        <v>903.58333333333337</v>
      </c>
      <c r="K16" s="144">
        <v>690</v>
      </c>
      <c r="L16" s="144">
        <v>782</v>
      </c>
      <c r="M16" s="144">
        <v>1035</v>
      </c>
      <c r="N16" s="144">
        <v>1000.5</v>
      </c>
      <c r="O16" s="144">
        <v>690</v>
      </c>
      <c r="P16" s="144">
        <v>874</v>
      </c>
      <c r="Q16" s="65">
        <f t="shared" si="3"/>
        <v>0.87316798196167134</v>
      </c>
      <c r="R16" s="66">
        <f t="shared" si="4"/>
        <v>1.1333333333333333</v>
      </c>
      <c r="S16" s="65">
        <f t="shared" si="5"/>
        <v>0.96666666666666667</v>
      </c>
      <c r="T16" s="66">
        <f t="shared" si="6"/>
        <v>1.2666666666666666</v>
      </c>
      <c r="U16" s="67">
        <f>VLOOKUP(F16,'[1]Data for Unify Return'!$A:$B,2,0)</f>
        <v>385</v>
      </c>
      <c r="V16" s="68">
        <f t="shared" si="7"/>
        <v>4.9456709956709961</v>
      </c>
      <c r="W16" s="68">
        <f t="shared" si="8"/>
        <v>4.301298701298701</v>
      </c>
      <c r="X16" s="68">
        <f t="shared" si="9"/>
        <v>9.2469696969696979</v>
      </c>
      <c r="Y16" s="37"/>
      <c r="Z16" s="52" t="s">
        <v>11063</v>
      </c>
      <c r="AA16" s="49">
        <v>0</v>
      </c>
      <c r="AB16" s="104"/>
      <c r="AF16" s="49"/>
      <c r="AG16" s="49"/>
      <c r="AH16" s="49"/>
      <c r="AI16" s="49"/>
      <c r="AJ16" s="49"/>
      <c r="AK16" s="99" t="str">
        <f t="shared" si="10"/>
        <v/>
      </c>
      <c r="AL16" s="99" t="str">
        <f t="shared" si="11"/>
        <v/>
      </c>
      <c r="AM16" s="37"/>
      <c r="AN16" s="37"/>
      <c r="AV16" s="115" t="str">
        <f t="shared" si="0"/>
        <v>NLXPAULTON MEMORIAL HOSPITAL</v>
      </c>
      <c r="AW16" s="116" t="s">
        <v>7921</v>
      </c>
      <c r="AX16" s="116" t="s">
        <v>7922</v>
      </c>
      <c r="AY16" s="116" t="s">
        <v>7921</v>
      </c>
      <c r="AZ16" s="116" t="s">
        <v>7922</v>
      </c>
      <c r="BA16" s="116" t="str">
        <f t="shared" si="1"/>
        <v>NLX</v>
      </c>
    </row>
    <row r="17" spans="1:54" ht="30" x14ac:dyDescent="0.2">
      <c r="A17" s="58" t="str">
        <f t="shared" ref="A17:A80" si="13">IF(M218=1,"No Site Selected",IF(N218=1,"No Ward Name",""))</f>
        <v/>
      </c>
      <c r="B17" s="50">
        <f t="shared" si="12"/>
        <v>2</v>
      </c>
      <c r="C17" s="50"/>
      <c r="D17" s="59" t="str">
        <f t="shared" si="2"/>
        <v>RWG02</v>
      </c>
      <c r="E17" s="72" t="s">
        <v>10709</v>
      </c>
      <c r="F17" s="60" t="s">
        <v>11085</v>
      </c>
      <c r="G17" s="78" t="s">
        <v>323</v>
      </c>
      <c r="H17" s="85"/>
      <c r="I17" s="144">
        <v>2569.5</v>
      </c>
      <c r="J17" s="144">
        <v>2130.5</v>
      </c>
      <c r="K17" s="144">
        <v>1172.75</v>
      </c>
      <c r="L17" s="144">
        <v>1386.75</v>
      </c>
      <c r="M17" s="144">
        <v>2070</v>
      </c>
      <c r="N17" s="144">
        <v>1759.5</v>
      </c>
      <c r="O17" s="144">
        <v>1845</v>
      </c>
      <c r="P17" s="144">
        <v>2059.9833333333331</v>
      </c>
      <c r="Q17" s="65">
        <f t="shared" si="3"/>
        <v>0.82914964000778357</v>
      </c>
      <c r="R17" s="66">
        <f t="shared" si="4"/>
        <v>1.1824770837774461</v>
      </c>
      <c r="S17" s="65">
        <f t="shared" si="5"/>
        <v>0.85</v>
      </c>
      <c r="T17" s="66">
        <f t="shared" si="6"/>
        <v>1.1165221318879854</v>
      </c>
      <c r="U17" s="67">
        <f>VLOOKUP(F17,'[1]Data for Unify Return'!$A:$B,2,0)</f>
        <v>357</v>
      </c>
      <c r="V17" s="68">
        <f t="shared" si="7"/>
        <v>10.896358543417367</v>
      </c>
      <c r="W17" s="68">
        <f t="shared" si="8"/>
        <v>9.6547152194211012</v>
      </c>
      <c r="X17" s="68">
        <f t="shared" si="9"/>
        <v>20.55107376283847</v>
      </c>
      <c r="Y17" s="37"/>
      <c r="Z17" s="49" t="s">
        <v>295</v>
      </c>
      <c r="AA17" s="49">
        <v>0</v>
      </c>
      <c r="AF17" s="49"/>
      <c r="AG17" s="49"/>
      <c r="AH17" s="49"/>
      <c r="AI17" s="49"/>
      <c r="AJ17" s="49"/>
      <c r="AK17" s="99" t="str">
        <f t="shared" si="10"/>
        <v/>
      </c>
      <c r="AL17" s="99" t="str">
        <f t="shared" si="11"/>
        <v/>
      </c>
      <c r="AM17" s="37"/>
      <c r="AN17" s="37"/>
      <c r="AV17" s="115" t="str">
        <f t="shared" si="0"/>
        <v>NLXST MARTINS HOSPITAL</v>
      </c>
      <c r="AW17" s="116" t="s">
        <v>7920</v>
      </c>
      <c r="AX17" s="116" t="s">
        <v>7016</v>
      </c>
      <c r="AY17" s="116" t="s">
        <v>7920</v>
      </c>
      <c r="AZ17" s="116" t="s">
        <v>7016</v>
      </c>
      <c r="BA17" s="116" t="str">
        <f t="shared" si="1"/>
        <v>NLX</v>
      </c>
      <c r="BB17" s="37" t="s">
        <v>714</v>
      </c>
    </row>
    <row r="18" spans="1:54" ht="30" x14ac:dyDescent="0.2">
      <c r="A18" s="58" t="str">
        <f t="shared" si="13"/>
        <v/>
      </c>
      <c r="B18" s="50">
        <f t="shared" si="12"/>
        <v>2</v>
      </c>
      <c r="C18" s="50"/>
      <c r="D18" s="59" t="str">
        <f t="shared" si="2"/>
        <v>RWG02</v>
      </c>
      <c r="E18" s="72" t="s">
        <v>10709</v>
      </c>
      <c r="F18" s="60" t="s">
        <v>11086</v>
      </c>
      <c r="G18" s="78" t="s">
        <v>323</v>
      </c>
      <c r="H18" s="85"/>
      <c r="I18" s="144">
        <v>2568.25</v>
      </c>
      <c r="J18" s="144">
        <v>1638.8333333333333</v>
      </c>
      <c r="K18" s="144">
        <v>2415</v>
      </c>
      <c r="L18" s="144">
        <v>3425.6666666666665</v>
      </c>
      <c r="M18" s="144">
        <v>2415</v>
      </c>
      <c r="N18" s="144">
        <v>2185</v>
      </c>
      <c r="O18" s="144">
        <v>1035</v>
      </c>
      <c r="P18" s="144">
        <v>1541</v>
      </c>
      <c r="Q18" s="65">
        <f t="shared" si="3"/>
        <v>0.63811285246114402</v>
      </c>
      <c r="R18" s="66">
        <f t="shared" si="4"/>
        <v>1.418495514147688</v>
      </c>
      <c r="S18" s="65">
        <f t="shared" si="5"/>
        <v>0.90476190476190477</v>
      </c>
      <c r="T18" s="66">
        <f t="shared" si="6"/>
        <v>1.4888888888888889</v>
      </c>
      <c r="U18" s="67">
        <f>VLOOKUP(F18,'[1]Data for Unify Return'!$A:$B,2,0)</f>
        <v>1076</v>
      </c>
      <c r="V18" s="68">
        <f t="shared" si="7"/>
        <v>3.5537484510532833</v>
      </c>
      <c r="W18" s="68">
        <f t="shared" si="8"/>
        <v>4.6158612143742248</v>
      </c>
      <c r="X18" s="68">
        <f t="shared" si="9"/>
        <v>8.1696096654275099</v>
      </c>
      <c r="Y18" s="37"/>
      <c r="Z18" s="49" t="s">
        <v>296</v>
      </c>
      <c r="AA18" s="49">
        <v>0</v>
      </c>
      <c r="AB18" s="104"/>
      <c r="AF18" s="49"/>
      <c r="AG18" s="49"/>
      <c r="AH18" s="49"/>
      <c r="AI18" s="49"/>
      <c r="AJ18" s="49"/>
      <c r="AK18" s="99" t="str">
        <f t="shared" si="10"/>
        <v/>
      </c>
      <c r="AL18" s="99" t="str">
        <f t="shared" si="11"/>
        <v/>
      </c>
      <c r="AM18" s="37"/>
      <c r="AN18" s="37"/>
      <c r="AV18" s="115" t="str">
        <f t="shared" si="0"/>
        <v>NLXTHORNBURY HOSPITAL</v>
      </c>
      <c r="AW18" s="116" t="s">
        <v>7933</v>
      </c>
      <c r="AX18" s="116" t="s">
        <v>7934</v>
      </c>
      <c r="AY18" s="116" t="s">
        <v>7933</v>
      </c>
      <c r="AZ18" s="116" t="s">
        <v>7934</v>
      </c>
      <c r="BA18" s="116" t="str">
        <f t="shared" si="1"/>
        <v>NLX</v>
      </c>
      <c r="BB18" s="37" t="str">
        <f>$E$5</f>
        <v>RWG</v>
      </c>
    </row>
    <row r="19" spans="1:54" ht="30" x14ac:dyDescent="0.2">
      <c r="A19" s="58" t="str">
        <f t="shared" si="13"/>
        <v/>
      </c>
      <c r="B19" s="50">
        <f t="shared" si="12"/>
        <v>2</v>
      </c>
      <c r="C19" s="50"/>
      <c r="D19" s="59" t="str">
        <f t="shared" si="2"/>
        <v>RWG02</v>
      </c>
      <c r="E19" s="72" t="s">
        <v>10709</v>
      </c>
      <c r="F19" s="60" t="s">
        <v>11087</v>
      </c>
      <c r="G19" s="78" t="s">
        <v>751</v>
      </c>
      <c r="H19" s="85"/>
      <c r="I19" s="144">
        <v>1279.5</v>
      </c>
      <c r="J19" s="144">
        <v>1064.5</v>
      </c>
      <c r="K19" s="144">
        <v>690</v>
      </c>
      <c r="L19" s="144">
        <v>1036.4166666666667</v>
      </c>
      <c r="M19" s="144">
        <v>1037</v>
      </c>
      <c r="N19" s="144">
        <v>1014</v>
      </c>
      <c r="O19" s="144">
        <v>345</v>
      </c>
      <c r="P19" s="144">
        <v>736</v>
      </c>
      <c r="Q19" s="65">
        <f t="shared" si="3"/>
        <v>0.83196561156701831</v>
      </c>
      <c r="R19" s="66">
        <f t="shared" si="4"/>
        <v>1.5020531400966184</v>
      </c>
      <c r="S19" s="65">
        <f t="shared" si="5"/>
        <v>0.97782063645130179</v>
      </c>
      <c r="T19" s="66">
        <f t="shared" si="6"/>
        <v>2.1333333333333333</v>
      </c>
      <c r="U19" s="67">
        <f>VLOOKUP(F19,'[1]Data for Unify Return'!$A:$B,2,0)</f>
        <v>541</v>
      </c>
      <c r="V19" s="68">
        <f t="shared" si="7"/>
        <v>3.8419593345656193</v>
      </c>
      <c r="W19" s="68">
        <f t="shared" si="8"/>
        <v>3.2761860751694396</v>
      </c>
      <c r="X19" s="68">
        <f t="shared" si="9"/>
        <v>7.1181454097350594</v>
      </c>
      <c r="Y19" s="37"/>
      <c r="Z19" s="49" t="s">
        <v>297</v>
      </c>
      <c r="AA19" s="49">
        <v>0</v>
      </c>
      <c r="AB19" s="106"/>
      <c r="AF19" s="49"/>
      <c r="AG19" s="49"/>
      <c r="AH19" s="49"/>
      <c r="AI19" s="49"/>
      <c r="AJ19" s="49"/>
      <c r="AK19" s="99" t="str">
        <f t="shared" si="10"/>
        <v/>
      </c>
      <c r="AL19" s="99" t="str">
        <f t="shared" si="11"/>
        <v/>
      </c>
      <c r="AM19" s="37"/>
      <c r="AN19" s="37"/>
      <c r="AV19" s="115" t="str">
        <f t="shared" si="0"/>
        <v>NLXTROWBRIDGE COMMUNITY HOSPITAL</v>
      </c>
      <c r="AW19" s="116" t="s">
        <v>7932</v>
      </c>
      <c r="AX19" s="116" t="s">
        <v>5138</v>
      </c>
      <c r="AY19" s="116" t="s">
        <v>7932</v>
      </c>
      <c r="AZ19" s="116" t="s">
        <v>5138</v>
      </c>
      <c r="BA19" s="116" t="str">
        <f t="shared" si="1"/>
        <v>NLX</v>
      </c>
    </row>
    <row r="20" spans="1:54" ht="15" x14ac:dyDescent="0.2">
      <c r="A20" s="58" t="str">
        <f t="shared" si="13"/>
        <v/>
      </c>
      <c r="B20" s="50">
        <f t="shared" si="12"/>
        <v>2</v>
      </c>
      <c r="C20" s="50"/>
      <c r="D20" s="59" t="str">
        <f t="shared" si="2"/>
        <v>RWG02</v>
      </c>
      <c r="E20" s="75" t="s">
        <v>10709</v>
      </c>
      <c r="F20" s="60" t="s">
        <v>11088</v>
      </c>
      <c r="G20" s="78" t="s">
        <v>11089</v>
      </c>
      <c r="H20" s="85"/>
      <c r="I20" s="144">
        <v>2448</v>
      </c>
      <c r="J20" s="144">
        <v>2176.4166666666665</v>
      </c>
      <c r="K20" s="144">
        <v>1527.75</v>
      </c>
      <c r="L20" s="144">
        <v>1965.6666666666667</v>
      </c>
      <c r="M20" s="144">
        <v>2071</v>
      </c>
      <c r="N20" s="144">
        <v>1967.5</v>
      </c>
      <c r="O20" s="144">
        <v>1380</v>
      </c>
      <c r="P20" s="144">
        <v>2116.4166666666665</v>
      </c>
      <c r="Q20" s="65">
        <f t="shared" si="3"/>
        <v>0.88905909586056642</v>
      </c>
      <c r="R20" s="66">
        <f t="shared" si="4"/>
        <v>1.2866415753013691</v>
      </c>
      <c r="S20" s="65">
        <f t="shared" si="5"/>
        <v>0.95002414292612269</v>
      </c>
      <c r="T20" s="66">
        <f t="shared" si="6"/>
        <v>1.533635265700483</v>
      </c>
      <c r="U20" s="67">
        <f>VLOOKUP(F20,'[1]Data for Unify Return'!$A:$B,2,0)</f>
        <v>875</v>
      </c>
      <c r="V20" s="68">
        <f t="shared" si="7"/>
        <v>4.7359047619047612</v>
      </c>
      <c r="W20" s="68">
        <f t="shared" si="8"/>
        <v>4.6652380952380952</v>
      </c>
      <c r="X20" s="68">
        <f t="shared" si="9"/>
        <v>9.4011428571428564</v>
      </c>
      <c r="Y20" s="37"/>
      <c r="Z20" s="49" t="s">
        <v>298</v>
      </c>
      <c r="AA20" s="49">
        <v>0</v>
      </c>
      <c r="AB20" s="106"/>
      <c r="AF20" s="49"/>
      <c r="AG20" s="49"/>
      <c r="AH20" s="49"/>
      <c r="AI20" s="49"/>
      <c r="AJ20" s="49"/>
      <c r="AK20" s="99" t="str">
        <f t="shared" si="10"/>
        <v/>
      </c>
      <c r="AL20" s="99" t="str">
        <f t="shared" si="11"/>
        <v/>
      </c>
      <c r="AM20" s="37"/>
      <c r="AN20" s="37"/>
      <c r="AV20" s="115" t="str">
        <f t="shared" si="0"/>
        <v>NQ1ACE (THE CRESCENT, COLCHESTER)</v>
      </c>
      <c r="AW20" s="116" t="s">
        <v>7914</v>
      </c>
      <c r="AX20" s="116" t="s">
        <v>7915</v>
      </c>
      <c r="AY20" s="116" t="s">
        <v>7914</v>
      </c>
      <c r="AZ20" s="116" t="s">
        <v>7915</v>
      </c>
      <c r="BA20" s="116" t="str">
        <f t="shared" si="1"/>
        <v>NQ1</v>
      </c>
      <c r="BB20" s="37" t="s">
        <v>715</v>
      </c>
    </row>
    <row r="21" spans="1:54" ht="30" x14ac:dyDescent="0.2">
      <c r="A21" s="58" t="str">
        <f t="shared" si="13"/>
        <v/>
      </c>
      <c r="B21" s="50">
        <f t="shared" si="12"/>
        <v>2</v>
      </c>
      <c r="C21" s="50"/>
      <c r="D21" s="59" t="str">
        <f t="shared" si="2"/>
        <v>RWG02</v>
      </c>
      <c r="E21" s="75" t="s">
        <v>10709</v>
      </c>
      <c r="F21" s="60" t="s">
        <v>11090</v>
      </c>
      <c r="G21" s="78" t="s">
        <v>325</v>
      </c>
      <c r="H21" s="85"/>
      <c r="I21" s="144">
        <v>2228</v>
      </c>
      <c r="J21" s="144">
        <v>1618.6666666666667</v>
      </c>
      <c r="K21" s="144">
        <v>1030.75</v>
      </c>
      <c r="L21" s="144">
        <v>1513.5</v>
      </c>
      <c r="M21" s="144">
        <v>1725</v>
      </c>
      <c r="N21" s="144">
        <v>1414.5</v>
      </c>
      <c r="O21" s="144">
        <v>345</v>
      </c>
      <c r="P21" s="144">
        <v>782</v>
      </c>
      <c r="Q21" s="65">
        <f t="shared" si="3"/>
        <v>0.72651107121484149</v>
      </c>
      <c r="R21" s="66">
        <f t="shared" si="4"/>
        <v>1.4683482900800389</v>
      </c>
      <c r="S21" s="65">
        <f t="shared" si="5"/>
        <v>0.82</v>
      </c>
      <c r="T21" s="66">
        <f t="shared" si="6"/>
        <v>2.2666666666666666</v>
      </c>
      <c r="U21" s="67">
        <f>VLOOKUP(F21,'[1]Data for Unify Return'!$A:$B,2,0)</f>
        <v>808</v>
      </c>
      <c r="V21" s="68">
        <f t="shared" si="7"/>
        <v>3.7539191419141917</v>
      </c>
      <c r="W21" s="68">
        <f t="shared" si="8"/>
        <v>2.8409653465346536</v>
      </c>
      <c r="X21" s="68">
        <f t="shared" si="9"/>
        <v>6.5948844884488453</v>
      </c>
      <c r="Y21" s="37"/>
      <c r="Z21" s="49" t="s">
        <v>299</v>
      </c>
      <c r="AA21" s="49">
        <v>0</v>
      </c>
      <c r="AB21" s="106"/>
      <c r="AF21" s="49"/>
      <c r="AG21" s="49"/>
      <c r="AH21" s="49"/>
      <c r="AI21" s="49"/>
      <c r="AJ21" s="49"/>
      <c r="AK21" s="99" t="str">
        <f t="shared" si="10"/>
        <v/>
      </c>
      <c r="AL21" s="99" t="str">
        <f t="shared" si="11"/>
        <v/>
      </c>
      <c r="AM21" s="37"/>
      <c r="AN21" s="37"/>
      <c r="AV21" s="115" t="str">
        <f t="shared" si="0"/>
        <v>NQ1ACE CIC (CLACTON ON SEA)</v>
      </c>
      <c r="AW21" s="116" t="s">
        <v>7907</v>
      </c>
      <c r="AX21" s="116" t="s">
        <v>7908</v>
      </c>
      <c r="AY21" s="116" t="s">
        <v>7907</v>
      </c>
      <c r="AZ21" s="116" t="s">
        <v>7908</v>
      </c>
      <c r="BA21" s="116" t="str">
        <f t="shared" si="1"/>
        <v>NQ1</v>
      </c>
      <c r="BB21" s="37">
        <f>MATCH($BB$18,$BA$1:$BA$5102,0)</f>
        <v>3174</v>
      </c>
    </row>
    <row r="22" spans="1:54" ht="30" x14ac:dyDescent="0.2">
      <c r="A22" s="58" t="str">
        <f t="shared" si="13"/>
        <v/>
      </c>
      <c r="B22" s="50">
        <f t="shared" si="12"/>
        <v>2</v>
      </c>
      <c r="C22" s="50"/>
      <c r="D22" s="59" t="str">
        <f t="shared" si="2"/>
        <v>RWG02</v>
      </c>
      <c r="E22" s="75" t="s">
        <v>10709</v>
      </c>
      <c r="F22" s="60" t="s">
        <v>11091</v>
      </c>
      <c r="G22" s="78" t="s">
        <v>751</v>
      </c>
      <c r="H22" s="85"/>
      <c r="I22" s="144">
        <v>1213.5</v>
      </c>
      <c r="J22" s="144">
        <v>861.5</v>
      </c>
      <c r="K22" s="144">
        <v>2075.75</v>
      </c>
      <c r="L22" s="144">
        <v>2118.3333333333335</v>
      </c>
      <c r="M22" s="144">
        <v>1036</v>
      </c>
      <c r="N22" s="144">
        <v>983.25</v>
      </c>
      <c r="O22" s="144">
        <v>1957.5</v>
      </c>
      <c r="P22" s="144">
        <v>2070.75</v>
      </c>
      <c r="Q22" s="65">
        <f t="shared" si="3"/>
        <v>0.7099299546765554</v>
      </c>
      <c r="R22" s="66">
        <f t="shared" si="4"/>
        <v>1.0205146734112169</v>
      </c>
      <c r="S22" s="65">
        <f t="shared" si="5"/>
        <v>0.94908301158301156</v>
      </c>
      <c r="T22" s="66">
        <f t="shared" si="6"/>
        <v>1.0578544061302682</v>
      </c>
      <c r="U22" s="67">
        <f>VLOOKUP(F22,'[1]Data for Unify Return'!$A:$B,2,0)</f>
        <v>489</v>
      </c>
      <c r="V22" s="68">
        <f t="shared" si="7"/>
        <v>3.7724948875255624</v>
      </c>
      <c r="W22" s="68">
        <f t="shared" si="8"/>
        <v>8.5666325835037505</v>
      </c>
      <c r="X22" s="68">
        <f t="shared" si="9"/>
        <v>12.339127471029313</v>
      </c>
      <c r="Y22" s="37"/>
      <c r="Z22" s="49" t="s">
        <v>300</v>
      </c>
      <c r="AA22" s="49">
        <v>0</v>
      </c>
      <c r="AB22" s="106"/>
      <c r="AF22" s="49"/>
      <c r="AG22" s="49"/>
      <c r="AH22" s="49"/>
      <c r="AI22" s="49"/>
      <c r="AJ22" s="49"/>
      <c r="AK22" s="99" t="str">
        <f t="shared" si="10"/>
        <v/>
      </c>
      <c r="AL22" s="99" t="str">
        <f t="shared" si="11"/>
        <v/>
      </c>
      <c r="AM22" s="37"/>
      <c r="AN22" s="37"/>
      <c r="AV22" s="115" t="str">
        <f t="shared" si="0"/>
        <v>NQ1CLACTON HOSPITAL</v>
      </c>
      <c r="AW22" s="116" t="s">
        <v>7912</v>
      </c>
      <c r="AX22" s="116" t="s">
        <v>7913</v>
      </c>
      <c r="AY22" s="116" t="s">
        <v>7912</v>
      </c>
      <c r="AZ22" s="116" t="s">
        <v>7913</v>
      </c>
      <c r="BA22" s="116" t="str">
        <f t="shared" si="1"/>
        <v>NQ1</v>
      </c>
      <c r="BB22" s="37" t="s">
        <v>716</v>
      </c>
    </row>
    <row r="23" spans="1:54" ht="15" x14ac:dyDescent="0.2">
      <c r="A23" s="58" t="str">
        <f t="shared" si="13"/>
        <v/>
      </c>
      <c r="B23" s="50">
        <f t="shared" si="12"/>
        <v>2</v>
      </c>
      <c r="C23" s="50"/>
      <c r="D23" s="59" t="str">
        <f t="shared" si="2"/>
        <v>RWG02</v>
      </c>
      <c r="E23" s="75" t="s">
        <v>10709</v>
      </c>
      <c r="F23" s="60" t="s">
        <v>11092</v>
      </c>
      <c r="G23" s="78" t="s">
        <v>320</v>
      </c>
      <c r="H23" s="85"/>
      <c r="I23" s="144">
        <v>2227.5</v>
      </c>
      <c r="J23" s="144">
        <v>1985.8333333333333</v>
      </c>
      <c r="K23" s="144">
        <v>690</v>
      </c>
      <c r="L23" s="144">
        <v>787.75</v>
      </c>
      <c r="M23" s="144">
        <v>1725</v>
      </c>
      <c r="N23" s="144">
        <v>1656</v>
      </c>
      <c r="O23" s="144">
        <v>345</v>
      </c>
      <c r="P23" s="144">
        <v>391</v>
      </c>
      <c r="Q23" s="65">
        <f t="shared" si="3"/>
        <v>0.891507669285447</v>
      </c>
      <c r="R23" s="66">
        <f t="shared" si="4"/>
        <v>1.1416666666666666</v>
      </c>
      <c r="S23" s="65">
        <f t="shared" si="5"/>
        <v>0.96</v>
      </c>
      <c r="T23" s="66">
        <f t="shared" si="6"/>
        <v>1.1333333333333333</v>
      </c>
      <c r="U23" s="67">
        <f>VLOOKUP(F23,'[1]Data for Unify Return'!$A:$B,2,0)</f>
        <v>648</v>
      </c>
      <c r="V23" s="68">
        <f t="shared" si="7"/>
        <v>5.6201131687242798</v>
      </c>
      <c r="W23" s="68">
        <f t="shared" si="8"/>
        <v>1.8190586419753085</v>
      </c>
      <c r="X23" s="68">
        <f t="shared" si="9"/>
        <v>7.4391718106995883</v>
      </c>
      <c r="Y23" s="37"/>
      <c r="Z23" s="49" t="s">
        <v>301</v>
      </c>
      <c r="AA23" s="49">
        <v>0</v>
      </c>
      <c r="AB23" s="106"/>
      <c r="AF23" s="49"/>
      <c r="AG23" s="49"/>
      <c r="AH23" s="49"/>
      <c r="AI23" s="49"/>
      <c r="AJ23" s="49"/>
      <c r="AK23" s="99" t="str">
        <f t="shared" si="10"/>
        <v/>
      </c>
      <c r="AL23" s="99" t="str">
        <f t="shared" si="11"/>
        <v/>
      </c>
      <c r="AM23" s="37"/>
      <c r="AN23" s="37"/>
      <c r="AV23" s="115" t="str">
        <f t="shared" si="0"/>
        <v>NQ1COLCHESTER GENERAL HOSPITAL</v>
      </c>
      <c r="AW23" s="116" t="s">
        <v>7911</v>
      </c>
      <c r="AX23" s="116" t="s">
        <v>2217</v>
      </c>
      <c r="AY23" s="116" t="s">
        <v>7911</v>
      </c>
      <c r="AZ23" s="116" t="s">
        <v>2217</v>
      </c>
      <c r="BA23" s="116" t="str">
        <f t="shared" si="1"/>
        <v>NQ1</v>
      </c>
      <c r="BB23" s="37">
        <f>SUM(COUNTIF($AZ$1:$BA$5102,$BB$18)+$BB$21-1)</f>
        <v>3178</v>
      </c>
    </row>
    <row r="24" spans="1:54" ht="30" x14ac:dyDescent="0.2">
      <c r="A24" s="58" t="str">
        <f t="shared" si="13"/>
        <v/>
      </c>
      <c r="B24" s="50">
        <f t="shared" si="12"/>
        <v>2</v>
      </c>
      <c r="C24" s="50"/>
      <c r="D24" s="59" t="str">
        <f t="shared" si="2"/>
        <v>RWG02</v>
      </c>
      <c r="E24" s="75" t="s">
        <v>10709</v>
      </c>
      <c r="F24" s="60" t="s">
        <v>11093</v>
      </c>
      <c r="G24" s="78" t="s">
        <v>311</v>
      </c>
      <c r="H24" s="85"/>
      <c r="I24" s="144">
        <v>1192.5</v>
      </c>
      <c r="J24" s="144">
        <v>899.08333333333337</v>
      </c>
      <c r="K24" s="144">
        <v>690</v>
      </c>
      <c r="L24" s="144">
        <v>944.91666666666663</v>
      </c>
      <c r="M24" s="144">
        <v>1035</v>
      </c>
      <c r="N24" s="144">
        <v>816.5</v>
      </c>
      <c r="O24" s="144">
        <v>345</v>
      </c>
      <c r="P24" s="144">
        <v>736</v>
      </c>
      <c r="Q24" s="65">
        <f t="shared" si="3"/>
        <v>0.75394828791055213</v>
      </c>
      <c r="R24" s="66">
        <f t="shared" si="4"/>
        <v>1.3694444444444445</v>
      </c>
      <c r="S24" s="65">
        <f t="shared" si="5"/>
        <v>0.78888888888888886</v>
      </c>
      <c r="T24" s="66">
        <f t="shared" si="6"/>
        <v>2.1333333333333333</v>
      </c>
      <c r="U24" s="67">
        <f>VLOOKUP(F24,'[1]Data for Unify Return'!$A:$B,2,0)</f>
        <v>611</v>
      </c>
      <c r="V24" s="68">
        <f t="shared" si="7"/>
        <v>2.8078286961265686</v>
      </c>
      <c r="W24" s="68">
        <f t="shared" si="8"/>
        <v>2.7510911074740858</v>
      </c>
      <c r="X24" s="68">
        <f t="shared" si="9"/>
        <v>5.5589198036006549</v>
      </c>
      <c r="Z24" s="49" t="s">
        <v>302</v>
      </c>
      <c r="AA24" s="49">
        <v>0</v>
      </c>
      <c r="AB24" s="106"/>
      <c r="AK24" s="99" t="str">
        <f t="shared" si="10"/>
        <v/>
      </c>
      <c r="AL24" s="99" t="str">
        <f t="shared" si="11"/>
        <v/>
      </c>
      <c r="AV24" s="115" t="str">
        <f t="shared" si="0"/>
        <v>NQ1CONNAUGHT MEWS SUITES 6-10</v>
      </c>
      <c r="AW24" s="116" t="s">
        <v>7918</v>
      </c>
      <c r="AX24" s="116" t="s">
        <v>7919</v>
      </c>
      <c r="AY24" s="116" t="s">
        <v>7918</v>
      </c>
      <c r="AZ24" s="116" t="s">
        <v>7919</v>
      </c>
      <c r="BA24" s="116" t="str">
        <f t="shared" si="1"/>
        <v>NQ1</v>
      </c>
      <c r="BB24" s="37" t="s">
        <v>717</v>
      </c>
    </row>
    <row r="25" spans="1:54" ht="30" x14ac:dyDescent="0.2">
      <c r="A25" s="58" t="str">
        <f t="shared" si="13"/>
        <v/>
      </c>
      <c r="B25" s="50">
        <f t="shared" si="12"/>
        <v>2</v>
      </c>
      <c r="C25" s="50"/>
      <c r="D25" s="59" t="str">
        <f t="shared" si="2"/>
        <v>RWG02</v>
      </c>
      <c r="E25" s="75" t="s">
        <v>10709</v>
      </c>
      <c r="F25" s="60" t="s">
        <v>11094</v>
      </c>
      <c r="G25" s="78" t="s">
        <v>751</v>
      </c>
      <c r="H25" s="85"/>
      <c r="I25" s="144">
        <v>1192.5</v>
      </c>
      <c r="J25" s="144">
        <v>1174.6666666666667</v>
      </c>
      <c r="K25" s="144">
        <v>1725</v>
      </c>
      <c r="L25" s="144">
        <v>2388.75</v>
      </c>
      <c r="M25" s="144">
        <v>1380</v>
      </c>
      <c r="N25" s="144">
        <v>1322.5</v>
      </c>
      <c r="O25" s="144">
        <v>1035</v>
      </c>
      <c r="P25" s="144">
        <v>1874.5</v>
      </c>
      <c r="Q25" s="65">
        <f t="shared" si="3"/>
        <v>0.98504542278127194</v>
      </c>
      <c r="R25" s="66">
        <f t="shared" si="4"/>
        <v>1.3847826086956523</v>
      </c>
      <c r="S25" s="65">
        <f t="shared" si="5"/>
        <v>0.95833333333333337</v>
      </c>
      <c r="T25" s="66">
        <f t="shared" si="6"/>
        <v>1.8111111111111111</v>
      </c>
      <c r="U25" s="67">
        <f>VLOOKUP(F25,'[1]Data for Unify Return'!$A:$B,2,0)</f>
        <v>837</v>
      </c>
      <c r="V25" s="68">
        <f t="shared" si="7"/>
        <v>2.9834727200318603</v>
      </c>
      <c r="W25" s="68">
        <f t="shared" si="8"/>
        <v>5.0934886499402632</v>
      </c>
      <c r="X25" s="68">
        <f t="shared" si="9"/>
        <v>8.076961369972123</v>
      </c>
      <c r="Z25" s="49" t="s">
        <v>303</v>
      </c>
      <c r="AA25" s="49">
        <v>0</v>
      </c>
      <c r="AB25" s="106"/>
      <c r="AK25" s="99" t="str">
        <f t="shared" si="10"/>
        <v/>
      </c>
      <c r="AL25" s="99" t="str">
        <f t="shared" si="11"/>
        <v/>
      </c>
      <c r="AV25" s="115" t="str">
        <f t="shared" si="0"/>
        <v>NQ1CORNERSTONE</v>
      </c>
      <c r="AW25" s="116" t="s">
        <v>7916</v>
      </c>
      <c r="AX25" s="116" t="s">
        <v>7917</v>
      </c>
      <c r="AY25" s="116" t="s">
        <v>7916</v>
      </c>
      <c r="AZ25" s="116" t="s">
        <v>7917</v>
      </c>
      <c r="BA25" s="116" t="str">
        <f t="shared" si="1"/>
        <v>NQ1</v>
      </c>
      <c r="BB25" s="37" t="s">
        <v>10990</v>
      </c>
    </row>
    <row r="26" spans="1:54" ht="15" x14ac:dyDescent="0.2">
      <c r="A26" s="58" t="str">
        <f t="shared" si="13"/>
        <v/>
      </c>
      <c r="B26" s="50">
        <f t="shared" si="12"/>
        <v>2</v>
      </c>
      <c r="C26" s="50"/>
      <c r="D26" s="59" t="str">
        <f t="shared" si="2"/>
        <v>RWG02</v>
      </c>
      <c r="E26" s="75" t="s">
        <v>10709</v>
      </c>
      <c r="F26" s="60" t="s">
        <v>11095</v>
      </c>
      <c r="G26" s="78" t="s">
        <v>312</v>
      </c>
      <c r="H26" s="85"/>
      <c r="I26" s="144">
        <v>2135</v>
      </c>
      <c r="J26" s="144">
        <v>1986.8833333333334</v>
      </c>
      <c r="K26" s="144">
        <v>1743.25</v>
      </c>
      <c r="L26" s="144">
        <v>2536.5</v>
      </c>
      <c r="M26" s="144">
        <v>1728</v>
      </c>
      <c r="N26" s="144">
        <v>1705</v>
      </c>
      <c r="O26" s="144">
        <v>1035</v>
      </c>
      <c r="P26" s="144">
        <v>1541.25</v>
      </c>
      <c r="Q26" s="65">
        <f t="shared" si="3"/>
        <v>0.93062451209992203</v>
      </c>
      <c r="R26" s="66">
        <f t="shared" si="4"/>
        <v>1.4550408719346049</v>
      </c>
      <c r="S26" s="65">
        <f t="shared" si="5"/>
        <v>0.98668981481481477</v>
      </c>
      <c r="T26" s="66">
        <f t="shared" si="6"/>
        <v>1.4891304347826086</v>
      </c>
      <c r="U26" s="67">
        <f>VLOOKUP(F26,'[1]Data for Unify Return'!$A:$B,2,0)</f>
        <v>1125</v>
      </c>
      <c r="V26" s="68">
        <f t="shared" si="7"/>
        <v>3.2816740740740742</v>
      </c>
      <c r="W26" s="68">
        <f t="shared" si="8"/>
        <v>3.6246666666666667</v>
      </c>
      <c r="X26" s="68">
        <f t="shared" si="9"/>
        <v>6.9063407407407409</v>
      </c>
      <c r="Z26" s="49" t="s">
        <v>304</v>
      </c>
      <c r="AA26" s="49">
        <v>0</v>
      </c>
      <c r="AB26" s="106"/>
      <c r="AK26" s="99" t="str">
        <f t="shared" si="10"/>
        <v/>
      </c>
      <c r="AL26" s="99" t="str">
        <f t="shared" si="11"/>
        <v/>
      </c>
      <c r="AV26" s="115" t="str">
        <f t="shared" si="0"/>
        <v>NQ1FRYATT HOSPITAL</v>
      </c>
      <c r="AW26" s="116" t="s">
        <v>7909</v>
      </c>
      <c r="AX26" s="116" t="s">
        <v>7910</v>
      </c>
      <c r="AY26" s="116" t="s">
        <v>7909</v>
      </c>
      <c r="AZ26" s="116" t="s">
        <v>7910</v>
      </c>
      <c r="BA26" s="116" t="str">
        <f t="shared" si="1"/>
        <v>NQ1</v>
      </c>
      <c r="BB26" s="37" t="s">
        <v>10991</v>
      </c>
    </row>
    <row r="27" spans="1:54" ht="30" x14ac:dyDescent="0.2">
      <c r="A27" s="58" t="str">
        <f t="shared" si="13"/>
        <v/>
      </c>
      <c r="B27" s="50">
        <f t="shared" si="12"/>
        <v>2</v>
      </c>
      <c r="C27" s="50"/>
      <c r="D27" s="59" t="str">
        <f t="shared" si="2"/>
        <v>RWG02</v>
      </c>
      <c r="E27" s="75" t="s">
        <v>10709</v>
      </c>
      <c r="F27" s="60" t="s">
        <v>11096</v>
      </c>
      <c r="G27" s="78" t="s">
        <v>323</v>
      </c>
      <c r="H27" s="85"/>
      <c r="I27" s="144">
        <v>847.5</v>
      </c>
      <c r="J27" s="144">
        <v>828</v>
      </c>
      <c r="K27" s="144">
        <v>345</v>
      </c>
      <c r="L27" s="144">
        <v>606.25</v>
      </c>
      <c r="M27" s="144">
        <v>690</v>
      </c>
      <c r="N27" s="144">
        <v>690</v>
      </c>
      <c r="O27" s="144">
        <v>345.75</v>
      </c>
      <c r="P27" s="144">
        <v>679.25</v>
      </c>
      <c r="Q27" s="65">
        <f t="shared" si="3"/>
        <v>0.97699115044247786</v>
      </c>
      <c r="R27" s="66">
        <f t="shared" si="4"/>
        <v>1.7572463768115942</v>
      </c>
      <c r="S27" s="65">
        <f t="shared" si="5"/>
        <v>1</v>
      </c>
      <c r="T27" s="66">
        <f t="shared" si="6"/>
        <v>1.9645697758496024</v>
      </c>
      <c r="U27" s="67">
        <f>VLOOKUP(F27,'[1]Data for Unify Return'!$A:$B,2,0)</f>
        <v>370</v>
      </c>
      <c r="V27" s="68">
        <f t="shared" si="7"/>
        <v>4.102702702702703</v>
      </c>
      <c r="W27" s="68">
        <f t="shared" si="8"/>
        <v>3.4743243243243245</v>
      </c>
      <c r="X27" s="68">
        <f t="shared" si="9"/>
        <v>7.577027027027027</v>
      </c>
      <c r="Z27" s="49" t="s">
        <v>305</v>
      </c>
      <c r="AA27" s="49">
        <v>0</v>
      </c>
      <c r="AB27" s="106"/>
      <c r="AK27" s="99" t="str">
        <f t="shared" si="10"/>
        <v/>
      </c>
      <c r="AL27" s="99" t="str">
        <f t="shared" si="11"/>
        <v/>
      </c>
      <c r="AV27" s="115" t="str">
        <f t="shared" si="0"/>
        <v>NVCASHTEAD HOSPITAL</v>
      </c>
      <c r="AW27" s="116" t="s">
        <v>8653</v>
      </c>
      <c r="AX27" s="116" t="s">
        <v>8654</v>
      </c>
      <c r="AY27" s="116" t="s">
        <v>8653</v>
      </c>
      <c r="AZ27" s="116" t="s">
        <v>8654</v>
      </c>
      <c r="BA27" s="116" t="str">
        <f t="shared" si="1"/>
        <v>NVC</v>
      </c>
    </row>
    <row r="28" spans="1:54" ht="30" x14ac:dyDescent="0.2">
      <c r="A28" s="58" t="str">
        <f t="shared" si="13"/>
        <v/>
      </c>
      <c r="B28" s="50">
        <f t="shared" si="12"/>
        <v>2</v>
      </c>
      <c r="C28" s="50"/>
      <c r="D28" s="59" t="str">
        <f t="shared" si="2"/>
        <v>RWG02</v>
      </c>
      <c r="E28" s="75" t="s">
        <v>10709</v>
      </c>
      <c r="F28" s="60" t="s">
        <v>11097</v>
      </c>
      <c r="G28" s="78" t="s">
        <v>751</v>
      </c>
      <c r="H28" s="85"/>
      <c r="I28" s="144">
        <v>1625.8333333333301</v>
      </c>
      <c r="J28" s="144">
        <v>1553.3333333333333</v>
      </c>
      <c r="K28" s="144">
        <v>2755.8333333333298</v>
      </c>
      <c r="L28" s="144">
        <v>3580.5</v>
      </c>
      <c r="M28" s="144">
        <v>1382</v>
      </c>
      <c r="N28" s="144">
        <v>1428</v>
      </c>
      <c r="O28" s="144">
        <v>1725</v>
      </c>
      <c r="P28" s="144">
        <v>2806</v>
      </c>
      <c r="Q28" s="65">
        <f t="shared" si="3"/>
        <v>0.95540748334187786</v>
      </c>
      <c r="R28" s="66">
        <f t="shared" si="4"/>
        <v>1.2992440278197779</v>
      </c>
      <c r="S28" s="65">
        <f t="shared" si="5"/>
        <v>1.0332850940665701</v>
      </c>
      <c r="T28" s="66">
        <f t="shared" si="6"/>
        <v>1.6266666666666667</v>
      </c>
      <c r="U28" s="67">
        <f>VLOOKUP(F28,'[1]Data for Unify Return'!$A:$B,2,0)</f>
        <v>1107</v>
      </c>
      <c r="V28" s="68">
        <f t="shared" si="7"/>
        <v>2.6931647094248716</v>
      </c>
      <c r="W28" s="68">
        <f t="shared" si="8"/>
        <v>5.7691960252935859</v>
      </c>
      <c r="X28" s="68">
        <f t="shared" si="9"/>
        <v>8.4623607347184571</v>
      </c>
      <c r="Z28" s="49" t="s">
        <v>306</v>
      </c>
      <c r="AA28" s="49">
        <v>0</v>
      </c>
      <c r="AB28" s="106"/>
      <c r="AK28" s="99" t="str">
        <f t="shared" si="10"/>
        <v/>
      </c>
      <c r="AL28" s="99" t="str">
        <f t="shared" si="11"/>
        <v/>
      </c>
      <c r="AV28" s="115" t="str">
        <f t="shared" si="0"/>
        <v>NVCBLAKELANDS HOSPITAL</v>
      </c>
      <c r="AW28" s="116" t="s">
        <v>8655</v>
      </c>
      <c r="AX28" s="116" t="s">
        <v>8656</v>
      </c>
      <c r="AY28" s="116" t="s">
        <v>8655</v>
      </c>
      <c r="AZ28" s="116" t="s">
        <v>8656</v>
      </c>
      <c r="BA28" s="116" t="str">
        <f t="shared" si="1"/>
        <v>NVC</v>
      </c>
      <c r="BB28" s="37" t="s">
        <v>718</v>
      </c>
    </row>
    <row r="29" spans="1:54" ht="30" x14ac:dyDescent="0.2">
      <c r="A29" s="58" t="str">
        <f t="shared" si="13"/>
        <v/>
      </c>
      <c r="B29" s="50">
        <f t="shared" si="12"/>
        <v>2</v>
      </c>
      <c r="C29" s="50"/>
      <c r="D29" s="59" t="str">
        <f t="shared" si="2"/>
        <v>RWG02</v>
      </c>
      <c r="E29" s="75" t="s">
        <v>10709</v>
      </c>
      <c r="F29" s="60" t="s">
        <v>11098</v>
      </c>
      <c r="G29" s="78" t="s">
        <v>751</v>
      </c>
      <c r="H29" s="85"/>
      <c r="I29" s="144">
        <v>1193.5</v>
      </c>
      <c r="J29" s="144">
        <v>938.75</v>
      </c>
      <c r="K29" s="144">
        <v>1610</v>
      </c>
      <c r="L29" s="144">
        <v>1765.25</v>
      </c>
      <c r="M29" s="144">
        <v>1026.8333333333301</v>
      </c>
      <c r="N29" s="144">
        <v>1015.3333333333334</v>
      </c>
      <c r="O29" s="144">
        <v>1610</v>
      </c>
      <c r="P29" s="144">
        <v>1575.5</v>
      </c>
      <c r="Q29" s="65">
        <f t="shared" si="3"/>
        <v>0.78655215751989949</v>
      </c>
      <c r="R29" s="66">
        <f t="shared" si="4"/>
        <v>1.0964285714285715</v>
      </c>
      <c r="S29" s="65">
        <f t="shared" si="5"/>
        <v>0.98880051939620506</v>
      </c>
      <c r="T29" s="66">
        <f t="shared" si="6"/>
        <v>0.97857142857142854</v>
      </c>
      <c r="U29" s="67">
        <f>VLOOKUP(F29,'[1]Data for Unify Return'!$A:$B,2,0)</f>
        <v>720</v>
      </c>
      <c r="V29" s="68">
        <f t="shared" si="7"/>
        <v>2.7140046296296299</v>
      </c>
      <c r="W29" s="68">
        <f t="shared" si="8"/>
        <v>4.6399305555555559</v>
      </c>
      <c r="X29" s="68">
        <f t="shared" si="9"/>
        <v>7.3539351851851862</v>
      </c>
      <c r="Z29" s="49" t="s">
        <v>307</v>
      </c>
      <c r="AA29" s="49">
        <v>0</v>
      </c>
      <c r="AB29" s="106"/>
      <c r="AK29" s="99" t="str">
        <f t="shared" si="10"/>
        <v/>
      </c>
      <c r="AL29" s="99" t="str">
        <f t="shared" si="11"/>
        <v/>
      </c>
      <c r="AV29" s="115" t="str">
        <f t="shared" si="0"/>
        <v>NVCBODMIN NHS TREATMENT CENTRE</v>
      </c>
      <c r="AW29" s="116" t="s">
        <v>8657</v>
      </c>
      <c r="AX29" s="116" t="s">
        <v>8658</v>
      </c>
      <c r="AY29" s="116" t="s">
        <v>8657</v>
      </c>
      <c r="AZ29" s="116" t="s">
        <v>8658</v>
      </c>
      <c r="BA29" s="116" t="str">
        <f t="shared" si="1"/>
        <v>NVC</v>
      </c>
      <c r="BB29" s="37" t="str">
        <f>CONCATENATE($BB$25,$BB$21,$BB$26,$BB$23)</f>
        <v>$Ax3174:$Ax3178</v>
      </c>
    </row>
    <row r="30" spans="1:54" ht="30" x14ac:dyDescent="0.2">
      <c r="A30" s="58" t="str">
        <f t="shared" si="13"/>
        <v/>
      </c>
      <c r="B30" s="50">
        <f t="shared" si="12"/>
        <v>2</v>
      </c>
      <c r="C30" s="50"/>
      <c r="D30" s="59" t="str">
        <f t="shared" si="2"/>
        <v>RWG02</v>
      </c>
      <c r="E30" s="75" t="s">
        <v>10709</v>
      </c>
      <c r="F30" s="60" t="s">
        <v>11099</v>
      </c>
      <c r="G30" s="78" t="s">
        <v>751</v>
      </c>
      <c r="H30" s="85"/>
      <c r="I30" s="144">
        <v>1164.9833333333299</v>
      </c>
      <c r="J30" s="144">
        <v>996.98333333333335</v>
      </c>
      <c r="K30" s="144">
        <v>690</v>
      </c>
      <c r="L30" s="144">
        <v>1282.9833333333333</v>
      </c>
      <c r="M30" s="144">
        <v>1035.5833333333301</v>
      </c>
      <c r="N30" s="144">
        <v>1035.5833333333333</v>
      </c>
      <c r="O30" s="144">
        <v>345</v>
      </c>
      <c r="P30" s="144">
        <v>977.5</v>
      </c>
      <c r="Q30" s="65">
        <f t="shared" si="3"/>
        <v>0.85579192835377005</v>
      </c>
      <c r="R30" s="66">
        <f t="shared" si="4"/>
        <v>1.8593961352657005</v>
      </c>
      <c r="S30" s="65">
        <f t="shared" si="5"/>
        <v>1.0000000000000031</v>
      </c>
      <c r="T30" s="66">
        <f t="shared" si="6"/>
        <v>2.8333333333333335</v>
      </c>
      <c r="U30" s="67">
        <f>VLOOKUP(F30,'[1]Data for Unify Return'!$A:$B,2,0)</f>
        <v>537</v>
      </c>
      <c r="V30" s="68">
        <f t="shared" si="7"/>
        <v>3.7850403476101797</v>
      </c>
      <c r="W30" s="68">
        <f t="shared" si="8"/>
        <v>4.2094661700806952</v>
      </c>
      <c r="X30" s="68">
        <f t="shared" si="9"/>
        <v>7.9945065176908754</v>
      </c>
      <c r="Z30" s="49" t="s">
        <v>308</v>
      </c>
      <c r="AA30" s="49">
        <v>0</v>
      </c>
      <c r="AB30" s="106"/>
      <c r="AK30" s="99" t="str">
        <f t="shared" si="10"/>
        <v/>
      </c>
      <c r="AL30" s="99" t="str">
        <f t="shared" si="11"/>
        <v/>
      </c>
      <c r="AV30" s="115" t="str">
        <f t="shared" si="0"/>
        <v>NVCBOSTON WEST HOSPITAL</v>
      </c>
      <c r="AW30" s="116" t="s">
        <v>8659</v>
      </c>
      <c r="AX30" s="116" t="s">
        <v>8660</v>
      </c>
      <c r="AY30" s="116" t="s">
        <v>8659</v>
      </c>
      <c r="AZ30" s="116" t="s">
        <v>8660</v>
      </c>
      <c r="BA30" s="116" t="str">
        <f t="shared" si="1"/>
        <v>NVC</v>
      </c>
    </row>
    <row r="31" spans="1:54" ht="30" x14ac:dyDescent="0.2">
      <c r="A31" s="58" t="str">
        <f t="shared" si="13"/>
        <v/>
      </c>
      <c r="B31" s="50">
        <f t="shared" si="12"/>
        <v>2</v>
      </c>
      <c r="C31" s="50"/>
      <c r="D31" s="59" t="str">
        <f t="shared" si="2"/>
        <v>RWG02</v>
      </c>
      <c r="E31" s="75" t="s">
        <v>10709</v>
      </c>
      <c r="F31" s="60" t="s">
        <v>11100</v>
      </c>
      <c r="G31" s="78" t="s">
        <v>309</v>
      </c>
      <c r="H31" s="85"/>
      <c r="I31" s="144">
        <v>5250.5</v>
      </c>
      <c r="J31" s="144">
        <v>5388.5</v>
      </c>
      <c r="K31" s="144">
        <v>434</v>
      </c>
      <c r="L31" s="144">
        <v>517.75</v>
      </c>
      <c r="M31" s="144">
        <v>4689.5</v>
      </c>
      <c r="N31" s="144">
        <v>4655</v>
      </c>
      <c r="O31" s="144">
        <v>299</v>
      </c>
      <c r="P31" s="144">
        <v>320.5</v>
      </c>
      <c r="Q31" s="65">
        <f t="shared" si="3"/>
        <v>1.0262832111227502</v>
      </c>
      <c r="R31" s="66">
        <f t="shared" si="4"/>
        <v>1.1929723502304148</v>
      </c>
      <c r="S31" s="65">
        <f t="shared" si="5"/>
        <v>0.99264313892739098</v>
      </c>
      <c r="T31" s="66">
        <f t="shared" si="6"/>
        <v>1.0719063545150502</v>
      </c>
      <c r="U31" s="67">
        <f>VLOOKUP(F31,'[1]Data for Unify Return'!$A:$B,2,0)</f>
        <v>434</v>
      </c>
      <c r="V31" s="68">
        <f t="shared" si="7"/>
        <v>23.141705069124423</v>
      </c>
      <c r="W31" s="68">
        <f t="shared" si="8"/>
        <v>1.9314516129032258</v>
      </c>
      <c r="X31" s="68">
        <f t="shared" si="9"/>
        <v>25.073156682027651</v>
      </c>
      <c r="Z31" s="49" t="s">
        <v>309</v>
      </c>
      <c r="AA31" s="49">
        <v>0</v>
      </c>
      <c r="AB31" s="106"/>
      <c r="AK31" s="99" t="str">
        <f t="shared" si="10"/>
        <v/>
      </c>
      <c r="AL31" s="99" t="str">
        <f t="shared" si="11"/>
        <v/>
      </c>
      <c r="AV31" s="115" t="str">
        <f t="shared" si="0"/>
        <v>NVCCLIFTON PARK HOSPITAL</v>
      </c>
      <c r="AW31" s="116" t="s">
        <v>8661</v>
      </c>
      <c r="AX31" s="116" t="s">
        <v>8662</v>
      </c>
      <c r="AY31" s="116" t="s">
        <v>8661</v>
      </c>
      <c r="AZ31" s="116" t="s">
        <v>8662</v>
      </c>
      <c r="BA31" s="116" t="str">
        <f t="shared" si="1"/>
        <v>NVC</v>
      </c>
    </row>
    <row r="32" spans="1:54" ht="30" x14ac:dyDescent="0.2">
      <c r="A32" s="58" t="str">
        <f t="shared" si="13"/>
        <v/>
      </c>
      <c r="B32" s="50">
        <f t="shared" si="12"/>
        <v>2</v>
      </c>
      <c r="C32" s="50"/>
      <c r="D32" s="59" t="str">
        <f t="shared" si="2"/>
        <v>RWG02</v>
      </c>
      <c r="E32" s="75" t="s">
        <v>10709</v>
      </c>
      <c r="F32" s="60" t="s">
        <v>11101</v>
      </c>
      <c r="G32" s="78" t="s">
        <v>295</v>
      </c>
      <c r="H32" s="85"/>
      <c r="I32" s="144">
        <v>1210</v>
      </c>
      <c r="J32" s="144">
        <v>1044.5833333333333</v>
      </c>
      <c r="K32" s="144">
        <v>920</v>
      </c>
      <c r="L32" s="144">
        <v>1132.3333333333333</v>
      </c>
      <c r="M32" s="144">
        <v>1046.25</v>
      </c>
      <c r="N32" s="144">
        <v>839.25</v>
      </c>
      <c r="O32" s="144">
        <v>345</v>
      </c>
      <c r="P32" s="144">
        <v>724.5</v>
      </c>
      <c r="Q32" s="65">
        <f t="shared" si="3"/>
        <v>0.86329201101928366</v>
      </c>
      <c r="R32" s="66">
        <f t="shared" si="4"/>
        <v>1.2307971014492753</v>
      </c>
      <c r="S32" s="65">
        <f t="shared" si="5"/>
        <v>0.80215053763440858</v>
      </c>
      <c r="T32" s="66">
        <f t="shared" si="6"/>
        <v>2.1</v>
      </c>
      <c r="U32" s="67">
        <f>VLOOKUP(F32,'[1]Data for Unify Return'!$A:$B,2,0)</f>
        <v>624</v>
      </c>
      <c r="V32" s="68">
        <f t="shared" si="7"/>
        <v>3.018963675213675</v>
      </c>
      <c r="W32" s="68">
        <f t="shared" si="8"/>
        <v>2.9756944444444442</v>
      </c>
      <c r="X32" s="68">
        <f t="shared" si="9"/>
        <v>5.9946581196581192</v>
      </c>
      <c r="Z32" s="49" t="s">
        <v>310</v>
      </c>
      <c r="AA32" s="49">
        <v>0</v>
      </c>
      <c r="AB32" s="106"/>
      <c r="AK32" s="99" t="str">
        <f t="shared" si="10"/>
        <v/>
      </c>
      <c r="AL32" s="99" t="str">
        <f t="shared" si="11"/>
        <v/>
      </c>
      <c r="AV32" s="115" t="str">
        <f t="shared" si="0"/>
        <v>NVCCOBALT HOSPITAL</v>
      </c>
      <c r="AW32" s="116" t="s">
        <v>8663</v>
      </c>
      <c r="AX32" s="116" t="s">
        <v>8664</v>
      </c>
      <c r="AY32" s="116" t="s">
        <v>8663</v>
      </c>
      <c r="AZ32" s="116" t="s">
        <v>8664</v>
      </c>
      <c r="BA32" s="116" t="str">
        <f t="shared" si="1"/>
        <v>NVC</v>
      </c>
    </row>
    <row r="33" spans="1:53" ht="15" x14ac:dyDescent="0.2">
      <c r="A33" s="58" t="str">
        <f t="shared" si="13"/>
        <v/>
      </c>
      <c r="B33" s="50">
        <f t="shared" si="12"/>
        <v>0</v>
      </c>
      <c r="C33" s="50"/>
      <c r="D33" s="59" t="str">
        <f t="shared" si="2"/>
        <v>RWG03</v>
      </c>
      <c r="E33" s="75" t="s">
        <v>10708</v>
      </c>
      <c r="F33" s="60" t="s">
        <v>11102</v>
      </c>
      <c r="G33" s="78" t="s">
        <v>293</v>
      </c>
      <c r="H33" s="85"/>
      <c r="I33" s="144">
        <v>2267.3333333333298</v>
      </c>
      <c r="J33" s="144">
        <v>1719.5833333333333</v>
      </c>
      <c r="K33" s="144">
        <v>2414</v>
      </c>
      <c r="L33" s="144">
        <v>1730.5</v>
      </c>
      <c r="M33" s="144">
        <v>1725</v>
      </c>
      <c r="N33" s="144">
        <v>1449</v>
      </c>
      <c r="O33" s="144">
        <v>1380</v>
      </c>
      <c r="P33" s="144">
        <v>816.5</v>
      </c>
      <c r="Q33" s="65">
        <f t="shared" si="3"/>
        <v>0.75841664216407056</v>
      </c>
      <c r="R33" s="66">
        <f t="shared" si="4"/>
        <v>0.71685998342999169</v>
      </c>
      <c r="S33" s="65">
        <f t="shared" si="5"/>
        <v>0.84</v>
      </c>
      <c r="T33" s="66">
        <f t="shared" si="6"/>
        <v>0.59166666666666667</v>
      </c>
      <c r="U33" s="67">
        <f>VLOOKUP(F33,'[1]Data for Unify Return'!$A:$B,2,0)</f>
        <v>685</v>
      </c>
      <c r="V33" s="68">
        <f t="shared" si="7"/>
        <v>4.6256690997566903</v>
      </c>
      <c r="W33" s="68">
        <f t="shared" si="8"/>
        <v>3.7182481751824819</v>
      </c>
      <c r="X33" s="68">
        <f t="shared" si="9"/>
        <v>8.343917274939173</v>
      </c>
      <c r="Z33" s="49" t="s">
        <v>311</v>
      </c>
      <c r="AA33" s="49">
        <v>0</v>
      </c>
      <c r="AB33" s="106"/>
      <c r="AK33" s="99" t="str">
        <f t="shared" si="10"/>
        <v/>
      </c>
      <c r="AL33" s="99" t="str">
        <f t="shared" si="11"/>
        <v/>
      </c>
      <c r="AV33" s="115" t="str">
        <f t="shared" si="0"/>
        <v>NVCDUCHY HOSPITAL</v>
      </c>
      <c r="AW33" s="116" t="s">
        <v>8665</v>
      </c>
      <c r="AX33" s="116" t="s">
        <v>8666</v>
      </c>
      <c r="AY33" s="116" t="s">
        <v>8665</v>
      </c>
      <c r="AZ33" s="116" t="s">
        <v>8666</v>
      </c>
      <c r="BA33" s="116" t="str">
        <f t="shared" si="1"/>
        <v>NVC</v>
      </c>
    </row>
    <row r="34" spans="1:53" ht="15" x14ac:dyDescent="0.2">
      <c r="A34" s="58" t="str">
        <f t="shared" si="13"/>
        <v/>
      </c>
      <c r="B34" s="50">
        <f t="shared" si="12"/>
        <v>2</v>
      </c>
      <c r="C34" s="50"/>
      <c r="D34" s="59" t="str">
        <f t="shared" si="2"/>
        <v>RWG02</v>
      </c>
      <c r="E34" s="75" t="s">
        <v>10709</v>
      </c>
      <c r="F34" s="60" t="s">
        <v>11103</v>
      </c>
      <c r="G34" s="78" t="s">
        <v>754</v>
      </c>
      <c r="H34" s="85"/>
      <c r="I34" s="144">
        <v>1901</v>
      </c>
      <c r="J34" s="144">
        <v>1394.6166666666666</v>
      </c>
      <c r="K34" s="144">
        <v>1380</v>
      </c>
      <c r="L34" s="144">
        <v>1978</v>
      </c>
      <c r="M34" s="144">
        <v>1380</v>
      </c>
      <c r="N34" s="144">
        <v>1334</v>
      </c>
      <c r="O34" s="144">
        <v>1035</v>
      </c>
      <c r="P34" s="144">
        <v>1173</v>
      </c>
      <c r="Q34" s="65">
        <f t="shared" si="3"/>
        <v>0.73362265474311761</v>
      </c>
      <c r="R34" s="66">
        <f t="shared" si="4"/>
        <v>1.4333333333333333</v>
      </c>
      <c r="S34" s="65">
        <f t="shared" si="5"/>
        <v>0.96666666666666667</v>
      </c>
      <c r="T34" s="66">
        <f t="shared" si="6"/>
        <v>1.1333333333333333</v>
      </c>
      <c r="U34" s="67">
        <f>VLOOKUP(F34,'[1]Data for Unify Return'!$A:$B,2,0)</f>
        <v>906</v>
      </c>
      <c r="V34" s="68">
        <f t="shared" si="7"/>
        <v>3.0117181751287712</v>
      </c>
      <c r="W34" s="68">
        <f t="shared" si="8"/>
        <v>3.4779249448123619</v>
      </c>
      <c r="X34" s="68">
        <f t="shared" si="9"/>
        <v>6.4896431199411335</v>
      </c>
      <c r="Z34" s="49" t="s">
        <v>312</v>
      </c>
      <c r="AA34" s="49">
        <v>0</v>
      </c>
      <c r="AB34" s="106"/>
      <c r="AK34" s="99" t="str">
        <f t="shared" si="10"/>
        <v/>
      </c>
      <c r="AL34" s="99" t="str">
        <f t="shared" si="11"/>
        <v/>
      </c>
      <c r="AV34" s="115" t="str">
        <f t="shared" si="0"/>
        <v>NVCEUXTON HALL HOSPITAL</v>
      </c>
      <c r="AW34" s="116" t="s">
        <v>8667</v>
      </c>
      <c r="AX34" s="116" t="s">
        <v>8668</v>
      </c>
      <c r="AY34" s="116" t="s">
        <v>8667</v>
      </c>
      <c r="AZ34" s="116" t="s">
        <v>8668</v>
      </c>
      <c r="BA34" s="116" t="str">
        <f t="shared" si="1"/>
        <v>NVC</v>
      </c>
    </row>
    <row r="35" spans="1:53" ht="15" x14ac:dyDescent="0.2">
      <c r="A35" s="58" t="str">
        <f t="shared" si="13"/>
        <v/>
      </c>
      <c r="B35" s="50">
        <f t="shared" si="12"/>
        <v>2</v>
      </c>
      <c r="C35" s="50"/>
      <c r="D35" s="59" t="str">
        <f t="shared" si="2"/>
        <v>RWG02</v>
      </c>
      <c r="E35" s="75" t="s">
        <v>10709</v>
      </c>
      <c r="F35" s="60" t="s">
        <v>11104</v>
      </c>
      <c r="G35" s="78" t="s">
        <v>293</v>
      </c>
      <c r="H35" s="85"/>
      <c r="I35" s="144">
        <v>1796.5</v>
      </c>
      <c r="J35" s="144">
        <v>1285.3333333333333</v>
      </c>
      <c r="K35" s="144">
        <v>1035</v>
      </c>
      <c r="L35" s="144">
        <v>1656</v>
      </c>
      <c r="M35" s="144">
        <v>1380</v>
      </c>
      <c r="N35" s="144">
        <v>1196</v>
      </c>
      <c r="O35" s="144">
        <v>690</v>
      </c>
      <c r="P35" s="144">
        <v>966.5</v>
      </c>
      <c r="Q35" s="65">
        <f t="shared" si="3"/>
        <v>0.71546525651730208</v>
      </c>
      <c r="R35" s="66">
        <f t="shared" si="4"/>
        <v>1.6</v>
      </c>
      <c r="S35" s="65">
        <f t="shared" si="5"/>
        <v>0.8666666666666667</v>
      </c>
      <c r="T35" s="66">
        <f t="shared" si="6"/>
        <v>1.4007246376811595</v>
      </c>
      <c r="U35" s="67">
        <f>VLOOKUP(F35,'[1]Data for Unify Return'!$A:$B,2,0)</f>
        <v>736</v>
      </c>
      <c r="V35" s="68">
        <f t="shared" si="7"/>
        <v>3.3713768115942027</v>
      </c>
      <c r="W35" s="68">
        <f t="shared" si="8"/>
        <v>3.5631793478260869</v>
      </c>
      <c r="X35" s="68">
        <f t="shared" si="9"/>
        <v>6.9345561594202891</v>
      </c>
      <c r="Z35" s="49" t="s">
        <v>313</v>
      </c>
      <c r="AA35" s="49">
        <v>0</v>
      </c>
      <c r="AB35" s="106"/>
      <c r="AK35" s="99" t="str">
        <f t="shared" si="10"/>
        <v/>
      </c>
      <c r="AL35" s="99" t="str">
        <f t="shared" si="11"/>
        <v/>
      </c>
      <c r="AV35" s="115" t="str">
        <f t="shared" si="0"/>
        <v>NVCFITZWILLIAM HOSPITAL</v>
      </c>
      <c r="AW35" s="116" t="s">
        <v>8669</v>
      </c>
      <c r="AX35" s="116" t="s">
        <v>8670</v>
      </c>
      <c r="AY35" s="116" t="s">
        <v>8669</v>
      </c>
      <c r="AZ35" s="116" t="s">
        <v>8670</v>
      </c>
      <c r="BA35" s="116" t="str">
        <f t="shared" si="1"/>
        <v>NVC</v>
      </c>
    </row>
    <row r="36" spans="1:53" ht="15" x14ac:dyDescent="0.2">
      <c r="A36" s="58" t="str">
        <f t="shared" si="13"/>
        <v/>
      </c>
      <c r="B36" s="50">
        <f t="shared" si="12"/>
        <v>2</v>
      </c>
      <c r="C36" s="50"/>
      <c r="D36" s="59" t="str">
        <f t="shared" si="2"/>
        <v>RWG02</v>
      </c>
      <c r="E36" s="75" t="s">
        <v>10709</v>
      </c>
      <c r="F36" s="60" t="s">
        <v>11105</v>
      </c>
      <c r="G36" s="78" t="s">
        <v>293</v>
      </c>
      <c r="H36" s="85"/>
      <c r="I36" s="144">
        <v>865</v>
      </c>
      <c r="J36" s="144">
        <v>864.75</v>
      </c>
      <c r="K36" s="144">
        <v>690</v>
      </c>
      <c r="L36" s="144">
        <v>1051.0833333333333</v>
      </c>
      <c r="M36" s="144">
        <v>690</v>
      </c>
      <c r="N36" s="144">
        <v>736</v>
      </c>
      <c r="O36" s="144">
        <v>345</v>
      </c>
      <c r="P36" s="144">
        <v>540.5</v>
      </c>
      <c r="Q36" s="65">
        <f t="shared" si="3"/>
        <v>0.99971098265895952</v>
      </c>
      <c r="R36" s="66">
        <f t="shared" si="4"/>
        <v>1.5233091787439612</v>
      </c>
      <c r="S36" s="65">
        <f t="shared" si="5"/>
        <v>1.0666666666666667</v>
      </c>
      <c r="T36" s="66">
        <f t="shared" si="6"/>
        <v>1.5666666666666667</v>
      </c>
      <c r="U36" s="67">
        <f>VLOOKUP(F36,'[1]Data for Unify Return'!$A:$B,2,0)</f>
        <v>466</v>
      </c>
      <c r="V36" s="68">
        <f t="shared" si="7"/>
        <v>3.4350858369098711</v>
      </c>
      <c r="W36" s="68">
        <f t="shared" si="8"/>
        <v>3.4154148783977107</v>
      </c>
      <c r="X36" s="68">
        <f t="shared" si="9"/>
        <v>6.8505007153075814</v>
      </c>
      <c r="Z36" s="49" t="s">
        <v>314</v>
      </c>
      <c r="AA36" s="49">
        <v>0</v>
      </c>
      <c r="AB36" s="106"/>
      <c r="AK36" s="99" t="str">
        <f t="shared" si="10"/>
        <v/>
      </c>
      <c r="AL36" s="99" t="str">
        <f t="shared" si="11"/>
        <v/>
      </c>
      <c r="AV36" s="115" t="str">
        <f t="shared" si="0"/>
        <v>NVCFULWOOD HALL HOSPITAL</v>
      </c>
      <c r="AW36" s="116" t="s">
        <v>8671</v>
      </c>
      <c r="AX36" s="116" t="s">
        <v>8672</v>
      </c>
      <c r="AY36" s="116" t="s">
        <v>8671</v>
      </c>
      <c r="AZ36" s="116" t="s">
        <v>8672</v>
      </c>
      <c r="BA36" s="116" t="str">
        <f t="shared" si="1"/>
        <v>NVC</v>
      </c>
    </row>
    <row r="37" spans="1:53" ht="15" x14ac:dyDescent="0.2">
      <c r="A37" s="58" t="str">
        <f t="shared" si="13"/>
        <v/>
      </c>
      <c r="B37" s="50">
        <f t="shared" si="12"/>
        <v>2</v>
      </c>
      <c r="C37" s="50"/>
      <c r="D37" s="59" t="str">
        <f t="shared" si="2"/>
        <v>RWG02</v>
      </c>
      <c r="E37" s="75" t="s">
        <v>10709</v>
      </c>
      <c r="F37" s="60" t="s">
        <v>11106</v>
      </c>
      <c r="G37" s="78" t="s">
        <v>293</v>
      </c>
      <c r="H37" s="85"/>
      <c r="I37" s="144">
        <v>1210</v>
      </c>
      <c r="J37" s="144">
        <v>1155.25</v>
      </c>
      <c r="K37" s="144">
        <v>1023.5</v>
      </c>
      <c r="L37" s="144">
        <v>1540.5833333333333</v>
      </c>
      <c r="M37" s="144">
        <v>1035</v>
      </c>
      <c r="N37" s="144">
        <v>1115.25</v>
      </c>
      <c r="O37" s="144">
        <v>690</v>
      </c>
      <c r="P37" s="144">
        <v>908.5</v>
      </c>
      <c r="Q37" s="65">
        <f t="shared" si="3"/>
        <v>0.95475206611570251</v>
      </c>
      <c r="R37" s="66">
        <f t="shared" si="4"/>
        <v>1.5052108777072137</v>
      </c>
      <c r="S37" s="65">
        <f t="shared" si="5"/>
        <v>1.077536231884058</v>
      </c>
      <c r="T37" s="66">
        <f t="shared" si="6"/>
        <v>1.3166666666666667</v>
      </c>
      <c r="U37" s="67">
        <f>VLOOKUP(F37,'[1]Data for Unify Return'!$A:$B,2,0)</f>
        <v>646</v>
      </c>
      <c r="V37" s="68">
        <f t="shared" si="7"/>
        <v>3.5147058823529411</v>
      </c>
      <c r="W37" s="68">
        <f t="shared" si="8"/>
        <v>3.7911506707946332</v>
      </c>
      <c r="X37" s="68">
        <f t="shared" si="9"/>
        <v>7.3058565531475743</v>
      </c>
      <c r="Z37" s="49" t="s">
        <v>315</v>
      </c>
      <c r="AA37" s="49">
        <v>0</v>
      </c>
      <c r="AB37" s="106"/>
      <c r="AK37" s="99" t="str">
        <f t="shared" si="10"/>
        <v/>
      </c>
      <c r="AL37" s="99" t="str">
        <f t="shared" si="11"/>
        <v/>
      </c>
      <c r="AV37" s="115" t="str">
        <f t="shared" si="0"/>
        <v>NVCHORTON NHS TREATMENT CENTRE</v>
      </c>
      <c r="AW37" s="116" t="s">
        <v>8673</v>
      </c>
      <c r="AX37" s="116" t="s">
        <v>8674</v>
      </c>
      <c r="AY37" s="116" t="s">
        <v>8673</v>
      </c>
      <c r="AZ37" s="116" t="s">
        <v>8674</v>
      </c>
      <c r="BA37" s="116" t="str">
        <f t="shared" si="1"/>
        <v>NVC</v>
      </c>
    </row>
    <row r="38" spans="1:53" ht="30" x14ac:dyDescent="0.2">
      <c r="A38" s="58" t="str">
        <f t="shared" si="13"/>
        <v/>
      </c>
      <c r="B38" s="50">
        <f t="shared" si="12"/>
        <v>2</v>
      </c>
      <c r="C38" s="50"/>
      <c r="D38" s="59" t="str">
        <f t="shared" si="2"/>
        <v>RWG02</v>
      </c>
      <c r="E38" s="75" t="s">
        <v>10709</v>
      </c>
      <c r="F38" s="60" t="s">
        <v>11107</v>
      </c>
      <c r="G38" s="78" t="s">
        <v>295</v>
      </c>
      <c r="H38" s="85"/>
      <c r="I38" s="144">
        <v>1548.5</v>
      </c>
      <c r="J38" s="144">
        <v>1247.25</v>
      </c>
      <c r="K38" s="144">
        <v>1380</v>
      </c>
      <c r="L38" s="144">
        <v>2345</v>
      </c>
      <c r="M38" s="144">
        <v>1379.5</v>
      </c>
      <c r="N38" s="144">
        <v>1287.5</v>
      </c>
      <c r="O38" s="144">
        <v>1035</v>
      </c>
      <c r="P38" s="144">
        <v>1449</v>
      </c>
      <c r="Q38" s="65">
        <f t="shared" si="3"/>
        <v>0.80545689376816276</v>
      </c>
      <c r="R38" s="66">
        <f t="shared" si="4"/>
        <v>1.6992753623188406</v>
      </c>
      <c r="S38" s="65">
        <f t="shared" si="5"/>
        <v>0.9333091699891265</v>
      </c>
      <c r="T38" s="66">
        <f t="shared" si="6"/>
        <v>1.4</v>
      </c>
      <c r="U38" s="67">
        <f>VLOOKUP(F38,'[1]Data for Unify Return'!$A:$B,2,0)</f>
        <v>834</v>
      </c>
      <c r="V38" s="68">
        <f t="shared" si="7"/>
        <v>3.0392685851318944</v>
      </c>
      <c r="W38" s="68">
        <f t="shared" si="8"/>
        <v>4.5491606714628299</v>
      </c>
      <c r="X38" s="68">
        <f t="shared" si="9"/>
        <v>7.5884292565947238</v>
      </c>
      <c r="Z38" s="36" t="s">
        <v>11064</v>
      </c>
      <c r="AA38" s="49">
        <v>0</v>
      </c>
      <c r="AB38" s="106"/>
      <c r="AK38" s="99" t="str">
        <f t="shared" si="10"/>
        <v/>
      </c>
      <c r="AL38" s="99" t="str">
        <f t="shared" si="11"/>
        <v/>
      </c>
      <c r="AV38" s="115" t="str">
        <f t="shared" si="0"/>
        <v>NVCMOUNT STUART HOSPITAL</v>
      </c>
      <c r="AW38" s="116" t="s">
        <v>8675</v>
      </c>
      <c r="AX38" s="116" t="s">
        <v>8676</v>
      </c>
      <c r="AY38" s="116" t="s">
        <v>8675</v>
      </c>
      <c r="AZ38" s="116" t="s">
        <v>8676</v>
      </c>
      <c r="BA38" s="116" t="str">
        <f t="shared" si="1"/>
        <v>NVC</v>
      </c>
    </row>
    <row r="39" spans="1:53" ht="15" x14ac:dyDescent="0.2">
      <c r="A39" s="58" t="str">
        <f t="shared" si="13"/>
        <v/>
      </c>
      <c r="B39" s="50">
        <f t="shared" si="12"/>
        <v>0</v>
      </c>
      <c r="C39" s="50"/>
      <c r="D39" s="59" t="str">
        <f t="shared" si="2"/>
        <v>RWG02</v>
      </c>
      <c r="E39" s="75" t="s">
        <v>10709</v>
      </c>
      <c r="F39" s="60" t="s">
        <v>11108</v>
      </c>
      <c r="G39" s="78" t="s">
        <v>8144</v>
      </c>
      <c r="H39" s="85"/>
      <c r="I39" s="144">
        <v>1109.4166666666699</v>
      </c>
      <c r="J39" s="144">
        <v>1025.9166666666667</v>
      </c>
      <c r="K39" s="144">
        <v>345</v>
      </c>
      <c r="L39" s="144">
        <v>333.5</v>
      </c>
      <c r="M39" s="144">
        <v>1036.5</v>
      </c>
      <c r="N39" s="144">
        <v>940</v>
      </c>
      <c r="O39" s="144">
        <v>345</v>
      </c>
      <c r="P39" s="144">
        <v>333.5</v>
      </c>
      <c r="Q39" s="65">
        <f t="shared" si="3"/>
        <v>0.92473522121234619</v>
      </c>
      <c r="R39" s="66">
        <f t="shared" si="4"/>
        <v>0.96666666666666667</v>
      </c>
      <c r="S39" s="65">
        <f t="shared" si="5"/>
        <v>0.90689821514712976</v>
      </c>
      <c r="T39" s="66">
        <f t="shared" si="6"/>
        <v>0.96666666666666667</v>
      </c>
      <c r="U39" s="67">
        <f>VLOOKUP(F39,'[1]Data for Unify Return'!$A:$B,2,0)</f>
        <v>84</v>
      </c>
      <c r="V39" s="68">
        <f t="shared" si="7"/>
        <v>23.403769841269842</v>
      </c>
      <c r="W39" s="68">
        <f t="shared" si="8"/>
        <v>7.9404761904761907</v>
      </c>
      <c r="X39" s="68">
        <f t="shared" si="9"/>
        <v>31.344246031746035</v>
      </c>
      <c r="Z39" s="49" t="s">
        <v>316</v>
      </c>
      <c r="AA39" s="49">
        <v>0</v>
      </c>
      <c r="AB39" s="106"/>
      <c r="AK39" s="99" t="str">
        <f t="shared" si="10"/>
        <v/>
      </c>
      <c r="AL39" s="99" t="str">
        <f t="shared" si="11"/>
        <v/>
      </c>
      <c r="AV39" s="115" t="str">
        <f t="shared" si="0"/>
        <v>NVCNEW HALL HOSPITAL</v>
      </c>
      <c r="AW39" s="116" t="s">
        <v>8677</v>
      </c>
      <c r="AX39" s="116" t="s">
        <v>8678</v>
      </c>
      <c r="AY39" s="116" t="s">
        <v>8677</v>
      </c>
      <c r="AZ39" s="116" t="s">
        <v>8678</v>
      </c>
      <c r="BA39" s="116" t="str">
        <f t="shared" si="1"/>
        <v>NVC</v>
      </c>
    </row>
    <row r="40" spans="1:53" ht="15" x14ac:dyDescent="0.2">
      <c r="A40" s="58" t="str">
        <f t="shared" si="13"/>
        <v/>
      </c>
      <c r="B40" s="50">
        <f t="shared" si="12"/>
        <v>0</v>
      </c>
      <c r="C40" s="50"/>
      <c r="D40" s="59" t="str">
        <f t="shared" si="2"/>
        <v>RWG02</v>
      </c>
      <c r="E40" s="75" t="s">
        <v>10709</v>
      </c>
      <c r="F40" s="60" t="s">
        <v>11109</v>
      </c>
      <c r="G40" s="78" t="s">
        <v>8144</v>
      </c>
      <c r="H40" s="85"/>
      <c r="I40" s="144">
        <v>3286.0833333333298</v>
      </c>
      <c r="J40" s="144">
        <v>3059.9166666666665</v>
      </c>
      <c r="K40" s="144">
        <v>690</v>
      </c>
      <c r="L40" s="144">
        <v>615.25</v>
      </c>
      <c r="M40" s="144">
        <v>3098.3333333333298</v>
      </c>
      <c r="N40" s="144">
        <v>3024.8333333333335</v>
      </c>
      <c r="O40" s="144">
        <v>690</v>
      </c>
      <c r="P40" s="144">
        <v>655.5</v>
      </c>
      <c r="Q40" s="65">
        <f t="shared" si="3"/>
        <v>0.93117439707858995</v>
      </c>
      <c r="R40" s="66">
        <f t="shared" si="4"/>
        <v>0.89166666666666672</v>
      </c>
      <c r="S40" s="65">
        <f t="shared" si="5"/>
        <v>0.97627756858526205</v>
      </c>
      <c r="T40" s="66">
        <f t="shared" si="6"/>
        <v>0.95</v>
      </c>
      <c r="U40" s="67">
        <f>VLOOKUP(F40,'[1]Data for Unify Return'!$A:$B,2,0)</f>
        <v>320</v>
      </c>
      <c r="V40" s="68">
        <f t="shared" si="7"/>
        <v>19.014843750000001</v>
      </c>
      <c r="W40" s="68">
        <f t="shared" si="8"/>
        <v>3.9710937500000001</v>
      </c>
      <c r="X40" s="68">
        <f t="shared" si="9"/>
        <v>22.985937499999999</v>
      </c>
      <c r="Z40" s="49" t="s">
        <v>317</v>
      </c>
      <c r="AA40" s="49">
        <v>0</v>
      </c>
      <c r="AB40" s="106"/>
      <c r="AK40" s="99" t="str">
        <f t="shared" si="10"/>
        <v/>
      </c>
      <c r="AL40" s="99" t="str">
        <f t="shared" si="11"/>
        <v/>
      </c>
      <c r="AV40" s="115" t="str">
        <f t="shared" si="0"/>
        <v>NVCNORTH DOWNS HOSPITAL</v>
      </c>
      <c r="AW40" s="116" t="s">
        <v>8679</v>
      </c>
      <c r="AX40" s="116" t="s">
        <v>8680</v>
      </c>
      <c r="AY40" s="116" t="s">
        <v>8679</v>
      </c>
      <c r="AZ40" s="116" t="s">
        <v>8680</v>
      </c>
      <c r="BA40" s="116" t="str">
        <f t="shared" si="1"/>
        <v>NVC</v>
      </c>
    </row>
    <row r="41" spans="1:53" ht="15" x14ac:dyDescent="0.2">
      <c r="A41" s="58" t="str">
        <f t="shared" si="13"/>
        <v/>
      </c>
      <c r="B41" s="50">
        <f t="shared" si="12"/>
        <v>0</v>
      </c>
      <c r="C41" s="50"/>
      <c r="D41" s="59" t="str">
        <f t="shared" si="2"/>
        <v>RWG02</v>
      </c>
      <c r="E41" s="75" t="s">
        <v>10709</v>
      </c>
      <c r="F41" s="60" t="s">
        <v>11110</v>
      </c>
      <c r="G41" s="78" t="s">
        <v>8144</v>
      </c>
      <c r="H41" s="85"/>
      <c r="I41" s="144">
        <v>1763.4166666666699</v>
      </c>
      <c r="J41" s="144">
        <v>1565.5</v>
      </c>
      <c r="K41" s="144">
        <v>1405.6666666666699</v>
      </c>
      <c r="L41" s="144">
        <v>1144.5</v>
      </c>
      <c r="M41" s="144">
        <v>1379.5</v>
      </c>
      <c r="N41" s="144">
        <v>1345</v>
      </c>
      <c r="O41" s="144">
        <v>1379</v>
      </c>
      <c r="P41" s="144">
        <v>1160.5</v>
      </c>
      <c r="Q41" s="65">
        <f t="shared" si="3"/>
        <v>0.88776522848636474</v>
      </c>
      <c r="R41" s="66">
        <f t="shared" si="4"/>
        <v>0.81420441071851835</v>
      </c>
      <c r="S41" s="65">
        <f t="shared" si="5"/>
        <v>0.97499093874592246</v>
      </c>
      <c r="T41" s="66">
        <f t="shared" si="6"/>
        <v>0.8415518491660624</v>
      </c>
      <c r="U41" s="67">
        <f>VLOOKUP(F41,'[1]Data for Unify Return'!$A:$B,2,0)</f>
        <v>992</v>
      </c>
      <c r="V41" s="68">
        <f t="shared" si="7"/>
        <v>2.9339717741935485</v>
      </c>
      <c r="W41" s="68">
        <f t="shared" si="8"/>
        <v>2.3235887096774195</v>
      </c>
      <c r="X41" s="68">
        <f t="shared" si="9"/>
        <v>5.257560483870968</v>
      </c>
      <c r="Z41" s="49" t="s">
        <v>318</v>
      </c>
      <c r="AA41" s="49">
        <v>0</v>
      </c>
      <c r="AB41" s="106"/>
      <c r="AK41" s="99" t="str">
        <f t="shared" si="10"/>
        <v/>
      </c>
      <c r="AL41" s="99" t="str">
        <f t="shared" si="11"/>
        <v/>
      </c>
      <c r="AV41" s="115" t="str">
        <f t="shared" si="0"/>
        <v>NVCNOTTINGHAM WOODTHORPE HOSPITAL</v>
      </c>
      <c r="AW41" s="116" t="s">
        <v>8681</v>
      </c>
      <c r="AX41" s="116" t="s">
        <v>8682</v>
      </c>
      <c r="AY41" s="116" t="s">
        <v>8681</v>
      </c>
      <c r="AZ41" s="116" t="s">
        <v>8682</v>
      </c>
      <c r="BA41" s="116" t="str">
        <f t="shared" si="1"/>
        <v>NVC</v>
      </c>
    </row>
    <row r="42" spans="1:53" ht="15" x14ac:dyDescent="0.2">
      <c r="A42" s="58" t="str">
        <f t="shared" si="13"/>
        <v/>
      </c>
      <c r="B42" s="50">
        <f t="shared" si="12"/>
        <v>2</v>
      </c>
      <c r="C42" s="50"/>
      <c r="D42" s="59" t="str">
        <f t="shared" si="2"/>
        <v>RWG02</v>
      </c>
      <c r="E42" s="75" t="s">
        <v>10709</v>
      </c>
      <c r="F42" s="60" t="s">
        <v>11111</v>
      </c>
      <c r="G42" s="78" t="s">
        <v>8144</v>
      </c>
      <c r="H42" s="85"/>
      <c r="I42" s="144">
        <v>686</v>
      </c>
      <c r="J42" s="144">
        <v>711.75</v>
      </c>
      <c r="K42" s="144">
        <v>345</v>
      </c>
      <c r="L42" s="144">
        <v>264.5</v>
      </c>
      <c r="M42" s="144">
        <v>688.75</v>
      </c>
      <c r="N42" s="144">
        <v>690.75</v>
      </c>
      <c r="O42" s="144">
        <v>345</v>
      </c>
      <c r="P42" s="144">
        <v>310.5</v>
      </c>
      <c r="Q42" s="65">
        <f t="shared" si="3"/>
        <v>1.037536443148688</v>
      </c>
      <c r="R42" s="66">
        <f t="shared" si="4"/>
        <v>0.76666666666666672</v>
      </c>
      <c r="S42" s="65">
        <f t="shared" si="5"/>
        <v>1.0029038112522686</v>
      </c>
      <c r="T42" s="66">
        <f t="shared" si="6"/>
        <v>0.9</v>
      </c>
      <c r="U42" s="67">
        <f>VLOOKUP(F42,'[1]Data for Unify Return'!$A:$B,2,0)</f>
        <v>279</v>
      </c>
      <c r="V42" s="68">
        <f t="shared" si="7"/>
        <v>5.0268817204301079</v>
      </c>
      <c r="W42" s="68">
        <f t="shared" si="8"/>
        <v>2.0609318996415769</v>
      </c>
      <c r="X42" s="68">
        <f t="shared" si="9"/>
        <v>7.0878136200716844</v>
      </c>
      <c r="Z42" s="49" t="s">
        <v>319</v>
      </c>
      <c r="AA42" s="49">
        <v>0</v>
      </c>
      <c r="AB42" s="106"/>
      <c r="AK42" s="99" t="str">
        <f t="shared" si="10"/>
        <v/>
      </c>
      <c r="AL42" s="99" t="str">
        <f t="shared" si="11"/>
        <v/>
      </c>
      <c r="AV42" s="115" t="str">
        <f t="shared" si="0"/>
        <v>NVCOAKLANDS HOSPITAL</v>
      </c>
      <c r="AW42" s="116" t="s">
        <v>8683</v>
      </c>
      <c r="AX42" s="116" t="s">
        <v>8684</v>
      </c>
      <c r="AY42" s="116" t="s">
        <v>8683</v>
      </c>
      <c r="AZ42" s="116" t="s">
        <v>8684</v>
      </c>
      <c r="BA42" s="116" t="str">
        <f t="shared" si="1"/>
        <v>NVC</v>
      </c>
    </row>
    <row r="43" spans="1:53" ht="15" x14ac:dyDescent="0.2">
      <c r="A43" s="58" t="str">
        <f t="shared" si="13"/>
        <v/>
      </c>
      <c r="B43" s="50">
        <f t="shared" si="12"/>
        <v>2</v>
      </c>
      <c r="C43" s="50"/>
      <c r="D43" s="59" t="str">
        <f t="shared" si="2"/>
        <v>RWG02</v>
      </c>
      <c r="E43" s="75" t="s">
        <v>10709</v>
      </c>
      <c r="F43" s="60" t="s">
        <v>11112</v>
      </c>
      <c r="G43" s="78" t="s">
        <v>8144</v>
      </c>
      <c r="H43" s="85"/>
      <c r="I43" s="144">
        <v>2496.5</v>
      </c>
      <c r="J43" s="144">
        <v>2614.25</v>
      </c>
      <c r="K43" s="144">
        <v>563</v>
      </c>
      <c r="L43" s="144">
        <v>563</v>
      </c>
      <c r="M43" s="144">
        <v>2197</v>
      </c>
      <c r="N43" s="144">
        <v>2181.5</v>
      </c>
      <c r="O43" s="144">
        <v>218.5</v>
      </c>
      <c r="P43" s="144">
        <v>138</v>
      </c>
      <c r="Q43" s="65">
        <f t="shared" si="3"/>
        <v>1.0471660324454235</v>
      </c>
      <c r="R43" s="66">
        <f t="shared" si="4"/>
        <v>1</v>
      </c>
      <c r="S43" s="65">
        <f t="shared" si="5"/>
        <v>0.99294492489758757</v>
      </c>
      <c r="T43" s="66">
        <f t="shared" si="6"/>
        <v>0.63157894736842102</v>
      </c>
      <c r="U43" s="67">
        <f>VLOOKUP(F43,'[1]Data for Unify Return'!$A:$B,2,0)</f>
        <v>363</v>
      </c>
      <c r="V43" s="68">
        <f t="shared" si="7"/>
        <v>13.211432506887052</v>
      </c>
      <c r="W43" s="68">
        <f t="shared" si="8"/>
        <v>1.9311294765840221</v>
      </c>
      <c r="X43" s="68">
        <f t="shared" si="9"/>
        <v>15.142561983471074</v>
      </c>
      <c r="Z43" s="49" t="s">
        <v>11065</v>
      </c>
      <c r="AA43" s="49">
        <v>0</v>
      </c>
      <c r="AB43" s="106"/>
      <c r="AK43" s="99" t="str">
        <f t="shared" si="10"/>
        <v/>
      </c>
      <c r="AL43" s="99" t="str">
        <f t="shared" si="11"/>
        <v/>
      </c>
      <c r="AV43" s="115" t="str">
        <f t="shared" si="0"/>
        <v>NVCOAKS HOSPITAL</v>
      </c>
      <c r="AW43" s="116" t="s">
        <v>8685</v>
      </c>
      <c r="AX43" s="116" t="s">
        <v>8686</v>
      </c>
      <c r="AY43" s="116" t="s">
        <v>8685</v>
      </c>
      <c r="AZ43" s="116" t="s">
        <v>8686</v>
      </c>
      <c r="BA43" s="116" t="str">
        <f t="shared" si="1"/>
        <v>NVC</v>
      </c>
    </row>
    <row r="44" spans="1:53" ht="15" x14ac:dyDescent="0.2">
      <c r="A44" s="58" t="str">
        <f t="shared" si="13"/>
        <v/>
      </c>
      <c r="B44" s="50">
        <f t="shared" si="12"/>
        <v>0</v>
      </c>
      <c r="C44" s="50"/>
      <c r="D44" s="59" t="str">
        <f t="shared" si="2"/>
        <v>RWG02</v>
      </c>
      <c r="E44" s="75" t="s">
        <v>10709</v>
      </c>
      <c r="F44" s="60" t="s">
        <v>11113</v>
      </c>
      <c r="G44" s="78" t="s">
        <v>8152</v>
      </c>
      <c r="H44" s="85"/>
      <c r="I44" s="144">
        <v>1536.5</v>
      </c>
      <c r="J44" s="144">
        <v>1400.5</v>
      </c>
      <c r="K44" s="144">
        <v>846</v>
      </c>
      <c r="L44" s="144">
        <v>572.5</v>
      </c>
      <c r="M44" s="144">
        <v>1041.5</v>
      </c>
      <c r="N44" s="144">
        <v>1035</v>
      </c>
      <c r="O44" s="144">
        <v>345</v>
      </c>
      <c r="P44" s="144">
        <v>310.5</v>
      </c>
      <c r="Q44" s="65">
        <f t="shared" si="3"/>
        <v>0.91148714611129189</v>
      </c>
      <c r="R44" s="66">
        <f t="shared" si="4"/>
        <v>0.67671394799054374</v>
      </c>
      <c r="S44" s="65">
        <f t="shared" si="5"/>
        <v>0.99375900144023044</v>
      </c>
      <c r="T44" s="66">
        <f t="shared" si="6"/>
        <v>0.9</v>
      </c>
      <c r="U44" s="67">
        <f>VLOOKUP(F44,'[1]Data for Unify Return'!$A:$B,2,0)</f>
        <v>343</v>
      </c>
      <c r="V44" s="68">
        <f t="shared" si="7"/>
        <v>7.1005830903790086</v>
      </c>
      <c r="W44" s="68">
        <f t="shared" si="8"/>
        <v>2.574344023323615</v>
      </c>
      <c r="X44" s="68">
        <f t="shared" si="9"/>
        <v>9.6749271137026245</v>
      </c>
      <c r="Z44" s="36" t="s">
        <v>11054</v>
      </c>
      <c r="AA44" s="49">
        <v>0</v>
      </c>
      <c r="AB44" s="106"/>
      <c r="AK44" s="99" t="str">
        <f t="shared" si="10"/>
        <v/>
      </c>
      <c r="AL44" s="99" t="str">
        <f t="shared" si="11"/>
        <v/>
      </c>
      <c r="AV44" s="115" t="str">
        <f t="shared" si="0"/>
        <v>NVCPARK HILL HOSPITAL</v>
      </c>
      <c r="AW44" s="116" t="s">
        <v>8687</v>
      </c>
      <c r="AX44" s="116" t="s">
        <v>8688</v>
      </c>
      <c r="AY44" s="116" t="s">
        <v>8687</v>
      </c>
      <c r="AZ44" s="116" t="s">
        <v>8688</v>
      </c>
      <c r="BA44" s="116" t="str">
        <f t="shared" si="1"/>
        <v>NVC</v>
      </c>
    </row>
    <row r="45" spans="1:53" ht="15" x14ac:dyDescent="0.2">
      <c r="A45" s="58" t="str">
        <f t="shared" si="13"/>
        <v/>
      </c>
      <c r="B45" s="50">
        <f t="shared" si="12"/>
        <v>0</v>
      </c>
      <c r="C45" s="50"/>
      <c r="D45" s="59" t="str">
        <f t="shared" si="2"/>
        <v/>
      </c>
      <c r="E45" s="75"/>
      <c r="F45" s="60"/>
      <c r="G45" s="78"/>
      <c r="H45" s="85"/>
      <c r="I45" s="61"/>
      <c r="J45" s="62"/>
      <c r="K45" s="62"/>
      <c r="L45" s="62"/>
      <c r="M45" s="62"/>
      <c r="N45" s="62"/>
      <c r="O45" s="63"/>
      <c r="P45" s="64"/>
      <c r="Q45" s="65" t="str">
        <f t="shared" si="3"/>
        <v/>
      </c>
      <c r="R45" s="66" t="str">
        <f t="shared" si="4"/>
        <v/>
      </c>
      <c r="S45" s="65" t="str">
        <f t="shared" si="5"/>
        <v/>
      </c>
      <c r="T45" s="66" t="str">
        <f t="shared" si="6"/>
        <v/>
      </c>
      <c r="U45" s="67"/>
      <c r="V45" s="68" t="str">
        <f t="shared" si="7"/>
        <v/>
      </c>
      <c r="W45" s="68" t="str">
        <f t="shared" si="8"/>
        <v/>
      </c>
      <c r="X45" s="68" t="str">
        <f t="shared" si="9"/>
        <v/>
      </c>
      <c r="Z45" s="49" t="s">
        <v>320</v>
      </c>
      <c r="AA45" s="49">
        <v>0</v>
      </c>
      <c r="AB45" s="106"/>
      <c r="AK45" s="99" t="str">
        <f t="shared" si="10"/>
        <v/>
      </c>
      <c r="AL45" s="99" t="str">
        <f t="shared" si="11"/>
        <v/>
      </c>
      <c r="AV45" s="115" t="str">
        <f t="shared" si="0"/>
        <v>NVCPINEHILL HOSPITAL</v>
      </c>
      <c r="AW45" s="116" t="s">
        <v>8689</v>
      </c>
      <c r="AX45" s="116" t="s">
        <v>8690</v>
      </c>
      <c r="AY45" s="116" t="s">
        <v>8689</v>
      </c>
      <c r="AZ45" s="116" t="s">
        <v>8690</v>
      </c>
      <c r="BA45" s="116" t="str">
        <f t="shared" si="1"/>
        <v>NVC</v>
      </c>
    </row>
    <row r="46" spans="1:53" ht="15" x14ac:dyDescent="0.2">
      <c r="A46" s="58" t="str">
        <f t="shared" si="13"/>
        <v/>
      </c>
      <c r="B46" s="50">
        <f t="shared" si="12"/>
        <v>0</v>
      </c>
      <c r="C46" s="50"/>
      <c r="D46" s="59" t="str">
        <f t="shared" ref="D46:D77" si="14">IF(ISNA(VLOOKUP($E$5&amp;E46,$AV:$AW,2,FALSE)),"",VLOOKUP($E$5&amp;E46,$AV:$AW,2,FALSE))</f>
        <v/>
      </c>
      <c r="E46" s="75"/>
      <c r="F46" s="60"/>
      <c r="G46" s="78"/>
      <c r="H46" s="85"/>
      <c r="I46" s="61"/>
      <c r="J46" s="62"/>
      <c r="K46" s="62"/>
      <c r="L46" s="62"/>
      <c r="M46" s="62"/>
      <c r="N46" s="62"/>
      <c r="O46" s="63"/>
      <c r="P46" s="64"/>
      <c r="Q46" s="65" t="str">
        <f t="shared" si="3"/>
        <v/>
      </c>
      <c r="R46" s="66" t="str">
        <f t="shared" si="4"/>
        <v/>
      </c>
      <c r="S46" s="65" t="str">
        <f t="shared" si="5"/>
        <v/>
      </c>
      <c r="T46" s="66" t="str">
        <f t="shared" si="6"/>
        <v/>
      </c>
      <c r="U46" s="67"/>
      <c r="V46" s="68" t="str">
        <f t="shared" si="7"/>
        <v/>
      </c>
      <c r="W46" s="68" t="str">
        <f t="shared" si="8"/>
        <v/>
      </c>
      <c r="X46" s="68" t="str">
        <f t="shared" si="9"/>
        <v/>
      </c>
      <c r="Y46" s="37"/>
      <c r="Z46" s="49" t="s">
        <v>321</v>
      </c>
      <c r="AA46" s="49">
        <v>0</v>
      </c>
      <c r="AB46" s="106"/>
      <c r="AF46" s="37"/>
      <c r="AG46" s="37"/>
      <c r="AH46" s="37"/>
      <c r="AI46" s="37"/>
      <c r="AJ46" s="37"/>
      <c r="AK46" s="99" t="str">
        <f t="shared" si="10"/>
        <v/>
      </c>
      <c r="AL46" s="99" t="str">
        <f t="shared" si="11"/>
        <v/>
      </c>
      <c r="AM46" s="37"/>
      <c r="AN46" s="37"/>
      <c r="AO46" s="37"/>
      <c r="AV46" s="115" t="str">
        <f t="shared" si="0"/>
        <v>NVCRENACRES HOSPITAL</v>
      </c>
      <c r="AW46" s="116" t="s">
        <v>8691</v>
      </c>
      <c r="AX46" s="116" t="s">
        <v>8692</v>
      </c>
      <c r="AY46" s="116" t="s">
        <v>8691</v>
      </c>
      <c r="AZ46" s="116" t="s">
        <v>8692</v>
      </c>
      <c r="BA46" s="116" t="str">
        <f t="shared" si="1"/>
        <v>NVC</v>
      </c>
    </row>
    <row r="47" spans="1:53" ht="15" x14ac:dyDescent="0.2">
      <c r="A47" s="58" t="str">
        <f t="shared" si="13"/>
        <v/>
      </c>
      <c r="B47" s="50">
        <f t="shared" si="12"/>
        <v>0</v>
      </c>
      <c r="C47" s="50"/>
      <c r="D47" s="59" t="str">
        <f t="shared" si="14"/>
        <v/>
      </c>
      <c r="E47" s="75"/>
      <c r="F47" s="60"/>
      <c r="G47" s="78"/>
      <c r="H47" s="85"/>
      <c r="I47" s="61"/>
      <c r="J47" s="62"/>
      <c r="K47" s="62"/>
      <c r="L47" s="62"/>
      <c r="M47" s="62"/>
      <c r="N47" s="62"/>
      <c r="O47" s="63"/>
      <c r="P47" s="64"/>
      <c r="Q47" s="65" t="str">
        <f t="shared" si="3"/>
        <v/>
      </c>
      <c r="R47" s="66" t="str">
        <f t="shared" si="4"/>
        <v/>
      </c>
      <c r="S47" s="65" t="str">
        <f t="shared" si="5"/>
        <v/>
      </c>
      <c r="T47" s="66" t="str">
        <f t="shared" si="6"/>
        <v/>
      </c>
      <c r="U47" s="67"/>
      <c r="V47" s="68" t="str">
        <f t="shared" si="7"/>
        <v/>
      </c>
      <c r="W47" s="68" t="str">
        <f t="shared" si="8"/>
        <v/>
      </c>
      <c r="X47" s="68" t="str">
        <f t="shared" si="9"/>
        <v/>
      </c>
      <c r="Z47" s="49" t="s">
        <v>11066</v>
      </c>
      <c r="AA47" s="49">
        <v>0</v>
      </c>
      <c r="AB47" s="106"/>
      <c r="AK47" s="99" t="str">
        <f t="shared" si="10"/>
        <v/>
      </c>
      <c r="AL47" s="99" t="str">
        <f t="shared" si="11"/>
        <v/>
      </c>
      <c r="AV47" s="115" t="str">
        <f t="shared" si="0"/>
        <v>NVCRIVERS HOSPITAL</v>
      </c>
      <c r="AW47" s="116" t="s">
        <v>8693</v>
      </c>
      <c r="AX47" s="116" t="s">
        <v>8694</v>
      </c>
      <c r="AY47" s="116" t="s">
        <v>8693</v>
      </c>
      <c r="AZ47" s="116" t="s">
        <v>8694</v>
      </c>
      <c r="BA47" s="116" t="str">
        <f t="shared" si="1"/>
        <v>NVC</v>
      </c>
    </row>
    <row r="48" spans="1:53" ht="15" x14ac:dyDescent="0.2">
      <c r="A48" s="58" t="str">
        <f t="shared" si="13"/>
        <v/>
      </c>
      <c r="B48" s="50">
        <f t="shared" si="12"/>
        <v>0</v>
      </c>
      <c r="C48" s="50"/>
      <c r="D48" s="59" t="str">
        <f t="shared" si="14"/>
        <v/>
      </c>
      <c r="E48" s="75"/>
      <c r="F48" s="60"/>
      <c r="G48" s="78"/>
      <c r="H48" s="85"/>
      <c r="I48" s="61"/>
      <c r="J48" s="62"/>
      <c r="K48" s="62"/>
      <c r="L48" s="62"/>
      <c r="M48" s="62"/>
      <c r="N48" s="62"/>
      <c r="O48" s="63"/>
      <c r="P48" s="64"/>
      <c r="Q48" s="65" t="str">
        <f t="shared" si="3"/>
        <v/>
      </c>
      <c r="R48" s="66" t="str">
        <f t="shared" si="4"/>
        <v/>
      </c>
      <c r="S48" s="65" t="str">
        <f t="shared" si="5"/>
        <v/>
      </c>
      <c r="T48" s="66" t="str">
        <f t="shared" si="6"/>
        <v/>
      </c>
      <c r="U48" s="67"/>
      <c r="V48" s="68" t="str">
        <f t="shared" si="7"/>
        <v/>
      </c>
      <c r="W48" s="68" t="str">
        <f t="shared" si="8"/>
        <v/>
      </c>
      <c r="X48" s="68" t="str">
        <f t="shared" si="9"/>
        <v/>
      </c>
      <c r="Z48" s="49" t="s">
        <v>322</v>
      </c>
      <c r="AA48" s="49">
        <v>0</v>
      </c>
      <c r="AB48" s="106"/>
      <c r="AK48" s="99" t="str">
        <f t="shared" si="10"/>
        <v/>
      </c>
      <c r="AL48" s="99" t="str">
        <f t="shared" si="11"/>
        <v/>
      </c>
      <c r="AV48" s="115" t="str">
        <f t="shared" si="0"/>
        <v>NVCROWLEY HALL HOSPITAL</v>
      </c>
      <c r="AW48" s="116" t="s">
        <v>8695</v>
      </c>
      <c r="AX48" s="116" t="s">
        <v>8696</v>
      </c>
      <c r="AY48" s="116" t="s">
        <v>8695</v>
      </c>
      <c r="AZ48" s="116" t="s">
        <v>8696</v>
      </c>
      <c r="BA48" s="116" t="str">
        <f t="shared" si="1"/>
        <v>NVC</v>
      </c>
    </row>
    <row r="49" spans="1:53" ht="15" x14ac:dyDescent="0.2">
      <c r="A49" s="58" t="str">
        <f t="shared" si="13"/>
        <v/>
      </c>
      <c r="B49" s="50">
        <f t="shared" si="12"/>
        <v>0</v>
      </c>
      <c r="C49" s="50"/>
      <c r="D49" s="59" t="str">
        <f t="shared" si="14"/>
        <v/>
      </c>
      <c r="E49" s="75"/>
      <c r="F49" s="60"/>
      <c r="G49" s="78"/>
      <c r="H49" s="85"/>
      <c r="I49" s="61"/>
      <c r="J49" s="62"/>
      <c r="K49" s="62"/>
      <c r="L49" s="62"/>
      <c r="M49" s="62"/>
      <c r="N49" s="62"/>
      <c r="O49" s="63"/>
      <c r="P49" s="64"/>
      <c r="Q49" s="65" t="str">
        <f t="shared" si="3"/>
        <v/>
      </c>
      <c r="R49" s="66" t="str">
        <f t="shared" si="4"/>
        <v/>
      </c>
      <c r="S49" s="65" t="str">
        <f t="shared" si="5"/>
        <v/>
      </c>
      <c r="T49" s="66" t="str">
        <f t="shared" si="6"/>
        <v/>
      </c>
      <c r="U49" s="67"/>
      <c r="V49" s="68" t="str">
        <f t="shared" si="7"/>
        <v/>
      </c>
      <c r="W49" s="68" t="str">
        <f t="shared" si="8"/>
        <v/>
      </c>
      <c r="X49" s="68" t="str">
        <f t="shared" si="9"/>
        <v/>
      </c>
      <c r="Z49" s="49" t="s">
        <v>323</v>
      </c>
      <c r="AA49" s="49">
        <v>0</v>
      </c>
      <c r="AB49" s="106"/>
      <c r="AK49" s="99" t="str">
        <f t="shared" si="10"/>
        <v/>
      </c>
      <c r="AL49" s="99" t="str">
        <f t="shared" si="11"/>
        <v/>
      </c>
      <c r="AV49" s="115" t="str">
        <f t="shared" si="0"/>
        <v>NVCSPRINGFIELD HOSPITAL</v>
      </c>
      <c r="AW49" s="116" t="s">
        <v>8697</v>
      </c>
      <c r="AX49" s="116" t="s">
        <v>8698</v>
      </c>
      <c r="AY49" s="116" t="s">
        <v>8697</v>
      </c>
      <c r="AZ49" s="116" t="s">
        <v>8698</v>
      </c>
      <c r="BA49" s="116" t="str">
        <f t="shared" si="1"/>
        <v>NVC</v>
      </c>
    </row>
    <row r="50" spans="1:53" ht="15" x14ac:dyDescent="0.2">
      <c r="A50" s="58" t="str">
        <f t="shared" si="13"/>
        <v/>
      </c>
      <c r="B50" s="50">
        <f t="shared" si="12"/>
        <v>0</v>
      </c>
      <c r="C50" s="50"/>
      <c r="D50" s="59" t="str">
        <f t="shared" si="14"/>
        <v/>
      </c>
      <c r="E50" s="75"/>
      <c r="F50" s="60"/>
      <c r="G50" s="78"/>
      <c r="H50" s="85"/>
      <c r="I50" s="61"/>
      <c r="J50" s="62"/>
      <c r="K50" s="62"/>
      <c r="L50" s="62"/>
      <c r="M50" s="62"/>
      <c r="N50" s="62"/>
      <c r="O50" s="63"/>
      <c r="P50" s="64"/>
      <c r="Q50" s="65" t="str">
        <f t="shared" si="3"/>
        <v/>
      </c>
      <c r="R50" s="66" t="str">
        <f t="shared" si="4"/>
        <v/>
      </c>
      <c r="S50" s="65" t="str">
        <f t="shared" si="5"/>
        <v/>
      </c>
      <c r="T50" s="66" t="str">
        <f t="shared" si="6"/>
        <v/>
      </c>
      <c r="U50" s="67"/>
      <c r="V50" s="68" t="str">
        <f t="shared" si="7"/>
        <v/>
      </c>
      <c r="W50" s="68" t="str">
        <f t="shared" si="8"/>
        <v/>
      </c>
      <c r="X50" s="68" t="str">
        <f t="shared" si="9"/>
        <v/>
      </c>
      <c r="Z50" s="36" t="s">
        <v>11067</v>
      </c>
      <c r="AA50" s="49">
        <v>0</v>
      </c>
      <c r="AB50" s="106"/>
      <c r="AK50" s="99" t="str">
        <f t="shared" si="10"/>
        <v/>
      </c>
      <c r="AL50" s="99" t="str">
        <f t="shared" si="11"/>
        <v/>
      </c>
      <c r="AV50" s="115" t="str">
        <f t="shared" si="0"/>
        <v>NVCTEES VALLEY TREATMENT CENTRE</v>
      </c>
      <c r="AW50" s="116" t="s">
        <v>8699</v>
      </c>
      <c r="AX50" s="116" t="s">
        <v>8700</v>
      </c>
      <c r="AY50" s="116" t="s">
        <v>8699</v>
      </c>
      <c r="AZ50" s="116" t="s">
        <v>8700</v>
      </c>
      <c r="BA50" s="116" t="str">
        <f t="shared" si="1"/>
        <v>NVC</v>
      </c>
    </row>
    <row r="51" spans="1:53" ht="15" x14ac:dyDescent="0.2">
      <c r="A51" s="58" t="str">
        <f t="shared" si="13"/>
        <v/>
      </c>
      <c r="B51" s="50">
        <f t="shared" si="12"/>
        <v>0</v>
      </c>
      <c r="C51" s="50"/>
      <c r="D51" s="59" t="str">
        <f t="shared" si="14"/>
        <v/>
      </c>
      <c r="E51" s="75"/>
      <c r="F51" s="60"/>
      <c r="G51" s="78"/>
      <c r="H51" s="85"/>
      <c r="I51" s="61"/>
      <c r="J51" s="62"/>
      <c r="K51" s="62"/>
      <c r="L51" s="62"/>
      <c r="M51" s="62"/>
      <c r="N51" s="62"/>
      <c r="O51" s="63"/>
      <c r="P51" s="64"/>
      <c r="Q51" s="65" t="str">
        <f t="shared" si="3"/>
        <v/>
      </c>
      <c r="R51" s="66" t="str">
        <f t="shared" si="4"/>
        <v/>
      </c>
      <c r="S51" s="65" t="str">
        <f t="shared" si="5"/>
        <v/>
      </c>
      <c r="T51" s="66" t="str">
        <f t="shared" si="6"/>
        <v/>
      </c>
      <c r="U51" s="67"/>
      <c r="V51" s="68" t="str">
        <f t="shared" si="7"/>
        <v/>
      </c>
      <c r="W51" s="68" t="str">
        <f t="shared" si="8"/>
        <v/>
      </c>
      <c r="X51" s="68" t="str">
        <f t="shared" si="9"/>
        <v/>
      </c>
      <c r="Z51" s="49" t="s">
        <v>324</v>
      </c>
      <c r="AA51" s="49">
        <v>0</v>
      </c>
      <c r="AB51" s="106"/>
      <c r="AK51" s="99" t="str">
        <f t="shared" si="10"/>
        <v/>
      </c>
      <c r="AL51" s="99" t="str">
        <f t="shared" si="11"/>
        <v/>
      </c>
      <c r="AV51" s="115" t="str">
        <f t="shared" si="0"/>
        <v>NVCTHE BERKSHIRE INDEPENDENT HOSPITAL</v>
      </c>
      <c r="AW51" s="116" t="s">
        <v>8701</v>
      </c>
      <c r="AX51" s="116" t="s">
        <v>8702</v>
      </c>
      <c r="AY51" s="116" t="s">
        <v>8701</v>
      </c>
      <c r="AZ51" s="116" t="s">
        <v>8702</v>
      </c>
      <c r="BA51" s="116" t="str">
        <f t="shared" si="1"/>
        <v>NVC</v>
      </c>
    </row>
    <row r="52" spans="1:53" ht="15" x14ac:dyDescent="0.2">
      <c r="A52" s="58" t="str">
        <f t="shared" si="13"/>
        <v/>
      </c>
      <c r="B52" s="50">
        <f t="shared" si="12"/>
        <v>0</v>
      </c>
      <c r="C52" s="50"/>
      <c r="D52" s="59" t="str">
        <f t="shared" si="14"/>
        <v/>
      </c>
      <c r="E52" s="75"/>
      <c r="F52" s="60"/>
      <c r="G52" s="78"/>
      <c r="H52" s="85"/>
      <c r="I52" s="61"/>
      <c r="J52" s="62"/>
      <c r="K52" s="62"/>
      <c r="L52" s="62"/>
      <c r="M52" s="62"/>
      <c r="N52" s="62"/>
      <c r="O52" s="63"/>
      <c r="P52" s="64"/>
      <c r="Q52" s="65" t="str">
        <f t="shared" si="3"/>
        <v/>
      </c>
      <c r="R52" s="66" t="str">
        <f t="shared" si="4"/>
        <v/>
      </c>
      <c r="S52" s="65" t="str">
        <f t="shared" si="5"/>
        <v/>
      </c>
      <c r="T52" s="66" t="str">
        <f t="shared" si="6"/>
        <v/>
      </c>
      <c r="U52" s="67"/>
      <c r="V52" s="68" t="str">
        <f t="shared" si="7"/>
        <v/>
      </c>
      <c r="W52" s="68" t="str">
        <f t="shared" si="8"/>
        <v/>
      </c>
      <c r="X52" s="68" t="str">
        <f t="shared" si="9"/>
        <v/>
      </c>
      <c r="Z52" s="49" t="s">
        <v>325</v>
      </c>
      <c r="AA52" s="49">
        <v>0</v>
      </c>
      <c r="AB52" s="106"/>
      <c r="AK52" s="99" t="str">
        <f t="shared" si="10"/>
        <v/>
      </c>
      <c r="AL52" s="99" t="str">
        <f t="shared" si="11"/>
        <v/>
      </c>
      <c r="AV52" s="115" t="str">
        <f t="shared" si="0"/>
        <v>NVCTHE WESTBOURNE CENTRE</v>
      </c>
      <c r="AW52" s="116" t="s">
        <v>8703</v>
      </c>
      <c r="AX52" s="116" t="s">
        <v>8704</v>
      </c>
      <c r="AY52" s="116" t="s">
        <v>8703</v>
      </c>
      <c r="AZ52" s="116" t="s">
        <v>8704</v>
      </c>
      <c r="BA52" s="116" t="str">
        <f t="shared" si="1"/>
        <v>NVC</v>
      </c>
    </row>
    <row r="53" spans="1:53" ht="15" x14ac:dyDescent="0.2">
      <c r="A53" s="58" t="str">
        <f t="shared" si="13"/>
        <v/>
      </c>
      <c r="B53" s="50">
        <f t="shared" si="12"/>
        <v>0</v>
      </c>
      <c r="C53" s="50"/>
      <c r="D53" s="59" t="str">
        <f t="shared" si="14"/>
        <v/>
      </c>
      <c r="E53" s="75"/>
      <c r="F53" s="60"/>
      <c r="G53" s="78"/>
      <c r="H53" s="85"/>
      <c r="I53" s="61"/>
      <c r="J53" s="62"/>
      <c r="K53" s="62"/>
      <c r="L53" s="62"/>
      <c r="M53" s="62"/>
      <c r="N53" s="62"/>
      <c r="O53" s="63"/>
      <c r="P53" s="64"/>
      <c r="Q53" s="65" t="str">
        <f t="shared" si="3"/>
        <v/>
      </c>
      <c r="R53" s="66" t="str">
        <f t="shared" si="4"/>
        <v/>
      </c>
      <c r="S53" s="65" t="str">
        <f t="shared" si="5"/>
        <v/>
      </c>
      <c r="T53" s="66" t="str">
        <f t="shared" si="6"/>
        <v/>
      </c>
      <c r="U53" s="67"/>
      <c r="V53" s="68" t="str">
        <f t="shared" si="7"/>
        <v/>
      </c>
      <c r="W53" s="68" t="str">
        <f t="shared" si="8"/>
        <v/>
      </c>
      <c r="X53" s="68" t="str">
        <f t="shared" si="9"/>
        <v/>
      </c>
      <c r="Z53" s="49" t="s">
        <v>326</v>
      </c>
      <c r="AA53" s="49">
        <v>0</v>
      </c>
      <c r="AB53" s="106"/>
      <c r="AK53" s="99" t="str">
        <f t="shared" si="10"/>
        <v/>
      </c>
      <c r="AL53" s="99" t="str">
        <f t="shared" si="11"/>
        <v/>
      </c>
      <c r="AV53" s="115" t="str">
        <f t="shared" si="0"/>
        <v>NVCTHE YORKSHIRE CLINIC</v>
      </c>
      <c r="AW53" s="116" t="s">
        <v>8705</v>
      </c>
      <c r="AX53" s="116" t="s">
        <v>8706</v>
      </c>
      <c r="AY53" s="116" t="s">
        <v>8705</v>
      </c>
      <c r="AZ53" s="116" t="s">
        <v>8706</v>
      </c>
      <c r="BA53" s="116" t="str">
        <f t="shared" si="1"/>
        <v>NVC</v>
      </c>
    </row>
    <row r="54" spans="1:53" ht="15" x14ac:dyDescent="0.2">
      <c r="A54" s="58" t="str">
        <f t="shared" si="13"/>
        <v/>
      </c>
      <c r="B54" s="50">
        <f t="shared" si="12"/>
        <v>0</v>
      </c>
      <c r="C54" s="50"/>
      <c r="D54" s="59" t="str">
        <f t="shared" si="14"/>
        <v/>
      </c>
      <c r="E54" s="75"/>
      <c r="F54" s="60"/>
      <c r="G54" s="78"/>
      <c r="H54" s="85"/>
      <c r="I54" s="61"/>
      <c r="J54" s="62"/>
      <c r="K54" s="62"/>
      <c r="L54" s="62"/>
      <c r="M54" s="62"/>
      <c r="N54" s="62"/>
      <c r="O54" s="63"/>
      <c r="P54" s="64"/>
      <c r="Q54" s="65" t="str">
        <f t="shared" si="3"/>
        <v/>
      </c>
      <c r="R54" s="66" t="str">
        <f t="shared" si="4"/>
        <v/>
      </c>
      <c r="S54" s="65" t="str">
        <f t="shared" si="5"/>
        <v/>
      </c>
      <c r="T54" s="66" t="str">
        <f t="shared" si="6"/>
        <v/>
      </c>
      <c r="U54" s="67"/>
      <c r="V54" s="68" t="str">
        <f t="shared" si="7"/>
        <v/>
      </c>
      <c r="W54" s="68" t="str">
        <f t="shared" si="8"/>
        <v/>
      </c>
      <c r="X54" s="68" t="str">
        <f t="shared" si="9"/>
        <v/>
      </c>
      <c r="Z54" s="49" t="s">
        <v>743</v>
      </c>
      <c r="AA54" s="49">
        <v>0</v>
      </c>
      <c r="AB54" s="106"/>
      <c r="AK54" s="99" t="str">
        <f t="shared" si="10"/>
        <v/>
      </c>
      <c r="AL54" s="99" t="str">
        <f t="shared" si="11"/>
        <v/>
      </c>
      <c r="AV54" s="115" t="str">
        <f t="shared" si="0"/>
        <v>NVCWEST MIDLANDS HOSPITAL</v>
      </c>
      <c r="AW54" s="116" t="s">
        <v>8707</v>
      </c>
      <c r="AX54" s="116" t="s">
        <v>8708</v>
      </c>
      <c r="AY54" s="116" t="s">
        <v>8707</v>
      </c>
      <c r="AZ54" s="116" t="s">
        <v>8708</v>
      </c>
      <c r="BA54" s="116" t="str">
        <f t="shared" si="1"/>
        <v>NVC</v>
      </c>
    </row>
    <row r="55" spans="1:53" ht="15" x14ac:dyDescent="0.2">
      <c r="A55" s="58" t="str">
        <f t="shared" si="13"/>
        <v/>
      </c>
      <c r="B55" s="50">
        <f t="shared" si="12"/>
        <v>0</v>
      </c>
      <c r="C55" s="50"/>
      <c r="D55" s="59" t="str">
        <f t="shared" si="14"/>
        <v/>
      </c>
      <c r="E55" s="75"/>
      <c r="F55" s="60"/>
      <c r="G55" s="78"/>
      <c r="H55" s="85"/>
      <c r="I55" s="61"/>
      <c r="J55" s="62"/>
      <c r="K55" s="62"/>
      <c r="L55" s="62"/>
      <c r="M55" s="62"/>
      <c r="N55" s="62"/>
      <c r="O55" s="63"/>
      <c r="P55" s="64"/>
      <c r="Q55" s="65" t="str">
        <f t="shared" si="3"/>
        <v/>
      </c>
      <c r="R55" s="66" t="str">
        <f t="shared" si="4"/>
        <v/>
      </c>
      <c r="S55" s="65" t="str">
        <f t="shared" si="5"/>
        <v/>
      </c>
      <c r="T55" s="66" t="str">
        <f t="shared" si="6"/>
        <v/>
      </c>
      <c r="U55" s="67"/>
      <c r="V55" s="68" t="str">
        <f t="shared" si="7"/>
        <v/>
      </c>
      <c r="W55" s="68" t="str">
        <f t="shared" si="8"/>
        <v/>
      </c>
      <c r="X55" s="68" t="str">
        <f t="shared" si="9"/>
        <v/>
      </c>
      <c r="Z55" s="49" t="s">
        <v>744</v>
      </c>
      <c r="AA55" s="49">
        <v>0</v>
      </c>
      <c r="AB55" s="106"/>
      <c r="AK55" s="99" t="str">
        <f t="shared" si="10"/>
        <v/>
      </c>
      <c r="AL55" s="99" t="str">
        <f t="shared" si="11"/>
        <v/>
      </c>
      <c r="AV55" s="115" t="str">
        <f t="shared" si="0"/>
        <v>NVCWINFIELD HOSPITAL</v>
      </c>
      <c r="AW55" s="116" t="s">
        <v>8709</v>
      </c>
      <c r="AX55" s="116" t="s">
        <v>8710</v>
      </c>
      <c r="AY55" s="116" t="s">
        <v>8709</v>
      </c>
      <c r="AZ55" s="116" t="s">
        <v>8710</v>
      </c>
      <c r="BA55" s="116" t="str">
        <f t="shared" si="1"/>
        <v>NVC</v>
      </c>
    </row>
    <row r="56" spans="1:53" ht="12.75" customHeight="1" x14ac:dyDescent="0.2">
      <c r="A56" s="58" t="str">
        <f t="shared" si="13"/>
        <v/>
      </c>
      <c r="B56" s="50">
        <f t="shared" si="12"/>
        <v>0</v>
      </c>
      <c r="C56" s="50"/>
      <c r="D56" s="59" t="str">
        <f t="shared" si="14"/>
        <v/>
      </c>
      <c r="E56" s="75"/>
      <c r="F56" s="60"/>
      <c r="G56" s="78"/>
      <c r="H56" s="85"/>
      <c r="I56" s="61"/>
      <c r="J56" s="62"/>
      <c r="K56" s="62"/>
      <c r="L56" s="62"/>
      <c r="M56" s="62"/>
      <c r="N56" s="62"/>
      <c r="O56" s="63"/>
      <c r="P56" s="64"/>
      <c r="Q56" s="65" t="str">
        <f t="shared" si="3"/>
        <v/>
      </c>
      <c r="R56" s="66" t="str">
        <f t="shared" si="4"/>
        <v/>
      </c>
      <c r="S56" s="65" t="str">
        <f t="shared" si="5"/>
        <v/>
      </c>
      <c r="T56" s="66" t="str">
        <f t="shared" si="6"/>
        <v/>
      </c>
      <c r="U56" s="67"/>
      <c r="V56" s="68" t="str">
        <f t="shared" si="7"/>
        <v/>
      </c>
      <c r="W56" s="68" t="str">
        <f t="shared" si="8"/>
        <v/>
      </c>
      <c r="X56" s="68" t="str">
        <f t="shared" si="9"/>
        <v/>
      </c>
      <c r="Z56" s="49" t="s">
        <v>745</v>
      </c>
      <c r="AA56" s="49">
        <v>0</v>
      </c>
      <c r="AB56" s="106"/>
      <c r="AK56" s="99" t="str">
        <f t="shared" si="10"/>
        <v/>
      </c>
      <c r="AL56" s="99" t="str">
        <f t="shared" si="11"/>
        <v/>
      </c>
      <c r="AV56" s="115" t="str">
        <f t="shared" si="0"/>
        <v>NVCWOODLAND HOSPITAL</v>
      </c>
      <c r="AW56" s="116" t="s">
        <v>8711</v>
      </c>
      <c r="AX56" s="116" t="s">
        <v>8712</v>
      </c>
      <c r="AY56" s="116" t="s">
        <v>8711</v>
      </c>
      <c r="AZ56" s="116" t="s">
        <v>8712</v>
      </c>
      <c r="BA56" s="116" t="str">
        <f t="shared" si="1"/>
        <v>NVC</v>
      </c>
    </row>
    <row r="57" spans="1:53" ht="15" x14ac:dyDescent="0.2">
      <c r="A57" s="58" t="str">
        <f t="shared" si="13"/>
        <v/>
      </c>
      <c r="B57" s="50">
        <f t="shared" si="12"/>
        <v>0</v>
      </c>
      <c r="C57" s="50"/>
      <c r="D57" s="59" t="str">
        <f t="shared" si="14"/>
        <v/>
      </c>
      <c r="E57" s="75"/>
      <c r="F57" s="60"/>
      <c r="G57" s="78"/>
      <c r="H57" s="85"/>
      <c r="I57" s="61"/>
      <c r="J57" s="62"/>
      <c r="K57" s="62"/>
      <c r="L57" s="62"/>
      <c r="M57" s="62"/>
      <c r="N57" s="62"/>
      <c r="O57" s="63"/>
      <c r="P57" s="64"/>
      <c r="Q57" s="65" t="str">
        <f t="shared" si="3"/>
        <v/>
      </c>
      <c r="R57" s="66" t="str">
        <f t="shared" si="4"/>
        <v/>
      </c>
      <c r="S57" s="65" t="str">
        <f t="shared" si="5"/>
        <v/>
      </c>
      <c r="T57" s="66" t="str">
        <f t="shared" si="6"/>
        <v/>
      </c>
      <c r="U57" s="67"/>
      <c r="V57" s="68" t="str">
        <f t="shared" si="7"/>
        <v/>
      </c>
      <c r="W57" s="68" t="str">
        <f t="shared" si="8"/>
        <v/>
      </c>
      <c r="X57" s="68" t="str">
        <f t="shared" si="9"/>
        <v/>
      </c>
      <c r="Z57" s="49" t="s">
        <v>746</v>
      </c>
      <c r="AA57" s="49">
        <v>0</v>
      </c>
      <c r="AB57" s="106"/>
      <c r="AK57" s="99" t="str">
        <f t="shared" si="10"/>
        <v/>
      </c>
      <c r="AL57" s="99" t="str">
        <f t="shared" si="11"/>
        <v/>
      </c>
      <c r="AV57" s="115" t="str">
        <f t="shared" si="0"/>
        <v>R0AMANCHESTER ROYAL EYE HOSPITAL</v>
      </c>
      <c r="AW57" s="116" t="s">
        <v>10997</v>
      </c>
      <c r="AX57" s="116" t="s">
        <v>9669</v>
      </c>
      <c r="AY57" s="116" t="s">
        <v>10997</v>
      </c>
      <c r="AZ57" s="116" t="s">
        <v>9669</v>
      </c>
      <c r="BA57" s="116" t="str">
        <f t="shared" si="1"/>
        <v>R0A</v>
      </c>
    </row>
    <row r="58" spans="1:53" ht="12.75" customHeight="1" x14ac:dyDescent="0.2">
      <c r="A58" s="58" t="str">
        <f t="shared" si="13"/>
        <v/>
      </c>
      <c r="B58" s="50">
        <f t="shared" si="12"/>
        <v>0</v>
      </c>
      <c r="C58" s="50"/>
      <c r="D58" s="59" t="str">
        <f t="shared" si="14"/>
        <v/>
      </c>
      <c r="E58" s="75"/>
      <c r="F58" s="60"/>
      <c r="G58" s="78"/>
      <c r="H58" s="85"/>
      <c r="I58" s="61"/>
      <c r="J58" s="62"/>
      <c r="K58" s="62"/>
      <c r="L58" s="62"/>
      <c r="M58" s="62"/>
      <c r="N58" s="62"/>
      <c r="O58" s="63"/>
      <c r="P58" s="64"/>
      <c r="Q58" s="65" t="str">
        <f t="shared" si="3"/>
        <v/>
      </c>
      <c r="R58" s="66" t="str">
        <f t="shared" si="4"/>
        <v/>
      </c>
      <c r="S58" s="65" t="str">
        <f t="shared" si="5"/>
        <v/>
      </c>
      <c r="T58" s="66" t="str">
        <f t="shared" si="6"/>
        <v/>
      </c>
      <c r="U58" s="67"/>
      <c r="V58" s="68" t="str">
        <f t="shared" si="7"/>
        <v/>
      </c>
      <c r="W58" s="68" t="str">
        <f t="shared" si="8"/>
        <v/>
      </c>
      <c r="X58" s="68" t="str">
        <f t="shared" si="9"/>
        <v/>
      </c>
      <c r="Z58" s="49" t="s">
        <v>11068</v>
      </c>
      <c r="AA58" s="49">
        <v>0</v>
      </c>
      <c r="AB58" s="106"/>
      <c r="AK58" s="99" t="str">
        <f t="shared" si="10"/>
        <v/>
      </c>
      <c r="AL58" s="99" t="str">
        <f t="shared" si="11"/>
        <v/>
      </c>
      <c r="AV58" s="115" t="str">
        <f t="shared" si="0"/>
        <v>R0AMANCHESTER ROYAL INFIRMARY</v>
      </c>
      <c r="AW58" s="116" t="s">
        <v>10998</v>
      </c>
      <c r="AX58" s="116" t="s">
        <v>9670</v>
      </c>
      <c r="AY58" s="116" t="s">
        <v>10998</v>
      </c>
      <c r="AZ58" s="116" t="s">
        <v>9670</v>
      </c>
      <c r="BA58" s="116" t="str">
        <f t="shared" si="1"/>
        <v>R0A</v>
      </c>
    </row>
    <row r="59" spans="1:53" ht="15" x14ac:dyDescent="0.2">
      <c r="A59" s="58" t="str">
        <f t="shared" si="13"/>
        <v/>
      </c>
      <c r="B59" s="50">
        <f t="shared" si="12"/>
        <v>0</v>
      </c>
      <c r="C59" s="50"/>
      <c r="D59" s="59" t="str">
        <f t="shared" si="14"/>
        <v/>
      </c>
      <c r="E59" s="75"/>
      <c r="F59" s="60"/>
      <c r="G59" s="78"/>
      <c r="H59" s="85"/>
      <c r="I59" s="61"/>
      <c r="J59" s="62"/>
      <c r="K59" s="62"/>
      <c r="L59" s="62"/>
      <c r="M59" s="62"/>
      <c r="N59" s="62"/>
      <c r="O59" s="63"/>
      <c r="P59" s="64"/>
      <c r="Q59" s="65" t="str">
        <f t="shared" si="3"/>
        <v/>
      </c>
      <c r="R59" s="66" t="str">
        <f t="shared" si="4"/>
        <v/>
      </c>
      <c r="S59" s="65" t="str">
        <f t="shared" si="5"/>
        <v/>
      </c>
      <c r="T59" s="66" t="str">
        <f t="shared" si="6"/>
        <v/>
      </c>
      <c r="U59" s="67"/>
      <c r="V59" s="68" t="str">
        <f t="shared" si="7"/>
        <v/>
      </c>
      <c r="W59" s="68" t="str">
        <f t="shared" si="8"/>
        <v/>
      </c>
      <c r="X59" s="68" t="str">
        <f t="shared" si="9"/>
        <v/>
      </c>
      <c r="Z59" s="49" t="s">
        <v>747</v>
      </c>
      <c r="AA59" s="49">
        <v>0</v>
      </c>
      <c r="AB59" s="106"/>
      <c r="AK59" s="99" t="str">
        <f t="shared" si="10"/>
        <v/>
      </c>
      <c r="AL59" s="99" t="str">
        <f t="shared" si="11"/>
        <v/>
      </c>
      <c r="AV59" s="115" t="str">
        <f t="shared" si="0"/>
        <v>R0AROYAL MANCHESTER CHILDREN'S HOSPITAL</v>
      </c>
      <c r="AW59" s="116" t="s">
        <v>10999</v>
      </c>
      <c r="AX59" s="116" t="s">
        <v>9671</v>
      </c>
      <c r="AY59" s="116" t="s">
        <v>10999</v>
      </c>
      <c r="AZ59" s="116" t="s">
        <v>9671</v>
      </c>
      <c r="BA59" s="116" t="str">
        <f t="shared" si="1"/>
        <v>R0A</v>
      </c>
    </row>
    <row r="60" spans="1:53" ht="12.75" customHeight="1" x14ac:dyDescent="0.2">
      <c r="A60" s="58" t="str">
        <f t="shared" si="13"/>
        <v/>
      </c>
      <c r="B60" s="50">
        <f t="shared" si="12"/>
        <v>0</v>
      </c>
      <c r="C60" s="50"/>
      <c r="D60" s="59" t="str">
        <f t="shared" si="14"/>
        <v/>
      </c>
      <c r="E60" s="75"/>
      <c r="F60" s="60"/>
      <c r="G60" s="78"/>
      <c r="H60" s="85"/>
      <c r="I60" s="61"/>
      <c r="J60" s="62"/>
      <c r="K60" s="62"/>
      <c r="L60" s="62"/>
      <c r="M60" s="62"/>
      <c r="N60" s="62"/>
      <c r="O60" s="63"/>
      <c r="P60" s="64"/>
      <c r="Q60" s="65" t="str">
        <f t="shared" si="3"/>
        <v/>
      </c>
      <c r="R60" s="66" t="str">
        <f t="shared" si="4"/>
        <v/>
      </c>
      <c r="S60" s="65" t="str">
        <f t="shared" si="5"/>
        <v/>
      </c>
      <c r="T60" s="66" t="str">
        <f t="shared" si="6"/>
        <v/>
      </c>
      <c r="U60" s="67"/>
      <c r="V60" s="68" t="str">
        <f t="shared" si="7"/>
        <v/>
      </c>
      <c r="W60" s="68" t="str">
        <f t="shared" si="8"/>
        <v/>
      </c>
      <c r="X60" s="68" t="str">
        <f t="shared" si="9"/>
        <v/>
      </c>
      <c r="Z60" s="49" t="s">
        <v>748</v>
      </c>
      <c r="AA60" s="49">
        <v>0</v>
      </c>
      <c r="AB60" s="106"/>
      <c r="AK60" s="99" t="str">
        <f t="shared" si="10"/>
        <v/>
      </c>
      <c r="AL60" s="99" t="str">
        <f t="shared" si="11"/>
        <v/>
      </c>
      <c r="AV60" s="115" t="str">
        <f t="shared" si="0"/>
        <v>R0AST MARY'S HOSPITAL</v>
      </c>
      <c r="AW60" s="116" t="s">
        <v>11000</v>
      </c>
      <c r="AX60" s="116" t="s">
        <v>1253</v>
      </c>
      <c r="AY60" s="116" t="s">
        <v>11000</v>
      </c>
      <c r="AZ60" s="116" t="s">
        <v>1253</v>
      </c>
      <c r="BA60" s="116" t="str">
        <f t="shared" si="1"/>
        <v>R0A</v>
      </c>
    </row>
    <row r="61" spans="1:53" ht="15" x14ac:dyDescent="0.2">
      <c r="A61" s="58" t="str">
        <f t="shared" si="13"/>
        <v/>
      </c>
      <c r="B61" s="50">
        <f t="shared" si="12"/>
        <v>0</v>
      </c>
      <c r="C61" s="50"/>
      <c r="D61" s="59" t="str">
        <f t="shared" si="14"/>
        <v/>
      </c>
      <c r="E61" s="75"/>
      <c r="F61" s="60"/>
      <c r="G61" s="78"/>
      <c r="H61" s="85"/>
      <c r="I61" s="61"/>
      <c r="J61" s="62"/>
      <c r="K61" s="62"/>
      <c r="L61" s="62"/>
      <c r="M61" s="62"/>
      <c r="N61" s="62"/>
      <c r="O61" s="63"/>
      <c r="P61" s="64"/>
      <c r="Q61" s="65" t="str">
        <f t="shared" si="3"/>
        <v/>
      </c>
      <c r="R61" s="66" t="str">
        <f t="shared" si="4"/>
        <v/>
      </c>
      <c r="S61" s="65" t="str">
        <f t="shared" si="5"/>
        <v/>
      </c>
      <c r="T61" s="66" t="str">
        <f t="shared" si="6"/>
        <v/>
      </c>
      <c r="U61" s="67"/>
      <c r="V61" s="68" t="str">
        <f t="shared" si="7"/>
        <v/>
      </c>
      <c r="W61" s="68" t="str">
        <f t="shared" si="8"/>
        <v/>
      </c>
      <c r="X61" s="68" t="str">
        <f t="shared" si="9"/>
        <v/>
      </c>
      <c r="Z61" s="49" t="s">
        <v>749</v>
      </c>
      <c r="AA61" s="49">
        <v>0</v>
      </c>
      <c r="AB61" s="106"/>
      <c r="AK61" s="99" t="str">
        <f t="shared" si="10"/>
        <v/>
      </c>
      <c r="AL61" s="99" t="str">
        <f t="shared" si="11"/>
        <v/>
      </c>
      <c r="AV61" s="115" t="str">
        <f t="shared" si="0"/>
        <v>R0ATRAFFORD GENERAL HOSPITAL</v>
      </c>
      <c r="AW61" s="116" t="s">
        <v>11001</v>
      </c>
      <c r="AX61" s="116" t="s">
        <v>7189</v>
      </c>
      <c r="AY61" s="116" t="s">
        <v>11001</v>
      </c>
      <c r="AZ61" s="116" t="s">
        <v>7189</v>
      </c>
      <c r="BA61" s="116" t="str">
        <f t="shared" si="1"/>
        <v>R0A</v>
      </c>
    </row>
    <row r="62" spans="1:53" ht="15" x14ac:dyDescent="0.2">
      <c r="A62" s="58" t="str">
        <f t="shared" si="13"/>
        <v/>
      </c>
      <c r="B62" s="50">
        <f t="shared" si="12"/>
        <v>0</v>
      </c>
      <c r="C62" s="50"/>
      <c r="D62" s="59" t="str">
        <f t="shared" si="14"/>
        <v/>
      </c>
      <c r="E62" s="75"/>
      <c r="F62" s="60"/>
      <c r="G62" s="78"/>
      <c r="H62" s="85"/>
      <c r="I62" s="61"/>
      <c r="J62" s="62"/>
      <c r="K62" s="62"/>
      <c r="L62" s="62"/>
      <c r="M62" s="62"/>
      <c r="N62" s="62"/>
      <c r="O62" s="63"/>
      <c r="P62" s="64"/>
      <c r="Q62" s="65" t="str">
        <f t="shared" si="3"/>
        <v/>
      </c>
      <c r="R62" s="66" t="str">
        <f t="shared" si="4"/>
        <v/>
      </c>
      <c r="S62" s="65" t="str">
        <f t="shared" si="5"/>
        <v/>
      </c>
      <c r="T62" s="66" t="str">
        <f t="shared" si="6"/>
        <v/>
      </c>
      <c r="U62" s="67"/>
      <c r="V62" s="68" t="str">
        <f t="shared" si="7"/>
        <v/>
      </c>
      <c r="W62" s="68" t="str">
        <f t="shared" si="8"/>
        <v/>
      </c>
      <c r="X62" s="68" t="str">
        <f t="shared" si="9"/>
        <v/>
      </c>
      <c r="Z62" s="49" t="s">
        <v>8152</v>
      </c>
      <c r="AA62" s="49">
        <v>0</v>
      </c>
      <c r="AB62" s="106"/>
      <c r="AK62" s="99" t="str">
        <f t="shared" si="10"/>
        <v/>
      </c>
      <c r="AL62" s="99" t="str">
        <f t="shared" si="11"/>
        <v/>
      </c>
      <c r="AV62" s="115" t="str">
        <f t="shared" si="0"/>
        <v>R0AUNIVERSITY DENTAL HOSPITAL</v>
      </c>
      <c r="AW62" s="116" t="s">
        <v>11002</v>
      </c>
      <c r="AX62" s="116" t="s">
        <v>9672</v>
      </c>
      <c r="AY62" s="116" t="s">
        <v>11002</v>
      </c>
      <c r="AZ62" s="116" t="s">
        <v>9672</v>
      </c>
      <c r="BA62" s="116" t="str">
        <f t="shared" si="1"/>
        <v>R0A</v>
      </c>
    </row>
    <row r="63" spans="1:53" ht="15" x14ac:dyDescent="0.2">
      <c r="A63" s="58" t="str">
        <f t="shared" si="13"/>
        <v/>
      </c>
      <c r="B63" s="50">
        <f t="shared" si="12"/>
        <v>0</v>
      </c>
      <c r="C63" s="50"/>
      <c r="D63" s="59" t="str">
        <f t="shared" si="14"/>
        <v/>
      </c>
      <c r="E63" s="75"/>
      <c r="F63" s="60"/>
      <c r="G63" s="78"/>
      <c r="H63" s="85"/>
      <c r="I63" s="61"/>
      <c r="J63" s="62"/>
      <c r="K63" s="62"/>
      <c r="L63" s="62"/>
      <c r="M63" s="62"/>
      <c r="N63" s="62"/>
      <c r="O63" s="63"/>
      <c r="P63" s="64"/>
      <c r="Q63" s="65" t="str">
        <f t="shared" si="3"/>
        <v/>
      </c>
      <c r="R63" s="66" t="str">
        <f t="shared" si="4"/>
        <v/>
      </c>
      <c r="S63" s="65" t="str">
        <f t="shared" si="5"/>
        <v/>
      </c>
      <c r="T63" s="66" t="str">
        <f t="shared" si="6"/>
        <v/>
      </c>
      <c r="U63" s="67"/>
      <c r="V63" s="68" t="str">
        <f t="shared" si="7"/>
        <v/>
      </c>
      <c r="W63" s="68" t="str">
        <f t="shared" si="8"/>
        <v/>
      </c>
      <c r="X63" s="68" t="str">
        <f t="shared" si="9"/>
        <v/>
      </c>
      <c r="Z63" s="49" t="s">
        <v>750</v>
      </c>
      <c r="AA63" s="49">
        <v>0</v>
      </c>
      <c r="AB63" s="106"/>
      <c r="AK63" s="99" t="str">
        <f t="shared" si="10"/>
        <v/>
      </c>
      <c r="AL63" s="99" t="str">
        <f t="shared" si="11"/>
        <v/>
      </c>
      <c r="AV63" s="115" t="str">
        <f t="shared" si="0"/>
        <v>R0AWYTHENSHAWE HOSPITAL</v>
      </c>
      <c r="AW63" s="116" t="s">
        <v>11003</v>
      </c>
      <c r="AX63" s="116" t="s">
        <v>9295</v>
      </c>
      <c r="AY63" s="116" t="s">
        <v>11003</v>
      </c>
      <c r="AZ63" s="116" t="s">
        <v>9295</v>
      </c>
      <c r="BA63" s="116" t="str">
        <f t="shared" si="1"/>
        <v>R0A</v>
      </c>
    </row>
    <row r="64" spans="1:53" ht="15" x14ac:dyDescent="0.2">
      <c r="A64" s="58" t="str">
        <f t="shared" si="13"/>
        <v/>
      </c>
      <c r="B64" s="50">
        <f t="shared" si="12"/>
        <v>0</v>
      </c>
      <c r="C64" s="50"/>
      <c r="D64" s="59" t="str">
        <f t="shared" si="14"/>
        <v/>
      </c>
      <c r="E64" s="75"/>
      <c r="F64" s="60"/>
      <c r="G64" s="78"/>
      <c r="H64" s="85"/>
      <c r="I64" s="61"/>
      <c r="J64" s="62"/>
      <c r="K64" s="62"/>
      <c r="L64" s="62"/>
      <c r="M64" s="62"/>
      <c r="N64" s="62"/>
      <c r="O64" s="63"/>
      <c r="P64" s="64"/>
      <c r="Q64" s="65" t="str">
        <f t="shared" si="3"/>
        <v/>
      </c>
      <c r="R64" s="66" t="str">
        <f t="shared" si="4"/>
        <v/>
      </c>
      <c r="S64" s="65" t="str">
        <f t="shared" si="5"/>
        <v/>
      </c>
      <c r="T64" s="66" t="str">
        <f t="shared" si="6"/>
        <v/>
      </c>
      <c r="U64" s="67"/>
      <c r="V64" s="68" t="str">
        <f t="shared" si="7"/>
        <v/>
      </c>
      <c r="W64" s="68" t="str">
        <f t="shared" si="8"/>
        <v/>
      </c>
      <c r="X64" s="68" t="str">
        <f t="shared" si="9"/>
        <v/>
      </c>
      <c r="Z64" s="36" t="s">
        <v>11069</v>
      </c>
      <c r="AA64" s="49">
        <v>0</v>
      </c>
      <c r="AB64" s="106"/>
      <c r="AK64" s="99" t="str">
        <f t="shared" si="10"/>
        <v/>
      </c>
      <c r="AL64" s="99" t="str">
        <f t="shared" si="11"/>
        <v/>
      </c>
      <c r="AV64" s="115" t="str">
        <f t="shared" si="0"/>
        <v>R1AACONBURY UNIT</v>
      </c>
      <c r="AW64" s="116" t="s">
        <v>2331</v>
      </c>
      <c r="AX64" s="116" t="s">
        <v>2332</v>
      </c>
      <c r="AY64" s="116" t="s">
        <v>2331</v>
      </c>
      <c r="AZ64" s="116" t="s">
        <v>2332</v>
      </c>
      <c r="BA64" s="116" t="str">
        <f t="shared" si="1"/>
        <v>R1A</v>
      </c>
    </row>
    <row r="65" spans="1:53" ht="15" x14ac:dyDescent="0.2">
      <c r="A65" s="58" t="str">
        <f t="shared" si="13"/>
        <v/>
      </c>
      <c r="B65" s="50">
        <f t="shared" si="12"/>
        <v>0</v>
      </c>
      <c r="C65" s="50"/>
      <c r="D65" s="59" t="str">
        <f t="shared" si="14"/>
        <v/>
      </c>
      <c r="E65" s="75"/>
      <c r="F65" s="60"/>
      <c r="G65" s="78"/>
      <c r="H65" s="85"/>
      <c r="I65" s="61"/>
      <c r="J65" s="62"/>
      <c r="K65" s="62"/>
      <c r="L65" s="62"/>
      <c r="M65" s="62"/>
      <c r="N65" s="62"/>
      <c r="O65" s="63"/>
      <c r="P65" s="64"/>
      <c r="Q65" s="65" t="str">
        <f t="shared" si="3"/>
        <v/>
      </c>
      <c r="R65" s="66" t="str">
        <f t="shared" si="4"/>
        <v/>
      </c>
      <c r="S65" s="65" t="str">
        <f t="shared" si="5"/>
        <v/>
      </c>
      <c r="T65" s="66" t="str">
        <f t="shared" si="6"/>
        <v/>
      </c>
      <c r="U65" s="67"/>
      <c r="V65" s="68" t="str">
        <f t="shared" si="7"/>
        <v/>
      </c>
      <c r="W65" s="68" t="str">
        <f t="shared" si="8"/>
        <v/>
      </c>
      <c r="X65" s="68" t="str">
        <f t="shared" si="9"/>
        <v/>
      </c>
      <c r="Z65" s="49" t="s">
        <v>11070</v>
      </c>
      <c r="AA65" s="49">
        <v>0</v>
      </c>
      <c r="AB65" s="106"/>
      <c r="AK65" s="99" t="str">
        <f t="shared" si="10"/>
        <v/>
      </c>
      <c r="AL65" s="99" t="str">
        <f t="shared" si="11"/>
        <v/>
      </c>
      <c r="AV65" s="115" t="str">
        <f t="shared" si="0"/>
        <v>R1AALEXANDRA HOSPITAL</v>
      </c>
      <c r="AW65" s="116" t="s">
        <v>2302</v>
      </c>
      <c r="AX65" s="116" t="s">
        <v>2303</v>
      </c>
      <c r="AY65" s="116" t="s">
        <v>2302</v>
      </c>
      <c r="AZ65" s="116" t="s">
        <v>2303</v>
      </c>
      <c r="BA65" s="116" t="str">
        <f t="shared" si="1"/>
        <v>R1A</v>
      </c>
    </row>
    <row r="66" spans="1:53" ht="15" x14ac:dyDescent="0.2">
      <c r="A66" s="58" t="str">
        <f t="shared" si="13"/>
        <v/>
      </c>
      <c r="B66" s="50">
        <f t="shared" si="12"/>
        <v>0</v>
      </c>
      <c r="C66" s="50"/>
      <c r="D66" s="59" t="str">
        <f t="shared" si="14"/>
        <v/>
      </c>
      <c r="E66" s="75"/>
      <c r="F66" s="60"/>
      <c r="G66" s="78"/>
      <c r="H66" s="85"/>
      <c r="I66" s="61"/>
      <c r="J66" s="62"/>
      <c r="K66" s="62"/>
      <c r="L66" s="62"/>
      <c r="M66" s="62"/>
      <c r="N66" s="62"/>
      <c r="O66" s="63"/>
      <c r="P66" s="64"/>
      <c r="Q66" s="65" t="str">
        <f t="shared" si="3"/>
        <v/>
      </c>
      <c r="R66" s="66" t="str">
        <f t="shared" si="4"/>
        <v/>
      </c>
      <c r="S66" s="65" t="str">
        <f t="shared" si="5"/>
        <v/>
      </c>
      <c r="T66" s="66" t="str">
        <f t="shared" si="6"/>
        <v/>
      </c>
      <c r="U66" s="67"/>
      <c r="V66" s="68" t="str">
        <f t="shared" si="7"/>
        <v/>
      </c>
      <c r="W66" s="68" t="str">
        <f t="shared" si="8"/>
        <v/>
      </c>
      <c r="X66" s="68" t="str">
        <f t="shared" si="9"/>
        <v/>
      </c>
      <c r="Z66" s="49" t="s">
        <v>751</v>
      </c>
      <c r="AA66" s="49">
        <v>0</v>
      </c>
      <c r="AB66" s="106"/>
      <c r="AK66" s="99" t="str">
        <f t="shared" si="10"/>
        <v/>
      </c>
      <c r="AL66" s="99" t="str">
        <f t="shared" si="11"/>
        <v/>
      </c>
      <c r="AV66" s="115" t="str">
        <f t="shared" si="0"/>
        <v>R1AARROWSIDE UNIT (ALEXANDRA HOSPITAL)</v>
      </c>
      <c r="AW66" s="116" t="s">
        <v>2263</v>
      </c>
      <c r="AX66" s="116" t="s">
        <v>2264</v>
      </c>
      <c r="AY66" s="116" t="s">
        <v>2263</v>
      </c>
      <c r="AZ66" s="116" t="s">
        <v>2264</v>
      </c>
      <c r="BA66" s="116" t="str">
        <f t="shared" si="1"/>
        <v>R1A</v>
      </c>
    </row>
    <row r="67" spans="1:53" ht="15" x14ac:dyDescent="0.2">
      <c r="A67" s="58" t="str">
        <f t="shared" si="13"/>
        <v/>
      </c>
      <c r="B67" s="50">
        <f t="shared" si="12"/>
        <v>0</v>
      </c>
      <c r="C67" s="50"/>
      <c r="D67" s="59" t="str">
        <f t="shared" si="14"/>
        <v/>
      </c>
      <c r="E67" s="75"/>
      <c r="F67" s="60"/>
      <c r="G67" s="78"/>
      <c r="H67" s="85"/>
      <c r="I67" s="61"/>
      <c r="J67" s="62"/>
      <c r="K67" s="62"/>
      <c r="L67" s="62"/>
      <c r="M67" s="62"/>
      <c r="N67" s="62"/>
      <c r="O67" s="63"/>
      <c r="P67" s="64"/>
      <c r="Q67" s="65" t="str">
        <f t="shared" si="3"/>
        <v/>
      </c>
      <c r="R67" s="66" t="str">
        <f t="shared" si="4"/>
        <v/>
      </c>
      <c r="S67" s="65" t="str">
        <f t="shared" si="5"/>
        <v/>
      </c>
      <c r="T67" s="66" t="str">
        <f t="shared" si="6"/>
        <v/>
      </c>
      <c r="U67" s="67"/>
      <c r="V67" s="68" t="str">
        <f t="shared" si="7"/>
        <v/>
      </c>
      <c r="W67" s="68" t="str">
        <f t="shared" si="8"/>
        <v/>
      </c>
      <c r="X67" s="68" t="str">
        <f t="shared" si="9"/>
        <v/>
      </c>
      <c r="Z67" s="49" t="s">
        <v>752</v>
      </c>
      <c r="AA67" s="49">
        <v>0</v>
      </c>
      <c r="AB67" s="106"/>
      <c r="AK67" s="99" t="str">
        <f t="shared" si="10"/>
        <v/>
      </c>
      <c r="AL67" s="99" t="str">
        <f t="shared" si="11"/>
        <v/>
      </c>
      <c r="AV67" s="115" t="str">
        <f t="shared" si="0"/>
        <v>R1ABATCHLEY FIRST NURSERY PLUS</v>
      </c>
      <c r="AW67" s="116" t="s">
        <v>2343</v>
      </c>
      <c r="AX67" s="116" t="s">
        <v>2344</v>
      </c>
      <c r="AY67" s="116" t="s">
        <v>2343</v>
      </c>
      <c r="AZ67" s="116" t="s">
        <v>2344</v>
      </c>
      <c r="BA67" s="116" t="str">
        <f t="shared" si="1"/>
        <v>R1A</v>
      </c>
    </row>
    <row r="68" spans="1:53" ht="15" x14ac:dyDescent="0.2">
      <c r="A68" s="58" t="str">
        <f t="shared" si="13"/>
        <v/>
      </c>
      <c r="B68" s="50">
        <f t="shared" si="12"/>
        <v>0</v>
      </c>
      <c r="C68" s="50"/>
      <c r="D68" s="59" t="str">
        <f t="shared" si="14"/>
        <v/>
      </c>
      <c r="E68" s="75"/>
      <c r="F68" s="60"/>
      <c r="G68" s="78"/>
      <c r="H68" s="85"/>
      <c r="I68" s="61"/>
      <c r="J68" s="62"/>
      <c r="K68" s="62"/>
      <c r="L68" s="62"/>
      <c r="M68" s="62"/>
      <c r="N68" s="62"/>
      <c r="O68" s="63"/>
      <c r="P68" s="64"/>
      <c r="Q68" s="65" t="str">
        <f t="shared" si="3"/>
        <v/>
      </c>
      <c r="R68" s="66" t="str">
        <f t="shared" si="4"/>
        <v/>
      </c>
      <c r="S68" s="65" t="str">
        <f t="shared" si="5"/>
        <v/>
      </c>
      <c r="T68" s="66" t="str">
        <f t="shared" si="6"/>
        <v/>
      </c>
      <c r="U68" s="67"/>
      <c r="V68" s="68" t="str">
        <f t="shared" si="7"/>
        <v/>
      </c>
      <c r="W68" s="68" t="str">
        <f t="shared" si="8"/>
        <v/>
      </c>
      <c r="X68" s="68" t="str">
        <f t="shared" si="9"/>
        <v/>
      </c>
      <c r="Z68" s="49" t="s">
        <v>753</v>
      </c>
      <c r="AA68" s="49">
        <v>0</v>
      </c>
      <c r="AB68" s="106"/>
      <c r="AK68" s="99" t="str">
        <f t="shared" si="10"/>
        <v/>
      </c>
      <c r="AL68" s="99" t="str">
        <f t="shared" si="11"/>
        <v/>
      </c>
      <c r="AV68" s="115" t="str">
        <f t="shared" si="0"/>
        <v>R1ABEACONSIDE AUTISM BASE</v>
      </c>
      <c r="AW68" s="116" t="s">
        <v>2241</v>
      </c>
      <c r="AX68" s="116" t="s">
        <v>2242</v>
      </c>
      <c r="AY68" s="116" t="s">
        <v>2241</v>
      </c>
      <c r="AZ68" s="116" t="s">
        <v>2242</v>
      </c>
      <c r="BA68" s="116" t="str">
        <f t="shared" si="1"/>
        <v>R1A</v>
      </c>
    </row>
    <row r="69" spans="1:53" ht="15" x14ac:dyDescent="0.2">
      <c r="A69" s="58" t="str">
        <f t="shared" si="13"/>
        <v/>
      </c>
      <c r="B69" s="50">
        <f t="shared" si="12"/>
        <v>0</v>
      </c>
      <c r="C69" s="50"/>
      <c r="D69" s="59" t="str">
        <f t="shared" si="14"/>
        <v/>
      </c>
      <c r="E69" s="75"/>
      <c r="F69" s="60"/>
      <c r="G69" s="78"/>
      <c r="H69" s="85"/>
      <c r="I69" s="61"/>
      <c r="J69" s="62"/>
      <c r="K69" s="62"/>
      <c r="L69" s="62"/>
      <c r="M69" s="62"/>
      <c r="N69" s="62"/>
      <c r="O69" s="63"/>
      <c r="P69" s="64"/>
      <c r="Q69" s="65" t="str">
        <f t="shared" si="3"/>
        <v/>
      </c>
      <c r="R69" s="66" t="str">
        <f t="shared" si="4"/>
        <v/>
      </c>
      <c r="S69" s="65" t="str">
        <f t="shared" si="5"/>
        <v/>
      </c>
      <c r="T69" s="66" t="str">
        <f t="shared" si="6"/>
        <v/>
      </c>
      <c r="U69" s="67"/>
      <c r="V69" s="68" t="str">
        <f t="shared" si="7"/>
        <v/>
      </c>
      <c r="W69" s="68" t="str">
        <f t="shared" si="8"/>
        <v/>
      </c>
      <c r="X69" s="68" t="str">
        <f t="shared" si="9"/>
        <v/>
      </c>
      <c r="Z69" s="49" t="s">
        <v>8144</v>
      </c>
      <c r="AA69" s="49">
        <v>0</v>
      </c>
      <c r="AB69" s="106"/>
      <c r="AK69" s="99" t="str">
        <f t="shared" si="10"/>
        <v/>
      </c>
      <c r="AL69" s="99" t="str">
        <f t="shared" si="11"/>
        <v/>
      </c>
      <c r="AV69" s="115" t="str">
        <f t="shared" si="0"/>
        <v>R1ABIRMINGHAM CHILDREN'S HOSPITAL</v>
      </c>
      <c r="AW69" s="116" t="s">
        <v>2240</v>
      </c>
      <c r="AX69" s="116" t="s">
        <v>1655</v>
      </c>
      <c r="AY69" s="116" t="s">
        <v>2240</v>
      </c>
      <c r="AZ69" s="116" t="s">
        <v>1655</v>
      </c>
      <c r="BA69" s="116" t="str">
        <f t="shared" si="1"/>
        <v>R1A</v>
      </c>
    </row>
    <row r="70" spans="1:53" ht="15" x14ac:dyDescent="0.25">
      <c r="A70" s="58" t="str">
        <f t="shared" si="13"/>
        <v/>
      </c>
      <c r="B70" s="50">
        <f t="shared" si="12"/>
        <v>0</v>
      </c>
      <c r="C70" s="50"/>
      <c r="D70" s="59" t="str">
        <f t="shared" si="14"/>
        <v/>
      </c>
      <c r="E70" s="75"/>
      <c r="F70" s="60"/>
      <c r="G70" s="78"/>
      <c r="H70" s="85"/>
      <c r="I70" s="61"/>
      <c r="J70" s="62"/>
      <c r="K70" s="62"/>
      <c r="L70" s="62"/>
      <c r="M70" s="62"/>
      <c r="N70" s="62"/>
      <c r="O70" s="63"/>
      <c r="P70" s="64"/>
      <c r="Q70" s="65" t="str">
        <f t="shared" si="3"/>
        <v/>
      </c>
      <c r="R70" s="66" t="str">
        <f t="shared" si="4"/>
        <v/>
      </c>
      <c r="S70" s="65" t="str">
        <f t="shared" si="5"/>
        <v/>
      </c>
      <c r="T70" s="66" t="str">
        <f t="shared" si="6"/>
        <v/>
      </c>
      <c r="U70" s="67"/>
      <c r="V70" s="68" t="str">
        <f t="shared" si="7"/>
        <v/>
      </c>
      <c r="W70" s="68" t="str">
        <f t="shared" si="8"/>
        <v/>
      </c>
      <c r="X70" s="68" t="str">
        <f t="shared" si="9"/>
        <v/>
      </c>
      <c r="Z70" s="49" t="s">
        <v>754</v>
      </c>
      <c r="AA70" s="49">
        <v>0</v>
      </c>
      <c r="AB70" s="106"/>
      <c r="AK70" s="99" t="str">
        <f t="shared" si="10"/>
        <v/>
      </c>
      <c r="AL70" s="99" t="str">
        <f t="shared" si="11"/>
        <v/>
      </c>
      <c r="AV70" s="115" t="str">
        <f t="shared" si="0"/>
        <v>R1ACHURCHVIEW HOUSE</v>
      </c>
      <c r="AW70" s="117" t="s">
        <v>9922</v>
      </c>
      <c r="AX70" s="117" t="s">
        <v>9734</v>
      </c>
      <c r="AY70" s="117" t="s">
        <v>9922</v>
      </c>
      <c r="AZ70" s="117" t="s">
        <v>9734</v>
      </c>
      <c r="BA70" s="116" t="str">
        <f t="shared" si="1"/>
        <v>R1A</v>
      </c>
    </row>
    <row r="71" spans="1:53" ht="12.75" customHeight="1" x14ac:dyDescent="0.2">
      <c r="A71" s="58" t="str">
        <f t="shared" si="13"/>
        <v/>
      </c>
      <c r="B71" s="50">
        <f t="shared" si="12"/>
        <v>0</v>
      </c>
      <c r="C71" s="50"/>
      <c r="D71" s="59" t="str">
        <f t="shared" si="14"/>
        <v/>
      </c>
      <c r="E71" s="75"/>
      <c r="F71" s="60"/>
      <c r="G71" s="78"/>
      <c r="H71" s="85"/>
      <c r="I71" s="61"/>
      <c r="J71" s="62"/>
      <c r="K71" s="62"/>
      <c r="L71" s="62"/>
      <c r="M71" s="62"/>
      <c r="N71" s="62"/>
      <c r="O71" s="63"/>
      <c r="P71" s="64"/>
      <c r="Q71" s="65" t="str">
        <f t="shared" si="3"/>
        <v/>
      </c>
      <c r="R71" s="66" t="str">
        <f t="shared" si="4"/>
        <v/>
      </c>
      <c r="S71" s="65" t="str">
        <f t="shared" si="5"/>
        <v/>
      </c>
      <c r="T71" s="66" t="str">
        <f t="shared" si="6"/>
        <v/>
      </c>
      <c r="U71" s="67"/>
      <c r="V71" s="68" t="str">
        <f t="shared" si="7"/>
        <v/>
      </c>
      <c r="W71" s="68" t="str">
        <f t="shared" si="8"/>
        <v/>
      </c>
      <c r="X71" s="68" t="str">
        <f t="shared" si="9"/>
        <v/>
      </c>
      <c r="Z71" s="49" t="s">
        <v>11071</v>
      </c>
      <c r="AA71" s="49">
        <v>0</v>
      </c>
      <c r="AB71" s="106"/>
      <c r="AK71" s="99" t="str">
        <f t="shared" si="10"/>
        <v/>
      </c>
      <c r="AL71" s="99" t="str">
        <f t="shared" si="11"/>
        <v/>
      </c>
      <c r="AV71" s="115" t="str">
        <f t="shared" si="0"/>
        <v>R1ACOMM HOSP WARDS (EVESHAM)</v>
      </c>
      <c r="AW71" s="116" t="s">
        <v>2403</v>
      </c>
      <c r="AX71" s="116" t="s">
        <v>2404</v>
      </c>
      <c r="AY71" s="116" t="s">
        <v>2403</v>
      </c>
      <c r="AZ71" s="116" t="s">
        <v>2404</v>
      </c>
      <c r="BA71" s="116" t="str">
        <f t="shared" si="1"/>
        <v>R1A</v>
      </c>
    </row>
    <row r="72" spans="1:53" ht="15" x14ac:dyDescent="0.2">
      <c r="A72" s="58" t="str">
        <f t="shared" si="13"/>
        <v/>
      </c>
      <c r="B72" s="50">
        <f t="shared" si="12"/>
        <v>0</v>
      </c>
      <c r="C72" s="50"/>
      <c r="D72" s="59" t="str">
        <f t="shared" si="14"/>
        <v/>
      </c>
      <c r="E72" s="75"/>
      <c r="F72" s="60"/>
      <c r="G72" s="78"/>
      <c r="H72" s="85"/>
      <c r="I72" s="61"/>
      <c r="J72" s="62"/>
      <c r="K72" s="62"/>
      <c r="L72" s="62"/>
      <c r="M72" s="62"/>
      <c r="N72" s="62"/>
      <c r="O72" s="63"/>
      <c r="P72" s="64"/>
      <c r="Q72" s="65" t="str">
        <f t="shared" si="3"/>
        <v/>
      </c>
      <c r="R72" s="66" t="str">
        <f t="shared" si="4"/>
        <v/>
      </c>
      <c r="S72" s="65" t="str">
        <f t="shared" si="5"/>
        <v/>
      </c>
      <c r="T72" s="66" t="str">
        <f t="shared" si="6"/>
        <v/>
      </c>
      <c r="U72" s="67"/>
      <c r="V72" s="68" t="str">
        <f t="shared" si="7"/>
        <v/>
      </c>
      <c r="W72" s="68" t="str">
        <f t="shared" si="8"/>
        <v/>
      </c>
      <c r="X72" s="68" t="str">
        <f t="shared" si="9"/>
        <v/>
      </c>
      <c r="Z72" s="49" t="s">
        <v>11072</v>
      </c>
      <c r="AA72" s="49">
        <v>0</v>
      </c>
      <c r="AB72" s="106"/>
      <c r="AK72" s="99" t="str">
        <f t="shared" si="10"/>
        <v/>
      </c>
      <c r="AL72" s="99" t="str">
        <f t="shared" si="11"/>
        <v/>
      </c>
      <c r="AV72" s="115" t="str">
        <f t="shared" si="0"/>
        <v>R1ACOMM HOSP WARDS (MALVERN)</v>
      </c>
      <c r="AW72" s="116" t="s">
        <v>2405</v>
      </c>
      <c r="AX72" s="116" t="s">
        <v>2406</v>
      </c>
      <c r="AY72" s="116" t="s">
        <v>2405</v>
      </c>
      <c r="AZ72" s="116" t="s">
        <v>2406</v>
      </c>
      <c r="BA72" s="116" t="str">
        <f t="shared" si="1"/>
        <v>R1A</v>
      </c>
    </row>
    <row r="73" spans="1:53" ht="12.75" customHeight="1" x14ac:dyDescent="0.2">
      <c r="A73" s="58" t="str">
        <f t="shared" si="13"/>
        <v/>
      </c>
      <c r="B73" s="50">
        <f t="shared" si="12"/>
        <v>0</v>
      </c>
      <c r="C73" s="50"/>
      <c r="D73" s="59" t="str">
        <f t="shared" si="14"/>
        <v/>
      </c>
      <c r="E73" s="75"/>
      <c r="F73" s="60"/>
      <c r="G73" s="78"/>
      <c r="H73" s="85"/>
      <c r="I73" s="61"/>
      <c r="J73" s="62"/>
      <c r="K73" s="62"/>
      <c r="L73" s="62"/>
      <c r="M73" s="62"/>
      <c r="N73" s="62"/>
      <c r="O73" s="63"/>
      <c r="P73" s="64"/>
      <c r="Q73" s="65" t="str">
        <f t="shared" si="3"/>
        <v/>
      </c>
      <c r="R73" s="66" t="str">
        <f t="shared" si="4"/>
        <v/>
      </c>
      <c r="S73" s="65" t="str">
        <f t="shared" si="5"/>
        <v/>
      </c>
      <c r="T73" s="66" t="str">
        <f t="shared" si="6"/>
        <v/>
      </c>
      <c r="U73" s="67"/>
      <c r="V73" s="68" t="str">
        <f t="shared" si="7"/>
        <v/>
      </c>
      <c r="W73" s="68" t="str">
        <f t="shared" si="8"/>
        <v/>
      </c>
      <c r="X73" s="68" t="str">
        <f t="shared" si="9"/>
        <v/>
      </c>
      <c r="Z73" s="49" t="s">
        <v>1216</v>
      </c>
      <c r="AA73" s="49">
        <v>0</v>
      </c>
      <c r="AB73" s="106"/>
      <c r="AK73" s="99" t="str">
        <f t="shared" si="10"/>
        <v/>
      </c>
      <c r="AL73" s="99" t="str">
        <f t="shared" si="11"/>
        <v/>
      </c>
      <c r="AV73" s="115" t="str">
        <f t="shared" si="0"/>
        <v>R1ACOMM HOSP WARDS (PERSHORE)</v>
      </c>
      <c r="AW73" s="116" t="s">
        <v>2407</v>
      </c>
      <c r="AX73" s="116" t="s">
        <v>2408</v>
      </c>
      <c r="AY73" s="116" t="s">
        <v>2407</v>
      </c>
      <c r="AZ73" s="116" t="s">
        <v>2408</v>
      </c>
      <c r="BA73" s="116" t="str">
        <f t="shared" si="1"/>
        <v>R1A</v>
      </c>
    </row>
    <row r="74" spans="1:53" ht="15" x14ac:dyDescent="0.2">
      <c r="A74" s="58" t="str">
        <f t="shared" si="13"/>
        <v/>
      </c>
      <c r="B74" s="50">
        <f t="shared" si="12"/>
        <v>0</v>
      </c>
      <c r="C74" s="50"/>
      <c r="D74" s="59" t="str">
        <f t="shared" si="14"/>
        <v/>
      </c>
      <c r="E74" s="75"/>
      <c r="F74" s="60"/>
      <c r="G74" s="78"/>
      <c r="H74" s="85"/>
      <c r="I74" s="61"/>
      <c r="J74" s="62"/>
      <c r="K74" s="62"/>
      <c r="L74" s="62"/>
      <c r="M74" s="62"/>
      <c r="N74" s="62"/>
      <c r="O74" s="63"/>
      <c r="P74" s="64"/>
      <c r="Q74" s="65" t="str">
        <f t="shared" si="3"/>
        <v/>
      </c>
      <c r="R74" s="66" t="str">
        <f t="shared" si="4"/>
        <v/>
      </c>
      <c r="S74" s="65" t="str">
        <f t="shared" si="5"/>
        <v/>
      </c>
      <c r="T74" s="66" t="str">
        <f t="shared" si="6"/>
        <v/>
      </c>
      <c r="U74" s="67"/>
      <c r="V74" s="68" t="str">
        <f t="shared" si="7"/>
        <v/>
      </c>
      <c r="W74" s="68" t="str">
        <f t="shared" si="8"/>
        <v/>
      </c>
      <c r="X74" s="68" t="str">
        <f t="shared" si="9"/>
        <v/>
      </c>
      <c r="Z74" s="49" t="s">
        <v>1217</v>
      </c>
      <c r="AA74" s="49">
        <v>0</v>
      </c>
      <c r="AB74" s="106"/>
      <c r="AK74" s="99" t="str">
        <f t="shared" si="10"/>
        <v/>
      </c>
      <c r="AL74" s="99" t="str">
        <f t="shared" si="11"/>
        <v/>
      </c>
      <c r="AV74" s="115" t="str">
        <f t="shared" si="0"/>
        <v>R1ACOMM HOSP WARDS (TENBURY)</v>
      </c>
      <c r="AW74" s="116" t="s">
        <v>2411</v>
      </c>
      <c r="AX74" s="116" t="s">
        <v>2412</v>
      </c>
      <c r="AY74" s="116" t="s">
        <v>2411</v>
      </c>
      <c r="AZ74" s="116" t="s">
        <v>2412</v>
      </c>
      <c r="BA74" s="116" t="str">
        <f t="shared" si="1"/>
        <v>R1A</v>
      </c>
    </row>
    <row r="75" spans="1:53" ht="12.75" customHeight="1" x14ac:dyDescent="0.2">
      <c r="A75" s="58" t="str">
        <f t="shared" si="13"/>
        <v/>
      </c>
      <c r="B75" s="50">
        <f t="shared" si="12"/>
        <v>0</v>
      </c>
      <c r="C75" s="50"/>
      <c r="D75" s="59" t="str">
        <f t="shared" si="14"/>
        <v/>
      </c>
      <c r="E75" s="75"/>
      <c r="F75" s="60"/>
      <c r="G75" s="78"/>
      <c r="H75" s="85"/>
      <c r="I75" s="61"/>
      <c r="J75" s="62"/>
      <c r="K75" s="62"/>
      <c r="L75" s="62"/>
      <c r="M75" s="62"/>
      <c r="N75" s="62"/>
      <c r="O75" s="63"/>
      <c r="P75" s="64"/>
      <c r="Q75" s="65" t="str">
        <f t="shared" si="3"/>
        <v/>
      </c>
      <c r="R75" s="66" t="str">
        <f t="shared" si="4"/>
        <v/>
      </c>
      <c r="S75" s="65" t="str">
        <f t="shared" si="5"/>
        <v/>
      </c>
      <c r="T75" s="66" t="str">
        <f t="shared" si="6"/>
        <v/>
      </c>
      <c r="U75" s="67"/>
      <c r="V75" s="68" t="str">
        <f t="shared" si="7"/>
        <v/>
      </c>
      <c r="W75" s="68" t="str">
        <f t="shared" si="8"/>
        <v/>
      </c>
      <c r="X75" s="68" t="str">
        <f t="shared" si="9"/>
        <v/>
      </c>
      <c r="Z75" s="49" t="s">
        <v>1218</v>
      </c>
      <c r="AA75" s="49">
        <v>0</v>
      </c>
      <c r="AB75" s="106"/>
      <c r="AK75" s="99" t="str">
        <f t="shared" si="10"/>
        <v/>
      </c>
      <c r="AL75" s="99" t="str">
        <f t="shared" si="11"/>
        <v/>
      </c>
      <c r="AV75" s="115" t="str">
        <f t="shared" si="0"/>
        <v>R1ACOMM HOSP WARDS (WF GP UNIT)</v>
      </c>
      <c r="AW75" s="116" t="s">
        <v>2413</v>
      </c>
      <c r="AX75" s="116" t="s">
        <v>2414</v>
      </c>
      <c r="AY75" s="116" t="s">
        <v>2413</v>
      </c>
      <c r="AZ75" s="116" t="s">
        <v>2414</v>
      </c>
      <c r="BA75" s="116" t="str">
        <f t="shared" si="1"/>
        <v>R1A</v>
      </c>
    </row>
    <row r="76" spans="1:53" ht="15" x14ac:dyDescent="0.2">
      <c r="A76" s="58" t="str">
        <f t="shared" si="13"/>
        <v/>
      </c>
      <c r="B76" s="50">
        <f t="shared" si="12"/>
        <v>0</v>
      </c>
      <c r="C76" s="50"/>
      <c r="D76" s="59" t="str">
        <f t="shared" si="14"/>
        <v/>
      </c>
      <c r="E76" s="75"/>
      <c r="F76" s="60"/>
      <c r="G76" s="78"/>
      <c r="H76" s="85"/>
      <c r="I76" s="61"/>
      <c r="J76" s="62"/>
      <c r="K76" s="62"/>
      <c r="L76" s="62"/>
      <c r="M76" s="62"/>
      <c r="N76" s="62"/>
      <c r="O76" s="63"/>
      <c r="P76" s="64"/>
      <c r="Q76" s="65" t="str">
        <f t="shared" si="3"/>
        <v/>
      </c>
      <c r="R76" s="66" t="str">
        <f t="shared" si="4"/>
        <v/>
      </c>
      <c r="S76" s="65" t="str">
        <f t="shared" si="5"/>
        <v/>
      </c>
      <c r="T76" s="66" t="str">
        <f t="shared" si="6"/>
        <v/>
      </c>
      <c r="U76" s="67"/>
      <c r="V76" s="68" t="str">
        <f t="shared" si="7"/>
        <v/>
      </c>
      <c r="W76" s="68" t="str">
        <f t="shared" si="8"/>
        <v/>
      </c>
      <c r="X76" s="68" t="str">
        <f t="shared" si="9"/>
        <v/>
      </c>
      <c r="Z76" s="49" t="s">
        <v>11073</v>
      </c>
      <c r="AA76" s="49">
        <v>0</v>
      </c>
      <c r="AB76" s="106"/>
      <c r="AK76" s="99" t="str">
        <f t="shared" si="10"/>
        <v/>
      </c>
      <c r="AL76" s="99" t="str">
        <f t="shared" si="11"/>
        <v/>
      </c>
      <c r="AV76" s="115" t="str">
        <f t="shared" ref="AV76:AV139" si="15">CONCATENATE(LEFT(AW76, 3),AX76)</f>
        <v>R1ACOMMUNITY FIRST</v>
      </c>
      <c r="AW76" s="116" t="s">
        <v>2292</v>
      </c>
      <c r="AX76" s="116" t="s">
        <v>2293</v>
      </c>
      <c r="AY76" s="116" t="s">
        <v>2292</v>
      </c>
      <c r="AZ76" s="116" t="s">
        <v>2293</v>
      </c>
      <c r="BA76" s="116" t="str">
        <f t="shared" ref="BA76:BA139" si="16">LEFT(AY76,3)</f>
        <v>R1A</v>
      </c>
    </row>
    <row r="77" spans="1:53" ht="15" x14ac:dyDescent="0.2">
      <c r="A77" s="58" t="str">
        <f t="shared" si="13"/>
        <v/>
      </c>
      <c r="B77" s="50">
        <f t="shared" si="12"/>
        <v>0</v>
      </c>
      <c r="C77" s="50"/>
      <c r="D77" s="59" t="str">
        <f t="shared" si="14"/>
        <v/>
      </c>
      <c r="E77" s="75"/>
      <c r="F77" s="60"/>
      <c r="G77" s="78"/>
      <c r="H77" s="85"/>
      <c r="I77" s="61"/>
      <c r="J77" s="62"/>
      <c r="K77" s="62"/>
      <c r="L77" s="62"/>
      <c r="M77" s="62"/>
      <c r="N77" s="62"/>
      <c r="O77" s="63"/>
      <c r="P77" s="64"/>
      <c r="Q77" s="65" t="str">
        <f t="shared" si="3"/>
        <v/>
      </c>
      <c r="R77" s="66" t="str">
        <f t="shared" si="4"/>
        <v/>
      </c>
      <c r="S77" s="65" t="str">
        <f t="shared" si="5"/>
        <v/>
      </c>
      <c r="T77" s="66" t="str">
        <f t="shared" si="6"/>
        <v/>
      </c>
      <c r="U77" s="67"/>
      <c r="V77" s="68" t="str">
        <f t="shared" si="7"/>
        <v/>
      </c>
      <c r="W77" s="68" t="str">
        <f t="shared" si="8"/>
        <v/>
      </c>
      <c r="X77" s="68" t="str">
        <f t="shared" si="9"/>
        <v/>
      </c>
      <c r="Z77" s="49" t="s">
        <v>1219</v>
      </c>
      <c r="AA77" s="49">
        <v>0</v>
      </c>
      <c r="AB77" s="106"/>
      <c r="AK77" s="99" t="str">
        <f t="shared" si="10"/>
        <v/>
      </c>
      <c r="AL77" s="99" t="str">
        <f t="shared" si="11"/>
        <v/>
      </c>
      <c r="AV77" s="115" t="str">
        <f t="shared" si="15"/>
        <v>R1ACOMMUNITY HOSP WARDS (POWCH)</v>
      </c>
      <c r="AW77" s="116" t="s">
        <v>2409</v>
      </c>
      <c r="AX77" s="116" t="s">
        <v>2410</v>
      </c>
      <c r="AY77" s="116" t="s">
        <v>2409</v>
      </c>
      <c r="AZ77" s="116" t="s">
        <v>2410</v>
      </c>
      <c r="BA77" s="116" t="str">
        <f t="shared" si="16"/>
        <v>R1A</v>
      </c>
    </row>
    <row r="78" spans="1:53" ht="15" x14ac:dyDescent="0.2">
      <c r="A78" s="58" t="str">
        <f t="shared" si="13"/>
        <v/>
      </c>
      <c r="B78" s="50">
        <f t="shared" si="12"/>
        <v>0</v>
      </c>
      <c r="C78" s="50"/>
      <c r="D78" s="59" t="str">
        <f t="shared" ref="D78:D109" si="17">IF(ISNA(VLOOKUP($E$5&amp;E78,$AV:$AW,2,FALSE)),"",VLOOKUP($E$5&amp;E78,$AV:$AW,2,FALSE))</f>
        <v/>
      </c>
      <c r="E78" s="75"/>
      <c r="F78" s="60"/>
      <c r="G78" s="78"/>
      <c r="H78" s="85"/>
      <c r="I78" s="61"/>
      <c r="J78" s="62"/>
      <c r="K78" s="62"/>
      <c r="L78" s="62"/>
      <c r="M78" s="62"/>
      <c r="N78" s="62"/>
      <c r="O78" s="63"/>
      <c r="P78" s="64"/>
      <c r="Q78" s="65" t="str">
        <f t="shared" si="3"/>
        <v/>
      </c>
      <c r="R78" s="66" t="str">
        <f t="shared" si="4"/>
        <v/>
      </c>
      <c r="S78" s="65" t="str">
        <f t="shared" si="5"/>
        <v/>
      </c>
      <c r="T78" s="66" t="str">
        <f t="shared" si="6"/>
        <v/>
      </c>
      <c r="U78" s="67"/>
      <c r="V78" s="68" t="str">
        <f t="shared" si="7"/>
        <v/>
      </c>
      <c r="W78" s="68" t="str">
        <f t="shared" si="8"/>
        <v/>
      </c>
      <c r="X78" s="68" t="str">
        <f t="shared" si="9"/>
        <v/>
      </c>
      <c r="Z78" s="49" t="s">
        <v>755</v>
      </c>
      <c r="AA78" s="49">
        <v>0</v>
      </c>
      <c r="AB78" s="106"/>
      <c r="AK78" s="99" t="str">
        <f t="shared" si="10"/>
        <v/>
      </c>
      <c r="AL78" s="99" t="str">
        <f t="shared" si="11"/>
        <v/>
      </c>
      <c r="AV78" s="115" t="str">
        <f t="shared" si="15"/>
        <v>R1ACOMMUNITY INREACH EVESHAM</v>
      </c>
      <c r="AW78" s="116" t="s">
        <v>2358</v>
      </c>
      <c r="AX78" s="116" t="s">
        <v>2359</v>
      </c>
      <c r="AY78" s="116" t="s">
        <v>2358</v>
      </c>
      <c r="AZ78" s="116" t="s">
        <v>2359</v>
      </c>
      <c r="BA78" s="116" t="str">
        <f t="shared" si="16"/>
        <v>R1A</v>
      </c>
    </row>
    <row r="79" spans="1:53" ht="15" x14ac:dyDescent="0.2">
      <c r="A79" s="58" t="str">
        <f t="shared" si="13"/>
        <v/>
      </c>
      <c r="B79" s="50">
        <f t="shared" si="12"/>
        <v>0</v>
      </c>
      <c r="C79" s="50"/>
      <c r="D79" s="59" t="str">
        <f t="shared" si="17"/>
        <v/>
      </c>
      <c r="E79" s="75"/>
      <c r="F79" s="60"/>
      <c r="G79" s="78"/>
      <c r="H79" s="85"/>
      <c r="I79" s="61"/>
      <c r="J79" s="62"/>
      <c r="K79" s="62"/>
      <c r="L79" s="62"/>
      <c r="M79" s="62"/>
      <c r="N79" s="62"/>
      <c r="O79" s="63"/>
      <c r="P79" s="64"/>
      <c r="Q79" s="65" t="str">
        <f t="shared" ref="Q79:Q142" si="18">IF(ISERROR(IF($I79="","",J79/I79)),"-",(IF($I79="","",J79/I79)))</f>
        <v/>
      </c>
      <c r="R79" s="66" t="str">
        <f t="shared" ref="R79:R142" si="19">IF(ISERROR(IF(K79="","",L79/K79)),"-",(IF(K79="","",L79/K79)))</f>
        <v/>
      </c>
      <c r="S79" s="65" t="str">
        <f t="shared" ref="S79:S142" si="20">IF(ISERROR(IF(M79="","",N79/M79)),"-",(IF(M79="","",N79/M79)))</f>
        <v/>
      </c>
      <c r="T79" s="66" t="str">
        <f t="shared" ref="T79:T142" si="21">IF(ISERROR(IF(O79="","",P79/O79)),"-",IF(O79="","",P79/O79))</f>
        <v/>
      </c>
      <c r="U79" s="67"/>
      <c r="V79" s="68" t="str">
        <f t="shared" ref="V79:V142" si="22">IF(ISERROR(IF($U79="","",SUM(J79,N79)/$U79)),"-",(IF($U79="","",SUM(J79,N79)/$U79)))</f>
        <v/>
      </c>
      <c r="W79" s="68" t="str">
        <f t="shared" ref="W79:W142" si="23">IF(ISERROR(IF($U79="","",SUM(L79,P79)/$U79)),"-",(IF($U79="","",SUM(L79,P79)/$U79)))</f>
        <v/>
      </c>
      <c r="X79" s="68" t="str">
        <f t="shared" ref="X79:X142" si="24">IF(ISERROR(IF($U79="","",SUM(J79,L79,N79,P79)/$U79)),"-",(IF($U79="","",SUM(J79,L79,N79,P79)/$U79)))</f>
        <v/>
      </c>
      <c r="Z79" s="49" t="s">
        <v>756</v>
      </c>
      <c r="AA79" s="49">
        <v>0</v>
      </c>
      <c r="AB79" s="106"/>
      <c r="AK79" s="99" t="str">
        <f t="shared" ref="AK79:AK142" si="25">IF(M280=1,"No Site Selected","")</f>
        <v/>
      </c>
      <c r="AL79" s="99" t="str">
        <f t="shared" ref="AL79:AL142" si="26">IF(N280=1,"No Ward Name","")</f>
        <v/>
      </c>
      <c r="AV79" s="115" t="str">
        <f t="shared" si="15"/>
        <v>R1ACOMMUNITY INREACH REDDITCH 6</v>
      </c>
      <c r="AW79" s="116" t="s">
        <v>2356</v>
      </c>
      <c r="AX79" s="116" t="s">
        <v>2357</v>
      </c>
      <c r="AY79" s="116" t="s">
        <v>2356</v>
      </c>
      <c r="AZ79" s="116" t="s">
        <v>2357</v>
      </c>
      <c r="BA79" s="116" t="str">
        <f t="shared" si="16"/>
        <v>R1A</v>
      </c>
    </row>
    <row r="80" spans="1:53" ht="15" x14ac:dyDescent="0.2">
      <c r="A80" s="58" t="str">
        <f t="shared" si="13"/>
        <v/>
      </c>
      <c r="B80" s="50">
        <f t="shared" ref="B80:B143" si="27">IF(SUM(E281:G281,M281:N281)&gt;0,1,IF(Y281&gt;0,2,0))</f>
        <v>0</v>
      </c>
      <c r="C80" s="50"/>
      <c r="D80" s="59" t="str">
        <f t="shared" si="17"/>
        <v/>
      </c>
      <c r="E80" s="75"/>
      <c r="F80" s="60"/>
      <c r="G80" s="78"/>
      <c r="H80" s="85"/>
      <c r="I80" s="61"/>
      <c r="J80" s="62"/>
      <c r="K80" s="62"/>
      <c r="L80" s="62"/>
      <c r="M80" s="62"/>
      <c r="N80" s="62"/>
      <c r="O80" s="63"/>
      <c r="P80" s="64"/>
      <c r="Q80" s="65" t="str">
        <f t="shared" si="18"/>
        <v/>
      </c>
      <c r="R80" s="66" t="str">
        <f t="shared" si="19"/>
        <v/>
      </c>
      <c r="S80" s="65" t="str">
        <f t="shared" si="20"/>
        <v/>
      </c>
      <c r="T80" s="66" t="str">
        <f t="shared" si="21"/>
        <v/>
      </c>
      <c r="U80" s="67"/>
      <c r="V80" s="68" t="str">
        <f t="shared" si="22"/>
        <v/>
      </c>
      <c r="W80" s="68" t="str">
        <f t="shared" si="23"/>
        <v/>
      </c>
      <c r="X80" s="68" t="str">
        <f t="shared" si="24"/>
        <v/>
      </c>
      <c r="Z80" s="49" t="s">
        <v>711</v>
      </c>
      <c r="AA80" s="49">
        <v>0</v>
      </c>
      <c r="AB80" s="106"/>
      <c r="AK80" s="99" t="str">
        <f t="shared" si="25"/>
        <v/>
      </c>
      <c r="AL80" s="99" t="str">
        <f t="shared" si="26"/>
        <v/>
      </c>
      <c r="AV80" s="115" t="str">
        <f t="shared" si="15"/>
        <v>R1ACOMMUNITY INREACH REDDITCH 8</v>
      </c>
      <c r="AW80" s="116" t="s">
        <v>2360</v>
      </c>
      <c r="AX80" s="116" t="s">
        <v>2361</v>
      </c>
      <c r="AY80" s="116" t="s">
        <v>2360</v>
      </c>
      <c r="AZ80" s="116" t="s">
        <v>2361</v>
      </c>
      <c r="BA80" s="116" t="str">
        <f t="shared" si="16"/>
        <v>R1A</v>
      </c>
    </row>
    <row r="81" spans="1:53" ht="15" x14ac:dyDescent="0.2">
      <c r="A81" s="58" t="str">
        <f t="shared" ref="A81:A144" si="28">IF(M282=1,"No Site Selected",IF(N282=1,"No Ward Name",""))</f>
        <v/>
      </c>
      <c r="B81" s="50">
        <f t="shared" si="27"/>
        <v>0</v>
      </c>
      <c r="C81" s="50"/>
      <c r="D81" s="59" t="str">
        <f t="shared" si="17"/>
        <v/>
      </c>
      <c r="E81" s="75"/>
      <c r="F81" s="60"/>
      <c r="G81" s="78"/>
      <c r="H81" s="85"/>
      <c r="I81" s="61"/>
      <c r="J81" s="62"/>
      <c r="K81" s="62"/>
      <c r="L81" s="62"/>
      <c r="M81" s="62"/>
      <c r="N81" s="62"/>
      <c r="O81" s="63"/>
      <c r="P81" s="64"/>
      <c r="Q81" s="65" t="str">
        <f t="shared" si="18"/>
        <v/>
      </c>
      <c r="R81" s="66" t="str">
        <f t="shared" si="19"/>
        <v/>
      </c>
      <c r="S81" s="65" t="str">
        <f t="shared" si="20"/>
        <v/>
      </c>
      <c r="T81" s="66" t="str">
        <f t="shared" si="21"/>
        <v/>
      </c>
      <c r="U81" s="67"/>
      <c r="V81" s="68" t="str">
        <f t="shared" si="22"/>
        <v/>
      </c>
      <c r="W81" s="68" t="str">
        <f t="shared" si="23"/>
        <v/>
      </c>
      <c r="X81" s="68" t="str">
        <f t="shared" si="24"/>
        <v/>
      </c>
      <c r="Z81" s="49" t="s">
        <v>712</v>
      </c>
      <c r="AA81" s="49">
        <v>0</v>
      </c>
      <c r="AB81" s="106"/>
      <c r="AK81" s="99" t="str">
        <f t="shared" si="25"/>
        <v/>
      </c>
      <c r="AL81" s="99" t="str">
        <f t="shared" si="26"/>
        <v/>
      </c>
      <c r="AV81" s="115" t="str">
        <f t="shared" si="15"/>
        <v>R1ACOMMUNITY PAEDESTRICIANS-1</v>
      </c>
      <c r="AW81" s="116" t="s">
        <v>2401</v>
      </c>
      <c r="AX81" s="116" t="s">
        <v>2402</v>
      </c>
      <c r="AY81" s="116" t="s">
        <v>2401</v>
      </c>
      <c r="AZ81" s="116" t="s">
        <v>2402</v>
      </c>
      <c r="BA81" s="116" t="str">
        <f t="shared" si="16"/>
        <v>R1A</v>
      </c>
    </row>
    <row r="82" spans="1:53" ht="15" x14ac:dyDescent="0.2">
      <c r="A82" s="58" t="str">
        <f t="shared" si="28"/>
        <v/>
      </c>
      <c r="B82" s="50">
        <f t="shared" si="27"/>
        <v>0</v>
      </c>
      <c r="C82" s="50"/>
      <c r="D82" s="59" t="str">
        <f t="shared" si="17"/>
        <v/>
      </c>
      <c r="E82" s="75"/>
      <c r="F82" s="60"/>
      <c r="G82" s="78"/>
      <c r="H82" s="85"/>
      <c r="I82" s="61"/>
      <c r="J82" s="62"/>
      <c r="K82" s="62"/>
      <c r="L82" s="62"/>
      <c r="M82" s="62"/>
      <c r="N82" s="62"/>
      <c r="O82" s="63"/>
      <c r="P82" s="64"/>
      <c r="Q82" s="65" t="str">
        <f t="shared" si="18"/>
        <v/>
      </c>
      <c r="R82" s="66" t="str">
        <f t="shared" si="19"/>
        <v/>
      </c>
      <c r="S82" s="65" t="str">
        <f t="shared" si="20"/>
        <v/>
      </c>
      <c r="T82" s="66" t="str">
        <f t="shared" si="21"/>
        <v/>
      </c>
      <c r="U82" s="67"/>
      <c r="V82" s="68" t="str">
        <f t="shared" si="22"/>
        <v/>
      </c>
      <c r="W82" s="68" t="str">
        <f t="shared" si="23"/>
        <v/>
      </c>
      <c r="X82" s="68" t="str">
        <f t="shared" si="24"/>
        <v/>
      </c>
      <c r="Z82" s="36" t="s">
        <v>11074</v>
      </c>
      <c r="AA82" s="49">
        <v>0</v>
      </c>
      <c r="AB82" s="106"/>
      <c r="AK82" s="99" t="str">
        <f t="shared" si="25"/>
        <v/>
      </c>
      <c r="AL82" s="99" t="str">
        <f t="shared" si="26"/>
        <v/>
      </c>
      <c r="AV82" s="115" t="str">
        <f t="shared" si="15"/>
        <v>R1ACOMMUNITY UNIT</v>
      </c>
      <c r="AW82" s="116" t="s">
        <v>2327</v>
      </c>
      <c r="AX82" s="116" t="s">
        <v>2328</v>
      </c>
      <c r="AY82" s="116" t="s">
        <v>2327</v>
      </c>
      <c r="AZ82" s="116" t="s">
        <v>2328</v>
      </c>
      <c r="BA82" s="116" t="str">
        <f t="shared" si="16"/>
        <v>R1A</v>
      </c>
    </row>
    <row r="83" spans="1:53" ht="15" x14ac:dyDescent="0.2">
      <c r="A83" s="58" t="str">
        <f t="shared" si="28"/>
        <v/>
      </c>
      <c r="B83" s="50">
        <f t="shared" si="27"/>
        <v>0</v>
      </c>
      <c r="C83" s="50"/>
      <c r="D83" s="59" t="str">
        <f t="shared" si="17"/>
        <v/>
      </c>
      <c r="E83" s="75"/>
      <c r="F83" s="60"/>
      <c r="G83" s="78"/>
      <c r="H83" s="85"/>
      <c r="I83" s="61"/>
      <c r="J83" s="62"/>
      <c r="K83" s="62"/>
      <c r="L83" s="62"/>
      <c r="M83" s="62"/>
      <c r="N83" s="62"/>
      <c r="O83" s="63"/>
      <c r="P83" s="64"/>
      <c r="Q83" s="65" t="str">
        <f t="shared" si="18"/>
        <v/>
      </c>
      <c r="R83" s="66" t="str">
        <f t="shared" si="19"/>
        <v/>
      </c>
      <c r="S83" s="65" t="str">
        <f t="shared" si="20"/>
        <v/>
      </c>
      <c r="T83" s="66" t="str">
        <f t="shared" si="21"/>
        <v/>
      </c>
      <c r="U83" s="67"/>
      <c r="V83" s="68" t="str">
        <f t="shared" si="22"/>
        <v/>
      </c>
      <c r="W83" s="68" t="str">
        <f t="shared" si="23"/>
        <v/>
      </c>
      <c r="X83" s="68" t="str">
        <f t="shared" si="24"/>
        <v/>
      </c>
      <c r="Z83" s="49" t="s">
        <v>713</v>
      </c>
      <c r="AA83" s="49">
        <v>0</v>
      </c>
      <c r="AB83" s="106"/>
      <c r="AK83" s="99" t="str">
        <f t="shared" si="25"/>
        <v/>
      </c>
      <c r="AL83" s="99" t="str">
        <f t="shared" si="26"/>
        <v/>
      </c>
      <c r="AV83" s="115" t="str">
        <f t="shared" si="15"/>
        <v>R1ACOMMUNITY VENUE</v>
      </c>
      <c r="AW83" s="116" t="s">
        <v>2286</v>
      </c>
      <c r="AX83" s="116" t="s">
        <v>2287</v>
      </c>
      <c r="AY83" s="116" t="s">
        <v>2286</v>
      </c>
      <c r="AZ83" s="116" t="s">
        <v>2287</v>
      </c>
      <c r="BA83" s="116" t="str">
        <f t="shared" si="16"/>
        <v>R1A</v>
      </c>
    </row>
    <row r="84" spans="1:53" ht="15" x14ac:dyDescent="0.2">
      <c r="A84" s="58" t="str">
        <f t="shared" si="28"/>
        <v/>
      </c>
      <c r="B84" s="50">
        <f t="shared" si="27"/>
        <v>0</v>
      </c>
      <c r="C84" s="50"/>
      <c r="D84" s="59" t="str">
        <f t="shared" si="17"/>
        <v/>
      </c>
      <c r="E84" s="75"/>
      <c r="F84" s="60"/>
      <c r="G84" s="78"/>
      <c r="H84" s="85"/>
      <c r="I84" s="61"/>
      <c r="J84" s="62"/>
      <c r="K84" s="62"/>
      <c r="L84" s="62"/>
      <c r="M84" s="62"/>
      <c r="N84" s="62"/>
      <c r="O84" s="63"/>
      <c r="P84" s="64"/>
      <c r="Q84" s="65" t="str">
        <f t="shared" si="18"/>
        <v/>
      </c>
      <c r="R84" s="66" t="str">
        <f t="shared" si="19"/>
        <v/>
      </c>
      <c r="S84" s="65" t="str">
        <f t="shared" si="20"/>
        <v/>
      </c>
      <c r="T84" s="66" t="str">
        <f t="shared" si="21"/>
        <v/>
      </c>
      <c r="U84" s="67"/>
      <c r="V84" s="68" t="str">
        <f t="shared" si="22"/>
        <v/>
      </c>
      <c r="W84" s="68" t="str">
        <f t="shared" si="23"/>
        <v/>
      </c>
      <c r="X84" s="68" t="str">
        <f t="shared" si="24"/>
        <v/>
      </c>
      <c r="Z84" s="49" t="s">
        <v>11075</v>
      </c>
      <c r="AA84" s="49">
        <v>0</v>
      </c>
      <c r="AB84" s="106"/>
      <c r="AK84" s="99" t="str">
        <f t="shared" si="25"/>
        <v/>
      </c>
      <c r="AL84" s="99" t="str">
        <f t="shared" si="26"/>
        <v/>
      </c>
      <c r="AV84" s="115" t="str">
        <f t="shared" si="15"/>
        <v>R1ACOVERCROFT</v>
      </c>
      <c r="AW84" s="116" t="s">
        <v>2373</v>
      </c>
      <c r="AX84" s="116" t="s">
        <v>2374</v>
      </c>
      <c r="AY84" s="116" t="s">
        <v>2373</v>
      </c>
      <c r="AZ84" s="116" t="s">
        <v>2374</v>
      </c>
      <c r="BA84" s="116" t="str">
        <f t="shared" si="16"/>
        <v>R1A</v>
      </c>
    </row>
    <row r="85" spans="1:53" ht="15" x14ac:dyDescent="0.25">
      <c r="A85" s="58" t="str">
        <f t="shared" si="28"/>
        <v/>
      </c>
      <c r="B85" s="50">
        <f t="shared" si="27"/>
        <v>0</v>
      </c>
      <c r="C85" s="50"/>
      <c r="D85" s="59" t="str">
        <f t="shared" si="17"/>
        <v/>
      </c>
      <c r="E85" s="75"/>
      <c r="F85" s="60"/>
      <c r="G85" s="78"/>
      <c r="H85" s="85"/>
      <c r="I85" s="61"/>
      <c r="J85" s="62"/>
      <c r="K85" s="62"/>
      <c r="L85" s="62"/>
      <c r="M85" s="62"/>
      <c r="N85" s="62"/>
      <c r="O85" s="63"/>
      <c r="P85" s="64"/>
      <c r="Q85" s="65" t="str">
        <f t="shared" si="18"/>
        <v/>
      </c>
      <c r="R85" s="66" t="str">
        <f t="shared" si="19"/>
        <v/>
      </c>
      <c r="S85" s="65" t="str">
        <f t="shared" si="20"/>
        <v/>
      </c>
      <c r="T85" s="66" t="str">
        <f t="shared" si="21"/>
        <v/>
      </c>
      <c r="U85" s="67"/>
      <c r="V85" s="68" t="str">
        <f t="shared" si="22"/>
        <v/>
      </c>
      <c r="W85" s="68" t="str">
        <f t="shared" si="23"/>
        <v/>
      </c>
      <c r="X85" s="68" t="str">
        <f t="shared" si="24"/>
        <v/>
      </c>
      <c r="Z85" s="49" t="s">
        <v>8145</v>
      </c>
      <c r="AA85" s="49">
        <v>0</v>
      </c>
      <c r="AB85" s="106"/>
      <c r="AK85" s="99" t="str">
        <f t="shared" si="25"/>
        <v/>
      </c>
      <c r="AL85" s="99" t="str">
        <f t="shared" si="26"/>
        <v/>
      </c>
      <c r="AV85" s="115" t="str">
        <f t="shared" si="15"/>
        <v>R1ACROMWELL HOUSE</v>
      </c>
      <c r="AW85" s="117" t="s">
        <v>9923</v>
      </c>
      <c r="AX85" s="117" t="s">
        <v>9924</v>
      </c>
      <c r="AY85" s="117" t="s">
        <v>9923</v>
      </c>
      <c r="AZ85" s="117" t="s">
        <v>9924</v>
      </c>
      <c r="BA85" s="116" t="str">
        <f t="shared" si="16"/>
        <v>R1A</v>
      </c>
    </row>
    <row r="86" spans="1:53" ht="15" x14ac:dyDescent="0.2">
      <c r="A86" s="58" t="str">
        <f t="shared" si="28"/>
        <v/>
      </c>
      <c r="B86" s="50">
        <f t="shared" si="27"/>
        <v>0</v>
      </c>
      <c r="C86" s="50"/>
      <c r="D86" s="59" t="str">
        <f t="shared" si="17"/>
        <v/>
      </c>
      <c r="E86" s="75"/>
      <c r="F86" s="60"/>
      <c r="G86" s="78"/>
      <c r="H86" s="85"/>
      <c r="I86" s="61"/>
      <c r="J86" s="62"/>
      <c r="K86" s="62"/>
      <c r="L86" s="62"/>
      <c r="M86" s="62"/>
      <c r="N86" s="62"/>
      <c r="O86" s="63"/>
      <c r="P86" s="64"/>
      <c r="Q86" s="65" t="str">
        <f t="shared" si="18"/>
        <v/>
      </c>
      <c r="R86" s="66" t="str">
        <f t="shared" si="19"/>
        <v/>
      </c>
      <c r="S86" s="65" t="str">
        <f t="shared" si="20"/>
        <v/>
      </c>
      <c r="T86" s="66" t="str">
        <f t="shared" si="21"/>
        <v/>
      </c>
      <c r="U86" s="67"/>
      <c r="V86" s="68" t="str">
        <f t="shared" si="22"/>
        <v/>
      </c>
      <c r="W86" s="68" t="str">
        <f t="shared" si="23"/>
        <v/>
      </c>
      <c r="X86" s="68" t="str">
        <f t="shared" si="24"/>
        <v/>
      </c>
      <c r="Z86" s="49" t="s">
        <v>8146</v>
      </c>
      <c r="AA86" s="49">
        <v>0</v>
      </c>
      <c r="AB86" s="106"/>
      <c r="AK86" s="99" t="str">
        <f t="shared" si="25"/>
        <v/>
      </c>
      <c r="AL86" s="99" t="str">
        <f t="shared" si="26"/>
        <v/>
      </c>
      <c r="AV86" s="115" t="str">
        <f t="shared" si="15"/>
        <v>R1ACROWNGATE PHYSIOTHERAPY</v>
      </c>
      <c r="AW86" s="116" t="s">
        <v>2288</v>
      </c>
      <c r="AX86" s="116" t="s">
        <v>2289</v>
      </c>
      <c r="AY86" s="116" t="s">
        <v>2288</v>
      </c>
      <c r="AZ86" s="116" t="s">
        <v>2289</v>
      </c>
      <c r="BA86" s="116" t="str">
        <f t="shared" si="16"/>
        <v>R1A</v>
      </c>
    </row>
    <row r="87" spans="1:53" ht="15" x14ac:dyDescent="0.2">
      <c r="A87" s="58" t="str">
        <f t="shared" si="28"/>
        <v/>
      </c>
      <c r="B87" s="50">
        <f t="shared" si="27"/>
        <v>0</v>
      </c>
      <c r="C87" s="50"/>
      <c r="D87" s="59" t="str">
        <f t="shared" si="17"/>
        <v/>
      </c>
      <c r="E87" s="75"/>
      <c r="F87" s="60"/>
      <c r="G87" s="78"/>
      <c r="H87" s="85"/>
      <c r="I87" s="61"/>
      <c r="J87" s="62"/>
      <c r="K87" s="62"/>
      <c r="L87" s="62"/>
      <c r="M87" s="62"/>
      <c r="N87" s="62"/>
      <c r="O87" s="63"/>
      <c r="P87" s="64"/>
      <c r="Q87" s="65" t="str">
        <f t="shared" si="18"/>
        <v/>
      </c>
      <c r="R87" s="66" t="str">
        <f t="shared" si="19"/>
        <v/>
      </c>
      <c r="S87" s="65" t="str">
        <f t="shared" si="20"/>
        <v/>
      </c>
      <c r="T87" s="66" t="str">
        <f t="shared" si="21"/>
        <v/>
      </c>
      <c r="U87" s="67"/>
      <c r="V87" s="68" t="str">
        <f t="shared" si="22"/>
        <v/>
      </c>
      <c r="W87" s="68" t="str">
        <f t="shared" si="23"/>
        <v/>
      </c>
      <c r="X87" s="68" t="str">
        <f t="shared" si="24"/>
        <v/>
      </c>
      <c r="Z87" s="36" t="s">
        <v>8147</v>
      </c>
      <c r="AA87" s="49">
        <v>0</v>
      </c>
      <c r="AB87" s="106"/>
      <c r="AK87" s="99" t="str">
        <f t="shared" si="25"/>
        <v/>
      </c>
      <c r="AL87" s="99" t="str">
        <f t="shared" si="26"/>
        <v/>
      </c>
      <c r="AV87" s="115" t="str">
        <f t="shared" si="15"/>
        <v>R1ADROITWICH SPA PRIVATE HOSPITAL</v>
      </c>
      <c r="AW87" s="116" t="s">
        <v>2339</v>
      </c>
      <c r="AX87" s="116" t="s">
        <v>2340</v>
      </c>
      <c r="AY87" s="116" t="s">
        <v>2339</v>
      </c>
      <c r="AZ87" s="116" t="s">
        <v>2340</v>
      </c>
      <c r="BA87" s="116" t="str">
        <f t="shared" si="16"/>
        <v>R1A</v>
      </c>
    </row>
    <row r="88" spans="1:53" ht="15" x14ac:dyDescent="0.2">
      <c r="A88" s="58" t="str">
        <f t="shared" si="28"/>
        <v/>
      </c>
      <c r="B88" s="50">
        <f t="shared" si="27"/>
        <v>0</v>
      </c>
      <c r="C88" s="50"/>
      <c r="D88" s="59" t="str">
        <f t="shared" si="17"/>
        <v/>
      </c>
      <c r="E88" s="75"/>
      <c r="F88" s="60"/>
      <c r="G88" s="78"/>
      <c r="H88" s="85"/>
      <c r="I88" s="61"/>
      <c r="J88" s="62"/>
      <c r="K88" s="62"/>
      <c r="L88" s="62"/>
      <c r="M88" s="62"/>
      <c r="N88" s="62"/>
      <c r="O88" s="63"/>
      <c r="P88" s="64"/>
      <c r="Q88" s="65" t="str">
        <f t="shared" si="18"/>
        <v/>
      </c>
      <c r="R88" s="66" t="str">
        <f t="shared" si="19"/>
        <v/>
      </c>
      <c r="S88" s="65" t="str">
        <f t="shared" si="20"/>
        <v/>
      </c>
      <c r="T88" s="66" t="str">
        <f t="shared" si="21"/>
        <v/>
      </c>
      <c r="U88" s="67"/>
      <c r="V88" s="68" t="str">
        <f t="shared" si="22"/>
        <v/>
      </c>
      <c r="W88" s="68" t="str">
        <f t="shared" si="23"/>
        <v/>
      </c>
      <c r="X88" s="68" t="str">
        <f t="shared" si="24"/>
        <v/>
      </c>
      <c r="Z88" s="36" t="s">
        <v>8148</v>
      </c>
      <c r="AA88" s="49">
        <v>0</v>
      </c>
      <c r="AB88" s="106"/>
      <c r="AK88" s="99" t="str">
        <f t="shared" si="25"/>
        <v/>
      </c>
      <c r="AL88" s="99" t="str">
        <f t="shared" si="26"/>
        <v/>
      </c>
      <c r="AV88" s="115" t="str">
        <f t="shared" si="15"/>
        <v>R1AELGAR UNIT</v>
      </c>
      <c r="AW88" s="116" t="s">
        <v>2329</v>
      </c>
      <c r="AX88" s="116" t="s">
        <v>2330</v>
      </c>
      <c r="AY88" s="116" t="s">
        <v>2329</v>
      </c>
      <c r="AZ88" s="116" t="s">
        <v>2330</v>
      </c>
      <c r="BA88" s="116" t="str">
        <f t="shared" si="16"/>
        <v>R1A</v>
      </c>
    </row>
    <row r="89" spans="1:53" ht="15" x14ac:dyDescent="0.2">
      <c r="A89" s="58" t="str">
        <f t="shared" si="28"/>
        <v/>
      </c>
      <c r="B89" s="50">
        <f t="shared" si="27"/>
        <v>0</v>
      </c>
      <c r="C89" s="50"/>
      <c r="D89" s="59" t="str">
        <f t="shared" si="17"/>
        <v/>
      </c>
      <c r="E89" s="75"/>
      <c r="F89" s="60"/>
      <c r="G89" s="78"/>
      <c r="H89" s="85"/>
      <c r="I89" s="61"/>
      <c r="J89" s="62"/>
      <c r="K89" s="62"/>
      <c r="L89" s="62"/>
      <c r="M89" s="62"/>
      <c r="N89" s="62"/>
      <c r="O89" s="63"/>
      <c r="P89" s="64"/>
      <c r="Q89" s="65" t="str">
        <f t="shared" si="18"/>
        <v/>
      </c>
      <c r="R89" s="66" t="str">
        <f t="shared" si="19"/>
        <v/>
      </c>
      <c r="S89" s="65" t="str">
        <f t="shared" si="20"/>
        <v/>
      </c>
      <c r="T89" s="66" t="str">
        <f t="shared" si="21"/>
        <v/>
      </c>
      <c r="U89" s="67"/>
      <c r="V89" s="68" t="str">
        <f t="shared" si="22"/>
        <v/>
      </c>
      <c r="W89" s="68" t="str">
        <f t="shared" si="23"/>
        <v/>
      </c>
      <c r="X89" s="68" t="str">
        <f t="shared" si="24"/>
        <v/>
      </c>
      <c r="Z89" s="36" t="s">
        <v>8149</v>
      </c>
      <c r="AA89" s="49">
        <v>0</v>
      </c>
      <c r="AB89" s="106"/>
      <c r="AK89" s="99" t="str">
        <f t="shared" si="25"/>
        <v/>
      </c>
      <c r="AL89" s="99" t="str">
        <f t="shared" si="26"/>
        <v/>
      </c>
      <c r="AV89" s="115" t="str">
        <f t="shared" si="15"/>
        <v>R1AESTATES BUILDING</v>
      </c>
      <c r="AW89" s="116" t="s">
        <v>2308</v>
      </c>
      <c r="AX89" s="116" t="s">
        <v>2309</v>
      </c>
      <c r="AY89" s="116" t="s">
        <v>2308</v>
      </c>
      <c r="AZ89" s="116" t="s">
        <v>2309</v>
      </c>
      <c r="BA89" s="116" t="str">
        <f t="shared" si="16"/>
        <v>R1A</v>
      </c>
    </row>
    <row r="90" spans="1:53" ht="12.75" customHeight="1" x14ac:dyDescent="0.2">
      <c r="A90" s="58" t="str">
        <f t="shared" si="28"/>
        <v/>
      </c>
      <c r="B90" s="50">
        <f t="shared" si="27"/>
        <v>0</v>
      </c>
      <c r="C90" s="50"/>
      <c r="D90" s="59" t="str">
        <f t="shared" si="17"/>
        <v/>
      </c>
      <c r="E90" s="75"/>
      <c r="F90" s="60"/>
      <c r="G90" s="78"/>
      <c r="H90" s="85"/>
      <c r="I90" s="61"/>
      <c r="J90" s="62"/>
      <c r="K90" s="62"/>
      <c r="L90" s="62"/>
      <c r="M90" s="62"/>
      <c r="N90" s="62"/>
      <c r="O90" s="63"/>
      <c r="P90" s="64"/>
      <c r="Q90" s="65" t="str">
        <f t="shared" si="18"/>
        <v/>
      </c>
      <c r="R90" s="66" t="str">
        <f t="shared" si="19"/>
        <v/>
      </c>
      <c r="S90" s="65" t="str">
        <f t="shared" si="20"/>
        <v/>
      </c>
      <c r="T90" s="66" t="str">
        <f t="shared" si="21"/>
        <v/>
      </c>
      <c r="U90" s="67"/>
      <c r="V90" s="68" t="str">
        <f t="shared" si="22"/>
        <v/>
      </c>
      <c r="W90" s="68" t="str">
        <f t="shared" si="23"/>
        <v/>
      </c>
      <c r="X90" s="68" t="str">
        <f t="shared" si="24"/>
        <v/>
      </c>
      <c r="Z90" s="36" t="s">
        <v>8150</v>
      </c>
      <c r="AA90" s="49">
        <v>0</v>
      </c>
      <c r="AB90" s="106"/>
      <c r="AK90" s="99" t="str">
        <f t="shared" si="25"/>
        <v/>
      </c>
      <c r="AL90" s="99" t="str">
        <f t="shared" si="26"/>
        <v/>
      </c>
      <c r="AV90" s="115" t="str">
        <f t="shared" si="15"/>
        <v>R1AEVESHAM COMMUNITY HOSPITAL</v>
      </c>
      <c r="AW90" s="116" t="s">
        <v>2257</v>
      </c>
      <c r="AX90" s="116" t="s">
        <v>2258</v>
      </c>
      <c r="AY90" s="116" t="s">
        <v>2257</v>
      </c>
      <c r="AZ90" s="116" t="s">
        <v>2258</v>
      </c>
      <c r="BA90" s="116" t="str">
        <f t="shared" si="16"/>
        <v>R1A</v>
      </c>
    </row>
    <row r="91" spans="1:53" ht="12.75" customHeight="1" x14ac:dyDescent="0.2">
      <c r="A91" s="58" t="str">
        <f t="shared" si="28"/>
        <v/>
      </c>
      <c r="B91" s="50">
        <f t="shared" si="27"/>
        <v>0</v>
      </c>
      <c r="C91" s="50"/>
      <c r="D91" s="59" t="str">
        <f t="shared" si="17"/>
        <v/>
      </c>
      <c r="E91" s="75"/>
      <c r="F91" s="60"/>
      <c r="G91" s="78"/>
      <c r="H91" s="85"/>
      <c r="I91" s="61"/>
      <c r="J91" s="62"/>
      <c r="K91" s="62"/>
      <c r="L91" s="62"/>
      <c r="M91" s="62"/>
      <c r="N91" s="62"/>
      <c r="O91" s="63"/>
      <c r="P91" s="64"/>
      <c r="Q91" s="65" t="str">
        <f t="shared" si="18"/>
        <v/>
      </c>
      <c r="R91" s="66" t="str">
        <f t="shared" si="19"/>
        <v/>
      </c>
      <c r="S91" s="65" t="str">
        <f t="shared" si="20"/>
        <v/>
      </c>
      <c r="T91" s="66" t="str">
        <f t="shared" si="21"/>
        <v/>
      </c>
      <c r="U91" s="67"/>
      <c r="V91" s="68" t="str">
        <f t="shared" si="22"/>
        <v/>
      </c>
      <c r="W91" s="68" t="str">
        <f t="shared" si="23"/>
        <v/>
      </c>
      <c r="X91" s="68" t="str">
        <f t="shared" si="24"/>
        <v/>
      </c>
      <c r="Z91" s="36" t="s">
        <v>8151</v>
      </c>
      <c r="AA91" s="49">
        <v>0</v>
      </c>
      <c r="AB91" s="106"/>
      <c r="AK91" s="99" t="str">
        <f t="shared" si="25"/>
        <v/>
      </c>
      <c r="AL91" s="99" t="str">
        <f t="shared" si="26"/>
        <v/>
      </c>
      <c r="AV91" s="115" t="str">
        <f t="shared" si="15"/>
        <v>R1AGOLD HILL CARE HOME</v>
      </c>
      <c r="AW91" s="116" t="s">
        <v>2364</v>
      </c>
      <c r="AX91" s="116" t="s">
        <v>2365</v>
      </c>
      <c r="AY91" s="116" t="s">
        <v>2364</v>
      </c>
      <c r="AZ91" s="116" t="s">
        <v>2365</v>
      </c>
      <c r="BA91" s="116" t="str">
        <f t="shared" si="16"/>
        <v>R1A</v>
      </c>
    </row>
    <row r="92" spans="1:53" ht="12.75" customHeight="1" x14ac:dyDescent="0.2">
      <c r="A92" s="58" t="str">
        <f t="shared" si="28"/>
        <v/>
      </c>
      <c r="B92" s="50">
        <f t="shared" si="27"/>
        <v>0</v>
      </c>
      <c r="C92" s="50"/>
      <c r="D92" s="59" t="str">
        <f t="shared" si="17"/>
        <v/>
      </c>
      <c r="E92" s="75"/>
      <c r="F92" s="60"/>
      <c r="G92" s="78"/>
      <c r="H92" s="85"/>
      <c r="I92" s="61"/>
      <c r="J92" s="62"/>
      <c r="K92" s="62"/>
      <c r="L92" s="62"/>
      <c r="M92" s="62"/>
      <c r="N92" s="62"/>
      <c r="O92" s="63"/>
      <c r="P92" s="64"/>
      <c r="Q92" s="65" t="str">
        <f t="shared" si="18"/>
        <v/>
      </c>
      <c r="R92" s="66" t="str">
        <f t="shared" si="19"/>
        <v/>
      </c>
      <c r="S92" s="65" t="str">
        <f t="shared" si="20"/>
        <v/>
      </c>
      <c r="T92" s="66" t="str">
        <f t="shared" si="21"/>
        <v/>
      </c>
      <c r="U92" s="67"/>
      <c r="V92" s="68" t="str">
        <f t="shared" si="22"/>
        <v/>
      </c>
      <c r="W92" s="68" t="str">
        <f t="shared" si="23"/>
        <v/>
      </c>
      <c r="X92" s="68" t="str">
        <f t="shared" si="24"/>
        <v/>
      </c>
      <c r="Z92" s="49" t="s">
        <v>11055</v>
      </c>
      <c r="AA92" s="49">
        <v>0</v>
      </c>
      <c r="AB92" s="106"/>
      <c r="AK92" s="99" t="str">
        <f t="shared" si="25"/>
        <v/>
      </c>
      <c r="AL92" s="99" t="str">
        <f t="shared" si="26"/>
        <v/>
      </c>
      <c r="AV92" s="115" t="str">
        <f t="shared" si="15"/>
        <v>R1AHASTINGS CARE HOME</v>
      </c>
      <c r="AW92" s="116" t="s">
        <v>2362</v>
      </c>
      <c r="AX92" s="116" t="s">
        <v>2363</v>
      </c>
      <c r="AY92" s="116" t="s">
        <v>2362</v>
      </c>
      <c r="AZ92" s="116" t="s">
        <v>2363</v>
      </c>
      <c r="BA92" s="116" t="str">
        <f t="shared" si="16"/>
        <v>R1A</v>
      </c>
    </row>
    <row r="93" spans="1:53" ht="15" x14ac:dyDescent="0.2">
      <c r="A93" s="58" t="str">
        <f t="shared" si="28"/>
        <v/>
      </c>
      <c r="B93" s="50">
        <f t="shared" si="27"/>
        <v>0</v>
      </c>
      <c r="C93" s="50"/>
      <c r="D93" s="59" t="str">
        <f t="shared" si="17"/>
        <v/>
      </c>
      <c r="E93" s="75"/>
      <c r="F93" s="60"/>
      <c r="G93" s="78"/>
      <c r="H93" s="85"/>
      <c r="I93" s="61"/>
      <c r="J93" s="62"/>
      <c r="K93" s="62"/>
      <c r="L93" s="62"/>
      <c r="M93" s="62"/>
      <c r="N93" s="62"/>
      <c r="O93" s="63"/>
      <c r="P93" s="64"/>
      <c r="Q93" s="65" t="str">
        <f t="shared" si="18"/>
        <v/>
      </c>
      <c r="R93" s="66" t="str">
        <f t="shared" si="19"/>
        <v/>
      </c>
      <c r="S93" s="65" t="str">
        <f t="shared" si="20"/>
        <v/>
      </c>
      <c r="T93" s="66" t="str">
        <f t="shared" si="21"/>
        <v/>
      </c>
      <c r="U93" s="67"/>
      <c r="V93" s="68" t="str">
        <f t="shared" si="22"/>
        <v/>
      </c>
      <c r="W93" s="68" t="str">
        <f t="shared" si="23"/>
        <v/>
      </c>
      <c r="X93" s="68" t="str">
        <f t="shared" si="24"/>
        <v/>
      </c>
      <c r="Z93" s="49" t="s">
        <v>11056</v>
      </c>
      <c r="AA93" s="49">
        <v>0</v>
      </c>
      <c r="AB93" s="106"/>
      <c r="AK93" s="99" t="str">
        <f t="shared" si="25"/>
        <v/>
      </c>
      <c r="AL93" s="99" t="str">
        <f t="shared" si="26"/>
        <v/>
      </c>
      <c r="AV93" s="115" t="str">
        <f t="shared" si="15"/>
        <v>R1AHILL CREST 1</v>
      </c>
      <c r="AW93" s="116" t="s">
        <v>2381</v>
      </c>
      <c r="AX93" s="116" t="s">
        <v>2382</v>
      </c>
      <c r="AY93" s="116" t="s">
        <v>2381</v>
      </c>
      <c r="AZ93" s="116" t="s">
        <v>2382</v>
      </c>
      <c r="BA93" s="116" t="str">
        <f t="shared" si="16"/>
        <v>R1A</v>
      </c>
    </row>
    <row r="94" spans="1:53" ht="12.75" customHeight="1" x14ac:dyDescent="0.2">
      <c r="A94" s="58" t="str">
        <f t="shared" si="28"/>
        <v/>
      </c>
      <c r="B94" s="50">
        <f t="shared" si="27"/>
        <v>0</v>
      </c>
      <c r="C94" s="50"/>
      <c r="D94" s="59" t="str">
        <f t="shared" si="17"/>
        <v/>
      </c>
      <c r="E94" s="75"/>
      <c r="F94" s="60"/>
      <c r="G94" s="78"/>
      <c r="H94" s="85"/>
      <c r="I94" s="61"/>
      <c r="J94" s="62"/>
      <c r="K94" s="62"/>
      <c r="L94" s="62"/>
      <c r="M94" s="62"/>
      <c r="N94" s="62"/>
      <c r="O94" s="63"/>
      <c r="P94" s="64"/>
      <c r="Q94" s="65" t="str">
        <f t="shared" si="18"/>
        <v/>
      </c>
      <c r="R94" s="66" t="str">
        <f t="shared" si="19"/>
        <v/>
      </c>
      <c r="S94" s="65" t="str">
        <f t="shared" si="20"/>
        <v/>
      </c>
      <c r="T94" s="66" t="str">
        <f t="shared" si="21"/>
        <v/>
      </c>
      <c r="U94" s="67"/>
      <c r="V94" s="68" t="str">
        <f t="shared" si="22"/>
        <v/>
      </c>
      <c r="W94" s="68" t="str">
        <f t="shared" si="23"/>
        <v/>
      </c>
      <c r="X94" s="68" t="str">
        <f t="shared" si="24"/>
        <v/>
      </c>
      <c r="Z94" s="49" t="s">
        <v>11057</v>
      </c>
      <c r="AA94" s="49">
        <v>0</v>
      </c>
      <c r="AB94" s="106"/>
      <c r="AK94" s="99" t="str">
        <f t="shared" si="25"/>
        <v/>
      </c>
      <c r="AL94" s="99" t="str">
        <f t="shared" si="26"/>
        <v/>
      </c>
      <c r="AV94" s="115" t="str">
        <f t="shared" si="15"/>
        <v>R1AHILL CREST 2</v>
      </c>
      <c r="AW94" s="116" t="s">
        <v>2387</v>
      </c>
      <c r="AX94" s="116" t="s">
        <v>2388</v>
      </c>
      <c r="AY94" s="116" t="s">
        <v>2387</v>
      </c>
      <c r="AZ94" s="116" t="s">
        <v>2388</v>
      </c>
      <c r="BA94" s="116" t="str">
        <f t="shared" si="16"/>
        <v>R1A</v>
      </c>
    </row>
    <row r="95" spans="1:53" ht="15" x14ac:dyDescent="0.2">
      <c r="A95" s="58" t="str">
        <f t="shared" si="28"/>
        <v/>
      </c>
      <c r="B95" s="50">
        <f t="shared" si="27"/>
        <v>0</v>
      </c>
      <c r="C95" s="50"/>
      <c r="D95" s="59" t="str">
        <f t="shared" si="17"/>
        <v/>
      </c>
      <c r="E95" s="75"/>
      <c r="F95" s="60"/>
      <c r="G95" s="78"/>
      <c r="H95" s="85"/>
      <c r="I95" s="61"/>
      <c r="J95" s="62"/>
      <c r="K95" s="62"/>
      <c r="L95" s="62"/>
      <c r="M95" s="62"/>
      <c r="N95" s="62"/>
      <c r="O95" s="63"/>
      <c r="P95" s="64"/>
      <c r="Q95" s="65" t="str">
        <f t="shared" si="18"/>
        <v/>
      </c>
      <c r="R95" s="66" t="str">
        <f t="shared" si="19"/>
        <v/>
      </c>
      <c r="S95" s="65" t="str">
        <f t="shared" si="20"/>
        <v/>
      </c>
      <c r="T95" s="66" t="str">
        <f t="shared" si="21"/>
        <v/>
      </c>
      <c r="U95" s="67"/>
      <c r="V95" s="68" t="str">
        <f t="shared" si="22"/>
        <v/>
      </c>
      <c r="W95" s="68" t="str">
        <f t="shared" si="23"/>
        <v/>
      </c>
      <c r="X95" s="68" t="str">
        <f t="shared" si="24"/>
        <v/>
      </c>
      <c r="Z95" s="36" t="s">
        <v>1220</v>
      </c>
      <c r="AA95" s="49">
        <v>0</v>
      </c>
      <c r="AB95" s="106"/>
      <c r="AK95" s="99" t="str">
        <f t="shared" si="25"/>
        <v/>
      </c>
      <c r="AL95" s="99" t="str">
        <f t="shared" si="26"/>
        <v/>
      </c>
      <c r="AV95" s="115" t="str">
        <f t="shared" si="15"/>
        <v>R1AHILL CREST MENTAL HEALTH UNIT</v>
      </c>
      <c r="AW95" s="116" t="s">
        <v>2275</v>
      </c>
      <c r="AX95" s="116" t="s">
        <v>2276</v>
      </c>
      <c r="AY95" s="116" t="s">
        <v>2275</v>
      </c>
      <c r="AZ95" s="116" t="s">
        <v>2276</v>
      </c>
      <c r="BA95" s="116" t="str">
        <f t="shared" si="16"/>
        <v>R1A</v>
      </c>
    </row>
    <row r="96" spans="1:53" ht="15" x14ac:dyDescent="0.2">
      <c r="A96" s="58" t="str">
        <f t="shared" si="28"/>
        <v/>
      </c>
      <c r="B96" s="50">
        <f t="shared" si="27"/>
        <v>0</v>
      </c>
      <c r="C96" s="50"/>
      <c r="D96" s="59" t="str">
        <f t="shared" si="17"/>
        <v/>
      </c>
      <c r="E96" s="75"/>
      <c r="F96" s="60"/>
      <c r="G96" s="78"/>
      <c r="H96" s="85"/>
      <c r="I96" s="61"/>
      <c r="J96" s="62"/>
      <c r="K96" s="62"/>
      <c r="L96" s="62"/>
      <c r="M96" s="62"/>
      <c r="N96" s="62"/>
      <c r="O96" s="63"/>
      <c r="P96" s="64"/>
      <c r="Q96" s="65" t="str">
        <f t="shared" si="18"/>
        <v/>
      </c>
      <c r="R96" s="66" t="str">
        <f t="shared" si="19"/>
        <v/>
      </c>
      <c r="S96" s="65" t="str">
        <f t="shared" si="20"/>
        <v/>
      </c>
      <c r="T96" s="66" t="str">
        <f t="shared" si="21"/>
        <v/>
      </c>
      <c r="U96" s="67"/>
      <c r="V96" s="68" t="str">
        <f t="shared" si="22"/>
        <v/>
      </c>
      <c r="W96" s="68" t="str">
        <f t="shared" si="23"/>
        <v/>
      </c>
      <c r="X96" s="68" t="str">
        <f t="shared" si="24"/>
        <v/>
      </c>
      <c r="Z96" s="49"/>
      <c r="AA96" s="49"/>
      <c r="AB96" s="106"/>
      <c r="AK96" s="99" t="str">
        <f t="shared" si="25"/>
        <v/>
      </c>
      <c r="AL96" s="99" t="str">
        <f t="shared" si="26"/>
        <v/>
      </c>
      <c r="AV96" s="115" t="str">
        <f t="shared" si="15"/>
        <v>R1AHOME FARM TRUST</v>
      </c>
      <c r="AW96" s="116" t="s">
        <v>2290</v>
      </c>
      <c r="AX96" s="116" t="s">
        <v>2291</v>
      </c>
      <c r="AY96" s="116" t="s">
        <v>2290</v>
      </c>
      <c r="AZ96" s="116" t="s">
        <v>2291</v>
      </c>
      <c r="BA96" s="116" t="str">
        <f t="shared" si="16"/>
        <v>R1A</v>
      </c>
    </row>
    <row r="97" spans="1:53" ht="15" x14ac:dyDescent="0.2">
      <c r="A97" s="58" t="str">
        <f t="shared" si="28"/>
        <v/>
      </c>
      <c r="B97" s="50">
        <f t="shared" si="27"/>
        <v>0</v>
      </c>
      <c r="C97" s="50"/>
      <c r="D97" s="59" t="str">
        <f t="shared" si="17"/>
        <v/>
      </c>
      <c r="E97" s="75"/>
      <c r="F97" s="60"/>
      <c r="G97" s="78"/>
      <c r="H97" s="85"/>
      <c r="I97" s="61"/>
      <c r="J97" s="62"/>
      <c r="K97" s="62"/>
      <c r="L97" s="62"/>
      <c r="M97" s="62"/>
      <c r="N97" s="62"/>
      <c r="O97" s="63"/>
      <c r="P97" s="64"/>
      <c r="Q97" s="65" t="str">
        <f t="shared" si="18"/>
        <v/>
      </c>
      <c r="R97" s="66" t="str">
        <f t="shared" si="19"/>
        <v/>
      </c>
      <c r="S97" s="65" t="str">
        <f t="shared" si="20"/>
        <v/>
      </c>
      <c r="T97" s="66" t="str">
        <f t="shared" si="21"/>
        <v/>
      </c>
      <c r="U97" s="67"/>
      <c r="V97" s="68" t="str">
        <f t="shared" si="22"/>
        <v/>
      </c>
      <c r="W97" s="68" t="str">
        <f t="shared" si="23"/>
        <v/>
      </c>
      <c r="X97" s="68" t="str">
        <f t="shared" si="24"/>
        <v/>
      </c>
      <c r="Z97" s="49"/>
      <c r="AA97" s="49"/>
      <c r="AB97" s="106"/>
      <c r="AK97" s="99" t="str">
        <f t="shared" si="25"/>
        <v/>
      </c>
      <c r="AL97" s="99" t="str">
        <f t="shared" si="26"/>
        <v/>
      </c>
      <c r="AV97" s="115" t="str">
        <f t="shared" si="15"/>
        <v>R1AHOME TREATMENT 1</v>
      </c>
      <c r="AW97" s="116" t="s">
        <v>2379</v>
      </c>
      <c r="AX97" s="116" t="s">
        <v>2380</v>
      </c>
      <c r="AY97" s="116" t="s">
        <v>2379</v>
      </c>
      <c r="AZ97" s="116" t="s">
        <v>2380</v>
      </c>
      <c r="BA97" s="116" t="str">
        <f t="shared" si="16"/>
        <v>R1A</v>
      </c>
    </row>
    <row r="98" spans="1:53" ht="15" x14ac:dyDescent="0.2">
      <c r="A98" s="58" t="str">
        <f t="shared" si="28"/>
        <v/>
      </c>
      <c r="B98" s="50">
        <f t="shared" si="27"/>
        <v>0</v>
      </c>
      <c r="C98" s="50"/>
      <c r="D98" s="59" t="str">
        <f t="shared" si="17"/>
        <v/>
      </c>
      <c r="E98" s="75"/>
      <c r="F98" s="60"/>
      <c r="G98" s="78"/>
      <c r="H98" s="85"/>
      <c r="I98" s="61"/>
      <c r="J98" s="62"/>
      <c r="K98" s="62"/>
      <c r="L98" s="62"/>
      <c r="M98" s="62"/>
      <c r="N98" s="62"/>
      <c r="O98" s="63"/>
      <c r="P98" s="64"/>
      <c r="Q98" s="65" t="str">
        <f t="shared" si="18"/>
        <v/>
      </c>
      <c r="R98" s="66" t="str">
        <f t="shared" si="19"/>
        <v/>
      </c>
      <c r="S98" s="65" t="str">
        <f t="shared" si="20"/>
        <v/>
      </c>
      <c r="T98" s="66" t="str">
        <f t="shared" si="21"/>
        <v/>
      </c>
      <c r="U98" s="67"/>
      <c r="V98" s="68" t="str">
        <f t="shared" si="22"/>
        <v/>
      </c>
      <c r="W98" s="68" t="str">
        <f t="shared" si="23"/>
        <v/>
      </c>
      <c r="X98" s="68" t="str">
        <f t="shared" si="24"/>
        <v/>
      </c>
      <c r="Z98" s="49"/>
      <c r="AA98" s="49"/>
      <c r="AB98" s="106"/>
      <c r="AK98" s="99" t="str">
        <f t="shared" si="25"/>
        <v/>
      </c>
      <c r="AL98" s="99" t="str">
        <f t="shared" si="26"/>
        <v/>
      </c>
      <c r="AV98" s="115" t="str">
        <f t="shared" si="15"/>
        <v>R1AHOME TREATMENT 2</v>
      </c>
      <c r="AW98" s="116" t="s">
        <v>2383</v>
      </c>
      <c r="AX98" s="116" t="s">
        <v>2384</v>
      </c>
      <c r="AY98" s="116" t="s">
        <v>2383</v>
      </c>
      <c r="AZ98" s="116" t="s">
        <v>2384</v>
      </c>
      <c r="BA98" s="116" t="str">
        <f t="shared" si="16"/>
        <v>R1A</v>
      </c>
    </row>
    <row r="99" spans="1:53" ht="15" x14ac:dyDescent="0.2">
      <c r="A99" s="58" t="str">
        <f t="shared" si="28"/>
        <v/>
      </c>
      <c r="B99" s="50">
        <f t="shared" si="27"/>
        <v>0</v>
      </c>
      <c r="C99" s="50"/>
      <c r="D99" s="59" t="str">
        <f t="shared" si="17"/>
        <v/>
      </c>
      <c r="E99" s="75"/>
      <c r="F99" s="60"/>
      <c r="G99" s="78"/>
      <c r="H99" s="85"/>
      <c r="I99" s="61"/>
      <c r="J99" s="62"/>
      <c r="K99" s="62"/>
      <c r="L99" s="62"/>
      <c r="M99" s="62"/>
      <c r="N99" s="62"/>
      <c r="O99" s="63"/>
      <c r="P99" s="64"/>
      <c r="Q99" s="65" t="str">
        <f t="shared" si="18"/>
        <v/>
      </c>
      <c r="R99" s="66" t="str">
        <f t="shared" si="19"/>
        <v/>
      </c>
      <c r="S99" s="65" t="str">
        <f t="shared" si="20"/>
        <v/>
      </c>
      <c r="T99" s="66" t="str">
        <f t="shared" si="21"/>
        <v/>
      </c>
      <c r="U99" s="67"/>
      <c r="V99" s="68" t="str">
        <f t="shared" si="22"/>
        <v/>
      </c>
      <c r="W99" s="68" t="str">
        <f t="shared" si="23"/>
        <v/>
      </c>
      <c r="X99" s="68" t="str">
        <f t="shared" si="24"/>
        <v/>
      </c>
      <c r="AA99" s="49"/>
      <c r="AB99" s="106"/>
      <c r="AK99" s="99" t="str">
        <f t="shared" si="25"/>
        <v/>
      </c>
      <c r="AL99" s="99" t="str">
        <f t="shared" si="26"/>
        <v/>
      </c>
      <c r="AV99" s="115" t="str">
        <f t="shared" si="15"/>
        <v>R1AHOMEWARD BOUND UNIT</v>
      </c>
      <c r="AW99" s="116" t="s">
        <v>2319</v>
      </c>
      <c r="AX99" s="116" t="s">
        <v>2320</v>
      </c>
      <c r="AY99" s="116" t="s">
        <v>2319</v>
      </c>
      <c r="AZ99" s="116" t="s">
        <v>2320</v>
      </c>
      <c r="BA99" s="116" t="str">
        <f t="shared" si="16"/>
        <v>R1A</v>
      </c>
    </row>
    <row r="100" spans="1:53" ht="15" x14ac:dyDescent="0.2">
      <c r="A100" s="58" t="str">
        <f t="shared" si="28"/>
        <v/>
      </c>
      <c r="B100" s="50">
        <f t="shared" si="27"/>
        <v>0</v>
      </c>
      <c r="C100" s="50"/>
      <c r="D100" s="59" t="str">
        <f t="shared" si="17"/>
        <v/>
      </c>
      <c r="E100" s="75"/>
      <c r="F100" s="60"/>
      <c r="G100" s="78"/>
      <c r="H100" s="85"/>
      <c r="I100" s="61"/>
      <c r="J100" s="62"/>
      <c r="K100" s="62"/>
      <c r="L100" s="62"/>
      <c r="M100" s="62"/>
      <c r="N100" s="62"/>
      <c r="O100" s="63"/>
      <c r="P100" s="64"/>
      <c r="Q100" s="65" t="str">
        <f t="shared" si="18"/>
        <v/>
      </c>
      <c r="R100" s="66" t="str">
        <f t="shared" si="19"/>
        <v/>
      </c>
      <c r="S100" s="65" t="str">
        <f t="shared" si="20"/>
        <v/>
      </c>
      <c r="T100" s="66" t="str">
        <f t="shared" si="21"/>
        <v/>
      </c>
      <c r="U100" s="67"/>
      <c r="V100" s="68" t="str">
        <f t="shared" si="22"/>
        <v/>
      </c>
      <c r="W100" s="68" t="str">
        <f t="shared" si="23"/>
        <v/>
      </c>
      <c r="X100" s="68" t="str">
        <f t="shared" si="24"/>
        <v/>
      </c>
      <c r="AA100" s="49"/>
      <c r="AB100" s="106"/>
      <c r="AK100" s="99" t="str">
        <f t="shared" si="25"/>
        <v/>
      </c>
      <c r="AL100" s="99" t="str">
        <f t="shared" si="26"/>
        <v/>
      </c>
      <c r="AV100" s="115" t="str">
        <f t="shared" si="15"/>
        <v>R1AKEITH WINTER CLOSE MENTAL HEALTH UNIT</v>
      </c>
      <c r="AW100" s="16" t="s">
        <v>9929</v>
      </c>
      <c r="AX100" s="16" t="s">
        <v>9930</v>
      </c>
      <c r="AY100" s="16" t="s">
        <v>9929</v>
      </c>
      <c r="AZ100" s="16" t="s">
        <v>9930</v>
      </c>
      <c r="BA100" s="116" t="str">
        <f t="shared" si="16"/>
        <v>R1A</v>
      </c>
    </row>
    <row r="101" spans="1:53" ht="15" x14ac:dyDescent="0.2">
      <c r="A101" s="58" t="str">
        <f t="shared" si="28"/>
        <v/>
      </c>
      <c r="B101" s="50">
        <f t="shared" si="27"/>
        <v>0</v>
      </c>
      <c r="C101" s="50"/>
      <c r="D101" s="59" t="str">
        <f t="shared" si="17"/>
        <v/>
      </c>
      <c r="E101" s="75"/>
      <c r="F101" s="60"/>
      <c r="G101" s="78"/>
      <c r="H101" s="85"/>
      <c r="I101" s="61"/>
      <c r="J101" s="62"/>
      <c r="K101" s="62"/>
      <c r="L101" s="62"/>
      <c r="M101" s="62"/>
      <c r="N101" s="62"/>
      <c r="O101" s="63"/>
      <c r="P101" s="64"/>
      <c r="Q101" s="65" t="str">
        <f t="shared" si="18"/>
        <v/>
      </c>
      <c r="R101" s="66" t="str">
        <f t="shared" si="19"/>
        <v/>
      </c>
      <c r="S101" s="65" t="str">
        <f t="shared" si="20"/>
        <v/>
      </c>
      <c r="T101" s="66" t="str">
        <f t="shared" si="21"/>
        <v/>
      </c>
      <c r="U101" s="67"/>
      <c r="V101" s="68" t="str">
        <f t="shared" si="22"/>
        <v/>
      </c>
      <c r="W101" s="68" t="str">
        <f t="shared" si="23"/>
        <v/>
      </c>
      <c r="X101" s="68" t="str">
        <f t="shared" si="24"/>
        <v/>
      </c>
      <c r="AA101" s="49"/>
      <c r="AB101" s="106"/>
      <c r="AK101" s="99" t="str">
        <f t="shared" si="25"/>
        <v/>
      </c>
      <c r="AL101" s="99" t="str">
        <f t="shared" si="26"/>
        <v/>
      </c>
      <c r="AV101" s="115" t="str">
        <f t="shared" si="15"/>
        <v>R1AKEMPSEY PARISH HALL</v>
      </c>
      <c r="AW101" s="116" t="s">
        <v>2347</v>
      </c>
      <c r="AX101" s="116" t="s">
        <v>2348</v>
      </c>
      <c r="AY101" s="116" t="s">
        <v>2347</v>
      </c>
      <c r="AZ101" s="116" t="s">
        <v>2348</v>
      </c>
      <c r="BA101" s="116" t="str">
        <f t="shared" si="16"/>
        <v>R1A</v>
      </c>
    </row>
    <row r="102" spans="1:53" ht="15" x14ac:dyDescent="0.2">
      <c r="A102" s="58" t="str">
        <f t="shared" si="28"/>
        <v/>
      </c>
      <c r="B102" s="50">
        <f t="shared" si="27"/>
        <v>0</v>
      </c>
      <c r="C102" s="50"/>
      <c r="D102" s="59" t="str">
        <f t="shared" si="17"/>
        <v/>
      </c>
      <c r="E102" s="75"/>
      <c r="F102" s="60"/>
      <c r="G102" s="78"/>
      <c r="H102" s="85"/>
      <c r="I102" s="61"/>
      <c r="J102" s="62"/>
      <c r="K102" s="62"/>
      <c r="L102" s="62"/>
      <c r="M102" s="62"/>
      <c r="N102" s="62"/>
      <c r="O102" s="63"/>
      <c r="P102" s="64"/>
      <c r="Q102" s="65" t="str">
        <f t="shared" si="18"/>
        <v/>
      </c>
      <c r="R102" s="66" t="str">
        <f t="shared" si="19"/>
        <v/>
      </c>
      <c r="S102" s="65" t="str">
        <f t="shared" si="20"/>
        <v/>
      </c>
      <c r="T102" s="66" t="str">
        <f t="shared" si="21"/>
        <v/>
      </c>
      <c r="U102" s="67"/>
      <c r="V102" s="68" t="str">
        <f t="shared" si="22"/>
        <v/>
      </c>
      <c r="W102" s="68" t="str">
        <f t="shared" si="23"/>
        <v/>
      </c>
      <c r="X102" s="68" t="str">
        <f t="shared" si="24"/>
        <v/>
      </c>
      <c r="AA102" s="49"/>
      <c r="AB102" s="106"/>
      <c r="AK102" s="99" t="str">
        <f t="shared" si="25"/>
        <v/>
      </c>
      <c r="AL102" s="99" t="str">
        <f t="shared" si="26"/>
        <v/>
      </c>
      <c r="AV102" s="115" t="str">
        <f t="shared" si="15"/>
        <v>R1ALICKEY LANGUAGE UNIT</v>
      </c>
      <c r="AW102" s="116" t="s">
        <v>2351</v>
      </c>
      <c r="AX102" s="116" t="s">
        <v>2352</v>
      </c>
      <c r="AY102" s="116" t="s">
        <v>2351</v>
      </c>
      <c r="AZ102" s="116" t="s">
        <v>2352</v>
      </c>
      <c r="BA102" s="116" t="str">
        <f t="shared" si="16"/>
        <v>R1A</v>
      </c>
    </row>
    <row r="103" spans="1:53" ht="15" x14ac:dyDescent="0.2">
      <c r="A103" s="58" t="str">
        <f t="shared" si="28"/>
        <v/>
      </c>
      <c r="B103" s="50">
        <f t="shared" si="27"/>
        <v>0</v>
      </c>
      <c r="C103" s="50"/>
      <c r="D103" s="59" t="str">
        <f t="shared" si="17"/>
        <v/>
      </c>
      <c r="E103" s="75"/>
      <c r="F103" s="60"/>
      <c r="G103" s="78"/>
      <c r="H103" s="85"/>
      <c r="I103" s="61"/>
      <c r="J103" s="62"/>
      <c r="K103" s="62"/>
      <c r="L103" s="62"/>
      <c r="M103" s="62"/>
      <c r="N103" s="62"/>
      <c r="O103" s="63"/>
      <c r="P103" s="64"/>
      <c r="Q103" s="65" t="str">
        <f t="shared" si="18"/>
        <v/>
      </c>
      <c r="R103" s="66" t="str">
        <f t="shared" si="19"/>
        <v/>
      </c>
      <c r="S103" s="65" t="str">
        <f t="shared" si="20"/>
        <v/>
      </c>
      <c r="T103" s="66" t="str">
        <f t="shared" si="21"/>
        <v/>
      </c>
      <c r="U103" s="67"/>
      <c r="V103" s="68" t="str">
        <f t="shared" si="22"/>
        <v/>
      </c>
      <c r="W103" s="68" t="str">
        <f t="shared" si="23"/>
        <v/>
      </c>
      <c r="X103" s="68" t="str">
        <f t="shared" si="24"/>
        <v/>
      </c>
      <c r="AA103" s="49"/>
      <c r="AB103" s="106"/>
      <c r="AK103" s="99" t="str">
        <f t="shared" si="25"/>
        <v/>
      </c>
      <c r="AL103" s="99" t="str">
        <f t="shared" si="26"/>
        <v/>
      </c>
      <c r="AV103" s="115" t="str">
        <f t="shared" si="15"/>
        <v>R1ALINK HORTICULTURIAL NURSERIES - SHELTERED EMPLOYMENT</v>
      </c>
      <c r="AW103" s="116" t="s">
        <v>2300</v>
      </c>
      <c r="AX103" s="116" t="s">
        <v>2301</v>
      </c>
      <c r="AY103" s="116" t="s">
        <v>2300</v>
      </c>
      <c r="AZ103" s="116" t="s">
        <v>2301</v>
      </c>
      <c r="BA103" s="116" t="str">
        <f t="shared" si="16"/>
        <v>R1A</v>
      </c>
    </row>
    <row r="104" spans="1:53" ht="15" x14ac:dyDescent="0.25">
      <c r="A104" s="58" t="str">
        <f t="shared" si="28"/>
        <v/>
      </c>
      <c r="B104" s="50">
        <f t="shared" si="27"/>
        <v>0</v>
      </c>
      <c r="C104" s="50"/>
      <c r="D104" s="59" t="str">
        <f t="shared" si="17"/>
        <v/>
      </c>
      <c r="E104" s="75"/>
      <c r="F104" s="60"/>
      <c r="G104" s="78"/>
      <c r="H104" s="85"/>
      <c r="I104" s="61"/>
      <c r="J104" s="62"/>
      <c r="K104" s="62"/>
      <c r="L104" s="62"/>
      <c r="M104" s="62"/>
      <c r="N104" s="62"/>
      <c r="O104" s="63"/>
      <c r="P104" s="64"/>
      <c r="Q104" s="65" t="str">
        <f t="shared" si="18"/>
        <v/>
      </c>
      <c r="R104" s="66" t="str">
        <f t="shared" si="19"/>
        <v/>
      </c>
      <c r="S104" s="65" t="str">
        <f t="shared" si="20"/>
        <v/>
      </c>
      <c r="T104" s="66" t="str">
        <f t="shared" si="21"/>
        <v/>
      </c>
      <c r="U104" s="67"/>
      <c r="V104" s="68" t="str">
        <f t="shared" si="22"/>
        <v/>
      </c>
      <c r="W104" s="68" t="str">
        <f t="shared" si="23"/>
        <v/>
      </c>
      <c r="X104" s="68" t="str">
        <f t="shared" si="24"/>
        <v/>
      </c>
      <c r="AK104" s="99" t="str">
        <f t="shared" si="25"/>
        <v/>
      </c>
      <c r="AL104" s="99" t="str">
        <f t="shared" si="26"/>
        <v/>
      </c>
      <c r="AV104" s="115" t="str">
        <f t="shared" si="15"/>
        <v>R1ALUDLOW ROAD</v>
      </c>
      <c r="AW104" s="117" t="s">
        <v>9925</v>
      </c>
      <c r="AX104" s="117" t="s">
        <v>9926</v>
      </c>
      <c r="AY104" s="117" t="s">
        <v>9925</v>
      </c>
      <c r="AZ104" s="117" t="s">
        <v>9926</v>
      </c>
      <c r="BA104" s="116" t="str">
        <f t="shared" si="16"/>
        <v>R1A</v>
      </c>
    </row>
    <row r="105" spans="1:53" ht="15" x14ac:dyDescent="0.2">
      <c r="A105" s="58" t="str">
        <f t="shared" si="28"/>
        <v/>
      </c>
      <c r="B105" s="50">
        <f t="shared" si="27"/>
        <v>0</v>
      </c>
      <c r="C105" s="50"/>
      <c r="D105" s="59" t="str">
        <f t="shared" si="17"/>
        <v/>
      </c>
      <c r="E105" s="75"/>
      <c r="F105" s="60"/>
      <c r="G105" s="78"/>
      <c r="H105" s="85"/>
      <c r="I105" s="61"/>
      <c r="J105" s="62"/>
      <c r="K105" s="62"/>
      <c r="L105" s="62"/>
      <c r="M105" s="62"/>
      <c r="N105" s="62"/>
      <c r="O105" s="63"/>
      <c r="P105" s="64"/>
      <c r="Q105" s="65" t="str">
        <f t="shared" si="18"/>
        <v/>
      </c>
      <c r="R105" s="66" t="str">
        <f t="shared" si="19"/>
        <v/>
      </c>
      <c r="S105" s="65" t="str">
        <f t="shared" si="20"/>
        <v/>
      </c>
      <c r="T105" s="66" t="str">
        <f t="shared" si="21"/>
        <v/>
      </c>
      <c r="U105" s="67"/>
      <c r="V105" s="68" t="str">
        <f t="shared" si="22"/>
        <v/>
      </c>
      <c r="W105" s="68" t="str">
        <f t="shared" si="23"/>
        <v/>
      </c>
      <c r="X105" s="68" t="str">
        <f t="shared" si="24"/>
        <v/>
      </c>
      <c r="AK105" s="99" t="str">
        <f t="shared" si="25"/>
        <v/>
      </c>
      <c r="AL105" s="99" t="str">
        <f t="shared" si="26"/>
        <v/>
      </c>
      <c r="AV105" s="115" t="str">
        <f t="shared" si="15"/>
        <v>R1AMALVERN COMMUNITY HOSPITAL</v>
      </c>
      <c r="AW105" s="116" t="s">
        <v>2317</v>
      </c>
      <c r="AX105" s="116" t="s">
        <v>2318</v>
      </c>
      <c r="AY105" s="116" t="s">
        <v>2317</v>
      </c>
      <c r="AZ105" s="116" t="s">
        <v>2318</v>
      </c>
      <c r="BA105" s="116" t="str">
        <f t="shared" si="16"/>
        <v>R1A</v>
      </c>
    </row>
    <row r="106" spans="1:53" ht="15" x14ac:dyDescent="0.2">
      <c r="A106" s="58" t="str">
        <f t="shared" si="28"/>
        <v/>
      </c>
      <c r="B106" s="50">
        <f t="shared" si="27"/>
        <v>0</v>
      </c>
      <c r="C106" s="50"/>
      <c r="D106" s="59" t="str">
        <f t="shared" si="17"/>
        <v/>
      </c>
      <c r="E106" s="75"/>
      <c r="F106" s="60"/>
      <c r="G106" s="78"/>
      <c r="H106" s="85"/>
      <c r="I106" s="61"/>
      <c r="J106" s="62"/>
      <c r="K106" s="62"/>
      <c r="L106" s="62"/>
      <c r="M106" s="62"/>
      <c r="N106" s="62"/>
      <c r="O106" s="63"/>
      <c r="P106" s="64"/>
      <c r="Q106" s="65" t="str">
        <f t="shared" si="18"/>
        <v/>
      </c>
      <c r="R106" s="66" t="str">
        <f t="shared" si="19"/>
        <v/>
      </c>
      <c r="S106" s="65" t="str">
        <f t="shared" si="20"/>
        <v/>
      </c>
      <c r="T106" s="66" t="str">
        <f t="shared" si="21"/>
        <v/>
      </c>
      <c r="U106" s="67"/>
      <c r="V106" s="68" t="str">
        <f t="shared" si="22"/>
        <v/>
      </c>
      <c r="W106" s="68" t="str">
        <f t="shared" si="23"/>
        <v/>
      </c>
      <c r="X106" s="68" t="str">
        <f t="shared" si="24"/>
        <v/>
      </c>
      <c r="AK106" s="99" t="str">
        <f t="shared" si="25"/>
        <v/>
      </c>
      <c r="AL106" s="99" t="str">
        <f t="shared" si="26"/>
        <v/>
      </c>
      <c r="AV106" s="115" t="str">
        <f t="shared" si="15"/>
        <v>R1AMATCHBOROUGH FIRST NURSERY PLUS</v>
      </c>
      <c r="AW106" s="116" t="s">
        <v>2345</v>
      </c>
      <c r="AX106" s="116" t="s">
        <v>2346</v>
      </c>
      <c r="AY106" s="116" t="s">
        <v>2345</v>
      </c>
      <c r="AZ106" s="116" t="s">
        <v>2346</v>
      </c>
      <c r="BA106" s="116" t="str">
        <f t="shared" si="16"/>
        <v>R1A</v>
      </c>
    </row>
    <row r="107" spans="1:53" ht="15" x14ac:dyDescent="0.2">
      <c r="A107" s="58" t="str">
        <f t="shared" si="28"/>
        <v/>
      </c>
      <c r="B107" s="50">
        <f t="shared" si="27"/>
        <v>0</v>
      </c>
      <c r="C107" s="50"/>
      <c r="D107" s="59" t="str">
        <f t="shared" si="17"/>
        <v/>
      </c>
      <c r="E107" s="75"/>
      <c r="F107" s="60"/>
      <c r="G107" s="78"/>
      <c r="H107" s="85"/>
      <c r="I107" s="61"/>
      <c r="J107" s="62"/>
      <c r="K107" s="62"/>
      <c r="L107" s="62"/>
      <c r="M107" s="62"/>
      <c r="N107" s="62"/>
      <c r="O107" s="63"/>
      <c r="P107" s="64"/>
      <c r="Q107" s="65" t="str">
        <f t="shared" si="18"/>
        <v/>
      </c>
      <c r="R107" s="66" t="str">
        <f t="shared" si="19"/>
        <v/>
      </c>
      <c r="S107" s="65" t="str">
        <f t="shared" si="20"/>
        <v/>
      </c>
      <c r="T107" s="66" t="str">
        <f t="shared" si="21"/>
        <v/>
      </c>
      <c r="U107" s="67"/>
      <c r="V107" s="68" t="str">
        <f t="shared" si="22"/>
        <v/>
      </c>
      <c r="W107" s="68" t="str">
        <f t="shared" si="23"/>
        <v/>
      </c>
      <c r="X107" s="68" t="str">
        <f t="shared" si="24"/>
        <v/>
      </c>
      <c r="AK107" s="99" t="str">
        <f t="shared" si="25"/>
        <v/>
      </c>
      <c r="AL107" s="99" t="str">
        <f t="shared" si="26"/>
        <v/>
      </c>
      <c r="AV107" s="115" t="str">
        <f t="shared" si="15"/>
        <v>R1ANEW BROOK</v>
      </c>
      <c r="AW107" s="116" t="s">
        <v>2310</v>
      </c>
      <c r="AX107" s="116" t="s">
        <v>2311</v>
      </c>
      <c r="AY107" s="116" t="s">
        <v>2310</v>
      </c>
      <c r="AZ107" s="116" t="s">
        <v>2311</v>
      </c>
      <c r="BA107" s="116" t="str">
        <f t="shared" si="16"/>
        <v>R1A</v>
      </c>
    </row>
    <row r="108" spans="1:53" ht="15" x14ac:dyDescent="0.2">
      <c r="A108" s="58" t="str">
        <f t="shared" si="28"/>
        <v/>
      </c>
      <c r="B108" s="50">
        <f t="shared" si="27"/>
        <v>0</v>
      </c>
      <c r="C108" s="50"/>
      <c r="D108" s="59" t="str">
        <f t="shared" si="17"/>
        <v/>
      </c>
      <c r="E108" s="75"/>
      <c r="F108" s="60"/>
      <c r="G108" s="78"/>
      <c r="H108" s="85"/>
      <c r="I108" s="61"/>
      <c r="J108" s="62"/>
      <c r="K108" s="62"/>
      <c r="L108" s="62"/>
      <c r="M108" s="62"/>
      <c r="N108" s="62"/>
      <c r="O108" s="63"/>
      <c r="P108" s="64"/>
      <c r="Q108" s="65" t="str">
        <f t="shared" si="18"/>
        <v/>
      </c>
      <c r="R108" s="66" t="str">
        <f t="shared" si="19"/>
        <v/>
      </c>
      <c r="S108" s="65" t="str">
        <f t="shared" si="20"/>
        <v/>
      </c>
      <c r="T108" s="66" t="str">
        <f t="shared" si="21"/>
        <v/>
      </c>
      <c r="U108" s="67"/>
      <c r="V108" s="68" t="str">
        <f t="shared" si="22"/>
        <v/>
      </c>
      <c r="W108" s="68" t="str">
        <f t="shared" si="23"/>
        <v/>
      </c>
      <c r="X108" s="68" t="str">
        <f t="shared" si="24"/>
        <v/>
      </c>
      <c r="AK108" s="99" t="str">
        <f t="shared" si="25"/>
        <v/>
      </c>
      <c r="AL108" s="99" t="str">
        <f t="shared" si="26"/>
        <v/>
      </c>
      <c r="AV108" s="115" t="str">
        <f t="shared" si="15"/>
        <v>R1ANEW BROOK UNIT 1</v>
      </c>
      <c r="AW108" s="116" t="s">
        <v>2377</v>
      </c>
      <c r="AX108" s="116" t="s">
        <v>2378</v>
      </c>
      <c r="AY108" s="116" t="s">
        <v>2377</v>
      </c>
      <c r="AZ108" s="116" t="s">
        <v>2378</v>
      </c>
      <c r="BA108" s="116" t="str">
        <f t="shared" si="16"/>
        <v>R1A</v>
      </c>
    </row>
    <row r="109" spans="1:53" ht="15" x14ac:dyDescent="0.2">
      <c r="A109" s="58" t="str">
        <f t="shared" si="28"/>
        <v/>
      </c>
      <c r="B109" s="50">
        <f t="shared" si="27"/>
        <v>0</v>
      </c>
      <c r="C109" s="50"/>
      <c r="D109" s="59" t="str">
        <f t="shared" si="17"/>
        <v/>
      </c>
      <c r="E109" s="75"/>
      <c r="F109" s="60"/>
      <c r="G109" s="78"/>
      <c r="H109" s="85"/>
      <c r="I109" s="61"/>
      <c r="J109" s="62"/>
      <c r="K109" s="62"/>
      <c r="L109" s="62"/>
      <c r="M109" s="62"/>
      <c r="N109" s="62"/>
      <c r="O109" s="63"/>
      <c r="P109" s="64"/>
      <c r="Q109" s="65" t="str">
        <f t="shared" si="18"/>
        <v/>
      </c>
      <c r="R109" s="66" t="str">
        <f t="shared" si="19"/>
        <v/>
      </c>
      <c r="S109" s="65" t="str">
        <f t="shared" si="20"/>
        <v/>
      </c>
      <c r="T109" s="66" t="str">
        <f t="shared" si="21"/>
        <v/>
      </c>
      <c r="U109" s="67"/>
      <c r="V109" s="68" t="str">
        <f t="shared" si="22"/>
        <v/>
      </c>
      <c r="W109" s="68" t="str">
        <f t="shared" si="23"/>
        <v/>
      </c>
      <c r="X109" s="68" t="str">
        <f t="shared" si="24"/>
        <v/>
      </c>
      <c r="AK109" s="99" t="str">
        <f t="shared" si="25"/>
        <v/>
      </c>
      <c r="AL109" s="99" t="str">
        <f t="shared" si="26"/>
        <v/>
      </c>
      <c r="AV109" s="115" t="str">
        <f t="shared" si="15"/>
        <v>R1ANEW BROOK UNIT 2</v>
      </c>
      <c r="AW109" s="116" t="s">
        <v>2385</v>
      </c>
      <c r="AX109" s="116" t="s">
        <v>2386</v>
      </c>
      <c r="AY109" s="116" t="s">
        <v>2385</v>
      </c>
      <c r="AZ109" s="116" t="s">
        <v>2386</v>
      </c>
      <c r="BA109" s="116" t="str">
        <f t="shared" si="16"/>
        <v>R1A</v>
      </c>
    </row>
    <row r="110" spans="1:53" ht="15" x14ac:dyDescent="0.2">
      <c r="A110" s="58" t="str">
        <f t="shared" si="28"/>
        <v/>
      </c>
      <c r="B110" s="50">
        <f t="shared" si="27"/>
        <v>0</v>
      </c>
      <c r="C110" s="50"/>
      <c r="D110" s="59" t="str">
        <f t="shared" ref="D110:D141" si="29">IF(ISNA(VLOOKUP($E$5&amp;E110,$AV:$AW,2,FALSE)),"",VLOOKUP($E$5&amp;E110,$AV:$AW,2,FALSE))</f>
        <v/>
      </c>
      <c r="E110" s="75"/>
      <c r="F110" s="60"/>
      <c r="G110" s="78"/>
      <c r="H110" s="85"/>
      <c r="I110" s="61"/>
      <c r="J110" s="62"/>
      <c r="K110" s="62"/>
      <c r="L110" s="62"/>
      <c r="M110" s="62"/>
      <c r="N110" s="62"/>
      <c r="O110" s="63"/>
      <c r="P110" s="64"/>
      <c r="Q110" s="65" t="str">
        <f t="shared" si="18"/>
        <v/>
      </c>
      <c r="R110" s="66" t="str">
        <f t="shared" si="19"/>
        <v/>
      </c>
      <c r="S110" s="65" t="str">
        <f t="shared" si="20"/>
        <v/>
      </c>
      <c r="T110" s="66" t="str">
        <f t="shared" si="21"/>
        <v/>
      </c>
      <c r="U110" s="67"/>
      <c r="V110" s="68" t="str">
        <f t="shared" si="22"/>
        <v/>
      </c>
      <c r="W110" s="68" t="str">
        <f t="shared" si="23"/>
        <v/>
      </c>
      <c r="X110" s="68" t="str">
        <f t="shared" si="24"/>
        <v/>
      </c>
      <c r="AK110" s="99" t="str">
        <f t="shared" si="25"/>
        <v/>
      </c>
      <c r="AL110" s="99" t="str">
        <f t="shared" si="26"/>
        <v/>
      </c>
      <c r="AV110" s="115" t="str">
        <f t="shared" si="15"/>
        <v>R1ANEW CROSS HOSPITAL</v>
      </c>
      <c r="AW110" s="116" t="s">
        <v>2255</v>
      </c>
      <c r="AX110" s="116" t="s">
        <v>2256</v>
      </c>
      <c r="AY110" s="116" t="s">
        <v>2255</v>
      </c>
      <c r="AZ110" s="116" t="s">
        <v>2256</v>
      </c>
      <c r="BA110" s="116" t="str">
        <f t="shared" si="16"/>
        <v>R1A</v>
      </c>
    </row>
    <row r="111" spans="1:53" ht="15" x14ac:dyDescent="0.2">
      <c r="A111" s="58" t="str">
        <f t="shared" si="28"/>
        <v/>
      </c>
      <c r="B111" s="50">
        <f t="shared" si="27"/>
        <v>0</v>
      </c>
      <c r="C111" s="50"/>
      <c r="D111" s="59" t="str">
        <f t="shared" si="29"/>
        <v/>
      </c>
      <c r="E111" s="75"/>
      <c r="F111" s="60"/>
      <c r="G111" s="78"/>
      <c r="H111" s="85"/>
      <c r="I111" s="61"/>
      <c r="J111" s="62"/>
      <c r="K111" s="62"/>
      <c r="L111" s="62"/>
      <c r="M111" s="62"/>
      <c r="N111" s="62"/>
      <c r="O111" s="63"/>
      <c r="P111" s="64"/>
      <c r="Q111" s="65" t="str">
        <f t="shared" si="18"/>
        <v/>
      </c>
      <c r="R111" s="66" t="str">
        <f t="shared" si="19"/>
        <v/>
      </c>
      <c r="S111" s="65" t="str">
        <f t="shared" si="20"/>
        <v/>
      </c>
      <c r="T111" s="66" t="str">
        <f t="shared" si="21"/>
        <v/>
      </c>
      <c r="U111" s="67"/>
      <c r="V111" s="68" t="str">
        <f t="shared" si="22"/>
        <v/>
      </c>
      <c r="W111" s="68" t="str">
        <f t="shared" si="23"/>
        <v/>
      </c>
      <c r="X111" s="68" t="str">
        <f t="shared" si="24"/>
        <v/>
      </c>
      <c r="AK111" s="99" t="str">
        <f t="shared" si="25"/>
        <v/>
      </c>
      <c r="AL111" s="99" t="str">
        <f t="shared" si="26"/>
        <v/>
      </c>
      <c r="AV111" s="115" t="str">
        <f t="shared" si="15"/>
        <v>R1ANEW HAVEN (MENTAL HEALTH UNIT)</v>
      </c>
      <c r="AW111" s="116" t="s">
        <v>2306</v>
      </c>
      <c r="AX111" s="116" t="s">
        <v>2307</v>
      </c>
      <c r="AY111" s="116" t="s">
        <v>2306</v>
      </c>
      <c r="AZ111" s="116" t="s">
        <v>2307</v>
      </c>
      <c r="BA111" s="116" t="str">
        <f t="shared" si="16"/>
        <v>R1A</v>
      </c>
    </row>
    <row r="112" spans="1:53" ht="15" x14ac:dyDescent="0.2">
      <c r="A112" s="58" t="str">
        <f t="shared" si="28"/>
        <v/>
      </c>
      <c r="B112" s="50">
        <f t="shared" si="27"/>
        <v>0</v>
      </c>
      <c r="C112" s="50"/>
      <c r="D112" s="59" t="str">
        <f t="shared" si="29"/>
        <v/>
      </c>
      <c r="E112" s="75"/>
      <c r="F112" s="60"/>
      <c r="G112" s="78"/>
      <c r="H112" s="85"/>
      <c r="I112" s="61"/>
      <c r="J112" s="62"/>
      <c r="K112" s="62"/>
      <c r="L112" s="62"/>
      <c r="M112" s="62"/>
      <c r="N112" s="62"/>
      <c r="O112" s="63"/>
      <c r="P112" s="64"/>
      <c r="Q112" s="65" t="str">
        <f t="shared" si="18"/>
        <v/>
      </c>
      <c r="R112" s="66" t="str">
        <f t="shared" si="19"/>
        <v/>
      </c>
      <c r="S112" s="65" t="str">
        <f t="shared" si="20"/>
        <v/>
      </c>
      <c r="T112" s="66" t="str">
        <f t="shared" si="21"/>
        <v/>
      </c>
      <c r="U112" s="67"/>
      <c r="V112" s="68" t="str">
        <f t="shared" si="22"/>
        <v/>
      </c>
      <c r="W112" s="68" t="str">
        <f t="shared" si="23"/>
        <v/>
      </c>
      <c r="X112" s="68" t="str">
        <f t="shared" si="24"/>
        <v/>
      </c>
      <c r="AK112" s="99" t="str">
        <f t="shared" si="25"/>
        <v/>
      </c>
      <c r="AL112" s="99" t="str">
        <f t="shared" si="26"/>
        <v/>
      </c>
      <c r="AV112" s="115" t="str">
        <f t="shared" si="15"/>
        <v xml:space="preserve">R1ANEWTOWN HOSPITAL </v>
      </c>
      <c r="AW112" s="114" t="s">
        <v>9928</v>
      </c>
      <c r="AX112" s="114" t="s">
        <v>9927</v>
      </c>
      <c r="AY112" s="114" t="s">
        <v>9928</v>
      </c>
      <c r="AZ112" s="114" t="s">
        <v>9927</v>
      </c>
      <c r="BA112" s="116" t="str">
        <f t="shared" si="16"/>
        <v>R1A</v>
      </c>
    </row>
    <row r="113" spans="1:53" ht="15" x14ac:dyDescent="0.2">
      <c r="A113" s="58" t="str">
        <f t="shared" si="28"/>
        <v/>
      </c>
      <c r="B113" s="50">
        <f t="shared" si="27"/>
        <v>0</v>
      </c>
      <c r="C113" s="50"/>
      <c r="D113" s="59" t="str">
        <f t="shared" si="29"/>
        <v/>
      </c>
      <c r="E113" s="75"/>
      <c r="F113" s="60"/>
      <c r="G113" s="78"/>
      <c r="H113" s="85"/>
      <c r="I113" s="61"/>
      <c r="J113" s="62"/>
      <c r="K113" s="62"/>
      <c r="L113" s="62"/>
      <c r="M113" s="62"/>
      <c r="N113" s="62"/>
      <c r="O113" s="63"/>
      <c r="P113" s="64"/>
      <c r="Q113" s="65" t="str">
        <f t="shared" si="18"/>
        <v/>
      </c>
      <c r="R113" s="66" t="str">
        <f t="shared" si="19"/>
        <v/>
      </c>
      <c r="S113" s="65" t="str">
        <f t="shared" si="20"/>
        <v/>
      </c>
      <c r="T113" s="66" t="str">
        <f t="shared" si="21"/>
        <v/>
      </c>
      <c r="U113" s="67"/>
      <c r="V113" s="68" t="str">
        <f t="shared" si="22"/>
        <v/>
      </c>
      <c r="W113" s="68" t="str">
        <f t="shared" si="23"/>
        <v/>
      </c>
      <c r="X113" s="68" t="str">
        <f t="shared" si="24"/>
        <v/>
      </c>
      <c r="AK113" s="99" t="str">
        <f t="shared" si="25"/>
        <v/>
      </c>
      <c r="AL113" s="99" t="str">
        <f t="shared" si="26"/>
        <v/>
      </c>
      <c r="AV113" s="115" t="str">
        <f t="shared" si="15"/>
        <v>R1AORCHARD PLACE</v>
      </c>
      <c r="AW113" s="116" t="s">
        <v>2269</v>
      </c>
      <c r="AX113" s="116" t="s">
        <v>2270</v>
      </c>
      <c r="AY113" s="116" t="s">
        <v>2269</v>
      </c>
      <c r="AZ113" s="116" t="s">
        <v>2270</v>
      </c>
      <c r="BA113" s="116" t="str">
        <f t="shared" si="16"/>
        <v>R1A</v>
      </c>
    </row>
    <row r="114" spans="1:53" ht="15" x14ac:dyDescent="0.2">
      <c r="A114" s="58" t="str">
        <f t="shared" si="28"/>
        <v/>
      </c>
      <c r="B114" s="50">
        <f t="shared" si="27"/>
        <v>0</v>
      </c>
      <c r="C114" s="50"/>
      <c r="D114" s="59" t="str">
        <f t="shared" si="29"/>
        <v/>
      </c>
      <c r="E114" s="75"/>
      <c r="F114" s="60"/>
      <c r="G114" s="78"/>
      <c r="H114" s="85"/>
      <c r="I114" s="61"/>
      <c r="J114" s="62"/>
      <c r="K114" s="62"/>
      <c r="L114" s="62"/>
      <c r="M114" s="62"/>
      <c r="N114" s="62"/>
      <c r="O114" s="63"/>
      <c r="P114" s="64"/>
      <c r="Q114" s="65" t="str">
        <f t="shared" si="18"/>
        <v/>
      </c>
      <c r="R114" s="66" t="str">
        <f t="shared" si="19"/>
        <v/>
      </c>
      <c r="S114" s="65" t="str">
        <f t="shared" si="20"/>
        <v/>
      </c>
      <c r="T114" s="66" t="str">
        <f t="shared" si="21"/>
        <v/>
      </c>
      <c r="U114" s="67"/>
      <c r="V114" s="68" t="str">
        <f t="shared" si="22"/>
        <v/>
      </c>
      <c r="W114" s="68" t="str">
        <f t="shared" si="23"/>
        <v/>
      </c>
      <c r="X114" s="68" t="str">
        <f t="shared" si="24"/>
        <v/>
      </c>
      <c r="AK114" s="99" t="str">
        <f t="shared" si="25"/>
        <v/>
      </c>
      <c r="AL114" s="99" t="str">
        <f t="shared" si="26"/>
        <v/>
      </c>
      <c r="AV114" s="115" t="str">
        <f t="shared" si="15"/>
        <v>R1AOSBORNE COURT</v>
      </c>
      <c r="AW114" s="16" t="s">
        <v>9962</v>
      </c>
      <c r="AX114" s="16" t="s">
        <v>9963</v>
      </c>
      <c r="AY114" s="16" t="s">
        <v>9962</v>
      </c>
      <c r="AZ114" s="16" t="s">
        <v>9963</v>
      </c>
      <c r="BA114" s="116" t="str">
        <f t="shared" si="16"/>
        <v>R1A</v>
      </c>
    </row>
    <row r="115" spans="1:53" ht="15" x14ac:dyDescent="0.2">
      <c r="A115" s="58" t="str">
        <f t="shared" si="28"/>
        <v/>
      </c>
      <c r="B115" s="50">
        <f t="shared" si="27"/>
        <v>0</v>
      </c>
      <c r="C115" s="50"/>
      <c r="D115" s="59" t="str">
        <f t="shared" si="29"/>
        <v/>
      </c>
      <c r="E115" s="75"/>
      <c r="F115" s="60"/>
      <c r="G115" s="78"/>
      <c r="H115" s="85"/>
      <c r="I115" s="61"/>
      <c r="J115" s="62"/>
      <c r="K115" s="62"/>
      <c r="L115" s="62"/>
      <c r="M115" s="62"/>
      <c r="N115" s="62"/>
      <c r="O115" s="63"/>
      <c r="P115" s="64"/>
      <c r="Q115" s="65" t="str">
        <f t="shared" si="18"/>
        <v/>
      </c>
      <c r="R115" s="66" t="str">
        <f t="shared" si="19"/>
        <v/>
      </c>
      <c r="S115" s="65" t="str">
        <f t="shared" si="20"/>
        <v/>
      </c>
      <c r="T115" s="66" t="str">
        <f t="shared" si="21"/>
        <v/>
      </c>
      <c r="U115" s="67"/>
      <c r="V115" s="68" t="str">
        <f t="shared" si="22"/>
        <v/>
      </c>
      <c r="W115" s="68" t="str">
        <f t="shared" si="23"/>
        <v/>
      </c>
      <c r="X115" s="68" t="str">
        <f t="shared" si="24"/>
        <v/>
      </c>
      <c r="AK115" s="99" t="str">
        <f t="shared" si="25"/>
        <v/>
      </c>
      <c r="AL115" s="99" t="str">
        <f t="shared" si="26"/>
        <v/>
      </c>
      <c r="AV115" s="115" t="str">
        <f t="shared" si="15"/>
        <v>R1AOT STORES</v>
      </c>
      <c r="AW115" s="116" t="s">
        <v>2341</v>
      </c>
      <c r="AX115" s="116" t="s">
        <v>2342</v>
      </c>
      <c r="AY115" s="116" t="s">
        <v>2341</v>
      </c>
      <c r="AZ115" s="116" t="s">
        <v>2342</v>
      </c>
      <c r="BA115" s="116" t="str">
        <f t="shared" si="16"/>
        <v>R1A</v>
      </c>
    </row>
    <row r="116" spans="1:53" ht="15" x14ac:dyDescent="0.2">
      <c r="A116" s="58" t="str">
        <f t="shared" si="28"/>
        <v/>
      </c>
      <c r="B116" s="50">
        <f t="shared" si="27"/>
        <v>0</v>
      </c>
      <c r="C116" s="50"/>
      <c r="D116" s="59" t="str">
        <f t="shared" si="29"/>
        <v/>
      </c>
      <c r="E116" s="75"/>
      <c r="F116" s="60"/>
      <c r="G116" s="78"/>
      <c r="H116" s="85"/>
      <c r="I116" s="61"/>
      <c r="J116" s="62"/>
      <c r="K116" s="62"/>
      <c r="L116" s="62"/>
      <c r="M116" s="62"/>
      <c r="N116" s="62"/>
      <c r="O116" s="63"/>
      <c r="P116" s="64"/>
      <c r="Q116" s="65" t="str">
        <f t="shared" si="18"/>
        <v/>
      </c>
      <c r="R116" s="66" t="str">
        <f t="shared" si="19"/>
        <v/>
      </c>
      <c r="S116" s="65" t="str">
        <f t="shared" si="20"/>
        <v/>
      </c>
      <c r="T116" s="66" t="str">
        <f t="shared" si="21"/>
        <v/>
      </c>
      <c r="U116" s="67"/>
      <c r="V116" s="68" t="str">
        <f t="shared" si="22"/>
        <v/>
      </c>
      <c r="W116" s="68" t="str">
        <f t="shared" si="23"/>
        <v/>
      </c>
      <c r="X116" s="68" t="str">
        <f t="shared" si="24"/>
        <v/>
      </c>
      <c r="AK116" s="99" t="str">
        <f t="shared" si="25"/>
        <v/>
      </c>
      <c r="AL116" s="99" t="str">
        <f t="shared" si="26"/>
        <v/>
      </c>
      <c r="AV116" s="115" t="str">
        <f t="shared" si="15"/>
        <v>R1APALLIATIVE CARE (R&amp;B)</v>
      </c>
      <c r="AW116" s="116" t="s">
        <v>2399</v>
      </c>
      <c r="AX116" s="116" t="s">
        <v>2400</v>
      </c>
      <c r="AY116" s="116" t="s">
        <v>2399</v>
      </c>
      <c r="AZ116" s="116" t="s">
        <v>2400</v>
      </c>
      <c r="BA116" s="116" t="str">
        <f t="shared" si="16"/>
        <v>R1A</v>
      </c>
    </row>
    <row r="117" spans="1:53" ht="15" x14ac:dyDescent="0.2">
      <c r="A117" s="58" t="str">
        <f t="shared" si="28"/>
        <v/>
      </c>
      <c r="B117" s="50">
        <f t="shared" si="27"/>
        <v>0</v>
      </c>
      <c r="C117" s="50"/>
      <c r="D117" s="59" t="str">
        <f t="shared" si="29"/>
        <v/>
      </c>
      <c r="E117" s="75"/>
      <c r="F117" s="60"/>
      <c r="G117" s="78"/>
      <c r="H117" s="85"/>
      <c r="I117" s="61"/>
      <c r="J117" s="62"/>
      <c r="K117" s="62"/>
      <c r="L117" s="62"/>
      <c r="M117" s="62"/>
      <c r="N117" s="62"/>
      <c r="O117" s="63"/>
      <c r="P117" s="64"/>
      <c r="Q117" s="65" t="str">
        <f t="shared" si="18"/>
        <v/>
      </c>
      <c r="R117" s="66" t="str">
        <f t="shared" si="19"/>
        <v/>
      </c>
      <c r="S117" s="65" t="str">
        <f t="shared" si="20"/>
        <v/>
      </c>
      <c r="T117" s="66" t="str">
        <f t="shared" si="21"/>
        <v/>
      </c>
      <c r="U117" s="67"/>
      <c r="V117" s="68" t="str">
        <f t="shared" si="22"/>
        <v/>
      </c>
      <c r="W117" s="68" t="str">
        <f t="shared" si="23"/>
        <v/>
      </c>
      <c r="X117" s="68" t="str">
        <f t="shared" si="24"/>
        <v/>
      </c>
      <c r="AK117" s="99" t="str">
        <f t="shared" si="25"/>
        <v/>
      </c>
      <c r="AL117" s="99" t="str">
        <f t="shared" si="26"/>
        <v/>
      </c>
      <c r="AV117" s="115" t="str">
        <f t="shared" si="15"/>
        <v>R1APALLIATIVE CARE (SW)</v>
      </c>
      <c r="AW117" s="116" t="s">
        <v>2417</v>
      </c>
      <c r="AX117" s="116" t="s">
        <v>2418</v>
      </c>
      <c r="AY117" s="116" t="s">
        <v>2417</v>
      </c>
      <c r="AZ117" s="116" t="s">
        <v>2418</v>
      </c>
      <c r="BA117" s="116" t="str">
        <f t="shared" si="16"/>
        <v>R1A</v>
      </c>
    </row>
    <row r="118" spans="1:53" ht="15" x14ac:dyDescent="0.2">
      <c r="A118" s="58" t="str">
        <f t="shared" si="28"/>
        <v/>
      </c>
      <c r="B118" s="50">
        <f t="shared" si="27"/>
        <v>0</v>
      </c>
      <c r="C118" s="50"/>
      <c r="D118" s="59" t="str">
        <f t="shared" si="29"/>
        <v/>
      </c>
      <c r="E118" s="75"/>
      <c r="F118" s="60"/>
      <c r="G118" s="78"/>
      <c r="H118" s="85"/>
      <c r="I118" s="61"/>
      <c r="J118" s="62"/>
      <c r="K118" s="62"/>
      <c r="L118" s="62"/>
      <c r="M118" s="62"/>
      <c r="N118" s="62"/>
      <c r="O118" s="63"/>
      <c r="P118" s="64"/>
      <c r="Q118" s="65" t="str">
        <f t="shared" si="18"/>
        <v/>
      </c>
      <c r="R118" s="66" t="str">
        <f t="shared" si="19"/>
        <v/>
      </c>
      <c r="S118" s="65" t="str">
        <f t="shared" si="20"/>
        <v/>
      </c>
      <c r="T118" s="66" t="str">
        <f t="shared" si="21"/>
        <v/>
      </c>
      <c r="U118" s="67"/>
      <c r="V118" s="68" t="str">
        <f t="shared" si="22"/>
        <v/>
      </c>
      <c r="W118" s="68" t="str">
        <f t="shared" si="23"/>
        <v/>
      </c>
      <c r="X118" s="68" t="str">
        <f t="shared" si="24"/>
        <v/>
      </c>
      <c r="AK118" s="99" t="str">
        <f t="shared" si="25"/>
        <v/>
      </c>
      <c r="AL118" s="99" t="str">
        <f t="shared" si="26"/>
        <v/>
      </c>
      <c r="AV118" s="115" t="str">
        <f t="shared" si="15"/>
        <v>R1APALLIATIVE CARE (WF)</v>
      </c>
      <c r="AW118" s="116" t="s">
        <v>2415</v>
      </c>
      <c r="AX118" s="116" t="s">
        <v>2416</v>
      </c>
      <c r="AY118" s="116" t="s">
        <v>2415</v>
      </c>
      <c r="AZ118" s="116" t="s">
        <v>2416</v>
      </c>
      <c r="BA118" s="116" t="str">
        <f t="shared" si="16"/>
        <v>R1A</v>
      </c>
    </row>
    <row r="119" spans="1:53" ht="15" x14ac:dyDescent="0.2">
      <c r="A119" s="58" t="str">
        <f t="shared" si="28"/>
        <v/>
      </c>
      <c r="B119" s="50">
        <f t="shared" si="27"/>
        <v>0</v>
      </c>
      <c r="C119" s="50"/>
      <c r="D119" s="59" t="str">
        <f t="shared" si="29"/>
        <v/>
      </c>
      <c r="E119" s="75"/>
      <c r="F119" s="60"/>
      <c r="G119" s="78"/>
      <c r="H119" s="85"/>
      <c r="I119" s="61"/>
      <c r="J119" s="62"/>
      <c r="K119" s="62"/>
      <c r="L119" s="62"/>
      <c r="M119" s="62"/>
      <c r="N119" s="62"/>
      <c r="O119" s="63"/>
      <c r="P119" s="64"/>
      <c r="Q119" s="65" t="str">
        <f t="shared" si="18"/>
        <v/>
      </c>
      <c r="R119" s="66" t="str">
        <f t="shared" si="19"/>
        <v/>
      </c>
      <c r="S119" s="65" t="str">
        <f t="shared" si="20"/>
        <v/>
      </c>
      <c r="T119" s="66" t="str">
        <f t="shared" si="21"/>
        <v/>
      </c>
      <c r="U119" s="67"/>
      <c r="V119" s="68" t="str">
        <f t="shared" si="22"/>
        <v/>
      </c>
      <c r="W119" s="68" t="str">
        <f t="shared" si="23"/>
        <v/>
      </c>
      <c r="X119" s="68" t="str">
        <f t="shared" si="24"/>
        <v/>
      </c>
      <c r="AK119" s="99" t="str">
        <f t="shared" si="25"/>
        <v/>
      </c>
      <c r="AL119" s="99" t="str">
        <f t="shared" si="26"/>
        <v/>
      </c>
      <c r="AV119" s="115" t="str">
        <f t="shared" si="15"/>
        <v>R1APARKSIDE MIDDLE AUTISM BASE</v>
      </c>
      <c r="AW119" s="116" t="s">
        <v>2337</v>
      </c>
      <c r="AX119" s="116" t="s">
        <v>2338</v>
      </c>
      <c r="AY119" s="116" t="s">
        <v>2337</v>
      </c>
      <c r="AZ119" s="116" t="s">
        <v>2338</v>
      </c>
      <c r="BA119" s="116" t="str">
        <f t="shared" si="16"/>
        <v>R1A</v>
      </c>
    </row>
    <row r="120" spans="1:53" ht="15" x14ac:dyDescent="0.2">
      <c r="A120" s="58" t="str">
        <f t="shared" si="28"/>
        <v/>
      </c>
      <c r="B120" s="50">
        <f t="shared" si="27"/>
        <v>0</v>
      </c>
      <c r="C120" s="50"/>
      <c r="D120" s="59" t="str">
        <f t="shared" si="29"/>
        <v/>
      </c>
      <c r="E120" s="75"/>
      <c r="F120" s="60"/>
      <c r="G120" s="78"/>
      <c r="H120" s="85"/>
      <c r="I120" s="61"/>
      <c r="J120" s="62"/>
      <c r="K120" s="62"/>
      <c r="L120" s="62"/>
      <c r="M120" s="62"/>
      <c r="N120" s="62"/>
      <c r="O120" s="63"/>
      <c r="P120" s="64"/>
      <c r="Q120" s="65" t="str">
        <f t="shared" si="18"/>
        <v/>
      </c>
      <c r="R120" s="66" t="str">
        <f t="shared" si="19"/>
        <v/>
      </c>
      <c r="S120" s="65" t="str">
        <f t="shared" si="20"/>
        <v/>
      </c>
      <c r="T120" s="66" t="str">
        <f t="shared" si="21"/>
        <v/>
      </c>
      <c r="U120" s="67"/>
      <c r="V120" s="68" t="str">
        <f t="shared" si="22"/>
        <v/>
      </c>
      <c r="W120" s="68" t="str">
        <f t="shared" si="23"/>
        <v/>
      </c>
      <c r="X120" s="68" t="str">
        <f t="shared" si="24"/>
        <v/>
      </c>
      <c r="AK120" s="99" t="str">
        <f t="shared" si="25"/>
        <v/>
      </c>
      <c r="AL120" s="99" t="str">
        <f t="shared" si="26"/>
        <v/>
      </c>
      <c r="AV120" s="115" t="str">
        <f t="shared" si="15"/>
        <v>R1APERSHORE HOSPITAL</v>
      </c>
      <c r="AW120" s="116" t="s">
        <v>2315</v>
      </c>
      <c r="AX120" s="116" t="s">
        <v>2316</v>
      </c>
      <c r="AY120" s="116" t="s">
        <v>2315</v>
      </c>
      <c r="AZ120" s="116" t="s">
        <v>2316</v>
      </c>
      <c r="BA120" s="116" t="str">
        <f t="shared" si="16"/>
        <v>R1A</v>
      </c>
    </row>
    <row r="121" spans="1:53" ht="15" x14ac:dyDescent="0.2">
      <c r="A121" s="58" t="str">
        <f t="shared" si="28"/>
        <v/>
      </c>
      <c r="B121" s="50">
        <f t="shared" si="27"/>
        <v>0</v>
      </c>
      <c r="C121" s="50"/>
      <c r="D121" s="59" t="str">
        <f t="shared" si="29"/>
        <v/>
      </c>
      <c r="E121" s="75"/>
      <c r="F121" s="60"/>
      <c r="G121" s="78"/>
      <c r="H121" s="85"/>
      <c r="I121" s="61"/>
      <c r="J121" s="62"/>
      <c r="K121" s="62"/>
      <c r="L121" s="62"/>
      <c r="M121" s="62"/>
      <c r="N121" s="62"/>
      <c r="O121" s="63"/>
      <c r="P121" s="64"/>
      <c r="Q121" s="65" t="str">
        <f t="shared" si="18"/>
        <v/>
      </c>
      <c r="R121" s="66" t="str">
        <f t="shared" si="19"/>
        <v/>
      </c>
      <c r="S121" s="65" t="str">
        <f t="shared" si="20"/>
        <v/>
      </c>
      <c r="T121" s="66" t="str">
        <f t="shared" si="21"/>
        <v/>
      </c>
      <c r="U121" s="67"/>
      <c r="V121" s="68" t="str">
        <f t="shared" si="22"/>
        <v/>
      </c>
      <c r="W121" s="68" t="str">
        <f t="shared" si="23"/>
        <v/>
      </c>
      <c r="X121" s="68" t="str">
        <f t="shared" si="24"/>
        <v/>
      </c>
      <c r="AK121" s="99" t="str">
        <f t="shared" si="25"/>
        <v/>
      </c>
      <c r="AL121" s="99" t="str">
        <f t="shared" si="26"/>
        <v/>
      </c>
      <c r="AV121" s="115" t="str">
        <f t="shared" si="15"/>
        <v>R1APHYSIO UNIT ROSEHILL</v>
      </c>
      <c r="AW121" s="116" t="s">
        <v>2296</v>
      </c>
      <c r="AX121" s="116" t="s">
        <v>2297</v>
      </c>
      <c r="AY121" s="116" t="s">
        <v>2296</v>
      </c>
      <c r="AZ121" s="116" t="s">
        <v>2297</v>
      </c>
      <c r="BA121" s="116" t="str">
        <f t="shared" si="16"/>
        <v>R1A</v>
      </c>
    </row>
    <row r="122" spans="1:53" ht="15" x14ac:dyDescent="0.2">
      <c r="A122" s="58" t="str">
        <f t="shared" si="28"/>
        <v/>
      </c>
      <c r="B122" s="50">
        <f t="shared" si="27"/>
        <v>0</v>
      </c>
      <c r="C122" s="50"/>
      <c r="D122" s="59" t="str">
        <f t="shared" si="29"/>
        <v/>
      </c>
      <c r="E122" s="75"/>
      <c r="F122" s="60"/>
      <c r="G122" s="78"/>
      <c r="H122" s="85"/>
      <c r="I122" s="61"/>
      <c r="J122" s="62"/>
      <c r="K122" s="62"/>
      <c r="L122" s="62"/>
      <c r="M122" s="62"/>
      <c r="N122" s="62"/>
      <c r="O122" s="63"/>
      <c r="P122" s="64"/>
      <c r="Q122" s="65" t="str">
        <f t="shared" si="18"/>
        <v/>
      </c>
      <c r="R122" s="66" t="str">
        <f t="shared" si="19"/>
        <v/>
      </c>
      <c r="S122" s="65" t="str">
        <f t="shared" si="20"/>
        <v/>
      </c>
      <c r="T122" s="66" t="str">
        <f t="shared" si="21"/>
        <v/>
      </c>
      <c r="U122" s="67"/>
      <c r="V122" s="68" t="str">
        <f t="shared" si="22"/>
        <v/>
      </c>
      <c r="W122" s="68" t="str">
        <f t="shared" si="23"/>
        <v/>
      </c>
      <c r="X122" s="68" t="str">
        <f t="shared" si="24"/>
        <v/>
      </c>
      <c r="AK122" s="99" t="str">
        <f t="shared" si="25"/>
        <v/>
      </c>
      <c r="AL122" s="99" t="str">
        <f t="shared" si="26"/>
        <v/>
      </c>
      <c r="AV122" s="115" t="str">
        <f t="shared" si="15"/>
        <v>R1APHYSIO UNIT THORNTON</v>
      </c>
      <c r="AW122" s="116" t="s">
        <v>2247</v>
      </c>
      <c r="AX122" s="116" t="s">
        <v>2248</v>
      </c>
      <c r="AY122" s="116" t="s">
        <v>2247</v>
      </c>
      <c r="AZ122" s="116" t="s">
        <v>2248</v>
      </c>
      <c r="BA122" s="116" t="str">
        <f t="shared" si="16"/>
        <v>R1A</v>
      </c>
    </row>
    <row r="123" spans="1:53" ht="15" x14ac:dyDescent="0.2">
      <c r="A123" s="58" t="str">
        <f t="shared" si="28"/>
        <v/>
      </c>
      <c r="B123" s="50">
        <f t="shared" si="27"/>
        <v>0</v>
      </c>
      <c r="C123" s="50"/>
      <c r="D123" s="59" t="str">
        <f t="shared" si="29"/>
        <v/>
      </c>
      <c r="E123" s="75"/>
      <c r="F123" s="60"/>
      <c r="G123" s="78"/>
      <c r="H123" s="85"/>
      <c r="I123" s="61"/>
      <c r="J123" s="62"/>
      <c r="K123" s="62"/>
      <c r="L123" s="62"/>
      <c r="M123" s="62"/>
      <c r="N123" s="62"/>
      <c r="O123" s="63"/>
      <c r="P123" s="64"/>
      <c r="Q123" s="65" t="str">
        <f t="shared" si="18"/>
        <v/>
      </c>
      <c r="R123" s="66" t="str">
        <f t="shared" si="19"/>
        <v/>
      </c>
      <c r="S123" s="65" t="str">
        <f t="shared" si="20"/>
        <v/>
      </c>
      <c r="T123" s="66" t="str">
        <f t="shared" si="21"/>
        <v/>
      </c>
      <c r="U123" s="67"/>
      <c r="V123" s="68" t="str">
        <f t="shared" si="22"/>
        <v/>
      </c>
      <c r="W123" s="68" t="str">
        <f t="shared" si="23"/>
        <v/>
      </c>
      <c r="X123" s="68" t="str">
        <f t="shared" si="24"/>
        <v/>
      </c>
      <c r="AK123" s="99" t="str">
        <f t="shared" si="25"/>
        <v/>
      </c>
      <c r="AL123" s="99" t="str">
        <f t="shared" si="26"/>
        <v/>
      </c>
      <c r="AV123" s="115" t="str">
        <f t="shared" si="15"/>
        <v>R1APOSTNATAL UNIT</v>
      </c>
      <c r="AW123" s="116" t="s">
        <v>2321</v>
      </c>
      <c r="AX123" s="116" t="s">
        <v>2322</v>
      </c>
      <c r="AY123" s="116" t="s">
        <v>2321</v>
      </c>
      <c r="AZ123" s="116" t="s">
        <v>2322</v>
      </c>
      <c r="BA123" s="116" t="str">
        <f t="shared" si="16"/>
        <v>R1A</v>
      </c>
    </row>
    <row r="124" spans="1:53" ht="15" x14ac:dyDescent="0.2">
      <c r="A124" s="58" t="str">
        <f t="shared" si="28"/>
        <v/>
      </c>
      <c r="B124" s="50">
        <f t="shared" si="27"/>
        <v>0</v>
      </c>
      <c r="C124" s="50"/>
      <c r="D124" s="59" t="str">
        <f t="shared" si="29"/>
        <v/>
      </c>
      <c r="E124" s="75"/>
      <c r="F124" s="60"/>
      <c r="G124" s="78"/>
      <c r="H124" s="85"/>
      <c r="I124" s="61"/>
      <c r="J124" s="62"/>
      <c r="K124" s="62"/>
      <c r="L124" s="62"/>
      <c r="M124" s="62"/>
      <c r="N124" s="62"/>
      <c r="O124" s="63"/>
      <c r="P124" s="64"/>
      <c r="Q124" s="65" t="str">
        <f t="shared" si="18"/>
        <v/>
      </c>
      <c r="R124" s="66" t="str">
        <f t="shared" si="19"/>
        <v/>
      </c>
      <c r="S124" s="65" t="str">
        <f t="shared" si="20"/>
        <v/>
      </c>
      <c r="T124" s="66" t="str">
        <f t="shared" si="21"/>
        <v/>
      </c>
      <c r="U124" s="67"/>
      <c r="V124" s="68" t="str">
        <f t="shared" si="22"/>
        <v/>
      </c>
      <c r="W124" s="68" t="str">
        <f t="shared" si="23"/>
        <v/>
      </c>
      <c r="X124" s="68" t="str">
        <f t="shared" si="24"/>
        <v/>
      </c>
      <c r="AK124" s="99" t="str">
        <f t="shared" si="25"/>
        <v/>
      </c>
      <c r="AL124" s="99" t="str">
        <f t="shared" si="26"/>
        <v/>
      </c>
      <c r="AV124" s="115" t="str">
        <f t="shared" si="15"/>
        <v>R1APRINCESS OF WALES HOSPITAL</v>
      </c>
      <c r="AW124" s="116" t="s">
        <v>2312</v>
      </c>
      <c r="AX124" s="116" t="s">
        <v>1763</v>
      </c>
      <c r="AY124" s="116" t="s">
        <v>2312</v>
      </c>
      <c r="AZ124" s="116" t="s">
        <v>1763</v>
      </c>
      <c r="BA124" s="116" t="str">
        <f t="shared" si="16"/>
        <v>R1A</v>
      </c>
    </row>
    <row r="125" spans="1:53" ht="15" x14ac:dyDescent="0.2">
      <c r="A125" s="58" t="str">
        <f t="shared" si="28"/>
        <v/>
      </c>
      <c r="B125" s="50">
        <f t="shared" si="27"/>
        <v>0</v>
      </c>
      <c r="C125" s="50"/>
      <c r="D125" s="59" t="str">
        <f t="shared" si="29"/>
        <v/>
      </c>
      <c r="E125" s="75"/>
      <c r="F125" s="60"/>
      <c r="G125" s="78"/>
      <c r="H125" s="85"/>
      <c r="I125" s="61"/>
      <c r="J125" s="62"/>
      <c r="K125" s="62"/>
      <c r="L125" s="62"/>
      <c r="M125" s="62"/>
      <c r="N125" s="62"/>
      <c r="O125" s="63"/>
      <c r="P125" s="64"/>
      <c r="Q125" s="65" t="str">
        <f t="shared" si="18"/>
        <v/>
      </c>
      <c r="R125" s="66" t="str">
        <f t="shared" si="19"/>
        <v/>
      </c>
      <c r="S125" s="65" t="str">
        <f t="shared" si="20"/>
        <v/>
      </c>
      <c r="T125" s="66" t="str">
        <f t="shared" si="21"/>
        <v/>
      </c>
      <c r="U125" s="67"/>
      <c r="V125" s="68" t="str">
        <f t="shared" si="22"/>
        <v/>
      </c>
      <c r="W125" s="68" t="str">
        <f t="shared" si="23"/>
        <v/>
      </c>
      <c r="X125" s="68" t="str">
        <f t="shared" si="24"/>
        <v/>
      </c>
      <c r="AK125" s="99" t="str">
        <f t="shared" si="25"/>
        <v/>
      </c>
      <c r="AL125" s="99" t="str">
        <f t="shared" si="26"/>
        <v/>
      </c>
      <c r="AV125" s="115" t="str">
        <f t="shared" si="15"/>
        <v>R1APUPIL REFERRAL UNIT</v>
      </c>
      <c r="AW125" s="116" t="s">
        <v>2281</v>
      </c>
      <c r="AX125" s="116" t="s">
        <v>2282</v>
      </c>
      <c r="AY125" s="116" t="s">
        <v>2281</v>
      </c>
      <c r="AZ125" s="116" t="s">
        <v>2282</v>
      </c>
      <c r="BA125" s="116" t="str">
        <f t="shared" si="16"/>
        <v>R1A</v>
      </c>
    </row>
    <row r="126" spans="1:53" ht="15" x14ac:dyDescent="0.2">
      <c r="A126" s="58" t="str">
        <f t="shared" si="28"/>
        <v/>
      </c>
      <c r="B126" s="50">
        <f t="shared" si="27"/>
        <v>0</v>
      </c>
      <c r="C126" s="50"/>
      <c r="D126" s="59" t="str">
        <f t="shared" si="29"/>
        <v/>
      </c>
      <c r="E126" s="75"/>
      <c r="F126" s="60"/>
      <c r="G126" s="78"/>
      <c r="H126" s="85"/>
      <c r="I126" s="61"/>
      <c r="J126" s="62"/>
      <c r="K126" s="62"/>
      <c r="L126" s="62"/>
      <c r="M126" s="62"/>
      <c r="N126" s="62"/>
      <c r="O126" s="63"/>
      <c r="P126" s="64"/>
      <c r="Q126" s="65" t="str">
        <f t="shared" si="18"/>
        <v/>
      </c>
      <c r="R126" s="66" t="str">
        <f t="shared" si="19"/>
        <v/>
      </c>
      <c r="S126" s="65" t="str">
        <f t="shared" si="20"/>
        <v/>
      </c>
      <c r="T126" s="66" t="str">
        <f t="shared" si="21"/>
        <v/>
      </c>
      <c r="U126" s="67"/>
      <c r="V126" s="68" t="str">
        <f t="shared" si="22"/>
        <v/>
      </c>
      <c r="W126" s="68" t="str">
        <f t="shared" si="23"/>
        <v/>
      </c>
      <c r="X126" s="68" t="str">
        <f t="shared" si="24"/>
        <v/>
      </c>
      <c r="AK126" s="99" t="str">
        <f t="shared" si="25"/>
        <v/>
      </c>
      <c r="AL126" s="99" t="str">
        <f t="shared" si="26"/>
        <v/>
      </c>
      <c r="AV126" s="115" t="str">
        <f t="shared" si="15"/>
        <v>R1AQUEEN ELIZABETH HOSPITAL</v>
      </c>
      <c r="AW126" s="116" t="s">
        <v>2238</v>
      </c>
      <c r="AX126" s="116" t="s">
        <v>2239</v>
      </c>
      <c r="AY126" s="116" t="s">
        <v>2238</v>
      </c>
      <c r="AZ126" s="116" t="s">
        <v>2239</v>
      </c>
      <c r="BA126" s="116" t="str">
        <f t="shared" si="16"/>
        <v>R1A</v>
      </c>
    </row>
    <row r="127" spans="1:53" ht="12.75" customHeight="1" x14ac:dyDescent="0.2">
      <c r="A127" s="58" t="str">
        <f t="shared" si="28"/>
        <v/>
      </c>
      <c r="B127" s="50">
        <f t="shared" si="27"/>
        <v>0</v>
      </c>
      <c r="C127" s="50"/>
      <c r="D127" s="59" t="str">
        <f t="shared" si="29"/>
        <v/>
      </c>
      <c r="E127" s="75"/>
      <c r="F127" s="60"/>
      <c r="G127" s="78"/>
      <c r="H127" s="85"/>
      <c r="I127" s="61"/>
      <c r="J127" s="62"/>
      <c r="K127" s="62"/>
      <c r="L127" s="62"/>
      <c r="M127" s="62"/>
      <c r="N127" s="62"/>
      <c r="O127" s="63"/>
      <c r="P127" s="64"/>
      <c r="Q127" s="65" t="str">
        <f t="shared" si="18"/>
        <v/>
      </c>
      <c r="R127" s="66" t="str">
        <f t="shared" si="19"/>
        <v/>
      </c>
      <c r="S127" s="65" t="str">
        <f t="shared" si="20"/>
        <v/>
      </c>
      <c r="T127" s="66" t="str">
        <f t="shared" si="21"/>
        <v/>
      </c>
      <c r="U127" s="67"/>
      <c r="V127" s="68" t="str">
        <f t="shared" si="22"/>
        <v/>
      </c>
      <c r="W127" s="68" t="str">
        <f t="shared" si="23"/>
        <v/>
      </c>
      <c r="X127" s="68" t="str">
        <f t="shared" si="24"/>
        <v/>
      </c>
      <c r="AK127" s="99" t="str">
        <f t="shared" si="25"/>
        <v/>
      </c>
      <c r="AL127" s="99" t="str">
        <f t="shared" si="26"/>
        <v/>
      </c>
      <c r="AV127" s="115" t="str">
        <f t="shared" si="15"/>
        <v>R1ARIVENDELL</v>
      </c>
      <c r="AW127" s="116" t="s">
        <v>2245</v>
      </c>
      <c r="AX127" s="116" t="s">
        <v>2246</v>
      </c>
      <c r="AY127" s="116" t="s">
        <v>2245</v>
      </c>
      <c r="AZ127" s="116" t="s">
        <v>2246</v>
      </c>
      <c r="BA127" s="116" t="str">
        <f t="shared" si="16"/>
        <v>R1A</v>
      </c>
    </row>
    <row r="128" spans="1:53" ht="12.75" customHeight="1" x14ac:dyDescent="0.2">
      <c r="A128" s="58" t="str">
        <f t="shared" si="28"/>
        <v/>
      </c>
      <c r="B128" s="50">
        <f t="shared" si="27"/>
        <v>0</v>
      </c>
      <c r="C128" s="50"/>
      <c r="D128" s="59" t="str">
        <f t="shared" si="29"/>
        <v/>
      </c>
      <c r="E128" s="75"/>
      <c r="F128" s="60"/>
      <c r="G128" s="78"/>
      <c r="H128" s="85"/>
      <c r="I128" s="61"/>
      <c r="J128" s="62"/>
      <c r="K128" s="62"/>
      <c r="L128" s="62"/>
      <c r="M128" s="62"/>
      <c r="N128" s="62"/>
      <c r="O128" s="63"/>
      <c r="P128" s="64"/>
      <c r="Q128" s="65" t="str">
        <f t="shared" si="18"/>
        <v/>
      </c>
      <c r="R128" s="66" t="str">
        <f t="shared" si="19"/>
        <v/>
      </c>
      <c r="S128" s="65" t="str">
        <f t="shared" si="20"/>
        <v/>
      </c>
      <c r="T128" s="66" t="str">
        <f t="shared" si="21"/>
        <v/>
      </c>
      <c r="U128" s="67"/>
      <c r="V128" s="68" t="str">
        <f t="shared" si="22"/>
        <v/>
      </c>
      <c r="W128" s="68" t="str">
        <f t="shared" si="23"/>
        <v/>
      </c>
      <c r="X128" s="68" t="str">
        <f t="shared" si="24"/>
        <v/>
      </c>
      <c r="AK128" s="99" t="str">
        <f t="shared" si="25"/>
        <v/>
      </c>
      <c r="AL128" s="99" t="str">
        <f t="shared" si="26"/>
        <v/>
      </c>
      <c r="AV128" s="115" t="str">
        <f t="shared" si="15"/>
        <v>R1ARIVERBANK NEONATAL UNIT</v>
      </c>
      <c r="AW128" s="116" t="s">
        <v>2323</v>
      </c>
      <c r="AX128" s="116" t="s">
        <v>2324</v>
      </c>
      <c r="AY128" s="116" t="s">
        <v>2323</v>
      </c>
      <c r="AZ128" s="116" t="s">
        <v>2324</v>
      </c>
      <c r="BA128" s="116" t="str">
        <f t="shared" si="16"/>
        <v>R1A</v>
      </c>
    </row>
    <row r="129" spans="1:53" ht="12.75" customHeight="1" x14ac:dyDescent="0.2">
      <c r="A129" s="58" t="str">
        <f t="shared" si="28"/>
        <v/>
      </c>
      <c r="B129" s="50">
        <f t="shared" si="27"/>
        <v>0</v>
      </c>
      <c r="C129" s="50"/>
      <c r="D129" s="59" t="str">
        <f t="shared" si="29"/>
        <v/>
      </c>
      <c r="E129" s="75"/>
      <c r="F129" s="60"/>
      <c r="G129" s="78"/>
      <c r="H129" s="85"/>
      <c r="I129" s="61"/>
      <c r="J129" s="62"/>
      <c r="K129" s="62"/>
      <c r="L129" s="62"/>
      <c r="M129" s="62"/>
      <c r="N129" s="62"/>
      <c r="O129" s="63"/>
      <c r="P129" s="64"/>
      <c r="Q129" s="65" t="str">
        <f t="shared" si="18"/>
        <v/>
      </c>
      <c r="R129" s="66" t="str">
        <f t="shared" si="19"/>
        <v/>
      </c>
      <c r="S129" s="65" t="str">
        <f t="shared" si="20"/>
        <v/>
      </c>
      <c r="T129" s="66" t="str">
        <f t="shared" si="21"/>
        <v/>
      </c>
      <c r="U129" s="67"/>
      <c r="V129" s="68" t="str">
        <f t="shared" si="22"/>
        <v/>
      </c>
      <c r="W129" s="68" t="str">
        <f t="shared" si="23"/>
        <v/>
      </c>
      <c r="X129" s="68" t="str">
        <f t="shared" si="24"/>
        <v/>
      </c>
      <c r="AK129" s="99" t="str">
        <f t="shared" si="25"/>
        <v/>
      </c>
      <c r="AL129" s="99" t="str">
        <f t="shared" si="26"/>
        <v/>
      </c>
      <c r="AV129" s="115" t="str">
        <f t="shared" si="15"/>
        <v>R1ARUSSELLS HALL HOSPITAL</v>
      </c>
      <c r="AW129" s="116" t="s">
        <v>2279</v>
      </c>
      <c r="AX129" s="116" t="s">
        <v>2280</v>
      </c>
      <c r="AY129" s="116" t="s">
        <v>2279</v>
      </c>
      <c r="AZ129" s="116" t="s">
        <v>2280</v>
      </c>
      <c r="BA129" s="116" t="str">
        <f t="shared" si="16"/>
        <v>R1A</v>
      </c>
    </row>
    <row r="130" spans="1:53" ht="12.75" customHeight="1" x14ac:dyDescent="0.2">
      <c r="A130" s="58" t="str">
        <f t="shared" si="28"/>
        <v/>
      </c>
      <c r="B130" s="50">
        <f t="shared" si="27"/>
        <v>0</v>
      </c>
      <c r="C130" s="50"/>
      <c r="D130" s="59" t="str">
        <f t="shared" si="29"/>
        <v/>
      </c>
      <c r="E130" s="75"/>
      <c r="F130" s="60"/>
      <c r="G130" s="78"/>
      <c r="H130" s="85"/>
      <c r="I130" s="61"/>
      <c r="J130" s="62"/>
      <c r="K130" s="62"/>
      <c r="L130" s="62"/>
      <c r="M130" s="62"/>
      <c r="N130" s="62"/>
      <c r="O130" s="63"/>
      <c r="P130" s="64"/>
      <c r="Q130" s="65" t="str">
        <f t="shared" si="18"/>
        <v/>
      </c>
      <c r="R130" s="66" t="str">
        <f t="shared" si="19"/>
        <v/>
      </c>
      <c r="S130" s="65" t="str">
        <f t="shared" si="20"/>
        <v/>
      </c>
      <c r="T130" s="66" t="str">
        <f t="shared" si="21"/>
        <v/>
      </c>
      <c r="U130" s="67"/>
      <c r="V130" s="68" t="str">
        <f t="shared" si="22"/>
        <v/>
      </c>
      <c r="W130" s="68" t="str">
        <f t="shared" si="23"/>
        <v/>
      </c>
      <c r="X130" s="68" t="str">
        <f t="shared" si="24"/>
        <v/>
      </c>
      <c r="AK130" s="99" t="str">
        <f t="shared" si="25"/>
        <v/>
      </c>
      <c r="AL130" s="99" t="str">
        <f t="shared" si="26"/>
        <v/>
      </c>
      <c r="AV130" s="115" t="str">
        <f t="shared" si="15"/>
        <v>R1ASILVERBIRCH</v>
      </c>
      <c r="AW130" s="116" t="s">
        <v>2313</v>
      </c>
      <c r="AX130" s="116" t="s">
        <v>2314</v>
      </c>
      <c r="AY130" s="116" t="s">
        <v>2313</v>
      </c>
      <c r="AZ130" s="116" t="s">
        <v>2314</v>
      </c>
      <c r="BA130" s="116" t="str">
        <f t="shared" si="16"/>
        <v>R1A</v>
      </c>
    </row>
    <row r="131" spans="1:53" ht="15" x14ac:dyDescent="0.2">
      <c r="A131" s="58" t="str">
        <f t="shared" si="28"/>
        <v/>
      </c>
      <c r="B131" s="50">
        <f t="shared" si="27"/>
        <v>0</v>
      </c>
      <c r="C131" s="50"/>
      <c r="D131" s="59" t="str">
        <f t="shared" si="29"/>
        <v/>
      </c>
      <c r="E131" s="75"/>
      <c r="F131" s="60"/>
      <c r="G131" s="78"/>
      <c r="H131" s="85"/>
      <c r="I131" s="61"/>
      <c r="J131" s="62"/>
      <c r="K131" s="62"/>
      <c r="L131" s="62"/>
      <c r="M131" s="62"/>
      <c r="N131" s="62"/>
      <c r="O131" s="63"/>
      <c r="P131" s="64"/>
      <c r="Q131" s="65" t="str">
        <f t="shared" si="18"/>
        <v/>
      </c>
      <c r="R131" s="66" t="str">
        <f t="shared" si="19"/>
        <v/>
      </c>
      <c r="S131" s="65" t="str">
        <f t="shared" si="20"/>
        <v/>
      </c>
      <c r="T131" s="66" t="str">
        <f t="shared" si="21"/>
        <v/>
      </c>
      <c r="U131" s="67"/>
      <c r="V131" s="68" t="str">
        <f t="shared" si="22"/>
        <v/>
      </c>
      <c r="W131" s="68" t="str">
        <f t="shared" si="23"/>
        <v/>
      </c>
      <c r="X131" s="68" t="str">
        <f t="shared" si="24"/>
        <v/>
      </c>
      <c r="AK131" s="99" t="str">
        <f t="shared" si="25"/>
        <v/>
      </c>
      <c r="AL131" s="99" t="str">
        <f t="shared" si="26"/>
        <v/>
      </c>
      <c r="AV131" s="115" t="str">
        <f t="shared" si="15"/>
        <v>R1ASTUDDERT KENNEDY OA</v>
      </c>
      <c r="AW131" s="116" t="s">
        <v>2375</v>
      </c>
      <c r="AX131" s="116" t="s">
        <v>2376</v>
      </c>
      <c r="AY131" s="116" t="s">
        <v>2375</v>
      </c>
      <c r="AZ131" s="116" t="s">
        <v>2376</v>
      </c>
      <c r="BA131" s="116" t="str">
        <f t="shared" si="16"/>
        <v>R1A</v>
      </c>
    </row>
    <row r="132" spans="1:53" ht="12.75" customHeight="1" x14ac:dyDescent="0.2">
      <c r="A132" s="58" t="str">
        <f t="shared" si="28"/>
        <v/>
      </c>
      <c r="B132" s="50">
        <f t="shared" si="27"/>
        <v>0</v>
      </c>
      <c r="C132" s="50"/>
      <c r="D132" s="59" t="str">
        <f t="shared" si="29"/>
        <v/>
      </c>
      <c r="E132" s="75"/>
      <c r="F132" s="60"/>
      <c r="G132" s="78"/>
      <c r="H132" s="85"/>
      <c r="I132" s="61"/>
      <c r="J132" s="62"/>
      <c r="K132" s="62"/>
      <c r="L132" s="62"/>
      <c r="M132" s="62"/>
      <c r="N132" s="62"/>
      <c r="O132" s="63"/>
      <c r="P132" s="64"/>
      <c r="Q132" s="65" t="str">
        <f t="shared" si="18"/>
        <v/>
      </c>
      <c r="R132" s="66" t="str">
        <f t="shared" si="19"/>
        <v/>
      </c>
      <c r="S132" s="65" t="str">
        <f t="shared" si="20"/>
        <v/>
      </c>
      <c r="T132" s="66" t="str">
        <f t="shared" si="21"/>
        <v/>
      </c>
      <c r="U132" s="67"/>
      <c r="V132" s="68" t="str">
        <f t="shared" si="22"/>
        <v/>
      </c>
      <c r="W132" s="68" t="str">
        <f t="shared" si="23"/>
        <v/>
      </c>
      <c r="X132" s="68" t="str">
        <f t="shared" si="24"/>
        <v/>
      </c>
      <c r="AK132" s="99" t="str">
        <f t="shared" si="25"/>
        <v/>
      </c>
      <c r="AL132" s="99" t="str">
        <f t="shared" si="26"/>
        <v/>
      </c>
      <c r="AV132" s="115" t="str">
        <f t="shared" si="15"/>
        <v>R1ATENBURY COMMUNITY HOSPITAL</v>
      </c>
      <c r="AW132" s="116" t="s">
        <v>2304</v>
      </c>
      <c r="AX132" s="116" t="s">
        <v>2305</v>
      </c>
      <c r="AY132" s="116" t="s">
        <v>2304</v>
      </c>
      <c r="AZ132" s="116" t="s">
        <v>2305</v>
      </c>
      <c r="BA132" s="116" t="str">
        <f t="shared" si="16"/>
        <v>R1A</v>
      </c>
    </row>
    <row r="133" spans="1:53" ht="15" x14ac:dyDescent="0.2">
      <c r="A133" s="58" t="str">
        <f t="shared" si="28"/>
        <v/>
      </c>
      <c r="B133" s="50">
        <f t="shared" si="27"/>
        <v>0</v>
      </c>
      <c r="C133" s="50"/>
      <c r="D133" s="59" t="str">
        <f t="shared" si="29"/>
        <v/>
      </c>
      <c r="E133" s="75"/>
      <c r="F133" s="60"/>
      <c r="G133" s="78"/>
      <c r="H133" s="85"/>
      <c r="I133" s="61"/>
      <c r="J133" s="62"/>
      <c r="K133" s="62"/>
      <c r="L133" s="62"/>
      <c r="M133" s="62"/>
      <c r="N133" s="62"/>
      <c r="O133" s="63"/>
      <c r="P133" s="64"/>
      <c r="Q133" s="65" t="str">
        <f t="shared" si="18"/>
        <v/>
      </c>
      <c r="R133" s="66" t="str">
        <f t="shared" si="19"/>
        <v/>
      </c>
      <c r="S133" s="65" t="str">
        <f t="shared" si="20"/>
        <v/>
      </c>
      <c r="T133" s="66" t="str">
        <f t="shared" si="21"/>
        <v/>
      </c>
      <c r="U133" s="67"/>
      <c r="V133" s="68" t="str">
        <f t="shared" si="22"/>
        <v/>
      </c>
      <c r="W133" s="68" t="str">
        <f t="shared" si="23"/>
        <v/>
      </c>
      <c r="X133" s="68" t="str">
        <f t="shared" si="24"/>
        <v/>
      </c>
      <c r="AK133" s="99" t="str">
        <f t="shared" si="25"/>
        <v/>
      </c>
      <c r="AL133" s="99" t="str">
        <f t="shared" si="26"/>
        <v/>
      </c>
      <c r="AV133" s="115" t="str">
        <f t="shared" si="15"/>
        <v>R1ATESCO KIDDERMINSTER</v>
      </c>
      <c r="AW133" s="116" t="s">
        <v>2284</v>
      </c>
      <c r="AX133" s="116" t="s">
        <v>2285</v>
      </c>
      <c r="AY133" s="116" t="s">
        <v>2284</v>
      </c>
      <c r="AZ133" s="116" t="s">
        <v>2285</v>
      </c>
      <c r="BA133" s="116" t="str">
        <f t="shared" si="16"/>
        <v>R1A</v>
      </c>
    </row>
    <row r="134" spans="1:53" ht="15" x14ac:dyDescent="0.2">
      <c r="A134" s="58" t="str">
        <f t="shared" si="28"/>
        <v/>
      </c>
      <c r="B134" s="50">
        <f t="shared" si="27"/>
        <v>0</v>
      </c>
      <c r="C134" s="50"/>
      <c r="D134" s="59" t="str">
        <f t="shared" si="29"/>
        <v/>
      </c>
      <c r="E134" s="75"/>
      <c r="F134" s="60"/>
      <c r="G134" s="78"/>
      <c r="H134" s="85"/>
      <c r="I134" s="61"/>
      <c r="J134" s="62"/>
      <c r="K134" s="62"/>
      <c r="L134" s="62"/>
      <c r="M134" s="62"/>
      <c r="N134" s="62"/>
      <c r="O134" s="63"/>
      <c r="P134" s="64"/>
      <c r="Q134" s="65" t="str">
        <f t="shared" si="18"/>
        <v/>
      </c>
      <c r="R134" s="66" t="str">
        <f t="shared" si="19"/>
        <v/>
      </c>
      <c r="S134" s="65" t="str">
        <f t="shared" si="20"/>
        <v/>
      </c>
      <c r="T134" s="66" t="str">
        <f t="shared" si="21"/>
        <v/>
      </c>
      <c r="U134" s="67"/>
      <c r="V134" s="68" t="str">
        <f t="shared" si="22"/>
        <v/>
      </c>
      <c r="W134" s="68" t="str">
        <f t="shared" si="23"/>
        <v/>
      </c>
      <c r="X134" s="68" t="str">
        <f t="shared" si="24"/>
        <v/>
      </c>
      <c r="AK134" s="99" t="str">
        <f t="shared" si="25"/>
        <v/>
      </c>
      <c r="AL134" s="99" t="str">
        <f t="shared" si="26"/>
        <v/>
      </c>
      <c r="AV134" s="115" t="str">
        <f t="shared" si="15"/>
        <v>R1ATESCO REDDITCH</v>
      </c>
      <c r="AW134" s="116" t="s">
        <v>2271</v>
      </c>
      <c r="AX134" s="116" t="s">
        <v>2272</v>
      </c>
      <c r="AY134" s="116" t="s">
        <v>2271</v>
      </c>
      <c r="AZ134" s="116" t="s">
        <v>2272</v>
      </c>
      <c r="BA134" s="116" t="str">
        <f t="shared" si="16"/>
        <v>R1A</v>
      </c>
    </row>
    <row r="135" spans="1:53" ht="15" x14ac:dyDescent="0.2">
      <c r="A135" s="58" t="str">
        <f t="shared" si="28"/>
        <v/>
      </c>
      <c r="B135" s="50">
        <f t="shared" si="27"/>
        <v>0</v>
      </c>
      <c r="C135" s="50"/>
      <c r="D135" s="59" t="str">
        <f t="shared" si="29"/>
        <v/>
      </c>
      <c r="E135" s="75"/>
      <c r="F135" s="60"/>
      <c r="G135" s="78"/>
      <c r="H135" s="85"/>
      <c r="I135" s="61"/>
      <c r="J135" s="62"/>
      <c r="K135" s="62"/>
      <c r="L135" s="62"/>
      <c r="M135" s="62"/>
      <c r="N135" s="62"/>
      <c r="O135" s="63"/>
      <c r="P135" s="64"/>
      <c r="Q135" s="65" t="str">
        <f t="shared" si="18"/>
        <v/>
      </c>
      <c r="R135" s="66" t="str">
        <f t="shared" si="19"/>
        <v/>
      </c>
      <c r="S135" s="65" t="str">
        <f t="shared" si="20"/>
        <v/>
      </c>
      <c r="T135" s="66" t="str">
        <f t="shared" si="21"/>
        <v/>
      </c>
      <c r="U135" s="67"/>
      <c r="V135" s="68" t="str">
        <f t="shared" si="22"/>
        <v/>
      </c>
      <c r="W135" s="68" t="str">
        <f t="shared" si="23"/>
        <v/>
      </c>
      <c r="X135" s="68" t="str">
        <f t="shared" si="24"/>
        <v/>
      </c>
      <c r="AK135" s="99" t="str">
        <f t="shared" si="25"/>
        <v/>
      </c>
      <c r="AL135" s="99" t="str">
        <f t="shared" si="26"/>
        <v/>
      </c>
      <c r="AV135" s="115" t="str">
        <f t="shared" si="15"/>
        <v>R1ATESCO ST PETERS</v>
      </c>
      <c r="AW135" s="116" t="s">
        <v>2253</v>
      </c>
      <c r="AX135" s="116" t="s">
        <v>2254</v>
      </c>
      <c r="AY135" s="116" t="s">
        <v>2253</v>
      </c>
      <c r="AZ135" s="116" t="s">
        <v>2254</v>
      </c>
      <c r="BA135" s="116" t="str">
        <f t="shared" si="16"/>
        <v>R1A</v>
      </c>
    </row>
    <row r="136" spans="1:53" ht="15" x14ac:dyDescent="0.2">
      <c r="A136" s="58" t="str">
        <f t="shared" si="28"/>
        <v/>
      </c>
      <c r="B136" s="50">
        <f t="shared" si="27"/>
        <v>0</v>
      </c>
      <c r="C136" s="50"/>
      <c r="D136" s="59" t="str">
        <f t="shared" si="29"/>
        <v/>
      </c>
      <c r="E136" s="75"/>
      <c r="F136" s="60"/>
      <c r="G136" s="78"/>
      <c r="H136" s="85"/>
      <c r="I136" s="61"/>
      <c r="J136" s="62"/>
      <c r="K136" s="62"/>
      <c r="L136" s="62"/>
      <c r="M136" s="62"/>
      <c r="N136" s="62"/>
      <c r="O136" s="63"/>
      <c r="P136" s="64"/>
      <c r="Q136" s="65" t="str">
        <f t="shared" si="18"/>
        <v/>
      </c>
      <c r="R136" s="66" t="str">
        <f t="shared" si="19"/>
        <v/>
      </c>
      <c r="S136" s="65" t="str">
        <f t="shared" si="20"/>
        <v/>
      </c>
      <c r="T136" s="66" t="str">
        <f t="shared" si="21"/>
        <v/>
      </c>
      <c r="U136" s="67"/>
      <c r="V136" s="68" t="str">
        <f t="shared" si="22"/>
        <v/>
      </c>
      <c r="W136" s="68" t="str">
        <f t="shared" si="23"/>
        <v/>
      </c>
      <c r="X136" s="68" t="str">
        <f t="shared" si="24"/>
        <v/>
      </c>
      <c r="AK136" s="99" t="str">
        <f t="shared" si="25"/>
        <v/>
      </c>
      <c r="AL136" s="99" t="str">
        <f t="shared" si="26"/>
        <v/>
      </c>
      <c r="AV136" s="115" t="str">
        <f t="shared" si="15"/>
        <v>R1ATESCO WARNDON</v>
      </c>
      <c r="AW136" s="116" t="s">
        <v>2294</v>
      </c>
      <c r="AX136" s="116" t="s">
        <v>2295</v>
      </c>
      <c r="AY136" s="116" t="s">
        <v>2294</v>
      </c>
      <c r="AZ136" s="116" t="s">
        <v>2295</v>
      </c>
      <c r="BA136" s="116" t="str">
        <f t="shared" si="16"/>
        <v>R1A</v>
      </c>
    </row>
    <row r="137" spans="1:53" ht="15" x14ac:dyDescent="0.2">
      <c r="A137" s="58" t="str">
        <f t="shared" si="28"/>
        <v/>
      </c>
      <c r="B137" s="50">
        <f t="shared" si="27"/>
        <v>0</v>
      </c>
      <c r="C137" s="50"/>
      <c r="D137" s="59" t="str">
        <f t="shared" si="29"/>
        <v/>
      </c>
      <c r="E137" s="75"/>
      <c r="F137" s="60"/>
      <c r="G137" s="78"/>
      <c r="H137" s="85"/>
      <c r="I137" s="61"/>
      <c r="J137" s="62"/>
      <c r="K137" s="62"/>
      <c r="L137" s="62"/>
      <c r="M137" s="62"/>
      <c r="N137" s="62"/>
      <c r="O137" s="63"/>
      <c r="P137" s="64"/>
      <c r="Q137" s="65" t="str">
        <f t="shared" si="18"/>
        <v/>
      </c>
      <c r="R137" s="66" t="str">
        <f t="shared" si="19"/>
        <v/>
      </c>
      <c r="S137" s="65" t="str">
        <f t="shared" si="20"/>
        <v/>
      </c>
      <c r="T137" s="66" t="str">
        <f t="shared" si="21"/>
        <v/>
      </c>
      <c r="U137" s="67"/>
      <c r="V137" s="68" t="str">
        <f t="shared" si="22"/>
        <v/>
      </c>
      <c r="W137" s="68" t="str">
        <f t="shared" si="23"/>
        <v/>
      </c>
      <c r="X137" s="68" t="str">
        <f t="shared" si="24"/>
        <v/>
      </c>
      <c r="AK137" s="99" t="str">
        <f t="shared" si="25"/>
        <v/>
      </c>
      <c r="AL137" s="99" t="str">
        <f t="shared" si="26"/>
        <v/>
      </c>
      <c r="AV137" s="115" t="str">
        <f t="shared" si="15"/>
        <v>R1ATHE FIRS REST HOME</v>
      </c>
      <c r="AW137" s="116" t="s">
        <v>2251</v>
      </c>
      <c r="AX137" s="116" t="s">
        <v>2252</v>
      </c>
      <c r="AY137" s="116" t="s">
        <v>2251</v>
      </c>
      <c r="AZ137" s="116" t="s">
        <v>2252</v>
      </c>
      <c r="BA137" s="116" t="str">
        <f t="shared" si="16"/>
        <v>R1A</v>
      </c>
    </row>
    <row r="138" spans="1:53" ht="15" x14ac:dyDescent="0.2">
      <c r="A138" s="58" t="str">
        <f t="shared" si="28"/>
        <v/>
      </c>
      <c r="B138" s="50">
        <f t="shared" si="27"/>
        <v>0</v>
      </c>
      <c r="C138" s="50"/>
      <c r="D138" s="59" t="str">
        <f t="shared" si="29"/>
        <v/>
      </c>
      <c r="E138" s="75"/>
      <c r="F138" s="60"/>
      <c r="G138" s="78"/>
      <c r="H138" s="85"/>
      <c r="I138" s="61"/>
      <c r="J138" s="62"/>
      <c r="K138" s="62"/>
      <c r="L138" s="62"/>
      <c r="M138" s="62"/>
      <c r="N138" s="62"/>
      <c r="O138" s="63"/>
      <c r="P138" s="64"/>
      <c r="Q138" s="65" t="str">
        <f t="shared" si="18"/>
        <v/>
      </c>
      <c r="R138" s="66" t="str">
        <f t="shared" si="19"/>
        <v/>
      </c>
      <c r="S138" s="65" t="str">
        <f t="shared" si="20"/>
        <v/>
      </c>
      <c r="T138" s="66" t="str">
        <f t="shared" si="21"/>
        <v/>
      </c>
      <c r="U138" s="67"/>
      <c r="V138" s="68" t="str">
        <f t="shared" si="22"/>
        <v/>
      </c>
      <c r="W138" s="68" t="str">
        <f t="shared" si="23"/>
        <v/>
      </c>
      <c r="X138" s="68" t="str">
        <f t="shared" si="24"/>
        <v/>
      </c>
      <c r="AK138" s="99" t="str">
        <f t="shared" si="25"/>
        <v/>
      </c>
      <c r="AL138" s="99" t="str">
        <f t="shared" si="26"/>
        <v/>
      </c>
      <c r="AV138" s="115" t="str">
        <f t="shared" si="15"/>
        <v>R1ATHE GRANGE</v>
      </c>
      <c r="AW138" s="116" t="s">
        <v>2283</v>
      </c>
      <c r="AX138" s="116" t="s">
        <v>2002</v>
      </c>
      <c r="AY138" s="116" t="s">
        <v>2283</v>
      </c>
      <c r="AZ138" s="116" t="s">
        <v>2002</v>
      </c>
      <c r="BA138" s="116" t="str">
        <f t="shared" si="16"/>
        <v>R1A</v>
      </c>
    </row>
    <row r="139" spans="1:53" ht="15" x14ac:dyDescent="0.2">
      <c r="A139" s="58" t="str">
        <f t="shared" si="28"/>
        <v/>
      </c>
      <c r="B139" s="50">
        <f t="shared" si="27"/>
        <v>0</v>
      </c>
      <c r="C139" s="50"/>
      <c r="D139" s="59" t="str">
        <f t="shared" si="29"/>
        <v/>
      </c>
      <c r="E139" s="75"/>
      <c r="F139" s="60"/>
      <c r="G139" s="78"/>
      <c r="H139" s="85"/>
      <c r="I139" s="61"/>
      <c r="J139" s="62"/>
      <c r="K139" s="62"/>
      <c r="L139" s="62"/>
      <c r="M139" s="62"/>
      <c r="N139" s="62"/>
      <c r="O139" s="63"/>
      <c r="P139" s="64"/>
      <c r="Q139" s="65" t="str">
        <f t="shared" si="18"/>
        <v/>
      </c>
      <c r="R139" s="66" t="str">
        <f t="shared" si="19"/>
        <v/>
      </c>
      <c r="S139" s="65" t="str">
        <f t="shared" si="20"/>
        <v/>
      </c>
      <c r="T139" s="66" t="str">
        <f t="shared" si="21"/>
        <v/>
      </c>
      <c r="U139" s="67"/>
      <c r="V139" s="68" t="str">
        <f t="shared" si="22"/>
        <v/>
      </c>
      <c r="W139" s="68" t="str">
        <f t="shared" si="23"/>
        <v/>
      </c>
      <c r="X139" s="68" t="str">
        <f t="shared" si="24"/>
        <v/>
      </c>
      <c r="AK139" s="99" t="str">
        <f t="shared" si="25"/>
        <v/>
      </c>
      <c r="AL139" s="99" t="str">
        <f t="shared" si="26"/>
        <v/>
      </c>
      <c r="AV139" s="115" t="str">
        <f t="shared" si="15"/>
        <v>R1ATHE HIVE</v>
      </c>
      <c r="AW139" s="116" t="s">
        <v>2371</v>
      </c>
      <c r="AX139" s="116" t="s">
        <v>2372</v>
      </c>
      <c r="AY139" s="116" t="s">
        <v>2371</v>
      </c>
      <c r="AZ139" s="116" t="s">
        <v>2372</v>
      </c>
      <c r="BA139" s="116" t="str">
        <f t="shared" si="16"/>
        <v>R1A</v>
      </c>
    </row>
    <row r="140" spans="1:53" ht="15" x14ac:dyDescent="0.2">
      <c r="A140" s="58" t="str">
        <f t="shared" si="28"/>
        <v/>
      </c>
      <c r="B140" s="50">
        <f t="shared" si="27"/>
        <v>0</v>
      </c>
      <c r="C140" s="50"/>
      <c r="D140" s="59" t="str">
        <f t="shared" si="29"/>
        <v/>
      </c>
      <c r="E140" s="75"/>
      <c r="F140" s="60"/>
      <c r="G140" s="78"/>
      <c r="H140" s="85"/>
      <c r="I140" s="61"/>
      <c r="J140" s="62"/>
      <c r="K140" s="62"/>
      <c r="L140" s="62"/>
      <c r="M140" s="62"/>
      <c r="N140" s="62"/>
      <c r="O140" s="63"/>
      <c r="P140" s="64"/>
      <c r="Q140" s="65" t="str">
        <f t="shared" si="18"/>
        <v/>
      </c>
      <c r="R140" s="66" t="str">
        <f t="shared" si="19"/>
        <v/>
      </c>
      <c r="S140" s="65" t="str">
        <f t="shared" si="20"/>
        <v/>
      </c>
      <c r="T140" s="66" t="str">
        <f t="shared" si="21"/>
        <v/>
      </c>
      <c r="U140" s="67"/>
      <c r="V140" s="68" t="str">
        <f t="shared" si="22"/>
        <v/>
      </c>
      <c r="W140" s="68" t="str">
        <f t="shared" si="23"/>
        <v/>
      </c>
      <c r="X140" s="68" t="str">
        <f t="shared" si="24"/>
        <v/>
      </c>
      <c r="AK140" s="99" t="str">
        <f t="shared" si="25"/>
        <v/>
      </c>
      <c r="AL140" s="99" t="str">
        <f t="shared" si="26"/>
        <v/>
      </c>
      <c r="AV140" s="115" t="str">
        <f t="shared" ref="AV140:AV203" si="30">CONCATENATE(LEFT(AW140, 3),AX140)</f>
        <v>R1ATHE OLD VICARAGE</v>
      </c>
      <c r="AW140" s="116" t="s">
        <v>2366</v>
      </c>
      <c r="AX140" s="116" t="s">
        <v>1910</v>
      </c>
      <c r="AY140" s="116" t="s">
        <v>2366</v>
      </c>
      <c r="AZ140" s="116" t="s">
        <v>1910</v>
      </c>
      <c r="BA140" s="116" t="str">
        <f t="shared" ref="BA140:BA203" si="31">LEFT(AY140,3)</f>
        <v>R1A</v>
      </c>
    </row>
    <row r="141" spans="1:53" ht="15" x14ac:dyDescent="0.2">
      <c r="A141" s="58" t="str">
        <f t="shared" si="28"/>
        <v/>
      </c>
      <c r="B141" s="50">
        <f t="shared" si="27"/>
        <v>0</v>
      </c>
      <c r="C141" s="50"/>
      <c r="D141" s="59" t="str">
        <f t="shared" si="29"/>
        <v/>
      </c>
      <c r="E141" s="75"/>
      <c r="F141" s="60"/>
      <c r="G141" s="78"/>
      <c r="H141" s="85"/>
      <c r="I141" s="61"/>
      <c r="J141" s="62"/>
      <c r="K141" s="62"/>
      <c r="L141" s="62"/>
      <c r="M141" s="62"/>
      <c r="N141" s="62"/>
      <c r="O141" s="63"/>
      <c r="P141" s="64"/>
      <c r="Q141" s="65" t="str">
        <f t="shared" si="18"/>
        <v/>
      </c>
      <c r="R141" s="66" t="str">
        <f t="shared" si="19"/>
        <v/>
      </c>
      <c r="S141" s="65" t="str">
        <f t="shared" si="20"/>
        <v/>
      </c>
      <c r="T141" s="66" t="str">
        <f t="shared" si="21"/>
        <v/>
      </c>
      <c r="U141" s="67"/>
      <c r="V141" s="68" t="str">
        <f t="shared" si="22"/>
        <v/>
      </c>
      <c r="W141" s="68" t="str">
        <f t="shared" si="23"/>
        <v/>
      </c>
      <c r="X141" s="68" t="str">
        <f t="shared" si="24"/>
        <v/>
      </c>
      <c r="AK141" s="99" t="str">
        <f t="shared" si="25"/>
        <v/>
      </c>
      <c r="AL141" s="99" t="str">
        <f t="shared" si="26"/>
        <v/>
      </c>
      <c r="AV141" s="115" t="str">
        <f t="shared" si="30"/>
        <v>R1ATHE PINES</v>
      </c>
      <c r="AW141" s="116" t="s">
        <v>2353</v>
      </c>
      <c r="AX141" s="116" t="s">
        <v>1705</v>
      </c>
      <c r="AY141" s="116" t="s">
        <v>2353</v>
      </c>
      <c r="AZ141" s="116" t="s">
        <v>1705</v>
      </c>
      <c r="BA141" s="116" t="str">
        <f t="shared" si="31"/>
        <v>R1A</v>
      </c>
    </row>
    <row r="142" spans="1:53" ht="15" x14ac:dyDescent="0.25">
      <c r="A142" s="58" t="str">
        <f t="shared" si="28"/>
        <v/>
      </c>
      <c r="B142" s="50">
        <f t="shared" si="27"/>
        <v>0</v>
      </c>
      <c r="C142" s="50"/>
      <c r="D142" s="59" t="str">
        <f t="shared" ref="D142:D173" si="32">IF(ISNA(VLOOKUP($E$5&amp;E142,$AV:$AW,2,FALSE)),"",VLOOKUP($E$5&amp;E142,$AV:$AW,2,FALSE))</f>
        <v/>
      </c>
      <c r="E142" s="75"/>
      <c r="F142" s="60"/>
      <c r="G142" s="78"/>
      <c r="H142" s="85"/>
      <c r="I142" s="61"/>
      <c r="J142" s="62"/>
      <c r="K142" s="62"/>
      <c r="L142" s="62"/>
      <c r="M142" s="62"/>
      <c r="N142" s="62"/>
      <c r="O142" s="63"/>
      <c r="P142" s="64"/>
      <c r="Q142" s="65" t="str">
        <f t="shared" si="18"/>
        <v/>
      </c>
      <c r="R142" s="66" t="str">
        <f t="shared" si="19"/>
        <v/>
      </c>
      <c r="S142" s="65" t="str">
        <f t="shared" si="20"/>
        <v/>
      </c>
      <c r="T142" s="66" t="str">
        <f t="shared" si="21"/>
        <v/>
      </c>
      <c r="U142" s="67"/>
      <c r="V142" s="68" t="str">
        <f t="shared" si="22"/>
        <v/>
      </c>
      <c r="W142" s="68" t="str">
        <f t="shared" si="23"/>
        <v/>
      </c>
      <c r="X142" s="68" t="str">
        <f t="shared" si="24"/>
        <v/>
      </c>
      <c r="AK142" s="99" t="str">
        <f t="shared" si="25"/>
        <v/>
      </c>
      <c r="AL142" s="99" t="str">
        <f t="shared" si="26"/>
        <v/>
      </c>
      <c r="AV142" s="115" t="str">
        <f t="shared" si="30"/>
        <v>R1ATHE ROBERTSON CENTRE (D BLOCK)</v>
      </c>
      <c r="AW142" s="117" t="s">
        <v>9920</v>
      </c>
      <c r="AX142" s="117" t="s">
        <v>9921</v>
      </c>
      <c r="AY142" s="117" t="s">
        <v>9920</v>
      </c>
      <c r="AZ142" s="117" t="s">
        <v>9921</v>
      </c>
      <c r="BA142" s="116" t="str">
        <f t="shared" si="31"/>
        <v>R1A</v>
      </c>
    </row>
    <row r="143" spans="1:53" ht="15" x14ac:dyDescent="0.2">
      <c r="A143" s="58" t="str">
        <f t="shared" si="28"/>
        <v/>
      </c>
      <c r="B143" s="50">
        <f t="shared" si="27"/>
        <v>0</v>
      </c>
      <c r="C143" s="50"/>
      <c r="D143" s="59" t="str">
        <f t="shared" si="32"/>
        <v/>
      </c>
      <c r="E143" s="75"/>
      <c r="F143" s="60"/>
      <c r="G143" s="78"/>
      <c r="H143" s="85"/>
      <c r="I143" s="61"/>
      <c r="J143" s="62"/>
      <c r="K143" s="62"/>
      <c r="L143" s="62"/>
      <c r="M143" s="62"/>
      <c r="N143" s="62"/>
      <c r="O143" s="63"/>
      <c r="P143" s="64"/>
      <c r="Q143" s="65" t="str">
        <f t="shared" ref="Q143:Q206" si="33">IF(ISERROR(IF($I143="","",J143/I143)),"-",(IF($I143="","",J143/I143)))</f>
        <v/>
      </c>
      <c r="R143" s="66" t="str">
        <f t="shared" ref="R143:R206" si="34">IF(ISERROR(IF(K143="","",L143/K143)),"-",(IF(K143="","",L143/K143)))</f>
        <v/>
      </c>
      <c r="S143" s="65" t="str">
        <f t="shared" ref="S143:S206" si="35">IF(ISERROR(IF(M143="","",N143/M143)),"-",(IF(M143="","",N143/M143)))</f>
        <v/>
      </c>
      <c r="T143" s="66" t="str">
        <f t="shared" ref="T143:T206" si="36">IF(ISERROR(IF(O143="","",P143/O143)),"-",IF(O143="","",P143/O143))</f>
        <v/>
      </c>
      <c r="U143" s="67"/>
      <c r="V143" s="68" t="str">
        <f t="shared" ref="V143:V206" si="37">IF(ISERROR(IF($U143="","",SUM(J143,N143)/$U143)),"-",(IF($U143="","",SUM(J143,N143)/$U143)))</f>
        <v/>
      </c>
      <c r="W143" s="68" t="str">
        <f t="shared" ref="W143:W206" si="38">IF(ISERROR(IF($U143="","",SUM(L143,P143)/$U143)),"-",(IF($U143="","",SUM(L143,P143)/$U143)))</f>
        <v/>
      </c>
      <c r="X143" s="68" t="str">
        <f t="shared" ref="X143:X206" si="39">IF(ISERROR(IF($U143="","",SUM(J143,L143,N143,P143)/$U143)),"-",(IF($U143="","",SUM(J143,L143,N143,P143)/$U143)))</f>
        <v/>
      </c>
      <c r="AK143" s="99" t="str">
        <f t="shared" ref="AK143:AK206" si="40">IF(M344=1,"No Site Selected","")</f>
        <v/>
      </c>
      <c r="AL143" s="99" t="str">
        <f t="shared" ref="AL143:AL206" si="41">IF(N344=1,"No Ward Name","")</f>
        <v/>
      </c>
      <c r="AV143" s="115" t="str">
        <f t="shared" si="30"/>
        <v>R1ATHE WOODLANDS</v>
      </c>
      <c r="AW143" s="116" t="s">
        <v>2273</v>
      </c>
      <c r="AX143" s="116" t="s">
        <v>2274</v>
      </c>
      <c r="AY143" s="116" t="s">
        <v>2273</v>
      </c>
      <c r="AZ143" s="116" t="s">
        <v>2274</v>
      </c>
      <c r="BA143" s="116" t="str">
        <f t="shared" si="31"/>
        <v>R1A</v>
      </c>
    </row>
    <row r="144" spans="1:53" ht="15" x14ac:dyDescent="0.2">
      <c r="A144" s="58" t="str">
        <f t="shared" si="28"/>
        <v/>
      </c>
      <c r="B144" s="50">
        <f t="shared" ref="B144:B207" si="42">IF(SUM(E345:G345,M345:N345)&gt;0,1,IF(Y345&gt;0,2,0))</f>
        <v>0</v>
      </c>
      <c r="C144" s="50"/>
      <c r="D144" s="59" t="str">
        <f t="shared" si="32"/>
        <v/>
      </c>
      <c r="E144" s="75"/>
      <c r="F144" s="60"/>
      <c r="G144" s="78"/>
      <c r="H144" s="85"/>
      <c r="I144" s="61"/>
      <c r="J144" s="62"/>
      <c r="K144" s="62"/>
      <c r="L144" s="62"/>
      <c r="M144" s="62"/>
      <c r="N144" s="62"/>
      <c r="O144" s="63"/>
      <c r="P144" s="64"/>
      <c r="Q144" s="65" t="str">
        <f t="shared" si="33"/>
        <v/>
      </c>
      <c r="R144" s="66" t="str">
        <f t="shared" si="34"/>
        <v/>
      </c>
      <c r="S144" s="65" t="str">
        <f t="shared" si="35"/>
        <v/>
      </c>
      <c r="T144" s="66" t="str">
        <f t="shared" si="36"/>
        <v/>
      </c>
      <c r="U144" s="67"/>
      <c r="V144" s="68" t="str">
        <f t="shared" si="37"/>
        <v/>
      </c>
      <c r="W144" s="68" t="str">
        <f t="shared" si="38"/>
        <v/>
      </c>
      <c r="X144" s="68" t="str">
        <f t="shared" si="39"/>
        <v/>
      </c>
      <c r="AK144" s="99" t="str">
        <f t="shared" si="40"/>
        <v/>
      </c>
      <c r="AL144" s="99" t="str">
        <f t="shared" si="41"/>
        <v/>
      </c>
      <c r="AV144" s="115" t="str">
        <f t="shared" si="30"/>
        <v>R1ATIMBERDINE HOME RESIDENTIAL CARE</v>
      </c>
      <c r="AW144" s="116" t="s">
        <v>2349</v>
      </c>
      <c r="AX144" s="116" t="s">
        <v>2350</v>
      </c>
      <c r="AY144" s="116" t="s">
        <v>2349</v>
      </c>
      <c r="AZ144" s="116" t="s">
        <v>2350</v>
      </c>
      <c r="BA144" s="116" t="str">
        <f t="shared" si="31"/>
        <v>R1A</v>
      </c>
    </row>
    <row r="145" spans="1:53" ht="15" x14ac:dyDescent="0.2">
      <c r="A145" s="58" t="str">
        <f t="shared" ref="A145:A208" si="43">IF(M346=1,"No Site Selected",IF(N346=1,"No Ward Name",""))</f>
        <v/>
      </c>
      <c r="B145" s="50">
        <f t="shared" si="42"/>
        <v>0</v>
      </c>
      <c r="C145" s="50"/>
      <c r="D145" s="59" t="str">
        <f t="shared" si="32"/>
        <v/>
      </c>
      <c r="E145" s="75"/>
      <c r="F145" s="60"/>
      <c r="G145" s="78"/>
      <c r="H145" s="85"/>
      <c r="I145" s="61"/>
      <c r="J145" s="62"/>
      <c r="K145" s="62"/>
      <c r="L145" s="62"/>
      <c r="M145" s="62"/>
      <c r="N145" s="62"/>
      <c r="O145" s="63"/>
      <c r="P145" s="64"/>
      <c r="Q145" s="65" t="str">
        <f t="shared" si="33"/>
        <v/>
      </c>
      <c r="R145" s="66" t="str">
        <f t="shared" si="34"/>
        <v/>
      </c>
      <c r="S145" s="65" t="str">
        <f t="shared" si="35"/>
        <v/>
      </c>
      <c r="T145" s="66" t="str">
        <f t="shared" si="36"/>
        <v/>
      </c>
      <c r="U145" s="67"/>
      <c r="V145" s="68" t="str">
        <f t="shared" si="37"/>
        <v/>
      </c>
      <c r="W145" s="68" t="str">
        <f t="shared" si="38"/>
        <v/>
      </c>
      <c r="X145" s="68" t="str">
        <f t="shared" si="39"/>
        <v/>
      </c>
      <c r="AK145" s="99" t="str">
        <f t="shared" si="40"/>
        <v/>
      </c>
      <c r="AL145" s="99" t="str">
        <f t="shared" si="41"/>
        <v/>
      </c>
      <c r="AV145" s="115" t="str">
        <f t="shared" si="30"/>
        <v>R1ATOUCHSTONE UNIT</v>
      </c>
      <c r="AW145" s="116" t="s">
        <v>2298</v>
      </c>
      <c r="AX145" s="116" t="s">
        <v>2299</v>
      </c>
      <c r="AY145" s="116" t="s">
        <v>2298</v>
      </c>
      <c r="AZ145" s="116" t="s">
        <v>2299</v>
      </c>
      <c r="BA145" s="116" t="str">
        <f t="shared" si="31"/>
        <v>R1A</v>
      </c>
    </row>
    <row r="146" spans="1:53" ht="15" x14ac:dyDescent="0.2">
      <c r="A146" s="58" t="str">
        <f t="shared" si="43"/>
        <v/>
      </c>
      <c r="B146" s="50">
        <f t="shared" si="42"/>
        <v>0</v>
      </c>
      <c r="C146" s="50"/>
      <c r="D146" s="59" t="str">
        <f t="shared" si="32"/>
        <v/>
      </c>
      <c r="E146" s="75"/>
      <c r="F146" s="60"/>
      <c r="G146" s="78"/>
      <c r="H146" s="85"/>
      <c r="I146" s="61"/>
      <c r="J146" s="62"/>
      <c r="K146" s="62"/>
      <c r="L146" s="62"/>
      <c r="M146" s="62"/>
      <c r="N146" s="62"/>
      <c r="O146" s="63"/>
      <c r="P146" s="64"/>
      <c r="Q146" s="65" t="str">
        <f t="shared" si="33"/>
        <v/>
      </c>
      <c r="R146" s="66" t="str">
        <f t="shared" si="34"/>
        <v/>
      </c>
      <c r="S146" s="65" t="str">
        <f t="shared" si="35"/>
        <v/>
      </c>
      <c r="T146" s="66" t="str">
        <f t="shared" si="36"/>
        <v/>
      </c>
      <c r="U146" s="67"/>
      <c r="V146" s="68" t="str">
        <f t="shared" si="37"/>
        <v/>
      </c>
      <c r="W146" s="68" t="str">
        <f t="shared" si="38"/>
        <v/>
      </c>
      <c r="X146" s="68" t="str">
        <f t="shared" si="39"/>
        <v/>
      </c>
      <c r="AK146" s="99" t="str">
        <f t="shared" si="40"/>
        <v/>
      </c>
      <c r="AL146" s="99" t="str">
        <f t="shared" si="41"/>
        <v/>
      </c>
      <c r="AV146" s="115" t="str">
        <f t="shared" si="30"/>
        <v>R1AWALKWOOD MIDDLE AUTISM BASE</v>
      </c>
      <c r="AW146" s="116" t="s">
        <v>2267</v>
      </c>
      <c r="AX146" s="116" t="s">
        <v>2268</v>
      </c>
      <c r="AY146" s="116" t="s">
        <v>2267</v>
      </c>
      <c r="AZ146" s="116" t="s">
        <v>2268</v>
      </c>
      <c r="BA146" s="116" t="str">
        <f t="shared" si="31"/>
        <v>R1A</v>
      </c>
    </row>
    <row r="147" spans="1:53" ht="15" x14ac:dyDescent="0.2">
      <c r="A147" s="58" t="str">
        <f t="shared" si="43"/>
        <v/>
      </c>
      <c r="B147" s="50">
        <f t="shared" si="42"/>
        <v>0</v>
      </c>
      <c r="C147" s="50"/>
      <c r="D147" s="59" t="str">
        <f t="shared" si="32"/>
        <v/>
      </c>
      <c r="E147" s="75"/>
      <c r="F147" s="60"/>
      <c r="G147" s="78"/>
      <c r="H147" s="85"/>
      <c r="I147" s="61"/>
      <c r="J147" s="62"/>
      <c r="K147" s="62"/>
      <c r="L147" s="62"/>
      <c r="M147" s="62"/>
      <c r="N147" s="62"/>
      <c r="O147" s="63"/>
      <c r="P147" s="64"/>
      <c r="Q147" s="65" t="str">
        <f t="shared" si="33"/>
        <v/>
      </c>
      <c r="R147" s="66" t="str">
        <f t="shared" si="34"/>
        <v/>
      </c>
      <c r="S147" s="65" t="str">
        <f t="shared" si="35"/>
        <v/>
      </c>
      <c r="T147" s="66" t="str">
        <f t="shared" si="36"/>
        <v/>
      </c>
      <c r="U147" s="67"/>
      <c r="V147" s="68" t="str">
        <f t="shared" si="37"/>
        <v/>
      </c>
      <c r="W147" s="68" t="str">
        <f t="shared" si="38"/>
        <v/>
      </c>
      <c r="X147" s="68" t="str">
        <f t="shared" si="39"/>
        <v/>
      </c>
      <c r="AK147" s="99" t="str">
        <f t="shared" si="40"/>
        <v/>
      </c>
      <c r="AL147" s="99" t="str">
        <f t="shared" si="41"/>
        <v/>
      </c>
      <c r="AV147" s="115" t="str">
        <f t="shared" si="30"/>
        <v>R1AWALSGRAVE HOSPITAL</v>
      </c>
      <c r="AW147" s="116" t="s">
        <v>2277</v>
      </c>
      <c r="AX147" s="116" t="s">
        <v>2278</v>
      </c>
      <c r="AY147" s="116" t="s">
        <v>2277</v>
      </c>
      <c r="AZ147" s="116" t="s">
        <v>2278</v>
      </c>
      <c r="BA147" s="116" t="str">
        <f t="shared" si="31"/>
        <v>R1A</v>
      </c>
    </row>
    <row r="148" spans="1:53" ht="15" x14ac:dyDescent="0.2">
      <c r="A148" s="58" t="str">
        <f t="shared" si="43"/>
        <v/>
      </c>
      <c r="B148" s="50">
        <f t="shared" si="42"/>
        <v>0</v>
      </c>
      <c r="C148" s="50"/>
      <c r="D148" s="59" t="str">
        <f t="shared" si="32"/>
        <v/>
      </c>
      <c r="E148" s="75"/>
      <c r="F148" s="60"/>
      <c r="G148" s="78"/>
      <c r="H148" s="85"/>
      <c r="I148" s="61"/>
      <c r="J148" s="62"/>
      <c r="K148" s="62"/>
      <c r="L148" s="62"/>
      <c r="M148" s="62"/>
      <c r="N148" s="62"/>
      <c r="O148" s="63"/>
      <c r="P148" s="64"/>
      <c r="Q148" s="65" t="str">
        <f t="shared" si="33"/>
        <v/>
      </c>
      <c r="R148" s="66" t="str">
        <f t="shared" si="34"/>
        <v/>
      </c>
      <c r="S148" s="65" t="str">
        <f t="shared" si="35"/>
        <v/>
      </c>
      <c r="T148" s="66" t="str">
        <f t="shared" si="36"/>
        <v/>
      </c>
      <c r="U148" s="67"/>
      <c r="V148" s="68" t="str">
        <f t="shared" si="37"/>
        <v/>
      </c>
      <c r="W148" s="68" t="str">
        <f t="shared" si="38"/>
        <v/>
      </c>
      <c r="X148" s="68" t="str">
        <f t="shared" si="39"/>
        <v/>
      </c>
      <c r="AK148" s="99" t="str">
        <f t="shared" si="40"/>
        <v/>
      </c>
      <c r="AL148" s="99" t="str">
        <f t="shared" si="41"/>
        <v/>
      </c>
      <c r="AV148" s="115" t="str">
        <f t="shared" si="30"/>
        <v>R1AWASELY HIGH AUTISM BASE</v>
      </c>
      <c r="AW148" s="116" t="s">
        <v>2243</v>
      </c>
      <c r="AX148" s="116" t="s">
        <v>2244</v>
      </c>
      <c r="AY148" s="116" t="s">
        <v>2243</v>
      </c>
      <c r="AZ148" s="116" t="s">
        <v>2244</v>
      </c>
      <c r="BA148" s="116" t="str">
        <f t="shared" si="31"/>
        <v>R1A</v>
      </c>
    </row>
    <row r="149" spans="1:53" ht="15" x14ac:dyDescent="0.2">
      <c r="A149" s="58" t="str">
        <f t="shared" si="43"/>
        <v/>
      </c>
      <c r="B149" s="50">
        <f t="shared" si="42"/>
        <v>0</v>
      </c>
      <c r="C149" s="50"/>
      <c r="D149" s="59" t="str">
        <f t="shared" si="32"/>
        <v/>
      </c>
      <c r="E149" s="75"/>
      <c r="F149" s="60"/>
      <c r="G149" s="78"/>
      <c r="H149" s="85"/>
      <c r="I149" s="61"/>
      <c r="J149" s="62"/>
      <c r="K149" s="62"/>
      <c r="L149" s="62"/>
      <c r="M149" s="62"/>
      <c r="N149" s="62"/>
      <c r="O149" s="63"/>
      <c r="P149" s="64"/>
      <c r="Q149" s="65" t="str">
        <f t="shared" si="33"/>
        <v/>
      </c>
      <c r="R149" s="66" t="str">
        <f t="shared" si="34"/>
        <v/>
      </c>
      <c r="S149" s="65" t="str">
        <f t="shared" si="35"/>
        <v/>
      </c>
      <c r="T149" s="66" t="str">
        <f t="shared" si="36"/>
        <v/>
      </c>
      <c r="U149" s="67"/>
      <c r="V149" s="68" t="str">
        <f t="shared" si="37"/>
        <v/>
      </c>
      <c r="W149" s="68" t="str">
        <f t="shared" si="38"/>
        <v/>
      </c>
      <c r="X149" s="68" t="str">
        <f t="shared" si="39"/>
        <v/>
      </c>
      <c r="AK149" s="99" t="str">
        <f t="shared" si="40"/>
        <v/>
      </c>
      <c r="AL149" s="99" t="str">
        <f t="shared" si="41"/>
        <v/>
      </c>
      <c r="AV149" s="115" t="str">
        <f t="shared" si="30"/>
        <v>R1AWATERSIDE</v>
      </c>
      <c r="AW149" s="116" t="s">
        <v>2391</v>
      </c>
      <c r="AX149" s="116" t="s">
        <v>2392</v>
      </c>
      <c r="AY149" s="116" t="s">
        <v>2391</v>
      </c>
      <c r="AZ149" s="116" t="s">
        <v>2392</v>
      </c>
      <c r="BA149" s="116" t="str">
        <f t="shared" si="31"/>
        <v>R1A</v>
      </c>
    </row>
    <row r="150" spans="1:53" ht="15" x14ac:dyDescent="0.2">
      <c r="A150" s="58" t="str">
        <f t="shared" si="43"/>
        <v/>
      </c>
      <c r="B150" s="50">
        <f t="shared" si="42"/>
        <v>0</v>
      </c>
      <c r="C150" s="50"/>
      <c r="D150" s="59" t="str">
        <f t="shared" si="32"/>
        <v/>
      </c>
      <c r="E150" s="75"/>
      <c r="F150" s="60"/>
      <c r="G150" s="78"/>
      <c r="H150" s="85"/>
      <c r="I150" s="61"/>
      <c r="J150" s="62"/>
      <c r="K150" s="62"/>
      <c r="L150" s="62"/>
      <c r="M150" s="62"/>
      <c r="N150" s="62"/>
      <c r="O150" s="63"/>
      <c r="P150" s="64"/>
      <c r="Q150" s="65" t="str">
        <f t="shared" si="33"/>
        <v/>
      </c>
      <c r="R150" s="66" t="str">
        <f t="shared" si="34"/>
        <v/>
      </c>
      <c r="S150" s="65" t="str">
        <f t="shared" si="35"/>
        <v/>
      </c>
      <c r="T150" s="66" t="str">
        <f t="shared" si="36"/>
        <v/>
      </c>
      <c r="U150" s="67"/>
      <c r="V150" s="68" t="str">
        <f t="shared" si="37"/>
        <v/>
      </c>
      <c r="W150" s="68" t="str">
        <f t="shared" si="38"/>
        <v/>
      </c>
      <c r="X150" s="68" t="str">
        <f t="shared" si="39"/>
        <v/>
      </c>
      <c r="AK150" s="99" t="str">
        <f t="shared" si="40"/>
        <v/>
      </c>
      <c r="AL150" s="99" t="str">
        <f t="shared" si="41"/>
        <v/>
      </c>
      <c r="AV150" s="115" t="str">
        <f t="shared" si="30"/>
        <v>R1AWATERSIDE CARE HOME</v>
      </c>
      <c r="AW150" s="116" t="s">
        <v>2369</v>
      </c>
      <c r="AX150" s="116" t="s">
        <v>2370</v>
      </c>
      <c r="AY150" s="116" t="s">
        <v>2369</v>
      </c>
      <c r="AZ150" s="116" t="s">
        <v>2370</v>
      </c>
      <c r="BA150" s="116" t="str">
        <f t="shared" si="31"/>
        <v>R1A</v>
      </c>
    </row>
    <row r="151" spans="1:53" ht="15" x14ac:dyDescent="0.2">
      <c r="A151" s="58" t="str">
        <f t="shared" si="43"/>
        <v/>
      </c>
      <c r="B151" s="50">
        <f t="shared" si="42"/>
        <v>0</v>
      </c>
      <c r="C151" s="50"/>
      <c r="D151" s="59" t="str">
        <f t="shared" si="32"/>
        <v/>
      </c>
      <c r="E151" s="75"/>
      <c r="F151" s="60"/>
      <c r="G151" s="78"/>
      <c r="H151" s="85"/>
      <c r="I151" s="61"/>
      <c r="J151" s="62"/>
      <c r="K151" s="62"/>
      <c r="L151" s="62"/>
      <c r="M151" s="62"/>
      <c r="N151" s="62"/>
      <c r="O151" s="63"/>
      <c r="P151" s="64"/>
      <c r="Q151" s="65" t="str">
        <f t="shared" si="33"/>
        <v/>
      </c>
      <c r="R151" s="66" t="str">
        <f t="shared" si="34"/>
        <v/>
      </c>
      <c r="S151" s="65" t="str">
        <f t="shared" si="35"/>
        <v/>
      </c>
      <c r="T151" s="66" t="str">
        <f t="shared" si="36"/>
        <v/>
      </c>
      <c r="U151" s="67"/>
      <c r="V151" s="68" t="str">
        <f t="shared" si="37"/>
        <v/>
      </c>
      <c r="W151" s="68" t="str">
        <f t="shared" si="38"/>
        <v/>
      </c>
      <c r="X151" s="68" t="str">
        <f t="shared" si="39"/>
        <v/>
      </c>
      <c r="AK151" s="99" t="str">
        <f t="shared" si="40"/>
        <v/>
      </c>
      <c r="AL151" s="99" t="str">
        <f t="shared" si="41"/>
        <v/>
      </c>
      <c r="AV151" s="115" t="str">
        <f t="shared" si="30"/>
        <v>R1AWATERSIDE MENTAL HEALTH DAY HOSPITAL</v>
      </c>
      <c r="AW151" s="116" t="s">
        <v>2261</v>
      </c>
      <c r="AX151" s="116" t="s">
        <v>2262</v>
      </c>
      <c r="AY151" s="116" t="s">
        <v>2261</v>
      </c>
      <c r="AZ151" s="116" t="s">
        <v>2262</v>
      </c>
      <c r="BA151" s="116" t="str">
        <f t="shared" si="31"/>
        <v>R1A</v>
      </c>
    </row>
    <row r="152" spans="1:53" ht="15" x14ac:dyDescent="0.2">
      <c r="A152" s="58" t="str">
        <f t="shared" si="43"/>
        <v/>
      </c>
      <c r="B152" s="50">
        <f t="shared" si="42"/>
        <v>0</v>
      </c>
      <c r="C152" s="50"/>
      <c r="D152" s="59" t="str">
        <f t="shared" si="32"/>
        <v/>
      </c>
      <c r="E152" s="75"/>
      <c r="F152" s="60"/>
      <c r="G152" s="78"/>
      <c r="H152" s="85"/>
      <c r="I152" s="61"/>
      <c r="J152" s="62"/>
      <c r="K152" s="62"/>
      <c r="L152" s="62"/>
      <c r="M152" s="62"/>
      <c r="N152" s="62"/>
      <c r="O152" s="63"/>
      <c r="P152" s="64"/>
      <c r="Q152" s="65" t="str">
        <f t="shared" si="33"/>
        <v/>
      </c>
      <c r="R152" s="66" t="str">
        <f t="shared" si="34"/>
        <v/>
      </c>
      <c r="S152" s="65" t="str">
        <f t="shared" si="35"/>
        <v/>
      </c>
      <c r="T152" s="66" t="str">
        <f t="shared" si="36"/>
        <v/>
      </c>
      <c r="U152" s="67"/>
      <c r="V152" s="68" t="str">
        <f t="shared" si="37"/>
        <v/>
      </c>
      <c r="W152" s="68" t="str">
        <f t="shared" si="38"/>
        <v/>
      </c>
      <c r="X152" s="68" t="str">
        <f t="shared" si="39"/>
        <v/>
      </c>
      <c r="AK152" s="99" t="str">
        <f t="shared" si="40"/>
        <v/>
      </c>
      <c r="AL152" s="99" t="str">
        <f t="shared" si="41"/>
        <v/>
      </c>
      <c r="AV152" s="115" t="str">
        <f t="shared" si="30"/>
        <v>R1AWHCT HEALTHCARE FEATHERSTONE</v>
      </c>
      <c r="AW152" s="116" t="s">
        <v>2354</v>
      </c>
      <c r="AX152" s="116" t="s">
        <v>2355</v>
      </c>
      <c r="AY152" s="116" t="s">
        <v>2354</v>
      </c>
      <c r="AZ152" s="116" t="s">
        <v>2355</v>
      </c>
      <c r="BA152" s="116" t="str">
        <f t="shared" si="31"/>
        <v>R1A</v>
      </c>
    </row>
    <row r="153" spans="1:53" ht="15" x14ac:dyDescent="0.2">
      <c r="A153" s="58" t="str">
        <f t="shared" si="43"/>
        <v/>
      </c>
      <c r="B153" s="50">
        <f t="shared" si="42"/>
        <v>0</v>
      </c>
      <c r="C153" s="50"/>
      <c r="D153" s="59" t="str">
        <f t="shared" si="32"/>
        <v/>
      </c>
      <c r="E153" s="75"/>
      <c r="F153" s="60"/>
      <c r="G153" s="78"/>
      <c r="H153" s="85"/>
      <c r="I153" s="61"/>
      <c r="J153" s="62"/>
      <c r="K153" s="62"/>
      <c r="L153" s="62"/>
      <c r="M153" s="62"/>
      <c r="N153" s="62"/>
      <c r="O153" s="63"/>
      <c r="P153" s="64"/>
      <c r="Q153" s="65" t="str">
        <f t="shared" si="33"/>
        <v/>
      </c>
      <c r="R153" s="66" t="str">
        <f t="shared" si="34"/>
        <v/>
      </c>
      <c r="S153" s="65" t="str">
        <f t="shared" si="35"/>
        <v/>
      </c>
      <c r="T153" s="66" t="str">
        <f t="shared" si="36"/>
        <v/>
      </c>
      <c r="U153" s="67"/>
      <c r="V153" s="68" t="str">
        <f t="shared" si="37"/>
        <v/>
      </c>
      <c r="W153" s="68" t="str">
        <f t="shared" si="38"/>
        <v/>
      </c>
      <c r="X153" s="68" t="str">
        <f t="shared" si="39"/>
        <v/>
      </c>
      <c r="AK153" s="99" t="str">
        <f t="shared" si="40"/>
        <v/>
      </c>
      <c r="AL153" s="99" t="str">
        <f t="shared" si="41"/>
        <v/>
      </c>
      <c r="AV153" s="115" t="str">
        <f t="shared" si="30"/>
        <v>R1AWILDMOOR MILL FARM</v>
      </c>
      <c r="AW153" s="116" t="s">
        <v>2265</v>
      </c>
      <c r="AX153" s="116" t="s">
        <v>2266</v>
      </c>
      <c r="AY153" s="116" t="s">
        <v>2265</v>
      </c>
      <c r="AZ153" s="116" t="s">
        <v>2266</v>
      </c>
      <c r="BA153" s="116" t="str">
        <f t="shared" si="31"/>
        <v>R1A</v>
      </c>
    </row>
    <row r="154" spans="1:53" ht="15" x14ac:dyDescent="0.2">
      <c r="A154" s="58" t="str">
        <f t="shared" si="43"/>
        <v/>
      </c>
      <c r="B154" s="50">
        <f t="shared" si="42"/>
        <v>0</v>
      </c>
      <c r="C154" s="50"/>
      <c r="D154" s="59" t="str">
        <f t="shared" si="32"/>
        <v/>
      </c>
      <c r="E154" s="75"/>
      <c r="F154" s="60"/>
      <c r="G154" s="78"/>
      <c r="H154" s="85"/>
      <c r="I154" s="61"/>
      <c r="J154" s="62"/>
      <c r="K154" s="62"/>
      <c r="L154" s="62"/>
      <c r="M154" s="62"/>
      <c r="N154" s="62"/>
      <c r="O154" s="63"/>
      <c r="P154" s="64"/>
      <c r="Q154" s="65" t="str">
        <f t="shared" si="33"/>
        <v/>
      </c>
      <c r="R154" s="66" t="str">
        <f t="shared" si="34"/>
        <v/>
      </c>
      <c r="S154" s="65" t="str">
        <f t="shared" si="35"/>
        <v/>
      </c>
      <c r="T154" s="66" t="str">
        <f t="shared" si="36"/>
        <v/>
      </c>
      <c r="U154" s="67"/>
      <c r="V154" s="68" t="str">
        <f t="shared" si="37"/>
        <v/>
      </c>
      <c r="W154" s="68" t="str">
        <f t="shared" si="38"/>
        <v/>
      </c>
      <c r="X154" s="68" t="str">
        <f t="shared" si="39"/>
        <v/>
      </c>
      <c r="AK154" s="99" t="str">
        <f t="shared" si="40"/>
        <v/>
      </c>
      <c r="AL154" s="99" t="str">
        <f t="shared" si="41"/>
        <v/>
      </c>
      <c r="AV154" s="115" t="str">
        <f t="shared" si="30"/>
        <v>R1AWISHMOOR REST HOME</v>
      </c>
      <c r="AW154" s="116" t="s">
        <v>2367</v>
      </c>
      <c r="AX154" s="116" t="s">
        <v>2368</v>
      </c>
      <c r="AY154" s="116" t="s">
        <v>2367</v>
      </c>
      <c r="AZ154" s="116" t="s">
        <v>2368</v>
      </c>
      <c r="BA154" s="116" t="str">
        <f t="shared" si="31"/>
        <v>R1A</v>
      </c>
    </row>
    <row r="155" spans="1:53" ht="15" x14ac:dyDescent="0.2">
      <c r="A155" s="58" t="str">
        <f t="shared" si="43"/>
        <v/>
      </c>
      <c r="B155" s="50">
        <f t="shared" si="42"/>
        <v>0</v>
      </c>
      <c r="C155" s="50"/>
      <c r="D155" s="59" t="str">
        <f t="shared" si="32"/>
        <v/>
      </c>
      <c r="E155" s="75"/>
      <c r="F155" s="60"/>
      <c r="G155" s="78"/>
      <c r="H155" s="85"/>
      <c r="I155" s="61"/>
      <c r="J155" s="62"/>
      <c r="K155" s="62"/>
      <c r="L155" s="62"/>
      <c r="M155" s="62"/>
      <c r="N155" s="62"/>
      <c r="O155" s="63"/>
      <c r="P155" s="64"/>
      <c r="Q155" s="65" t="str">
        <f t="shared" si="33"/>
        <v/>
      </c>
      <c r="R155" s="66" t="str">
        <f t="shared" si="34"/>
        <v/>
      </c>
      <c r="S155" s="65" t="str">
        <f t="shared" si="35"/>
        <v/>
      </c>
      <c r="T155" s="66" t="str">
        <f t="shared" si="36"/>
        <v/>
      </c>
      <c r="U155" s="67"/>
      <c r="V155" s="68" t="str">
        <f t="shared" si="37"/>
        <v/>
      </c>
      <c r="W155" s="68" t="str">
        <f t="shared" si="38"/>
        <v/>
      </c>
      <c r="X155" s="68" t="str">
        <f t="shared" si="39"/>
        <v/>
      </c>
      <c r="AK155" s="99" t="str">
        <f t="shared" si="40"/>
        <v/>
      </c>
      <c r="AL155" s="99" t="str">
        <f t="shared" si="41"/>
        <v/>
      </c>
      <c r="AV155" s="115" t="str">
        <f t="shared" si="30"/>
        <v>R1AWOODSIDE</v>
      </c>
      <c r="AW155" s="116" t="s">
        <v>2249</v>
      </c>
      <c r="AX155" s="116" t="s">
        <v>2250</v>
      </c>
      <c r="AY155" s="116" t="s">
        <v>2249</v>
      </c>
      <c r="AZ155" s="116" t="s">
        <v>2250</v>
      </c>
      <c r="BA155" s="116" t="str">
        <f t="shared" si="31"/>
        <v>R1A</v>
      </c>
    </row>
    <row r="156" spans="1:53" ht="15" x14ac:dyDescent="0.2">
      <c r="A156" s="58" t="str">
        <f t="shared" si="43"/>
        <v/>
      </c>
      <c r="B156" s="50">
        <f t="shared" si="42"/>
        <v>0</v>
      </c>
      <c r="C156" s="50"/>
      <c r="D156" s="59" t="str">
        <f t="shared" si="32"/>
        <v/>
      </c>
      <c r="E156" s="75"/>
      <c r="F156" s="60"/>
      <c r="G156" s="78"/>
      <c r="H156" s="85"/>
      <c r="I156" s="61"/>
      <c r="J156" s="62"/>
      <c r="K156" s="62"/>
      <c r="L156" s="62"/>
      <c r="M156" s="62"/>
      <c r="N156" s="62"/>
      <c r="O156" s="63"/>
      <c r="P156" s="64"/>
      <c r="Q156" s="65" t="str">
        <f t="shared" si="33"/>
        <v/>
      </c>
      <c r="R156" s="66" t="str">
        <f t="shared" si="34"/>
        <v/>
      </c>
      <c r="S156" s="65" t="str">
        <f t="shared" si="35"/>
        <v/>
      </c>
      <c r="T156" s="66" t="str">
        <f t="shared" si="36"/>
        <v/>
      </c>
      <c r="U156" s="67"/>
      <c r="V156" s="68" t="str">
        <f t="shared" si="37"/>
        <v/>
      </c>
      <c r="W156" s="68" t="str">
        <f t="shared" si="38"/>
        <v/>
      </c>
      <c r="X156" s="68" t="str">
        <f t="shared" si="39"/>
        <v/>
      </c>
      <c r="AK156" s="99" t="str">
        <f t="shared" si="40"/>
        <v/>
      </c>
      <c r="AL156" s="99" t="str">
        <f t="shared" si="41"/>
        <v/>
      </c>
      <c r="AV156" s="115" t="str">
        <f t="shared" si="30"/>
        <v>R1AWORCESTER CITY MH 1</v>
      </c>
      <c r="AW156" s="116" t="s">
        <v>2389</v>
      </c>
      <c r="AX156" s="116" t="s">
        <v>2390</v>
      </c>
      <c r="AY156" s="116" t="s">
        <v>2389</v>
      </c>
      <c r="AZ156" s="116" t="s">
        <v>2390</v>
      </c>
      <c r="BA156" s="116" t="str">
        <f t="shared" si="31"/>
        <v>R1A</v>
      </c>
    </row>
    <row r="157" spans="1:53" ht="15" x14ac:dyDescent="0.2">
      <c r="A157" s="58" t="str">
        <f t="shared" si="43"/>
        <v/>
      </c>
      <c r="B157" s="50">
        <f t="shared" si="42"/>
        <v>0</v>
      </c>
      <c r="C157" s="50"/>
      <c r="D157" s="59" t="str">
        <f t="shared" si="32"/>
        <v/>
      </c>
      <c r="E157" s="75"/>
      <c r="F157" s="60"/>
      <c r="G157" s="78"/>
      <c r="H157" s="85"/>
      <c r="I157" s="61"/>
      <c r="J157" s="62"/>
      <c r="K157" s="62"/>
      <c r="L157" s="62"/>
      <c r="M157" s="62"/>
      <c r="N157" s="62"/>
      <c r="O157" s="63"/>
      <c r="P157" s="64"/>
      <c r="Q157" s="65" t="str">
        <f t="shared" si="33"/>
        <v/>
      </c>
      <c r="R157" s="66" t="str">
        <f t="shared" si="34"/>
        <v/>
      </c>
      <c r="S157" s="65" t="str">
        <f t="shared" si="35"/>
        <v/>
      </c>
      <c r="T157" s="66" t="str">
        <f t="shared" si="36"/>
        <v/>
      </c>
      <c r="U157" s="67"/>
      <c r="V157" s="68" t="str">
        <f t="shared" si="37"/>
        <v/>
      </c>
      <c r="W157" s="68" t="str">
        <f t="shared" si="38"/>
        <v/>
      </c>
      <c r="X157" s="68" t="str">
        <f t="shared" si="39"/>
        <v/>
      </c>
      <c r="AK157" s="99" t="str">
        <f t="shared" si="40"/>
        <v/>
      </c>
      <c r="AL157" s="99" t="str">
        <f t="shared" si="41"/>
        <v/>
      </c>
      <c r="AV157" s="115" t="str">
        <f t="shared" si="30"/>
        <v>R1AWORCESTER CITY MH 2</v>
      </c>
      <c r="AW157" s="116" t="s">
        <v>2393</v>
      </c>
      <c r="AX157" s="116" t="s">
        <v>2394</v>
      </c>
      <c r="AY157" s="116" t="s">
        <v>2393</v>
      </c>
      <c r="AZ157" s="116" t="s">
        <v>2394</v>
      </c>
      <c r="BA157" s="116" t="str">
        <f t="shared" si="31"/>
        <v>R1A</v>
      </c>
    </row>
    <row r="158" spans="1:53" ht="15" x14ac:dyDescent="0.2">
      <c r="A158" s="58" t="str">
        <f t="shared" si="43"/>
        <v/>
      </c>
      <c r="B158" s="50">
        <f t="shared" si="42"/>
        <v>0</v>
      </c>
      <c r="C158" s="50"/>
      <c r="D158" s="59" t="str">
        <f t="shared" si="32"/>
        <v/>
      </c>
      <c r="E158" s="75"/>
      <c r="F158" s="60"/>
      <c r="G158" s="78"/>
      <c r="H158" s="85"/>
      <c r="I158" s="61"/>
      <c r="J158" s="62"/>
      <c r="K158" s="62"/>
      <c r="L158" s="62"/>
      <c r="M158" s="62"/>
      <c r="N158" s="62"/>
      <c r="O158" s="63"/>
      <c r="P158" s="64"/>
      <c r="Q158" s="65" t="str">
        <f t="shared" si="33"/>
        <v/>
      </c>
      <c r="R158" s="66" t="str">
        <f t="shared" si="34"/>
        <v/>
      </c>
      <c r="S158" s="65" t="str">
        <f t="shared" si="35"/>
        <v/>
      </c>
      <c r="T158" s="66" t="str">
        <f t="shared" si="36"/>
        <v/>
      </c>
      <c r="U158" s="67"/>
      <c r="V158" s="68" t="str">
        <f t="shared" si="37"/>
        <v/>
      </c>
      <c r="W158" s="68" t="str">
        <f t="shared" si="38"/>
        <v/>
      </c>
      <c r="X158" s="68" t="str">
        <f t="shared" si="39"/>
        <v/>
      </c>
      <c r="AK158" s="99" t="str">
        <f t="shared" si="40"/>
        <v/>
      </c>
      <c r="AL158" s="99" t="str">
        <f t="shared" si="41"/>
        <v/>
      </c>
      <c r="AV158" s="115" t="str">
        <f t="shared" si="30"/>
        <v>R1AWORCESTER CITY MH 3</v>
      </c>
      <c r="AW158" s="116" t="s">
        <v>2397</v>
      </c>
      <c r="AX158" s="116" t="s">
        <v>2398</v>
      </c>
      <c r="AY158" s="116" t="s">
        <v>2397</v>
      </c>
      <c r="AZ158" s="116" t="s">
        <v>2398</v>
      </c>
      <c r="BA158" s="116" t="str">
        <f t="shared" si="31"/>
        <v>R1A</v>
      </c>
    </row>
    <row r="159" spans="1:53" ht="15" x14ac:dyDescent="0.2">
      <c r="A159" s="58" t="str">
        <f t="shared" si="43"/>
        <v/>
      </c>
      <c r="B159" s="50">
        <f t="shared" si="42"/>
        <v>0</v>
      </c>
      <c r="C159" s="50"/>
      <c r="D159" s="59" t="str">
        <f t="shared" si="32"/>
        <v/>
      </c>
      <c r="E159" s="75"/>
      <c r="F159" s="60"/>
      <c r="G159" s="78"/>
      <c r="H159" s="85"/>
      <c r="I159" s="61"/>
      <c r="J159" s="62"/>
      <c r="K159" s="62"/>
      <c r="L159" s="62"/>
      <c r="M159" s="62"/>
      <c r="N159" s="62"/>
      <c r="O159" s="63"/>
      <c r="P159" s="64"/>
      <c r="Q159" s="65" t="str">
        <f t="shared" si="33"/>
        <v/>
      </c>
      <c r="R159" s="66" t="str">
        <f t="shared" si="34"/>
        <v/>
      </c>
      <c r="S159" s="65" t="str">
        <f t="shared" si="35"/>
        <v/>
      </c>
      <c r="T159" s="66" t="str">
        <f t="shared" si="36"/>
        <v/>
      </c>
      <c r="U159" s="67"/>
      <c r="V159" s="68" t="str">
        <f t="shared" si="37"/>
        <v/>
      </c>
      <c r="W159" s="68" t="str">
        <f t="shared" si="38"/>
        <v/>
      </c>
      <c r="X159" s="68" t="str">
        <f t="shared" si="39"/>
        <v/>
      </c>
      <c r="AK159" s="99" t="str">
        <f t="shared" si="40"/>
        <v/>
      </c>
      <c r="AL159" s="99" t="str">
        <f t="shared" si="41"/>
        <v/>
      </c>
      <c r="AV159" s="115" t="str">
        <f t="shared" si="30"/>
        <v>R1AWORCESTER INTERMEDIATE CARE UNIT (WICU)</v>
      </c>
      <c r="AW159" s="116" t="s">
        <v>2259</v>
      </c>
      <c r="AX159" s="116" t="s">
        <v>2260</v>
      </c>
      <c r="AY159" s="116" t="s">
        <v>2259</v>
      </c>
      <c r="AZ159" s="116" t="s">
        <v>2260</v>
      </c>
      <c r="BA159" s="116" t="str">
        <f t="shared" si="31"/>
        <v>R1A</v>
      </c>
    </row>
    <row r="160" spans="1:53" ht="15" x14ac:dyDescent="0.2">
      <c r="A160" s="58" t="str">
        <f t="shared" si="43"/>
        <v/>
      </c>
      <c r="B160" s="50">
        <f t="shared" si="42"/>
        <v>0</v>
      </c>
      <c r="C160" s="50"/>
      <c r="D160" s="59" t="str">
        <f t="shared" si="32"/>
        <v/>
      </c>
      <c r="E160" s="75"/>
      <c r="F160" s="60"/>
      <c r="G160" s="78"/>
      <c r="H160" s="85"/>
      <c r="I160" s="61"/>
      <c r="J160" s="62"/>
      <c r="K160" s="62"/>
      <c r="L160" s="62"/>
      <c r="M160" s="62"/>
      <c r="N160" s="62"/>
      <c r="O160" s="63"/>
      <c r="P160" s="64"/>
      <c r="Q160" s="65" t="str">
        <f t="shared" si="33"/>
        <v/>
      </c>
      <c r="R160" s="66" t="str">
        <f t="shared" si="34"/>
        <v/>
      </c>
      <c r="S160" s="65" t="str">
        <f t="shared" si="35"/>
        <v/>
      </c>
      <c r="T160" s="66" t="str">
        <f t="shared" si="36"/>
        <v/>
      </c>
      <c r="U160" s="67"/>
      <c r="V160" s="68" t="str">
        <f t="shared" si="37"/>
        <v/>
      </c>
      <c r="W160" s="68" t="str">
        <f t="shared" si="38"/>
        <v/>
      </c>
      <c r="X160" s="68" t="str">
        <f t="shared" si="39"/>
        <v/>
      </c>
      <c r="AK160" s="99" t="str">
        <f t="shared" si="40"/>
        <v/>
      </c>
      <c r="AL160" s="99" t="str">
        <f t="shared" si="41"/>
        <v/>
      </c>
      <c r="AV160" s="115" t="str">
        <f t="shared" si="30"/>
        <v>R1AWORCESTERSHIRE ROYAL HOSPITAL</v>
      </c>
      <c r="AW160" s="116" t="s">
        <v>2325</v>
      </c>
      <c r="AX160" s="116" t="s">
        <v>2326</v>
      </c>
      <c r="AY160" s="116" t="s">
        <v>2325</v>
      </c>
      <c r="AZ160" s="116" t="s">
        <v>2326</v>
      </c>
      <c r="BA160" s="116" t="str">
        <f t="shared" si="31"/>
        <v>R1A</v>
      </c>
    </row>
    <row r="161" spans="1:53" ht="15" x14ac:dyDescent="0.2">
      <c r="A161" s="58" t="str">
        <f t="shared" si="43"/>
        <v/>
      </c>
      <c r="B161" s="50">
        <f t="shared" si="42"/>
        <v>0</v>
      </c>
      <c r="C161" s="50"/>
      <c r="D161" s="59" t="str">
        <f t="shared" si="32"/>
        <v/>
      </c>
      <c r="E161" s="75"/>
      <c r="F161" s="60"/>
      <c r="G161" s="78"/>
      <c r="H161" s="85"/>
      <c r="I161" s="61"/>
      <c r="J161" s="62"/>
      <c r="K161" s="62"/>
      <c r="L161" s="62"/>
      <c r="M161" s="62"/>
      <c r="N161" s="62"/>
      <c r="O161" s="63"/>
      <c r="P161" s="64"/>
      <c r="Q161" s="65" t="str">
        <f t="shared" si="33"/>
        <v/>
      </c>
      <c r="R161" s="66" t="str">
        <f t="shared" si="34"/>
        <v/>
      </c>
      <c r="S161" s="65" t="str">
        <f t="shared" si="35"/>
        <v/>
      </c>
      <c r="T161" s="66" t="str">
        <f t="shared" si="36"/>
        <v/>
      </c>
      <c r="U161" s="67"/>
      <c r="V161" s="68" t="str">
        <f t="shared" si="37"/>
        <v/>
      </c>
      <c r="W161" s="68" t="str">
        <f t="shared" si="38"/>
        <v/>
      </c>
      <c r="X161" s="68" t="str">
        <f t="shared" si="39"/>
        <v/>
      </c>
      <c r="AK161" s="99" t="str">
        <f t="shared" si="40"/>
        <v/>
      </c>
      <c r="AL161" s="99" t="str">
        <f t="shared" si="41"/>
        <v/>
      </c>
      <c r="AV161" s="115" t="str">
        <f t="shared" si="30"/>
        <v>R1AWULSTAN UNIT</v>
      </c>
      <c r="AW161" s="116" t="s">
        <v>2333</v>
      </c>
      <c r="AX161" s="116" t="s">
        <v>2334</v>
      </c>
      <c r="AY161" s="116" t="s">
        <v>2333</v>
      </c>
      <c r="AZ161" s="116" t="s">
        <v>2334</v>
      </c>
      <c r="BA161" s="116" t="str">
        <f t="shared" si="31"/>
        <v>R1A</v>
      </c>
    </row>
    <row r="162" spans="1:53" ht="15" x14ac:dyDescent="0.2">
      <c r="A162" s="58" t="str">
        <f t="shared" si="43"/>
        <v/>
      </c>
      <c r="B162" s="50">
        <f t="shared" si="42"/>
        <v>0</v>
      </c>
      <c r="C162" s="50"/>
      <c r="D162" s="59" t="str">
        <f t="shared" si="32"/>
        <v/>
      </c>
      <c r="E162" s="75"/>
      <c r="F162" s="60"/>
      <c r="G162" s="78"/>
      <c r="H162" s="85"/>
      <c r="I162" s="61"/>
      <c r="J162" s="62"/>
      <c r="K162" s="62"/>
      <c r="L162" s="62"/>
      <c r="M162" s="62"/>
      <c r="N162" s="62"/>
      <c r="O162" s="63"/>
      <c r="P162" s="64"/>
      <c r="Q162" s="65" t="str">
        <f t="shared" si="33"/>
        <v/>
      </c>
      <c r="R162" s="66" t="str">
        <f t="shared" si="34"/>
        <v/>
      </c>
      <c r="S162" s="65" t="str">
        <f t="shared" si="35"/>
        <v/>
      </c>
      <c r="T162" s="66" t="str">
        <f t="shared" si="36"/>
        <v/>
      </c>
      <c r="U162" s="67"/>
      <c r="V162" s="68" t="str">
        <f t="shared" si="37"/>
        <v/>
      </c>
      <c r="W162" s="68" t="str">
        <f t="shared" si="38"/>
        <v/>
      </c>
      <c r="X162" s="68" t="str">
        <f t="shared" si="39"/>
        <v/>
      </c>
      <c r="AK162" s="99" t="str">
        <f t="shared" si="40"/>
        <v/>
      </c>
      <c r="AL162" s="99" t="str">
        <f t="shared" si="41"/>
        <v/>
      </c>
      <c r="AV162" s="115" t="str">
        <f t="shared" si="30"/>
        <v>R1AWULSTAN UNIT REHABILITATION</v>
      </c>
      <c r="AW162" s="116" t="s">
        <v>2335</v>
      </c>
      <c r="AX162" s="116" t="s">
        <v>2336</v>
      </c>
      <c r="AY162" s="116" t="s">
        <v>2335</v>
      </c>
      <c r="AZ162" s="116" t="s">
        <v>2336</v>
      </c>
      <c r="BA162" s="116" t="str">
        <f t="shared" si="31"/>
        <v>R1A</v>
      </c>
    </row>
    <row r="163" spans="1:53" ht="15" x14ac:dyDescent="0.2">
      <c r="A163" s="58" t="str">
        <f t="shared" si="43"/>
        <v/>
      </c>
      <c r="B163" s="50">
        <f t="shared" si="42"/>
        <v>0</v>
      </c>
      <c r="C163" s="50"/>
      <c r="D163" s="59" t="str">
        <f t="shared" si="32"/>
        <v/>
      </c>
      <c r="E163" s="75"/>
      <c r="F163" s="60"/>
      <c r="G163" s="78"/>
      <c r="H163" s="85"/>
      <c r="I163" s="61"/>
      <c r="J163" s="62"/>
      <c r="K163" s="62"/>
      <c r="L163" s="62"/>
      <c r="M163" s="62"/>
      <c r="N163" s="62"/>
      <c r="O163" s="63"/>
      <c r="P163" s="64"/>
      <c r="Q163" s="65" t="str">
        <f t="shared" si="33"/>
        <v/>
      </c>
      <c r="R163" s="66" t="str">
        <f t="shared" si="34"/>
        <v/>
      </c>
      <c r="S163" s="65" t="str">
        <f t="shared" si="35"/>
        <v/>
      </c>
      <c r="T163" s="66" t="str">
        <f t="shared" si="36"/>
        <v/>
      </c>
      <c r="U163" s="67"/>
      <c r="V163" s="68" t="str">
        <f t="shared" si="37"/>
        <v/>
      </c>
      <c r="W163" s="68" t="str">
        <f t="shared" si="38"/>
        <v/>
      </c>
      <c r="X163" s="68" t="str">
        <f t="shared" si="39"/>
        <v/>
      </c>
      <c r="AK163" s="99" t="str">
        <f t="shared" si="40"/>
        <v/>
      </c>
      <c r="AL163" s="99" t="str">
        <f t="shared" si="41"/>
        <v/>
      </c>
      <c r="AV163" s="115" t="str">
        <f t="shared" si="30"/>
        <v>R1AWYCHAVON OA</v>
      </c>
      <c r="AW163" s="116" t="s">
        <v>2395</v>
      </c>
      <c r="AX163" s="116" t="s">
        <v>2396</v>
      </c>
      <c r="AY163" s="116" t="s">
        <v>2395</v>
      </c>
      <c r="AZ163" s="116" t="s">
        <v>2396</v>
      </c>
      <c r="BA163" s="116" t="str">
        <f t="shared" si="31"/>
        <v>R1A</v>
      </c>
    </row>
    <row r="164" spans="1:53" ht="15" x14ac:dyDescent="0.2">
      <c r="A164" s="58" t="str">
        <f t="shared" si="43"/>
        <v/>
      </c>
      <c r="B164" s="50">
        <f t="shared" si="42"/>
        <v>0</v>
      </c>
      <c r="C164" s="50"/>
      <c r="D164" s="59" t="str">
        <f t="shared" si="32"/>
        <v/>
      </c>
      <c r="E164" s="75"/>
      <c r="F164" s="60"/>
      <c r="G164" s="78"/>
      <c r="H164" s="85"/>
      <c r="I164" s="61"/>
      <c r="J164" s="62"/>
      <c r="K164" s="62"/>
      <c r="L164" s="62"/>
      <c r="M164" s="62"/>
      <c r="N164" s="62"/>
      <c r="O164" s="63"/>
      <c r="P164" s="64"/>
      <c r="Q164" s="65" t="str">
        <f t="shared" si="33"/>
        <v/>
      </c>
      <c r="R164" s="66" t="str">
        <f t="shared" si="34"/>
        <v/>
      </c>
      <c r="S164" s="65" t="str">
        <f t="shared" si="35"/>
        <v/>
      </c>
      <c r="T164" s="66" t="str">
        <f t="shared" si="36"/>
        <v/>
      </c>
      <c r="U164" s="67"/>
      <c r="V164" s="68" t="str">
        <f t="shared" si="37"/>
        <v/>
      </c>
      <c r="W164" s="68" t="str">
        <f t="shared" si="38"/>
        <v/>
      </c>
      <c r="X164" s="68" t="str">
        <f t="shared" si="39"/>
        <v/>
      </c>
      <c r="AK164" s="99" t="str">
        <f t="shared" si="40"/>
        <v/>
      </c>
      <c r="AL164" s="99" t="str">
        <f t="shared" si="41"/>
        <v/>
      </c>
      <c r="AV164" s="115" t="str">
        <f t="shared" si="30"/>
        <v>R1CADULT MENTAL HEALTH</v>
      </c>
      <c r="AW164" s="116" t="s">
        <v>2433</v>
      </c>
      <c r="AX164" s="116" t="s">
        <v>1973</v>
      </c>
      <c r="AY164" s="116" t="s">
        <v>2433</v>
      </c>
      <c r="AZ164" s="116" t="s">
        <v>1973</v>
      </c>
      <c r="BA164" s="116" t="str">
        <f t="shared" si="31"/>
        <v>R1C</v>
      </c>
    </row>
    <row r="165" spans="1:53" ht="15" x14ac:dyDescent="0.2">
      <c r="A165" s="58" t="str">
        <f t="shared" si="43"/>
        <v/>
      </c>
      <c r="B165" s="50">
        <f t="shared" si="42"/>
        <v>0</v>
      </c>
      <c r="C165" s="50"/>
      <c r="D165" s="59" t="str">
        <f t="shared" si="32"/>
        <v/>
      </c>
      <c r="E165" s="75"/>
      <c r="F165" s="60"/>
      <c r="G165" s="78"/>
      <c r="H165" s="85"/>
      <c r="I165" s="61"/>
      <c r="J165" s="62"/>
      <c r="K165" s="62"/>
      <c r="L165" s="62"/>
      <c r="M165" s="62"/>
      <c r="N165" s="62"/>
      <c r="O165" s="63"/>
      <c r="P165" s="64"/>
      <c r="Q165" s="65" t="str">
        <f t="shared" si="33"/>
        <v/>
      </c>
      <c r="R165" s="66" t="str">
        <f t="shared" si="34"/>
        <v/>
      </c>
      <c r="S165" s="65" t="str">
        <f t="shared" si="35"/>
        <v/>
      </c>
      <c r="T165" s="66" t="str">
        <f t="shared" si="36"/>
        <v/>
      </c>
      <c r="U165" s="67"/>
      <c r="V165" s="68" t="str">
        <f t="shared" si="37"/>
        <v/>
      </c>
      <c r="W165" s="68" t="str">
        <f t="shared" si="38"/>
        <v/>
      </c>
      <c r="X165" s="68" t="str">
        <f t="shared" si="39"/>
        <v/>
      </c>
      <c r="AK165" s="99" t="str">
        <f t="shared" si="40"/>
        <v/>
      </c>
      <c r="AL165" s="99" t="str">
        <f t="shared" si="41"/>
        <v/>
      </c>
      <c r="AV165" s="115" t="str">
        <f t="shared" si="30"/>
        <v>R1CAMULREE DAY HOSPITAL</v>
      </c>
      <c r="AW165" s="116" t="s">
        <v>2429</v>
      </c>
      <c r="AX165" s="116" t="s">
        <v>2430</v>
      </c>
      <c r="AY165" s="116" t="s">
        <v>2429</v>
      </c>
      <c r="AZ165" s="116" t="s">
        <v>2430</v>
      </c>
      <c r="BA165" s="116" t="str">
        <f t="shared" si="31"/>
        <v>R1C</v>
      </c>
    </row>
    <row r="166" spans="1:53" ht="15" x14ac:dyDescent="0.2">
      <c r="A166" s="58" t="str">
        <f t="shared" si="43"/>
        <v/>
      </c>
      <c r="B166" s="50">
        <f t="shared" si="42"/>
        <v>0</v>
      </c>
      <c r="C166" s="50"/>
      <c r="D166" s="59" t="str">
        <f t="shared" si="32"/>
        <v/>
      </c>
      <c r="E166" s="75"/>
      <c r="F166" s="60"/>
      <c r="G166" s="78"/>
      <c r="H166" s="85"/>
      <c r="I166" s="61"/>
      <c r="J166" s="62"/>
      <c r="K166" s="62"/>
      <c r="L166" s="62"/>
      <c r="M166" s="62"/>
      <c r="N166" s="62"/>
      <c r="O166" s="63"/>
      <c r="P166" s="64"/>
      <c r="Q166" s="65" t="str">
        <f t="shared" si="33"/>
        <v/>
      </c>
      <c r="R166" s="66" t="str">
        <f t="shared" si="34"/>
        <v/>
      </c>
      <c r="S166" s="65" t="str">
        <f t="shared" si="35"/>
        <v/>
      </c>
      <c r="T166" s="66" t="str">
        <f t="shared" si="36"/>
        <v/>
      </c>
      <c r="U166" s="67"/>
      <c r="V166" s="68" t="str">
        <f t="shared" si="37"/>
        <v/>
      </c>
      <c r="W166" s="68" t="str">
        <f t="shared" si="38"/>
        <v/>
      </c>
      <c r="X166" s="68" t="str">
        <f t="shared" si="39"/>
        <v/>
      </c>
      <c r="AK166" s="99" t="str">
        <f t="shared" si="40"/>
        <v/>
      </c>
      <c r="AL166" s="99" t="str">
        <f t="shared" si="41"/>
        <v/>
      </c>
      <c r="AV166" s="115" t="str">
        <f t="shared" si="30"/>
        <v>R1CASHURST HOSPITAL</v>
      </c>
      <c r="AW166" s="116" t="s">
        <v>2423</v>
      </c>
      <c r="AX166" s="116" t="s">
        <v>2424</v>
      </c>
      <c r="AY166" s="116" t="s">
        <v>2423</v>
      </c>
      <c r="AZ166" s="116" t="s">
        <v>2424</v>
      </c>
      <c r="BA166" s="116" t="str">
        <f t="shared" si="31"/>
        <v>R1C</v>
      </c>
    </row>
    <row r="167" spans="1:53" ht="15" x14ac:dyDescent="0.2">
      <c r="A167" s="58" t="str">
        <f t="shared" si="43"/>
        <v/>
      </c>
      <c r="B167" s="50">
        <f t="shared" si="42"/>
        <v>0</v>
      </c>
      <c r="C167" s="50"/>
      <c r="D167" s="59" t="str">
        <f t="shared" si="32"/>
        <v/>
      </c>
      <c r="E167" s="75"/>
      <c r="F167" s="60"/>
      <c r="G167" s="78"/>
      <c r="H167" s="85"/>
      <c r="I167" s="61"/>
      <c r="J167" s="62"/>
      <c r="K167" s="62"/>
      <c r="L167" s="62"/>
      <c r="M167" s="62"/>
      <c r="N167" s="62"/>
      <c r="O167" s="63"/>
      <c r="P167" s="64"/>
      <c r="Q167" s="65" t="str">
        <f t="shared" si="33"/>
        <v/>
      </c>
      <c r="R167" s="66" t="str">
        <f t="shared" si="34"/>
        <v/>
      </c>
      <c r="S167" s="65" t="str">
        <f t="shared" si="35"/>
        <v/>
      </c>
      <c r="T167" s="66" t="str">
        <f t="shared" si="36"/>
        <v/>
      </c>
      <c r="U167" s="67"/>
      <c r="V167" s="68" t="str">
        <f t="shared" si="37"/>
        <v/>
      </c>
      <c r="W167" s="68" t="str">
        <f t="shared" si="38"/>
        <v/>
      </c>
      <c r="X167" s="68" t="str">
        <f t="shared" si="39"/>
        <v/>
      </c>
      <c r="AK167" s="99" t="str">
        <f t="shared" si="40"/>
        <v/>
      </c>
      <c r="AL167" s="99" t="str">
        <f t="shared" si="41"/>
        <v/>
      </c>
      <c r="AV167" s="115" t="str">
        <f t="shared" si="30"/>
        <v>R1CBEHAVIOUR RESOURCE (BRS)</v>
      </c>
      <c r="AW167" s="116" t="s">
        <v>2458</v>
      </c>
      <c r="AX167" s="116" t="s">
        <v>2459</v>
      </c>
      <c r="AY167" s="116" t="s">
        <v>2458</v>
      </c>
      <c r="AZ167" s="116" t="s">
        <v>2459</v>
      </c>
      <c r="BA167" s="116" t="str">
        <f t="shared" si="31"/>
        <v>R1C</v>
      </c>
    </row>
    <row r="168" spans="1:53" ht="15" x14ac:dyDescent="0.2">
      <c r="A168" s="58" t="str">
        <f t="shared" si="43"/>
        <v/>
      </c>
      <c r="B168" s="50">
        <f t="shared" si="42"/>
        <v>0</v>
      </c>
      <c r="C168" s="50"/>
      <c r="D168" s="59" t="str">
        <f t="shared" si="32"/>
        <v/>
      </c>
      <c r="E168" s="75"/>
      <c r="F168" s="60"/>
      <c r="G168" s="78"/>
      <c r="H168" s="85"/>
      <c r="I168" s="61"/>
      <c r="J168" s="62"/>
      <c r="K168" s="62"/>
      <c r="L168" s="62"/>
      <c r="M168" s="62"/>
      <c r="N168" s="62"/>
      <c r="O168" s="63"/>
      <c r="P168" s="64"/>
      <c r="Q168" s="65" t="str">
        <f t="shared" si="33"/>
        <v/>
      </c>
      <c r="R168" s="66" t="str">
        <f t="shared" si="34"/>
        <v/>
      </c>
      <c r="S168" s="65" t="str">
        <f t="shared" si="35"/>
        <v/>
      </c>
      <c r="T168" s="66" t="str">
        <f t="shared" si="36"/>
        <v/>
      </c>
      <c r="U168" s="67"/>
      <c r="V168" s="68" t="str">
        <f t="shared" si="37"/>
        <v/>
      </c>
      <c r="W168" s="68" t="str">
        <f t="shared" si="38"/>
        <v/>
      </c>
      <c r="X168" s="68" t="str">
        <f t="shared" si="39"/>
        <v/>
      </c>
      <c r="AK168" s="99" t="str">
        <f t="shared" si="40"/>
        <v/>
      </c>
      <c r="AL168" s="99" t="str">
        <f t="shared" si="41"/>
        <v/>
      </c>
      <c r="AV168" s="115" t="str">
        <f t="shared" si="30"/>
        <v>R1CBRAMBLES WARD</v>
      </c>
      <c r="AW168" s="116" t="s">
        <v>2450</v>
      </c>
      <c r="AX168" s="116" t="s">
        <v>2451</v>
      </c>
      <c r="AY168" s="116" t="s">
        <v>2450</v>
      </c>
      <c r="AZ168" s="116" t="s">
        <v>2451</v>
      </c>
      <c r="BA168" s="116" t="str">
        <f t="shared" si="31"/>
        <v>R1C</v>
      </c>
    </row>
    <row r="169" spans="1:53" ht="15" x14ac:dyDescent="0.2">
      <c r="A169" s="58" t="str">
        <f t="shared" si="43"/>
        <v/>
      </c>
      <c r="B169" s="50">
        <f t="shared" si="42"/>
        <v>0</v>
      </c>
      <c r="C169" s="50"/>
      <c r="D169" s="59" t="str">
        <f t="shared" si="32"/>
        <v/>
      </c>
      <c r="E169" s="75"/>
      <c r="F169" s="60"/>
      <c r="G169" s="78"/>
      <c r="H169" s="85"/>
      <c r="I169" s="61"/>
      <c r="J169" s="62"/>
      <c r="K169" s="62"/>
      <c r="L169" s="62"/>
      <c r="M169" s="62"/>
      <c r="N169" s="62"/>
      <c r="O169" s="63"/>
      <c r="P169" s="64"/>
      <c r="Q169" s="65" t="str">
        <f t="shared" si="33"/>
        <v/>
      </c>
      <c r="R169" s="66" t="str">
        <f t="shared" si="34"/>
        <v/>
      </c>
      <c r="S169" s="65" t="str">
        <f t="shared" si="35"/>
        <v/>
      </c>
      <c r="T169" s="66" t="str">
        <f t="shared" si="36"/>
        <v/>
      </c>
      <c r="U169" s="67"/>
      <c r="V169" s="68" t="str">
        <f t="shared" si="37"/>
        <v/>
      </c>
      <c r="W169" s="68" t="str">
        <f t="shared" si="38"/>
        <v/>
      </c>
      <c r="X169" s="68" t="str">
        <f t="shared" si="39"/>
        <v/>
      </c>
      <c r="AK169" s="99" t="str">
        <f t="shared" si="40"/>
        <v/>
      </c>
      <c r="AL169" s="99" t="str">
        <f t="shared" si="41"/>
        <v/>
      </c>
      <c r="AV169" s="115" t="str">
        <f t="shared" si="30"/>
        <v>R1CC&amp;SH ANDOVER</v>
      </c>
      <c r="AW169" s="116" t="s">
        <v>2468</v>
      </c>
      <c r="AX169" s="116" t="s">
        <v>2469</v>
      </c>
      <c r="AY169" s="116" t="s">
        <v>2468</v>
      </c>
      <c r="AZ169" s="116" t="s">
        <v>2469</v>
      </c>
      <c r="BA169" s="116" t="str">
        <f t="shared" si="31"/>
        <v>R1C</v>
      </c>
    </row>
    <row r="170" spans="1:53" ht="15" x14ac:dyDescent="0.2">
      <c r="A170" s="58" t="str">
        <f t="shared" si="43"/>
        <v/>
      </c>
      <c r="B170" s="50">
        <f t="shared" si="42"/>
        <v>0</v>
      </c>
      <c r="C170" s="50"/>
      <c r="D170" s="59" t="str">
        <f t="shared" si="32"/>
        <v/>
      </c>
      <c r="E170" s="75"/>
      <c r="F170" s="60"/>
      <c r="G170" s="78"/>
      <c r="H170" s="85"/>
      <c r="I170" s="61"/>
      <c r="J170" s="62"/>
      <c r="K170" s="62"/>
      <c r="L170" s="62"/>
      <c r="M170" s="62"/>
      <c r="N170" s="62"/>
      <c r="O170" s="63"/>
      <c r="P170" s="64"/>
      <c r="Q170" s="65" t="str">
        <f t="shared" si="33"/>
        <v/>
      </c>
      <c r="R170" s="66" t="str">
        <f t="shared" si="34"/>
        <v/>
      </c>
      <c r="S170" s="65" t="str">
        <f t="shared" si="35"/>
        <v/>
      </c>
      <c r="T170" s="66" t="str">
        <f t="shared" si="36"/>
        <v/>
      </c>
      <c r="U170" s="67"/>
      <c r="V170" s="68" t="str">
        <f t="shared" si="37"/>
        <v/>
      </c>
      <c r="W170" s="68" t="str">
        <f t="shared" si="38"/>
        <v/>
      </c>
      <c r="X170" s="68" t="str">
        <f t="shared" si="39"/>
        <v/>
      </c>
      <c r="AK170" s="99" t="str">
        <f t="shared" si="40"/>
        <v/>
      </c>
      <c r="AL170" s="99" t="str">
        <f t="shared" si="41"/>
        <v/>
      </c>
      <c r="AV170" s="115" t="str">
        <f t="shared" si="30"/>
        <v>R1CC&amp;SH BASINGSTOKE</v>
      </c>
      <c r="AW170" s="116" t="s">
        <v>2446</v>
      </c>
      <c r="AX170" s="116" t="s">
        <v>2447</v>
      </c>
      <c r="AY170" s="116" t="s">
        <v>2446</v>
      </c>
      <c r="AZ170" s="116" t="s">
        <v>2447</v>
      </c>
      <c r="BA170" s="116" t="str">
        <f t="shared" si="31"/>
        <v>R1C</v>
      </c>
    </row>
    <row r="171" spans="1:53" ht="15" x14ac:dyDescent="0.2">
      <c r="A171" s="58" t="str">
        <f t="shared" si="43"/>
        <v/>
      </c>
      <c r="B171" s="50">
        <f t="shared" si="42"/>
        <v>0</v>
      </c>
      <c r="C171" s="50"/>
      <c r="D171" s="59" t="str">
        <f t="shared" si="32"/>
        <v/>
      </c>
      <c r="E171" s="75"/>
      <c r="F171" s="60"/>
      <c r="G171" s="78"/>
      <c r="H171" s="85"/>
      <c r="I171" s="61"/>
      <c r="J171" s="62"/>
      <c r="K171" s="62"/>
      <c r="L171" s="62"/>
      <c r="M171" s="62"/>
      <c r="N171" s="62"/>
      <c r="O171" s="63"/>
      <c r="P171" s="64"/>
      <c r="Q171" s="65" t="str">
        <f t="shared" si="33"/>
        <v/>
      </c>
      <c r="R171" s="66" t="str">
        <f t="shared" si="34"/>
        <v/>
      </c>
      <c r="S171" s="65" t="str">
        <f t="shared" si="35"/>
        <v/>
      </c>
      <c r="T171" s="66" t="str">
        <f t="shared" si="36"/>
        <v/>
      </c>
      <c r="U171" s="67"/>
      <c r="V171" s="68" t="str">
        <f t="shared" si="37"/>
        <v/>
      </c>
      <c r="W171" s="68" t="str">
        <f t="shared" si="38"/>
        <v/>
      </c>
      <c r="X171" s="68" t="str">
        <f t="shared" si="39"/>
        <v/>
      </c>
      <c r="AK171" s="99" t="str">
        <f t="shared" si="40"/>
        <v/>
      </c>
      <c r="AL171" s="99" t="str">
        <f t="shared" si="41"/>
        <v/>
      </c>
      <c r="AV171" s="115" t="str">
        <f t="shared" si="30"/>
        <v>R1CC&amp;SH PORTSMOUTH</v>
      </c>
      <c r="AW171" s="116" t="s">
        <v>2431</v>
      </c>
      <c r="AX171" s="116" t="s">
        <v>2432</v>
      </c>
      <c r="AY171" s="116" t="s">
        <v>2431</v>
      </c>
      <c r="AZ171" s="116" t="s">
        <v>2432</v>
      </c>
      <c r="BA171" s="116" t="str">
        <f t="shared" si="31"/>
        <v>R1C</v>
      </c>
    </row>
    <row r="172" spans="1:53" ht="15" x14ac:dyDescent="0.2">
      <c r="A172" s="58" t="str">
        <f t="shared" si="43"/>
        <v/>
      </c>
      <c r="B172" s="50">
        <f t="shared" si="42"/>
        <v>0</v>
      </c>
      <c r="C172" s="50"/>
      <c r="D172" s="59" t="str">
        <f t="shared" si="32"/>
        <v/>
      </c>
      <c r="E172" s="75"/>
      <c r="F172" s="60"/>
      <c r="G172" s="78"/>
      <c r="H172" s="85"/>
      <c r="I172" s="61"/>
      <c r="J172" s="62"/>
      <c r="K172" s="62"/>
      <c r="L172" s="62"/>
      <c r="M172" s="62"/>
      <c r="N172" s="62"/>
      <c r="O172" s="63"/>
      <c r="P172" s="64"/>
      <c r="Q172" s="65" t="str">
        <f t="shared" si="33"/>
        <v/>
      </c>
      <c r="R172" s="66" t="str">
        <f t="shared" si="34"/>
        <v/>
      </c>
      <c r="S172" s="65" t="str">
        <f t="shared" si="35"/>
        <v/>
      </c>
      <c r="T172" s="66" t="str">
        <f t="shared" si="36"/>
        <v/>
      </c>
      <c r="U172" s="67"/>
      <c r="V172" s="68" t="str">
        <f t="shared" si="37"/>
        <v/>
      </c>
      <c r="W172" s="68" t="str">
        <f t="shared" si="38"/>
        <v/>
      </c>
      <c r="X172" s="68" t="str">
        <f t="shared" si="39"/>
        <v/>
      </c>
      <c r="AK172" s="99" t="str">
        <f t="shared" si="40"/>
        <v/>
      </c>
      <c r="AL172" s="99" t="str">
        <f t="shared" si="41"/>
        <v/>
      </c>
      <c r="AV172" s="115" t="str">
        <f t="shared" si="30"/>
        <v>R1CC&amp;SH SOUTHAMPTON</v>
      </c>
      <c r="AW172" s="116" t="s">
        <v>2454</v>
      </c>
      <c r="AX172" s="116" t="s">
        <v>2455</v>
      </c>
      <c r="AY172" s="116" t="s">
        <v>2454</v>
      </c>
      <c r="AZ172" s="116" t="s">
        <v>2455</v>
      </c>
      <c r="BA172" s="116" t="str">
        <f t="shared" si="31"/>
        <v>R1C</v>
      </c>
    </row>
    <row r="173" spans="1:53" ht="15" x14ac:dyDescent="0.2">
      <c r="A173" s="58" t="str">
        <f t="shared" si="43"/>
        <v/>
      </c>
      <c r="B173" s="50">
        <f t="shared" si="42"/>
        <v>0</v>
      </c>
      <c r="C173" s="50"/>
      <c r="D173" s="59" t="str">
        <f t="shared" si="32"/>
        <v/>
      </c>
      <c r="E173" s="75"/>
      <c r="F173" s="60"/>
      <c r="G173" s="78"/>
      <c r="H173" s="85"/>
      <c r="I173" s="61"/>
      <c r="J173" s="62"/>
      <c r="K173" s="62"/>
      <c r="L173" s="62"/>
      <c r="M173" s="62"/>
      <c r="N173" s="62"/>
      <c r="O173" s="63"/>
      <c r="P173" s="64"/>
      <c r="Q173" s="65" t="str">
        <f t="shared" si="33"/>
        <v/>
      </c>
      <c r="R173" s="66" t="str">
        <f t="shared" si="34"/>
        <v/>
      </c>
      <c r="S173" s="65" t="str">
        <f t="shared" si="35"/>
        <v/>
      </c>
      <c r="T173" s="66" t="str">
        <f t="shared" si="36"/>
        <v/>
      </c>
      <c r="U173" s="67"/>
      <c r="V173" s="68" t="str">
        <f t="shared" si="37"/>
        <v/>
      </c>
      <c r="W173" s="68" t="str">
        <f t="shared" si="38"/>
        <v/>
      </c>
      <c r="X173" s="68" t="str">
        <f t="shared" si="39"/>
        <v/>
      </c>
      <c r="AK173" s="99" t="str">
        <f t="shared" si="40"/>
        <v/>
      </c>
      <c r="AL173" s="99" t="str">
        <f t="shared" si="41"/>
        <v/>
      </c>
      <c r="AV173" s="115" t="str">
        <f t="shared" si="30"/>
        <v>R1CC&amp;SH WINCHESTER</v>
      </c>
      <c r="AW173" s="116" t="s">
        <v>2462</v>
      </c>
      <c r="AX173" s="116" t="s">
        <v>2463</v>
      </c>
      <c r="AY173" s="116" t="s">
        <v>2462</v>
      </c>
      <c r="AZ173" s="116" t="s">
        <v>2463</v>
      </c>
      <c r="BA173" s="116" t="str">
        <f t="shared" si="31"/>
        <v>R1C</v>
      </c>
    </row>
    <row r="174" spans="1:53" ht="15" x14ac:dyDescent="0.2">
      <c r="A174" s="58" t="str">
        <f t="shared" si="43"/>
        <v/>
      </c>
      <c r="B174" s="50">
        <f t="shared" si="42"/>
        <v>0</v>
      </c>
      <c r="C174" s="50"/>
      <c r="D174" s="59" t="str">
        <f t="shared" ref="D174:D205" si="44">IF(ISNA(VLOOKUP($E$5&amp;E174,$AV:$AW,2,FALSE)),"",VLOOKUP($E$5&amp;E174,$AV:$AW,2,FALSE))</f>
        <v/>
      </c>
      <c r="E174" s="75"/>
      <c r="F174" s="60"/>
      <c r="G174" s="78"/>
      <c r="H174" s="85"/>
      <c r="I174" s="61"/>
      <c r="J174" s="62"/>
      <c r="K174" s="62"/>
      <c r="L174" s="62"/>
      <c r="M174" s="62"/>
      <c r="N174" s="62"/>
      <c r="O174" s="63"/>
      <c r="P174" s="64"/>
      <c r="Q174" s="65" t="str">
        <f t="shared" si="33"/>
        <v/>
      </c>
      <c r="R174" s="66" t="str">
        <f t="shared" si="34"/>
        <v/>
      </c>
      <c r="S174" s="65" t="str">
        <f t="shared" si="35"/>
        <v/>
      </c>
      <c r="T174" s="66" t="str">
        <f t="shared" si="36"/>
        <v/>
      </c>
      <c r="U174" s="67"/>
      <c r="V174" s="68" t="str">
        <f t="shared" si="37"/>
        <v/>
      </c>
      <c r="W174" s="68" t="str">
        <f t="shared" si="38"/>
        <v/>
      </c>
      <c r="X174" s="68" t="str">
        <f t="shared" si="39"/>
        <v/>
      </c>
      <c r="AK174" s="99" t="str">
        <f t="shared" si="40"/>
        <v/>
      </c>
      <c r="AL174" s="99" t="str">
        <f t="shared" si="41"/>
        <v/>
      </c>
      <c r="AV174" s="115" t="str">
        <f t="shared" si="30"/>
        <v>R1CCAMPION PLACE</v>
      </c>
      <c r="AW174" s="116" t="s">
        <v>2478</v>
      </c>
      <c r="AX174" s="116" t="s">
        <v>2479</v>
      </c>
      <c r="AY174" s="116" t="s">
        <v>2478</v>
      </c>
      <c r="AZ174" s="116" t="s">
        <v>2479</v>
      </c>
      <c r="BA174" s="116" t="str">
        <f t="shared" si="31"/>
        <v>R1C</v>
      </c>
    </row>
    <row r="175" spans="1:53" ht="15" x14ac:dyDescent="0.2">
      <c r="A175" s="58" t="str">
        <f t="shared" si="43"/>
        <v/>
      </c>
      <c r="B175" s="50">
        <f t="shared" si="42"/>
        <v>0</v>
      </c>
      <c r="C175" s="50"/>
      <c r="D175" s="59" t="str">
        <f t="shared" si="44"/>
        <v/>
      </c>
      <c r="E175" s="75"/>
      <c r="F175" s="60"/>
      <c r="G175" s="78"/>
      <c r="H175" s="85"/>
      <c r="I175" s="61"/>
      <c r="J175" s="62"/>
      <c r="K175" s="62"/>
      <c r="L175" s="62"/>
      <c r="M175" s="62"/>
      <c r="N175" s="62"/>
      <c r="O175" s="63"/>
      <c r="P175" s="64"/>
      <c r="Q175" s="65" t="str">
        <f t="shared" si="33"/>
        <v/>
      </c>
      <c r="R175" s="66" t="str">
        <f t="shared" si="34"/>
        <v/>
      </c>
      <c r="S175" s="65" t="str">
        <f t="shared" si="35"/>
        <v/>
      </c>
      <c r="T175" s="66" t="str">
        <f t="shared" si="36"/>
        <v/>
      </c>
      <c r="U175" s="67"/>
      <c r="V175" s="68" t="str">
        <f t="shared" si="37"/>
        <v/>
      </c>
      <c r="W175" s="68" t="str">
        <f t="shared" si="38"/>
        <v/>
      </c>
      <c r="X175" s="68" t="str">
        <f t="shared" si="39"/>
        <v/>
      </c>
      <c r="AK175" s="99" t="str">
        <f t="shared" si="40"/>
        <v/>
      </c>
      <c r="AL175" s="99" t="str">
        <f t="shared" si="41"/>
        <v/>
      </c>
      <c r="AV175" s="115" t="str">
        <f t="shared" si="30"/>
        <v>R1CCHASE COMMUNITY HOSPITAL</v>
      </c>
      <c r="AW175" s="116" t="s">
        <v>2500</v>
      </c>
      <c r="AX175" s="116" t="s">
        <v>2501</v>
      </c>
      <c r="AY175" s="116" t="s">
        <v>2500</v>
      </c>
      <c r="AZ175" s="116" t="s">
        <v>2501</v>
      </c>
      <c r="BA175" s="116" t="str">
        <f t="shared" si="31"/>
        <v>R1C</v>
      </c>
    </row>
    <row r="176" spans="1:53" ht="15" x14ac:dyDescent="0.2">
      <c r="A176" s="58" t="str">
        <f t="shared" si="43"/>
        <v/>
      </c>
      <c r="B176" s="50">
        <f t="shared" si="42"/>
        <v>0</v>
      </c>
      <c r="C176" s="50"/>
      <c r="D176" s="59" t="str">
        <f t="shared" si="44"/>
        <v/>
      </c>
      <c r="E176" s="75"/>
      <c r="F176" s="60"/>
      <c r="G176" s="78"/>
      <c r="H176" s="85"/>
      <c r="I176" s="61"/>
      <c r="J176" s="62"/>
      <c r="K176" s="62"/>
      <c r="L176" s="62"/>
      <c r="M176" s="62"/>
      <c r="N176" s="62"/>
      <c r="O176" s="63"/>
      <c r="P176" s="64"/>
      <c r="Q176" s="65" t="str">
        <f t="shared" si="33"/>
        <v/>
      </c>
      <c r="R176" s="66" t="str">
        <f t="shared" si="34"/>
        <v/>
      </c>
      <c r="S176" s="65" t="str">
        <f t="shared" si="35"/>
        <v/>
      </c>
      <c r="T176" s="66" t="str">
        <f t="shared" si="36"/>
        <v/>
      </c>
      <c r="U176" s="67"/>
      <c r="V176" s="68" t="str">
        <f t="shared" si="37"/>
        <v/>
      </c>
      <c r="W176" s="68" t="str">
        <f t="shared" si="38"/>
        <v/>
      </c>
      <c r="X176" s="68" t="str">
        <f t="shared" si="39"/>
        <v/>
      </c>
      <c r="AK176" s="99" t="str">
        <f t="shared" si="40"/>
        <v/>
      </c>
      <c r="AL176" s="99" t="str">
        <f t="shared" si="41"/>
        <v/>
      </c>
      <c r="AV176" s="115" t="str">
        <f t="shared" si="30"/>
        <v>R1CCOMMUNITY PAEDIATRICS - EAST</v>
      </c>
      <c r="AW176" s="116" t="s">
        <v>2434</v>
      </c>
      <c r="AX176" s="116" t="s">
        <v>2435</v>
      </c>
      <c r="AY176" s="116" t="s">
        <v>2434</v>
      </c>
      <c r="AZ176" s="116" t="s">
        <v>2435</v>
      </c>
      <c r="BA176" s="116" t="str">
        <f t="shared" si="31"/>
        <v>R1C</v>
      </c>
    </row>
    <row r="177" spans="1:53" ht="15" x14ac:dyDescent="0.2">
      <c r="A177" s="58" t="str">
        <f t="shared" si="43"/>
        <v/>
      </c>
      <c r="B177" s="50">
        <f t="shared" si="42"/>
        <v>0</v>
      </c>
      <c r="C177" s="50"/>
      <c r="D177" s="59" t="str">
        <f t="shared" si="44"/>
        <v/>
      </c>
      <c r="E177" s="75"/>
      <c r="F177" s="60"/>
      <c r="G177" s="78"/>
      <c r="H177" s="85"/>
      <c r="I177" s="61"/>
      <c r="J177" s="62"/>
      <c r="K177" s="62"/>
      <c r="L177" s="62"/>
      <c r="M177" s="62"/>
      <c r="N177" s="62"/>
      <c r="O177" s="63"/>
      <c r="P177" s="64"/>
      <c r="Q177" s="65" t="str">
        <f t="shared" si="33"/>
        <v/>
      </c>
      <c r="R177" s="66" t="str">
        <f t="shared" si="34"/>
        <v/>
      </c>
      <c r="S177" s="65" t="str">
        <f t="shared" si="35"/>
        <v/>
      </c>
      <c r="T177" s="66" t="str">
        <f t="shared" si="36"/>
        <v/>
      </c>
      <c r="U177" s="67"/>
      <c r="V177" s="68" t="str">
        <f t="shared" si="37"/>
        <v/>
      </c>
      <c r="W177" s="68" t="str">
        <f t="shared" si="38"/>
        <v/>
      </c>
      <c r="X177" s="68" t="str">
        <f t="shared" si="39"/>
        <v/>
      </c>
      <c r="AK177" s="99" t="str">
        <f t="shared" si="40"/>
        <v/>
      </c>
      <c r="AL177" s="99" t="str">
        <f t="shared" si="41"/>
        <v/>
      </c>
      <c r="AV177" s="115" t="str">
        <f t="shared" si="30"/>
        <v>R1CCOMMUNITY PAEDIATRICS - WEST</v>
      </c>
      <c r="AW177" s="116" t="s">
        <v>2460</v>
      </c>
      <c r="AX177" s="116" t="s">
        <v>2461</v>
      </c>
      <c r="AY177" s="116" t="s">
        <v>2460</v>
      </c>
      <c r="AZ177" s="116" t="s">
        <v>2461</v>
      </c>
      <c r="BA177" s="116" t="str">
        <f t="shared" si="31"/>
        <v>R1C</v>
      </c>
    </row>
    <row r="178" spans="1:53" ht="15" x14ac:dyDescent="0.2">
      <c r="A178" s="58" t="str">
        <f t="shared" si="43"/>
        <v/>
      </c>
      <c r="B178" s="50">
        <f t="shared" si="42"/>
        <v>0</v>
      </c>
      <c r="C178" s="50"/>
      <c r="D178" s="59" t="str">
        <f t="shared" si="44"/>
        <v/>
      </c>
      <c r="E178" s="75"/>
      <c r="F178" s="60"/>
      <c r="G178" s="78"/>
      <c r="H178" s="85"/>
      <c r="I178" s="61"/>
      <c r="J178" s="62"/>
      <c r="K178" s="62"/>
      <c r="L178" s="62"/>
      <c r="M178" s="62"/>
      <c r="N178" s="62"/>
      <c r="O178" s="63"/>
      <c r="P178" s="64"/>
      <c r="Q178" s="65" t="str">
        <f t="shared" si="33"/>
        <v/>
      </c>
      <c r="R178" s="66" t="str">
        <f t="shared" si="34"/>
        <v/>
      </c>
      <c r="S178" s="65" t="str">
        <f t="shared" si="35"/>
        <v/>
      </c>
      <c r="T178" s="66" t="str">
        <f t="shared" si="36"/>
        <v/>
      </c>
      <c r="U178" s="67"/>
      <c r="V178" s="68" t="str">
        <f t="shared" si="37"/>
        <v/>
      </c>
      <c r="W178" s="68" t="str">
        <f t="shared" si="38"/>
        <v/>
      </c>
      <c r="X178" s="68" t="str">
        <f t="shared" si="39"/>
        <v/>
      </c>
      <c r="AK178" s="99" t="str">
        <f t="shared" si="40"/>
        <v/>
      </c>
      <c r="AL178" s="99" t="str">
        <f t="shared" si="41"/>
        <v/>
      </c>
      <c r="AV178" s="115" t="str">
        <f t="shared" si="30"/>
        <v>R1CCOMMUNITY PAEDS N.FOREST</v>
      </c>
      <c r="AW178" s="116" t="s">
        <v>2482</v>
      </c>
      <c r="AX178" s="116" t="s">
        <v>2483</v>
      </c>
      <c r="AY178" s="116" t="s">
        <v>2482</v>
      </c>
      <c r="AZ178" s="116" t="s">
        <v>2483</v>
      </c>
      <c r="BA178" s="116" t="str">
        <f t="shared" si="31"/>
        <v>R1C</v>
      </c>
    </row>
    <row r="179" spans="1:53" ht="15" x14ac:dyDescent="0.2">
      <c r="A179" s="58" t="str">
        <f t="shared" si="43"/>
        <v/>
      </c>
      <c r="B179" s="50">
        <f t="shared" si="42"/>
        <v>0</v>
      </c>
      <c r="C179" s="50"/>
      <c r="D179" s="59" t="str">
        <f t="shared" si="44"/>
        <v/>
      </c>
      <c r="E179" s="75"/>
      <c r="F179" s="60"/>
      <c r="G179" s="78"/>
      <c r="H179" s="85"/>
      <c r="I179" s="61"/>
      <c r="J179" s="62"/>
      <c r="K179" s="62"/>
      <c r="L179" s="62"/>
      <c r="M179" s="62"/>
      <c r="N179" s="62"/>
      <c r="O179" s="63"/>
      <c r="P179" s="64"/>
      <c r="Q179" s="65" t="str">
        <f t="shared" si="33"/>
        <v/>
      </c>
      <c r="R179" s="66" t="str">
        <f t="shared" si="34"/>
        <v/>
      </c>
      <c r="S179" s="65" t="str">
        <f t="shared" si="35"/>
        <v/>
      </c>
      <c r="T179" s="66" t="str">
        <f t="shared" si="36"/>
        <v/>
      </c>
      <c r="U179" s="67"/>
      <c r="V179" s="68" t="str">
        <f t="shared" si="37"/>
        <v/>
      </c>
      <c r="W179" s="68" t="str">
        <f t="shared" si="38"/>
        <v/>
      </c>
      <c r="X179" s="68" t="str">
        <f t="shared" si="39"/>
        <v/>
      </c>
      <c r="AK179" s="99" t="str">
        <f t="shared" si="40"/>
        <v/>
      </c>
      <c r="AL179" s="99" t="str">
        <f t="shared" si="41"/>
        <v/>
      </c>
      <c r="AV179" s="115" t="str">
        <f t="shared" si="30"/>
        <v>R1CCROWN HEIGHTS</v>
      </c>
      <c r="AW179" s="116" t="s">
        <v>2514</v>
      </c>
      <c r="AX179" s="116" t="s">
        <v>2515</v>
      </c>
      <c r="AY179" s="116" t="s">
        <v>2514</v>
      </c>
      <c r="AZ179" s="116" t="s">
        <v>2515</v>
      </c>
      <c r="BA179" s="116" t="str">
        <f t="shared" si="31"/>
        <v>R1C</v>
      </c>
    </row>
    <row r="180" spans="1:53" ht="15" x14ac:dyDescent="0.2">
      <c r="A180" s="58" t="str">
        <f t="shared" si="43"/>
        <v/>
      </c>
      <c r="B180" s="50">
        <f t="shared" si="42"/>
        <v>0</v>
      </c>
      <c r="C180" s="50"/>
      <c r="D180" s="59" t="str">
        <f t="shared" si="44"/>
        <v/>
      </c>
      <c r="E180" s="75"/>
      <c r="F180" s="60"/>
      <c r="G180" s="78"/>
      <c r="H180" s="85"/>
      <c r="I180" s="61"/>
      <c r="J180" s="62"/>
      <c r="K180" s="62"/>
      <c r="L180" s="62"/>
      <c r="M180" s="62"/>
      <c r="N180" s="62"/>
      <c r="O180" s="63"/>
      <c r="P180" s="64"/>
      <c r="Q180" s="65" t="str">
        <f t="shared" si="33"/>
        <v/>
      </c>
      <c r="R180" s="66" t="str">
        <f t="shared" si="34"/>
        <v/>
      </c>
      <c r="S180" s="65" t="str">
        <f t="shared" si="35"/>
        <v/>
      </c>
      <c r="T180" s="66" t="str">
        <f t="shared" si="36"/>
        <v/>
      </c>
      <c r="U180" s="67"/>
      <c r="V180" s="68" t="str">
        <f t="shared" si="37"/>
        <v/>
      </c>
      <c r="W180" s="68" t="str">
        <f t="shared" si="38"/>
        <v/>
      </c>
      <c r="X180" s="68" t="str">
        <f t="shared" si="39"/>
        <v/>
      </c>
      <c r="AK180" s="99" t="str">
        <f t="shared" si="40"/>
        <v/>
      </c>
      <c r="AL180" s="99" t="str">
        <f t="shared" si="41"/>
        <v/>
      </c>
      <c r="AV180" s="115" t="str">
        <f t="shared" si="30"/>
        <v>R1CEASTLEIGH DAS</v>
      </c>
      <c r="AW180" s="116" t="s">
        <v>2530</v>
      </c>
      <c r="AX180" s="116" t="s">
        <v>2531</v>
      </c>
      <c r="AY180" s="116" t="s">
        <v>2530</v>
      </c>
      <c r="AZ180" s="116" t="s">
        <v>2531</v>
      </c>
      <c r="BA180" s="116" t="str">
        <f t="shared" si="31"/>
        <v>R1C</v>
      </c>
    </row>
    <row r="181" spans="1:53" ht="15" x14ac:dyDescent="0.2">
      <c r="A181" s="58" t="str">
        <f t="shared" si="43"/>
        <v/>
      </c>
      <c r="B181" s="50">
        <f t="shared" si="42"/>
        <v>0</v>
      </c>
      <c r="C181" s="50"/>
      <c r="D181" s="59" t="str">
        <f t="shared" si="44"/>
        <v/>
      </c>
      <c r="E181" s="75"/>
      <c r="F181" s="60"/>
      <c r="G181" s="78"/>
      <c r="H181" s="85"/>
      <c r="I181" s="61"/>
      <c r="J181" s="62"/>
      <c r="K181" s="62"/>
      <c r="L181" s="62"/>
      <c r="M181" s="62"/>
      <c r="N181" s="62"/>
      <c r="O181" s="63"/>
      <c r="P181" s="64"/>
      <c r="Q181" s="65" t="str">
        <f t="shared" si="33"/>
        <v/>
      </c>
      <c r="R181" s="66" t="str">
        <f t="shared" si="34"/>
        <v/>
      </c>
      <c r="S181" s="65" t="str">
        <f t="shared" si="35"/>
        <v/>
      </c>
      <c r="T181" s="66" t="str">
        <f t="shared" si="36"/>
        <v/>
      </c>
      <c r="U181" s="67"/>
      <c r="V181" s="68" t="str">
        <f t="shared" si="37"/>
        <v/>
      </c>
      <c r="W181" s="68" t="str">
        <f t="shared" si="38"/>
        <v/>
      </c>
      <c r="X181" s="68" t="str">
        <f t="shared" si="39"/>
        <v/>
      </c>
      <c r="AK181" s="99" t="str">
        <f t="shared" si="40"/>
        <v/>
      </c>
      <c r="AL181" s="99" t="str">
        <f t="shared" si="41"/>
        <v/>
      </c>
      <c r="AV181" s="115" t="str">
        <f t="shared" si="30"/>
        <v>R1CELMLEIGH HOSPITAL</v>
      </c>
      <c r="AW181" s="116" t="s">
        <v>2526</v>
      </c>
      <c r="AX181" s="116" t="s">
        <v>2527</v>
      </c>
      <c r="AY181" s="116" t="s">
        <v>2526</v>
      </c>
      <c r="AZ181" s="116" t="s">
        <v>2527</v>
      </c>
      <c r="BA181" s="116" t="str">
        <f t="shared" si="31"/>
        <v>R1C</v>
      </c>
    </row>
    <row r="182" spans="1:53" ht="15" x14ac:dyDescent="0.2">
      <c r="A182" s="58" t="str">
        <f t="shared" si="43"/>
        <v/>
      </c>
      <c r="B182" s="50">
        <f t="shared" si="42"/>
        <v>0</v>
      </c>
      <c r="C182" s="50"/>
      <c r="D182" s="59" t="str">
        <f t="shared" si="44"/>
        <v/>
      </c>
      <c r="E182" s="75"/>
      <c r="F182" s="60"/>
      <c r="G182" s="78"/>
      <c r="H182" s="85"/>
      <c r="I182" s="61"/>
      <c r="J182" s="62"/>
      <c r="K182" s="62"/>
      <c r="L182" s="62"/>
      <c r="M182" s="62"/>
      <c r="N182" s="62"/>
      <c r="O182" s="63"/>
      <c r="P182" s="64"/>
      <c r="Q182" s="65" t="str">
        <f t="shared" si="33"/>
        <v/>
      </c>
      <c r="R182" s="66" t="str">
        <f t="shared" si="34"/>
        <v/>
      </c>
      <c r="S182" s="65" t="str">
        <f t="shared" si="35"/>
        <v/>
      </c>
      <c r="T182" s="66" t="str">
        <f t="shared" si="36"/>
        <v/>
      </c>
      <c r="U182" s="67"/>
      <c r="V182" s="68" t="str">
        <f t="shared" si="37"/>
        <v/>
      </c>
      <c r="W182" s="68" t="str">
        <f t="shared" si="38"/>
        <v/>
      </c>
      <c r="X182" s="68" t="str">
        <f t="shared" si="39"/>
        <v/>
      </c>
      <c r="AK182" s="99" t="str">
        <f t="shared" si="40"/>
        <v/>
      </c>
      <c r="AL182" s="99" t="str">
        <f t="shared" si="41"/>
        <v/>
      </c>
      <c r="AV182" s="115" t="str">
        <f t="shared" si="30"/>
        <v>R1CFANSHAWE WARD</v>
      </c>
      <c r="AW182" s="116" t="s">
        <v>2452</v>
      </c>
      <c r="AX182" s="116" t="s">
        <v>2453</v>
      </c>
      <c r="AY182" s="116" t="s">
        <v>2452</v>
      </c>
      <c r="AZ182" s="116" t="s">
        <v>2453</v>
      </c>
      <c r="BA182" s="116" t="str">
        <f t="shared" si="31"/>
        <v>R1C</v>
      </c>
    </row>
    <row r="183" spans="1:53" ht="15" x14ac:dyDescent="0.2">
      <c r="A183" s="58" t="str">
        <f t="shared" si="43"/>
        <v/>
      </c>
      <c r="B183" s="50">
        <f t="shared" si="42"/>
        <v>0</v>
      </c>
      <c r="C183" s="50"/>
      <c r="D183" s="59" t="str">
        <f t="shared" si="44"/>
        <v/>
      </c>
      <c r="E183" s="75"/>
      <c r="F183" s="60"/>
      <c r="G183" s="78"/>
      <c r="H183" s="85"/>
      <c r="I183" s="61"/>
      <c r="J183" s="62"/>
      <c r="K183" s="62"/>
      <c r="L183" s="62"/>
      <c r="M183" s="62"/>
      <c r="N183" s="62"/>
      <c r="O183" s="63"/>
      <c r="P183" s="64"/>
      <c r="Q183" s="65" t="str">
        <f t="shared" si="33"/>
        <v/>
      </c>
      <c r="R183" s="66" t="str">
        <f t="shared" si="34"/>
        <v/>
      </c>
      <c r="S183" s="65" t="str">
        <f t="shared" si="35"/>
        <v/>
      </c>
      <c r="T183" s="66" t="str">
        <f t="shared" si="36"/>
        <v/>
      </c>
      <c r="U183" s="67"/>
      <c r="V183" s="68" t="str">
        <f t="shared" si="37"/>
        <v/>
      </c>
      <c r="W183" s="68" t="str">
        <f t="shared" si="38"/>
        <v/>
      </c>
      <c r="X183" s="68" t="str">
        <f t="shared" si="39"/>
        <v/>
      </c>
      <c r="AK183" s="99" t="str">
        <f t="shared" si="40"/>
        <v/>
      </c>
      <c r="AL183" s="99" t="str">
        <f t="shared" si="41"/>
        <v/>
      </c>
      <c r="AV183" s="115" t="str">
        <f t="shared" si="30"/>
        <v>R1CFAREHAM COMMUNITY HOSPITAL</v>
      </c>
      <c r="AW183" s="116" t="s">
        <v>2498</v>
      </c>
      <c r="AX183" s="116" t="s">
        <v>2499</v>
      </c>
      <c r="AY183" s="116" t="s">
        <v>2498</v>
      </c>
      <c r="AZ183" s="116" t="s">
        <v>2499</v>
      </c>
      <c r="BA183" s="116" t="str">
        <f t="shared" si="31"/>
        <v>R1C</v>
      </c>
    </row>
    <row r="184" spans="1:53" ht="15" x14ac:dyDescent="0.2">
      <c r="A184" s="58" t="str">
        <f t="shared" si="43"/>
        <v/>
      </c>
      <c r="B184" s="50">
        <f t="shared" si="42"/>
        <v>0</v>
      </c>
      <c r="C184" s="50"/>
      <c r="D184" s="59" t="str">
        <f t="shared" si="44"/>
        <v/>
      </c>
      <c r="E184" s="75"/>
      <c r="F184" s="60"/>
      <c r="G184" s="78"/>
      <c r="H184" s="85"/>
      <c r="I184" s="61"/>
      <c r="J184" s="62"/>
      <c r="K184" s="62"/>
      <c r="L184" s="62"/>
      <c r="M184" s="62"/>
      <c r="N184" s="62"/>
      <c r="O184" s="63"/>
      <c r="P184" s="64"/>
      <c r="Q184" s="65" t="str">
        <f t="shared" si="33"/>
        <v/>
      </c>
      <c r="R184" s="66" t="str">
        <f t="shared" si="34"/>
        <v/>
      </c>
      <c r="S184" s="65" t="str">
        <f t="shared" si="35"/>
        <v/>
      </c>
      <c r="T184" s="66" t="str">
        <f t="shared" si="36"/>
        <v/>
      </c>
      <c r="U184" s="67"/>
      <c r="V184" s="68" t="str">
        <f t="shared" si="37"/>
        <v/>
      </c>
      <c r="W184" s="68" t="str">
        <f t="shared" si="38"/>
        <v/>
      </c>
      <c r="X184" s="68" t="str">
        <f t="shared" si="39"/>
        <v/>
      </c>
      <c r="AK184" s="99" t="str">
        <f t="shared" si="40"/>
        <v/>
      </c>
      <c r="AL184" s="99" t="str">
        <f t="shared" si="41"/>
        <v/>
      </c>
      <c r="AV184" s="115" t="str">
        <f t="shared" si="30"/>
        <v>R1CFAREHAM REACH UNIT</v>
      </c>
      <c r="AW184" s="116" t="s">
        <v>2476</v>
      </c>
      <c r="AX184" s="116" t="s">
        <v>2477</v>
      </c>
      <c r="AY184" s="116" t="s">
        <v>2476</v>
      </c>
      <c r="AZ184" s="116" t="s">
        <v>2477</v>
      </c>
      <c r="BA184" s="116" t="str">
        <f t="shared" si="31"/>
        <v>R1C</v>
      </c>
    </row>
    <row r="185" spans="1:53" ht="15" x14ac:dyDescent="0.2">
      <c r="A185" s="58" t="str">
        <f t="shared" si="43"/>
        <v/>
      </c>
      <c r="B185" s="50">
        <f t="shared" si="42"/>
        <v>0</v>
      </c>
      <c r="C185" s="50"/>
      <c r="D185" s="59" t="str">
        <f t="shared" si="44"/>
        <v/>
      </c>
      <c r="E185" s="75"/>
      <c r="F185" s="60"/>
      <c r="G185" s="78"/>
      <c r="H185" s="85"/>
      <c r="I185" s="61"/>
      <c r="J185" s="62"/>
      <c r="K185" s="62"/>
      <c r="L185" s="62"/>
      <c r="M185" s="62"/>
      <c r="N185" s="62"/>
      <c r="O185" s="63"/>
      <c r="P185" s="64"/>
      <c r="Q185" s="65" t="str">
        <f t="shared" si="33"/>
        <v/>
      </c>
      <c r="R185" s="66" t="str">
        <f t="shared" si="34"/>
        <v/>
      </c>
      <c r="S185" s="65" t="str">
        <f t="shared" si="35"/>
        <v/>
      </c>
      <c r="T185" s="66" t="str">
        <f t="shared" si="36"/>
        <v/>
      </c>
      <c r="U185" s="67"/>
      <c r="V185" s="68" t="str">
        <f t="shared" si="37"/>
        <v/>
      </c>
      <c r="W185" s="68" t="str">
        <f t="shared" si="38"/>
        <v/>
      </c>
      <c r="X185" s="68" t="str">
        <f t="shared" si="39"/>
        <v/>
      </c>
      <c r="AK185" s="99" t="str">
        <f t="shared" si="40"/>
        <v/>
      </c>
      <c r="AL185" s="99" t="str">
        <f t="shared" si="41"/>
        <v/>
      </c>
      <c r="AV185" s="115" t="str">
        <f t="shared" si="30"/>
        <v>R1CFENWICK HOSPITAL</v>
      </c>
      <c r="AW185" s="116" t="s">
        <v>2532</v>
      </c>
      <c r="AX185" s="116" t="s">
        <v>2533</v>
      </c>
      <c r="AY185" s="116" t="s">
        <v>2532</v>
      </c>
      <c r="AZ185" s="116" t="s">
        <v>2533</v>
      </c>
      <c r="BA185" s="116" t="str">
        <f t="shared" si="31"/>
        <v>R1C</v>
      </c>
    </row>
    <row r="186" spans="1:53" ht="15" x14ac:dyDescent="0.2">
      <c r="A186" s="58" t="str">
        <f t="shared" si="43"/>
        <v/>
      </c>
      <c r="B186" s="50">
        <f t="shared" si="42"/>
        <v>0</v>
      </c>
      <c r="C186" s="50"/>
      <c r="D186" s="59" t="str">
        <f t="shared" si="44"/>
        <v/>
      </c>
      <c r="E186" s="75"/>
      <c r="F186" s="60"/>
      <c r="G186" s="78"/>
      <c r="H186" s="85"/>
      <c r="I186" s="61"/>
      <c r="J186" s="62"/>
      <c r="K186" s="62"/>
      <c r="L186" s="62"/>
      <c r="M186" s="62"/>
      <c r="N186" s="62"/>
      <c r="O186" s="63"/>
      <c r="P186" s="64"/>
      <c r="Q186" s="65" t="str">
        <f t="shared" si="33"/>
        <v/>
      </c>
      <c r="R186" s="66" t="str">
        <f t="shared" si="34"/>
        <v/>
      </c>
      <c r="S186" s="65" t="str">
        <f t="shared" si="35"/>
        <v/>
      </c>
      <c r="T186" s="66" t="str">
        <f t="shared" si="36"/>
        <v/>
      </c>
      <c r="U186" s="67"/>
      <c r="V186" s="68" t="str">
        <f t="shared" si="37"/>
        <v/>
      </c>
      <c r="W186" s="68" t="str">
        <f t="shared" si="38"/>
        <v/>
      </c>
      <c r="X186" s="68" t="str">
        <f t="shared" si="39"/>
        <v/>
      </c>
      <c r="AK186" s="99" t="str">
        <f t="shared" si="40"/>
        <v/>
      </c>
      <c r="AL186" s="99" t="str">
        <f t="shared" si="41"/>
        <v/>
      </c>
      <c r="AV186" s="115" t="str">
        <f t="shared" si="30"/>
        <v>R1CFLEET COMMUNITY HOSPITAL</v>
      </c>
      <c r="AW186" s="116" t="s">
        <v>2502</v>
      </c>
      <c r="AX186" s="116" t="s">
        <v>2503</v>
      </c>
      <c r="AY186" s="116" t="s">
        <v>2502</v>
      </c>
      <c r="AZ186" s="116" t="s">
        <v>2503</v>
      </c>
      <c r="BA186" s="116" t="str">
        <f t="shared" si="31"/>
        <v>R1C</v>
      </c>
    </row>
    <row r="187" spans="1:53" ht="15" x14ac:dyDescent="0.2">
      <c r="A187" s="58" t="str">
        <f t="shared" si="43"/>
        <v/>
      </c>
      <c r="B187" s="50">
        <f t="shared" si="42"/>
        <v>0</v>
      </c>
      <c r="C187" s="50"/>
      <c r="D187" s="59" t="str">
        <f t="shared" si="44"/>
        <v/>
      </c>
      <c r="E187" s="75"/>
      <c r="F187" s="60"/>
      <c r="G187" s="78"/>
      <c r="H187" s="85"/>
      <c r="I187" s="61"/>
      <c r="J187" s="62"/>
      <c r="K187" s="62"/>
      <c r="L187" s="62"/>
      <c r="M187" s="62"/>
      <c r="N187" s="62"/>
      <c r="O187" s="63"/>
      <c r="P187" s="64"/>
      <c r="Q187" s="65" t="str">
        <f t="shared" si="33"/>
        <v/>
      </c>
      <c r="R187" s="66" t="str">
        <f t="shared" si="34"/>
        <v/>
      </c>
      <c r="S187" s="65" t="str">
        <f t="shared" si="35"/>
        <v/>
      </c>
      <c r="T187" s="66" t="str">
        <f t="shared" si="36"/>
        <v/>
      </c>
      <c r="U187" s="67"/>
      <c r="V187" s="68" t="str">
        <f t="shared" si="37"/>
        <v/>
      </c>
      <c r="W187" s="68" t="str">
        <f t="shared" si="38"/>
        <v/>
      </c>
      <c r="X187" s="68" t="str">
        <f t="shared" si="39"/>
        <v/>
      </c>
      <c r="AK187" s="99" t="str">
        <f t="shared" si="40"/>
        <v/>
      </c>
      <c r="AL187" s="99" t="str">
        <f t="shared" si="41"/>
        <v/>
      </c>
      <c r="AV187" s="115" t="str">
        <f t="shared" si="30"/>
        <v>R1CFRITH COTTAGE DAS</v>
      </c>
      <c r="AW187" s="116" t="s">
        <v>2425</v>
      </c>
      <c r="AX187" s="116" t="s">
        <v>2426</v>
      </c>
      <c r="AY187" s="116" t="s">
        <v>2425</v>
      </c>
      <c r="AZ187" s="116" t="s">
        <v>2426</v>
      </c>
      <c r="BA187" s="116" t="str">
        <f t="shared" si="31"/>
        <v>R1C</v>
      </c>
    </row>
    <row r="188" spans="1:53" ht="15" x14ac:dyDescent="0.2">
      <c r="A188" s="58" t="str">
        <f t="shared" si="43"/>
        <v/>
      </c>
      <c r="B188" s="50">
        <f t="shared" si="42"/>
        <v>0</v>
      </c>
      <c r="C188" s="50"/>
      <c r="D188" s="59" t="str">
        <f t="shared" si="44"/>
        <v/>
      </c>
      <c r="E188" s="75"/>
      <c r="F188" s="60"/>
      <c r="G188" s="78"/>
      <c r="H188" s="85"/>
      <c r="I188" s="61"/>
      <c r="J188" s="62"/>
      <c r="K188" s="62"/>
      <c r="L188" s="62"/>
      <c r="M188" s="62"/>
      <c r="N188" s="62"/>
      <c r="O188" s="63"/>
      <c r="P188" s="64"/>
      <c r="Q188" s="65" t="str">
        <f t="shared" si="33"/>
        <v/>
      </c>
      <c r="R188" s="66" t="str">
        <f t="shared" si="34"/>
        <v/>
      </c>
      <c r="S188" s="65" t="str">
        <f t="shared" si="35"/>
        <v/>
      </c>
      <c r="T188" s="66" t="str">
        <f t="shared" si="36"/>
        <v/>
      </c>
      <c r="U188" s="67"/>
      <c r="V188" s="68" t="str">
        <f t="shared" si="37"/>
        <v/>
      </c>
      <c r="W188" s="68" t="str">
        <f t="shared" si="38"/>
        <v/>
      </c>
      <c r="X188" s="68" t="str">
        <f t="shared" si="39"/>
        <v/>
      </c>
      <c r="AK188" s="99" t="str">
        <f t="shared" si="40"/>
        <v/>
      </c>
      <c r="AL188" s="99" t="str">
        <f t="shared" si="41"/>
        <v/>
      </c>
      <c r="AV188" s="115" t="str">
        <f t="shared" si="30"/>
        <v>R1CGOSPORT WAR MEMORIAL HOSPITAL</v>
      </c>
      <c r="AW188" s="116" t="s">
        <v>2472</v>
      </c>
      <c r="AX188" s="116" t="s">
        <v>2473</v>
      </c>
      <c r="AY188" s="116" t="s">
        <v>2472</v>
      </c>
      <c r="AZ188" s="116" t="s">
        <v>2473</v>
      </c>
      <c r="BA188" s="116" t="str">
        <f t="shared" si="31"/>
        <v>R1C</v>
      </c>
    </row>
    <row r="189" spans="1:53" ht="15" x14ac:dyDescent="0.2">
      <c r="A189" s="58" t="str">
        <f t="shared" si="43"/>
        <v/>
      </c>
      <c r="B189" s="50">
        <f t="shared" si="42"/>
        <v>0</v>
      </c>
      <c r="C189" s="50"/>
      <c r="D189" s="59" t="str">
        <f t="shared" si="44"/>
        <v/>
      </c>
      <c r="E189" s="75"/>
      <c r="F189" s="60"/>
      <c r="G189" s="78"/>
      <c r="H189" s="85"/>
      <c r="I189" s="61"/>
      <c r="J189" s="62"/>
      <c r="K189" s="62"/>
      <c r="L189" s="62"/>
      <c r="M189" s="62"/>
      <c r="N189" s="62"/>
      <c r="O189" s="63"/>
      <c r="P189" s="64"/>
      <c r="Q189" s="65" t="str">
        <f t="shared" si="33"/>
        <v/>
      </c>
      <c r="R189" s="66" t="str">
        <f t="shared" si="34"/>
        <v/>
      </c>
      <c r="S189" s="65" t="str">
        <f t="shared" si="35"/>
        <v/>
      </c>
      <c r="T189" s="66" t="str">
        <f t="shared" si="36"/>
        <v/>
      </c>
      <c r="U189" s="67"/>
      <c r="V189" s="68" t="str">
        <f t="shared" si="37"/>
        <v/>
      </c>
      <c r="W189" s="68" t="str">
        <f t="shared" si="38"/>
        <v/>
      </c>
      <c r="X189" s="68" t="str">
        <f t="shared" si="39"/>
        <v/>
      </c>
      <c r="AK189" s="99" t="str">
        <f t="shared" si="40"/>
        <v/>
      </c>
      <c r="AL189" s="99" t="str">
        <f t="shared" si="41"/>
        <v/>
      </c>
      <c r="AV189" s="115" t="str">
        <f t="shared" si="30"/>
        <v>R1CHAVANT WAR MEMORIAL HOSPITAL</v>
      </c>
      <c r="AW189" s="116" t="s">
        <v>2516</v>
      </c>
      <c r="AX189" s="116" t="s">
        <v>2517</v>
      </c>
      <c r="AY189" s="116" t="s">
        <v>2516</v>
      </c>
      <c r="AZ189" s="116" t="s">
        <v>2517</v>
      </c>
      <c r="BA189" s="116" t="str">
        <f t="shared" si="31"/>
        <v>R1C</v>
      </c>
    </row>
    <row r="190" spans="1:53" ht="15" x14ac:dyDescent="0.2">
      <c r="A190" s="58" t="str">
        <f t="shared" si="43"/>
        <v/>
      </c>
      <c r="B190" s="50">
        <f t="shared" si="42"/>
        <v>0</v>
      </c>
      <c r="C190" s="50"/>
      <c r="D190" s="59" t="str">
        <f t="shared" si="44"/>
        <v/>
      </c>
      <c r="E190" s="75"/>
      <c r="F190" s="60"/>
      <c r="G190" s="78"/>
      <c r="H190" s="85"/>
      <c r="I190" s="61"/>
      <c r="J190" s="62"/>
      <c r="K190" s="62"/>
      <c r="L190" s="62"/>
      <c r="M190" s="62"/>
      <c r="N190" s="62"/>
      <c r="O190" s="63"/>
      <c r="P190" s="64"/>
      <c r="Q190" s="65" t="str">
        <f t="shared" si="33"/>
        <v/>
      </c>
      <c r="R190" s="66" t="str">
        <f t="shared" si="34"/>
        <v/>
      </c>
      <c r="S190" s="65" t="str">
        <f t="shared" si="35"/>
        <v/>
      </c>
      <c r="T190" s="66" t="str">
        <f t="shared" si="36"/>
        <v/>
      </c>
      <c r="U190" s="67"/>
      <c r="V190" s="68" t="str">
        <f t="shared" si="37"/>
        <v/>
      </c>
      <c r="W190" s="68" t="str">
        <f t="shared" si="38"/>
        <v/>
      </c>
      <c r="X190" s="68" t="str">
        <f t="shared" si="39"/>
        <v/>
      </c>
      <c r="AK190" s="99" t="str">
        <f t="shared" si="40"/>
        <v/>
      </c>
      <c r="AL190" s="99" t="str">
        <f t="shared" si="41"/>
        <v/>
      </c>
      <c r="AV190" s="115" t="str">
        <f t="shared" si="30"/>
        <v>R1CHOOK SHADIE AT THE BASE</v>
      </c>
      <c r="AW190" s="116" t="s">
        <v>2494</v>
      </c>
      <c r="AX190" s="116" t="s">
        <v>2495</v>
      </c>
      <c r="AY190" s="116" t="s">
        <v>2494</v>
      </c>
      <c r="AZ190" s="116" t="s">
        <v>2495</v>
      </c>
      <c r="BA190" s="116" t="str">
        <f t="shared" si="31"/>
        <v>R1C</v>
      </c>
    </row>
    <row r="191" spans="1:53" ht="15" x14ac:dyDescent="0.2">
      <c r="A191" s="58" t="str">
        <f t="shared" si="43"/>
        <v/>
      </c>
      <c r="B191" s="50">
        <f t="shared" si="42"/>
        <v>0</v>
      </c>
      <c r="C191" s="50"/>
      <c r="D191" s="59" t="str">
        <f t="shared" si="44"/>
        <v/>
      </c>
      <c r="E191" s="75"/>
      <c r="F191" s="60"/>
      <c r="G191" s="78"/>
      <c r="H191" s="85"/>
      <c r="I191" s="61"/>
      <c r="J191" s="62"/>
      <c r="K191" s="62"/>
      <c r="L191" s="62"/>
      <c r="M191" s="62"/>
      <c r="N191" s="62"/>
      <c r="O191" s="63"/>
      <c r="P191" s="64"/>
      <c r="Q191" s="65" t="str">
        <f t="shared" si="33"/>
        <v/>
      </c>
      <c r="R191" s="66" t="str">
        <f t="shared" si="34"/>
        <v/>
      </c>
      <c r="S191" s="65" t="str">
        <f t="shared" si="35"/>
        <v/>
      </c>
      <c r="T191" s="66" t="str">
        <f t="shared" si="36"/>
        <v/>
      </c>
      <c r="U191" s="67"/>
      <c r="V191" s="68" t="str">
        <f t="shared" si="37"/>
        <v/>
      </c>
      <c r="W191" s="68" t="str">
        <f t="shared" si="38"/>
        <v/>
      </c>
      <c r="X191" s="68" t="str">
        <f t="shared" si="39"/>
        <v/>
      </c>
      <c r="AK191" s="99" t="str">
        <f t="shared" si="40"/>
        <v/>
      </c>
      <c r="AL191" s="99" t="str">
        <f t="shared" si="41"/>
        <v/>
      </c>
      <c r="AV191" s="115" t="str">
        <f t="shared" si="30"/>
        <v>R1CHUNTERCOMBE MANOR HOSPITAL</v>
      </c>
      <c r="AW191" s="116" t="s">
        <v>2484</v>
      </c>
      <c r="AX191" s="116" t="s">
        <v>2485</v>
      </c>
      <c r="AY191" s="116" t="s">
        <v>2484</v>
      </c>
      <c r="AZ191" s="116" t="s">
        <v>2485</v>
      </c>
      <c r="BA191" s="116" t="str">
        <f t="shared" si="31"/>
        <v>R1C</v>
      </c>
    </row>
    <row r="192" spans="1:53" ht="15" x14ac:dyDescent="0.2">
      <c r="A192" s="58" t="str">
        <f t="shared" si="43"/>
        <v/>
      </c>
      <c r="B192" s="50">
        <f t="shared" si="42"/>
        <v>0</v>
      </c>
      <c r="C192" s="50"/>
      <c r="D192" s="59" t="str">
        <f t="shared" si="44"/>
        <v/>
      </c>
      <c r="E192" s="75"/>
      <c r="F192" s="60"/>
      <c r="G192" s="78"/>
      <c r="H192" s="85"/>
      <c r="I192" s="61"/>
      <c r="J192" s="62"/>
      <c r="K192" s="62"/>
      <c r="L192" s="62"/>
      <c r="M192" s="62"/>
      <c r="N192" s="62"/>
      <c r="O192" s="63"/>
      <c r="P192" s="64"/>
      <c r="Q192" s="65" t="str">
        <f t="shared" si="33"/>
        <v/>
      </c>
      <c r="R192" s="66" t="str">
        <f t="shared" si="34"/>
        <v/>
      </c>
      <c r="S192" s="65" t="str">
        <f t="shared" si="35"/>
        <v/>
      </c>
      <c r="T192" s="66" t="str">
        <f t="shared" si="36"/>
        <v/>
      </c>
      <c r="U192" s="67"/>
      <c r="V192" s="68" t="str">
        <f t="shared" si="37"/>
        <v/>
      </c>
      <c r="W192" s="68" t="str">
        <f t="shared" si="38"/>
        <v/>
      </c>
      <c r="X192" s="68" t="str">
        <f t="shared" si="39"/>
        <v/>
      </c>
      <c r="AK192" s="99" t="str">
        <f t="shared" si="40"/>
        <v/>
      </c>
      <c r="AL192" s="99" t="str">
        <f t="shared" si="41"/>
        <v/>
      </c>
      <c r="AV192" s="115" t="str">
        <f t="shared" si="30"/>
        <v>R1CHYTHE HOSPITAL</v>
      </c>
      <c r="AW192" s="116" t="s">
        <v>2510</v>
      </c>
      <c r="AX192" s="116" t="s">
        <v>2511</v>
      </c>
      <c r="AY192" s="116" t="s">
        <v>2510</v>
      </c>
      <c r="AZ192" s="116" t="s">
        <v>2511</v>
      </c>
      <c r="BA192" s="116" t="str">
        <f t="shared" si="31"/>
        <v>R1C</v>
      </c>
    </row>
    <row r="193" spans="1:53" ht="15" x14ac:dyDescent="0.2">
      <c r="A193" s="58" t="str">
        <f t="shared" si="43"/>
        <v/>
      </c>
      <c r="B193" s="50">
        <f t="shared" si="42"/>
        <v>0</v>
      </c>
      <c r="C193" s="50"/>
      <c r="D193" s="59" t="str">
        <f t="shared" si="44"/>
        <v/>
      </c>
      <c r="E193" s="75"/>
      <c r="F193" s="60"/>
      <c r="G193" s="78"/>
      <c r="H193" s="85"/>
      <c r="I193" s="61"/>
      <c r="J193" s="62"/>
      <c r="K193" s="62"/>
      <c r="L193" s="62"/>
      <c r="M193" s="62"/>
      <c r="N193" s="62"/>
      <c r="O193" s="63"/>
      <c r="P193" s="64"/>
      <c r="Q193" s="65" t="str">
        <f t="shared" si="33"/>
        <v/>
      </c>
      <c r="R193" s="66" t="str">
        <f t="shared" si="34"/>
        <v/>
      </c>
      <c r="S193" s="65" t="str">
        <f t="shared" si="35"/>
        <v/>
      </c>
      <c r="T193" s="66" t="str">
        <f t="shared" si="36"/>
        <v/>
      </c>
      <c r="U193" s="67"/>
      <c r="V193" s="68" t="str">
        <f t="shared" si="37"/>
        <v/>
      </c>
      <c r="W193" s="68" t="str">
        <f t="shared" si="38"/>
        <v/>
      </c>
      <c r="X193" s="68" t="str">
        <f t="shared" si="39"/>
        <v/>
      </c>
      <c r="AK193" s="99" t="str">
        <f t="shared" si="40"/>
        <v/>
      </c>
      <c r="AL193" s="99" t="str">
        <f t="shared" si="41"/>
        <v/>
      </c>
      <c r="AV193" s="115" t="str">
        <f t="shared" si="30"/>
        <v>R1CINSCAPE</v>
      </c>
      <c r="AW193" s="116" t="s">
        <v>2480</v>
      </c>
      <c r="AX193" s="116" t="s">
        <v>2481</v>
      </c>
      <c r="AY193" s="116" t="s">
        <v>2480</v>
      </c>
      <c r="AZ193" s="116" t="s">
        <v>2481</v>
      </c>
      <c r="BA193" s="116" t="str">
        <f t="shared" si="31"/>
        <v>R1C</v>
      </c>
    </row>
    <row r="194" spans="1:53" ht="15" x14ac:dyDescent="0.2">
      <c r="A194" s="58" t="str">
        <f t="shared" si="43"/>
        <v/>
      </c>
      <c r="B194" s="50">
        <f t="shared" si="42"/>
        <v>0</v>
      </c>
      <c r="C194" s="50"/>
      <c r="D194" s="59" t="str">
        <f t="shared" si="44"/>
        <v/>
      </c>
      <c r="E194" s="75"/>
      <c r="F194" s="60"/>
      <c r="G194" s="78"/>
      <c r="H194" s="85"/>
      <c r="I194" s="61"/>
      <c r="J194" s="62"/>
      <c r="K194" s="62"/>
      <c r="L194" s="62"/>
      <c r="M194" s="62"/>
      <c r="N194" s="62"/>
      <c r="O194" s="63"/>
      <c r="P194" s="64"/>
      <c r="Q194" s="65" t="str">
        <f t="shared" si="33"/>
        <v/>
      </c>
      <c r="R194" s="66" t="str">
        <f t="shared" si="34"/>
        <v/>
      </c>
      <c r="S194" s="65" t="str">
        <f t="shared" si="35"/>
        <v/>
      </c>
      <c r="T194" s="66" t="str">
        <f t="shared" si="36"/>
        <v/>
      </c>
      <c r="U194" s="67"/>
      <c r="V194" s="68" t="str">
        <f t="shared" si="37"/>
        <v/>
      </c>
      <c r="W194" s="68" t="str">
        <f t="shared" si="38"/>
        <v/>
      </c>
      <c r="X194" s="68" t="str">
        <f t="shared" si="39"/>
        <v/>
      </c>
      <c r="AK194" s="99" t="str">
        <f t="shared" si="40"/>
        <v/>
      </c>
      <c r="AL194" s="99" t="str">
        <f t="shared" si="41"/>
        <v/>
      </c>
      <c r="AV194" s="115" t="str">
        <f t="shared" si="30"/>
        <v>R1CINTEGRATED DRUG TREATMENT</v>
      </c>
      <c r="AW194" s="116" t="s">
        <v>2464</v>
      </c>
      <c r="AX194" s="116" t="s">
        <v>2465</v>
      </c>
      <c r="AY194" s="116" t="s">
        <v>2464</v>
      </c>
      <c r="AZ194" s="116" t="s">
        <v>2465</v>
      </c>
      <c r="BA194" s="116" t="str">
        <f t="shared" si="31"/>
        <v>R1C</v>
      </c>
    </row>
    <row r="195" spans="1:53" ht="15" x14ac:dyDescent="0.2">
      <c r="A195" s="58" t="str">
        <f t="shared" si="43"/>
        <v/>
      </c>
      <c r="B195" s="50">
        <f t="shared" si="42"/>
        <v>0</v>
      </c>
      <c r="C195" s="50"/>
      <c r="D195" s="59" t="str">
        <f t="shared" si="44"/>
        <v/>
      </c>
      <c r="E195" s="75"/>
      <c r="F195" s="60"/>
      <c r="G195" s="78"/>
      <c r="H195" s="85"/>
      <c r="I195" s="61"/>
      <c r="J195" s="62"/>
      <c r="K195" s="62"/>
      <c r="L195" s="62"/>
      <c r="M195" s="62"/>
      <c r="N195" s="62"/>
      <c r="O195" s="63"/>
      <c r="P195" s="64"/>
      <c r="Q195" s="65" t="str">
        <f t="shared" si="33"/>
        <v/>
      </c>
      <c r="R195" s="66" t="str">
        <f t="shared" si="34"/>
        <v/>
      </c>
      <c r="S195" s="65" t="str">
        <f t="shared" si="35"/>
        <v/>
      </c>
      <c r="T195" s="66" t="str">
        <f t="shared" si="36"/>
        <v/>
      </c>
      <c r="U195" s="67"/>
      <c r="V195" s="68" t="str">
        <f t="shared" si="37"/>
        <v/>
      </c>
      <c r="W195" s="68" t="str">
        <f t="shared" si="38"/>
        <v/>
      </c>
      <c r="X195" s="68" t="str">
        <f t="shared" si="39"/>
        <v/>
      </c>
      <c r="AK195" s="99" t="str">
        <f t="shared" si="40"/>
        <v/>
      </c>
      <c r="AL195" s="99" t="str">
        <f t="shared" si="41"/>
        <v/>
      </c>
      <c r="AV195" s="115" t="str">
        <f t="shared" si="30"/>
        <v>R1CLOWER MOUNTBATTON GALLERY</v>
      </c>
      <c r="AW195" s="116" t="s">
        <v>2427</v>
      </c>
      <c r="AX195" s="116" t="s">
        <v>2428</v>
      </c>
      <c r="AY195" s="116" t="s">
        <v>2427</v>
      </c>
      <c r="AZ195" s="116" t="s">
        <v>2428</v>
      </c>
      <c r="BA195" s="116" t="str">
        <f t="shared" si="31"/>
        <v>R1C</v>
      </c>
    </row>
    <row r="196" spans="1:53" ht="15" x14ac:dyDescent="0.2">
      <c r="A196" s="58" t="str">
        <f t="shared" si="43"/>
        <v/>
      </c>
      <c r="B196" s="50">
        <f t="shared" si="42"/>
        <v>0</v>
      </c>
      <c r="C196" s="50"/>
      <c r="D196" s="59" t="str">
        <f t="shared" si="44"/>
        <v/>
      </c>
      <c r="E196" s="75"/>
      <c r="F196" s="60"/>
      <c r="G196" s="78"/>
      <c r="H196" s="85"/>
      <c r="I196" s="61"/>
      <c r="J196" s="62"/>
      <c r="K196" s="62"/>
      <c r="L196" s="62"/>
      <c r="M196" s="62"/>
      <c r="N196" s="62"/>
      <c r="O196" s="63"/>
      <c r="P196" s="64"/>
      <c r="Q196" s="65" t="str">
        <f t="shared" si="33"/>
        <v/>
      </c>
      <c r="R196" s="66" t="str">
        <f t="shared" si="34"/>
        <v/>
      </c>
      <c r="S196" s="65" t="str">
        <f t="shared" si="35"/>
        <v/>
      </c>
      <c r="T196" s="66" t="str">
        <f t="shared" si="36"/>
        <v/>
      </c>
      <c r="U196" s="67"/>
      <c r="V196" s="68" t="str">
        <f t="shared" si="37"/>
        <v/>
      </c>
      <c r="W196" s="68" t="str">
        <f t="shared" si="38"/>
        <v/>
      </c>
      <c r="X196" s="68" t="str">
        <f t="shared" si="39"/>
        <v/>
      </c>
      <c r="AK196" s="99" t="str">
        <f t="shared" si="40"/>
        <v/>
      </c>
      <c r="AL196" s="99" t="str">
        <f t="shared" si="41"/>
        <v/>
      </c>
      <c r="AV196" s="115" t="str">
        <f t="shared" si="30"/>
        <v>R1CLYMINGTON NEW FOREST HOSPITAL</v>
      </c>
      <c r="AW196" s="116" t="s">
        <v>2504</v>
      </c>
      <c r="AX196" s="116" t="s">
        <v>2505</v>
      </c>
      <c r="AY196" s="116" t="s">
        <v>2504</v>
      </c>
      <c r="AZ196" s="116" t="s">
        <v>2505</v>
      </c>
      <c r="BA196" s="116" t="str">
        <f t="shared" si="31"/>
        <v>R1C</v>
      </c>
    </row>
    <row r="197" spans="1:53" ht="15" x14ac:dyDescent="0.2">
      <c r="A197" s="58" t="str">
        <f t="shared" si="43"/>
        <v/>
      </c>
      <c r="B197" s="50">
        <f t="shared" si="42"/>
        <v>0</v>
      </c>
      <c r="C197" s="50"/>
      <c r="D197" s="59" t="str">
        <f t="shared" si="44"/>
        <v/>
      </c>
      <c r="E197" s="75"/>
      <c r="F197" s="60"/>
      <c r="G197" s="78"/>
      <c r="H197" s="85"/>
      <c r="I197" s="61"/>
      <c r="J197" s="62"/>
      <c r="K197" s="62"/>
      <c r="L197" s="62"/>
      <c r="M197" s="62"/>
      <c r="N197" s="62"/>
      <c r="O197" s="63"/>
      <c r="P197" s="64"/>
      <c r="Q197" s="65" t="str">
        <f t="shared" si="33"/>
        <v/>
      </c>
      <c r="R197" s="66" t="str">
        <f t="shared" si="34"/>
        <v/>
      </c>
      <c r="S197" s="65" t="str">
        <f t="shared" si="35"/>
        <v/>
      </c>
      <c r="T197" s="66" t="str">
        <f t="shared" si="36"/>
        <v/>
      </c>
      <c r="U197" s="67"/>
      <c r="V197" s="68" t="str">
        <f t="shared" si="37"/>
        <v/>
      </c>
      <c r="W197" s="68" t="str">
        <f t="shared" si="38"/>
        <v/>
      </c>
      <c r="X197" s="68" t="str">
        <f t="shared" si="39"/>
        <v/>
      </c>
      <c r="AK197" s="99" t="str">
        <f t="shared" si="40"/>
        <v/>
      </c>
      <c r="AL197" s="99" t="str">
        <f t="shared" si="41"/>
        <v/>
      </c>
      <c r="AV197" s="115" t="str">
        <f t="shared" si="30"/>
        <v>R1CMILFORD WAR MEMORIAL HOSPITAL</v>
      </c>
      <c r="AW197" s="116" t="s">
        <v>2506</v>
      </c>
      <c r="AX197" s="116" t="s">
        <v>2507</v>
      </c>
      <c r="AY197" s="116" t="s">
        <v>2506</v>
      </c>
      <c r="AZ197" s="116" t="s">
        <v>2507</v>
      </c>
      <c r="BA197" s="116" t="str">
        <f t="shared" si="31"/>
        <v>R1C</v>
      </c>
    </row>
    <row r="198" spans="1:53" ht="15" x14ac:dyDescent="0.2">
      <c r="A198" s="58" t="str">
        <f t="shared" si="43"/>
        <v/>
      </c>
      <c r="B198" s="50">
        <f t="shared" si="42"/>
        <v>0</v>
      </c>
      <c r="C198" s="50"/>
      <c r="D198" s="59" t="str">
        <f t="shared" si="44"/>
        <v/>
      </c>
      <c r="E198" s="75"/>
      <c r="F198" s="60"/>
      <c r="G198" s="78"/>
      <c r="H198" s="85"/>
      <c r="I198" s="61"/>
      <c r="J198" s="62"/>
      <c r="K198" s="62"/>
      <c r="L198" s="62"/>
      <c r="M198" s="62"/>
      <c r="N198" s="62"/>
      <c r="O198" s="63"/>
      <c r="P198" s="64"/>
      <c r="Q198" s="65" t="str">
        <f t="shared" si="33"/>
        <v/>
      </c>
      <c r="R198" s="66" t="str">
        <f t="shared" si="34"/>
        <v/>
      </c>
      <c r="S198" s="65" t="str">
        <f t="shared" si="35"/>
        <v/>
      </c>
      <c r="T198" s="66" t="str">
        <f t="shared" si="36"/>
        <v/>
      </c>
      <c r="U198" s="67"/>
      <c r="V198" s="68" t="str">
        <f t="shared" si="37"/>
        <v/>
      </c>
      <c r="W198" s="68" t="str">
        <f t="shared" si="38"/>
        <v/>
      </c>
      <c r="X198" s="68" t="str">
        <f t="shared" si="39"/>
        <v/>
      </c>
      <c r="AK198" s="99" t="str">
        <f t="shared" si="40"/>
        <v/>
      </c>
      <c r="AL198" s="99" t="str">
        <f t="shared" si="41"/>
        <v/>
      </c>
      <c r="AV198" s="115" t="str">
        <f t="shared" si="30"/>
        <v>R1CMINOR INJURIES UNIT</v>
      </c>
      <c r="AW198" s="116" t="s">
        <v>2512</v>
      </c>
      <c r="AX198" s="116" t="s">
        <v>2513</v>
      </c>
      <c r="AY198" s="116" t="s">
        <v>2512</v>
      </c>
      <c r="AZ198" s="116" t="s">
        <v>2513</v>
      </c>
      <c r="BA198" s="116" t="str">
        <f t="shared" si="31"/>
        <v>R1C</v>
      </c>
    </row>
    <row r="199" spans="1:53" ht="15" x14ac:dyDescent="0.2">
      <c r="A199" s="58" t="str">
        <f t="shared" si="43"/>
        <v/>
      </c>
      <c r="B199" s="50">
        <f t="shared" si="42"/>
        <v>0</v>
      </c>
      <c r="C199" s="50"/>
      <c r="D199" s="59" t="str">
        <f t="shared" si="44"/>
        <v/>
      </c>
      <c r="E199" s="75"/>
      <c r="F199" s="60"/>
      <c r="G199" s="78"/>
      <c r="H199" s="85"/>
      <c r="I199" s="61"/>
      <c r="J199" s="62"/>
      <c r="K199" s="62"/>
      <c r="L199" s="62"/>
      <c r="M199" s="62"/>
      <c r="N199" s="62"/>
      <c r="O199" s="63"/>
      <c r="P199" s="64"/>
      <c r="Q199" s="65" t="str">
        <f t="shared" si="33"/>
        <v/>
      </c>
      <c r="R199" s="66" t="str">
        <f t="shared" si="34"/>
        <v/>
      </c>
      <c r="S199" s="65" t="str">
        <f t="shared" si="35"/>
        <v/>
      </c>
      <c r="T199" s="66" t="str">
        <f t="shared" si="36"/>
        <v/>
      </c>
      <c r="U199" s="67"/>
      <c r="V199" s="68" t="str">
        <f t="shared" si="37"/>
        <v/>
      </c>
      <c r="W199" s="68" t="str">
        <f t="shared" si="38"/>
        <v/>
      </c>
      <c r="X199" s="68" t="str">
        <f t="shared" si="39"/>
        <v/>
      </c>
      <c r="AK199" s="99" t="str">
        <f t="shared" si="40"/>
        <v/>
      </c>
      <c r="AL199" s="99" t="str">
        <f t="shared" si="41"/>
        <v/>
      </c>
      <c r="AV199" s="115" t="str">
        <f t="shared" si="30"/>
        <v>R1CMOORGREEN HOSPITAL</v>
      </c>
      <c r="AW199" s="116" t="s">
        <v>2419</v>
      </c>
      <c r="AX199" s="116" t="s">
        <v>2420</v>
      </c>
      <c r="AY199" s="116" t="s">
        <v>2419</v>
      </c>
      <c r="AZ199" s="116" t="s">
        <v>2420</v>
      </c>
      <c r="BA199" s="116" t="str">
        <f t="shared" si="31"/>
        <v>R1C</v>
      </c>
    </row>
    <row r="200" spans="1:53" ht="15" x14ac:dyDescent="0.2">
      <c r="A200" s="58" t="str">
        <f t="shared" si="43"/>
        <v/>
      </c>
      <c r="B200" s="50">
        <f t="shared" si="42"/>
        <v>0</v>
      </c>
      <c r="C200" s="50"/>
      <c r="D200" s="59" t="str">
        <f t="shared" si="44"/>
        <v/>
      </c>
      <c r="E200" s="75"/>
      <c r="F200" s="60"/>
      <c r="G200" s="78"/>
      <c r="H200" s="85"/>
      <c r="I200" s="61"/>
      <c r="J200" s="62"/>
      <c r="K200" s="62"/>
      <c r="L200" s="62"/>
      <c r="M200" s="62"/>
      <c r="N200" s="62"/>
      <c r="O200" s="63"/>
      <c r="P200" s="64"/>
      <c r="Q200" s="65" t="str">
        <f t="shared" si="33"/>
        <v/>
      </c>
      <c r="R200" s="66" t="str">
        <f t="shared" si="34"/>
        <v/>
      </c>
      <c r="S200" s="65" t="str">
        <f t="shared" si="35"/>
        <v/>
      </c>
      <c r="T200" s="66" t="str">
        <f t="shared" si="36"/>
        <v/>
      </c>
      <c r="U200" s="67"/>
      <c r="V200" s="68" t="str">
        <f t="shared" si="37"/>
        <v/>
      </c>
      <c r="W200" s="68" t="str">
        <f t="shared" si="38"/>
        <v/>
      </c>
      <c r="X200" s="68" t="str">
        <f t="shared" si="39"/>
        <v/>
      </c>
      <c r="AK200" s="99" t="str">
        <f t="shared" si="40"/>
        <v/>
      </c>
      <c r="AL200" s="99" t="str">
        <f t="shared" si="41"/>
        <v/>
      </c>
      <c r="AV200" s="115" t="str">
        <f t="shared" si="30"/>
        <v>R1CNEW FOREST DAS</v>
      </c>
      <c r="AW200" s="116" t="s">
        <v>2470</v>
      </c>
      <c r="AX200" s="116" t="s">
        <v>2471</v>
      </c>
      <c r="AY200" s="116" t="s">
        <v>2470</v>
      </c>
      <c r="AZ200" s="116" t="s">
        <v>2471</v>
      </c>
      <c r="BA200" s="116" t="str">
        <f t="shared" si="31"/>
        <v>R1C</v>
      </c>
    </row>
    <row r="201" spans="1:53" ht="15" x14ac:dyDescent="0.2">
      <c r="A201" s="58" t="str">
        <f t="shared" si="43"/>
        <v/>
      </c>
      <c r="B201" s="50">
        <f t="shared" si="42"/>
        <v>0</v>
      </c>
      <c r="C201" s="50"/>
      <c r="D201" s="59" t="str">
        <f t="shared" si="44"/>
        <v/>
      </c>
      <c r="E201" s="75"/>
      <c r="F201" s="60"/>
      <c r="G201" s="78"/>
      <c r="H201" s="85"/>
      <c r="I201" s="61"/>
      <c r="J201" s="62"/>
      <c r="K201" s="62"/>
      <c r="L201" s="62"/>
      <c r="M201" s="62"/>
      <c r="N201" s="62"/>
      <c r="O201" s="63"/>
      <c r="P201" s="64"/>
      <c r="Q201" s="65" t="str">
        <f t="shared" si="33"/>
        <v/>
      </c>
      <c r="R201" s="66" t="str">
        <f t="shared" si="34"/>
        <v/>
      </c>
      <c r="S201" s="65" t="str">
        <f t="shared" si="35"/>
        <v/>
      </c>
      <c r="T201" s="66" t="str">
        <f t="shared" si="36"/>
        <v/>
      </c>
      <c r="U201" s="67"/>
      <c r="V201" s="68" t="str">
        <f t="shared" si="37"/>
        <v/>
      </c>
      <c r="W201" s="68" t="str">
        <f t="shared" si="38"/>
        <v/>
      </c>
      <c r="X201" s="68" t="str">
        <f t="shared" si="39"/>
        <v/>
      </c>
      <c r="AK201" s="99" t="str">
        <f t="shared" si="40"/>
        <v/>
      </c>
      <c r="AL201" s="99" t="str">
        <f t="shared" si="41"/>
        <v/>
      </c>
      <c r="AV201" s="115" t="str">
        <f t="shared" si="30"/>
        <v>R1CNO LIMITS</v>
      </c>
      <c r="AW201" s="116" t="s">
        <v>2508</v>
      </c>
      <c r="AX201" s="116" t="s">
        <v>2509</v>
      </c>
      <c r="AY201" s="116" t="s">
        <v>2508</v>
      </c>
      <c r="AZ201" s="116" t="s">
        <v>2509</v>
      </c>
      <c r="BA201" s="116" t="str">
        <f t="shared" si="31"/>
        <v>R1C</v>
      </c>
    </row>
    <row r="202" spans="1:53" ht="15" x14ac:dyDescent="0.2">
      <c r="A202" s="58" t="str">
        <f t="shared" si="43"/>
        <v/>
      </c>
      <c r="B202" s="50">
        <f t="shared" si="42"/>
        <v>0</v>
      </c>
      <c r="C202" s="50"/>
      <c r="D202" s="59" t="str">
        <f t="shared" si="44"/>
        <v/>
      </c>
      <c r="E202" s="75"/>
      <c r="F202" s="60"/>
      <c r="G202" s="78"/>
      <c r="H202" s="85"/>
      <c r="I202" s="61"/>
      <c r="J202" s="62"/>
      <c r="K202" s="62"/>
      <c r="L202" s="62"/>
      <c r="M202" s="62"/>
      <c r="N202" s="62"/>
      <c r="O202" s="63"/>
      <c r="P202" s="64"/>
      <c r="Q202" s="65" t="str">
        <f t="shared" si="33"/>
        <v/>
      </c>
      <c r="R202" s="66" t="str">
        <f t="shared" si="34"/>
        <v/>
      </c>
      <c r="S202" s="65" t="str">
        <f t="shared" si="35"/>
        <v/>
      </c>
      <c r="T202" s="66" t="str">
        <f t="shared" si="36"/>
        <v/>
      </c>
      <c r="U202" s="67"/>
      <c r="V202" s="68" t="str">
        <f t="shared" si="37"/>
        <v/>
      </c>
      <c r="W202" s="68" t="str">
        <f t="shared" si="38"/>
        <v/>
      </c>
      <c r="X202" s="68" t="str">
        <f t="shared" si="39"/>
        <v/>
      </c>
      <c r="AK202" s="99" t="str">
        <f t="shared" si="40"/>
        <v/>
      </c>
      <c r="AL202" s="99" t="str">
        <f t="shared" si="41"/>
        <v/>
      </c>
      <c r="AV202" s="115" t="str">
        <f t="shared" si="30"/>
        <v>R1CNO LIMITS - SHIRLEY</v>
      </c>
      <c r="AW202" s="116" t="s">
        <v>2520</v>
      </c>
      <c r="AX202" s="116" t="s">
        <v>2521</v>
      </c>
      <c r="AY202" s="116" t="s">
        <v>2520</v>
      </c>
      <c r="AZ202" s="116" t="s">
        <v>2521</v>
      </c>
      <c r="BA202" s="116" t="str">
        <f t="shared" si="31"/>
        <v>R1C</v>
      </c>
    </row>
    <row r="203" spans="1:53" ht="15" x14ac:dyDescent="0.2">
      <c r="A203" s="58" t="str">
        <f t="shared" si="43"/>
        <v/>
      </c>
      <c r="B203" s="50">
        <f t="shared" si="42"/>
        <v>0</v>
      </c>
      <c r="C203" s="50"/>
      <c r="D203" s="59" t="str">
        <f t="shared" si="44"/>
        <v/>
      </c>
      <c r="E203" s="75"/>
      <c r="F203" s="60"/>
      <c r="G203" s="78"/>
      <c r="H203" s="85"/>
      <c r="I203" s="61"/>
      <c r="J203" s="62"/>
      <c r="K203" s="62"/>
      <c r="L203" s="62"/>
      <c r="M203" s="62"/>
      <c r="N203" s="62"/>
      <c r="O203" s="63"/>
      <c r="P203" s="64"/>
      <c r="Q203" s="65" t="str">
        <f t="shared" si="33"/>
        <v/>
      </c>
      <c r="R203" s="66" t="str">
        <f t="shared" si="34"/>
        <v/>
      </c>
      <c r="S203" s="65" t="str">
        <f t="shared" si="35"/>
        <v/>
      </c>
      <c r="T203" s="66" t="str">
        <f t="shared" si="36"/>
        <v/>
      </c>
      <c r="U203" s="67"/>
      <c r="V203" s="68" t="str">
        <f t="shared" si="37"/>
        <v/>
      </c>
      <c r="W203" s="68" t="str">
        <f t="shared" si="38"/>
        <v/>
      </c>
      <c r="X203" s="68" t="str">
        <f t="shared" si="39"/>
        <v/>
      </c>
      <c r="AK203" s="99" t="str">
        <f t="shared" si="40"/>
        <v/>
      </c>
      <c r="AL203" s="99" t="str">
        <f t="shared" si="41"/>
        <v/>
      </c>
      <c r="AV203" s="115" t="str">
        <f t="shared" si="30"/>
        <v>R1CNO LIMITS - SHOLING</v>
      </c>
      <c r="AW203" s="116" t="s">
        <v>2522</v>
      </c>
      <c r="AX203" s="116" t="s">
        <v>2523</v>
      </c>
      <c r="AY203" s="116" t="s">
        <v>2522</v>
      </c>
      <c r="AZ203" s="116" t="s">
        <v>2523</v>
      </c>
      <c r="BA203" s="116" t="str">
        <f t="shared" si="31"/>
        <v>R1C</v>
      </c>
    </row>
    <row r="204" spans="1:53" ht="15" x14ac:dyDescent="0.2">
      <c r="A204" s="58" t="str">
        <f t="shared" si="43"/>
        <v/>
      </c>
      <c r="B204" s="50">
        <f t="shared" si="42"/>
        <v>0</v>
      </c>
      <c r="C204" s="50"/>
      <c r="D204" s="59" t="str">
        <f t="shared" si="44"/>
        <v/>
      </c>
      <c r="E204" s="75"/>
      <c r="F204" s="60"/>
      <c r="G204" s="78"/>
      <c r="H204" s="85"/>
      <c r="I204" s="61"/>
      <c r="J204" s="62"/>
      <c r="K204" s="62"/>
      <c r="L204" s="62"/>
      <c r="M204" s="62"/>
      <c r="N204" s="62"/>
      <c r="O204" s="63"/>
      <c r="P204" s="64"/>
      <c r="Q204" s="65" t="str">
        <f t="shared" si="33"/>
        <v/>
      </c>
      <c r="R204" s="66" t="str">
        <f t="shared" si="34"/>
        <v/>
      </c>
      <c r="S204" s="65" t="str">
        <f t="shared" si="35"/>
        <v/>
      </c>
      <c r="T204" s="66" t="str">
        <f t="shared" si="36"/>
        <v/>
      </c>
      <c r="U204" s="67"/>
      <c r="V204" s="68" t="str">
        <f t="shared" si="37"/>
        <v/>
      </c>
      <c r="W204" s="68" t="str">
        <f t="shared" si="38"/>
        <v/>
      </c>
      <c r="X204" s="68" t="str">
        <f t="shared" si="39"/>
        <v/>
      </c>
      <c r="AK204" s="99" t="str">
        <f t="shared" si="40"/>
        <v/>
      </c>
      <c r="AL204" s="99" t="str">
        <f t="shared" si="41"/>
        <v/>
      </c>
      <c r="AV204" s="115" t="str">
        <f t="shared" ref="AV204:AV267" si="45">CONCATENATE(LEFT(AW204, 3),AX204)</f>
        <v>R1COAKRIDGE HALL FOR ALL</v>
      </c>
      <c r="AW204" s="116" t="s">
        <v>2524</v>
      </c>
      <c r="AX204" s="116" t="s">
        <v>2525</v>
      </c>
      <c r="AY204" s="116" t="s">
        <v>2524</v>
      </c>
      <c r="AZ204" s="116" t="s">
        <v>2525</v>
      </c>
      <c r="BA204" s="116" t="str">
        <f t="shared" ref="BA204:BA267" si="46">LEFT(AY204,3)</f>
        <v>R1C</v>
      </c>
    </row>
    <row r="205" spans="1:53" ht="15" x14ac:dyDescent="0.2">
      <c r="A205" s="58" t="str">
        <f t="shared" si="43"/>
        <v/>
      </c>
      <c r="B205" s="50">
        <f t="shared" si="42"/>
        <v>0</v>
      </c>
      <c r="C205" s="50"/>
      <c r="D205" s="59" t="str">
        <f t="shared" si="44"/>
        <v/>
      </c>
      <c r="E205" s="75"/>
      <c r="F205" s="60"/>
      <c r="G205" s="78"/>
      <c r="H205" s="85"/>
      <c r="I205" s="61"/>
      <c r="J205" s="62"/>
      <c r="K205" s="62"/>
      <c r="L205" s="62"/>
      <c r="M205" s="62"/>
      <c r="N205" s="62"/>
      <c r="O205" s="63"/>
      <c r="P205" s="64"/>
      <c r="Q205" s="65" t="str">
        <f t="shared" si="33"/>
        <v/>
      </c>
      <c r="R205" s="66" t="str">
        <f t="shared" si="34"/>
        <v/>
      </c>
      <c r="S205" s="65" t="str">
        <f t="shared" si="35"/>
        <v/>
      </c>
      <c r="T205" s="66" t="str">
        <f t="shared" si="36"/>
        <v/>
      </c>
      <c r="U205" s="67"/>
      <c r="V205" s="68" t="str">
        <f t="shared" si="37"/>
        <v/>
      </c>
      <c r="W205" s="68" t="str">
        <f t="shared" si="38"/>
        <v/>
      </c>
      <c r="X205" s="68" t="str">
        <f t="shared" si="39"/>
        <v/>
      </c>
      <c r="AK205" s="99" t="str">
        <f t="shared" si="40"/>
        <v/>
      </c>
      <c r="AL205" s="99" t="str">
        <f t="shared" si="41"/>
        <v/>
      </c>
      <c r="AV205" s="115" t="str">
        <f t="shared" si="45"/>
        <v>R1COLDER PERS MENTAL HEALTH</v>
      </c>
      <c r="AW205" s="116" t="s">
        <v>2436</v>
      </c>
      <c r="AX205" s="116" t="s">
        <v>2437</v>
      </c>
      <c r="AY205" s="116" t="s">
        <v>2436</v>
      </c>
      <c r="AZ205" s="116" t="s">
        <v>2437</v>
      </c>
      <c r="BA205" s="116" t="str">
        <f t="shared" si="46"/>
        <v>R1C</v>
      </c>
    </row>
    <row r="206" spans="1:53" ht="15" x14ac:dyDescent="0.2">
      <c r="A206" s="58" t="str">
        <f t="shared" si="43"/>
        <v/>
      </c>
      <c r="B206" s="50">
        <f t="shared" si="42"/>
        <v>0</v>
      </c>
      <c r="C206" s="50"/>
      <c r="D206" s="59" t="str">
        <f t="shared" ref="D206:D213" si="47">IF(ISNA(VLOOKUP($E$5&amp;E206,$AV:$AW,2,FALSE)),"",VLOOKUP($E$5&amp;E206,$AV:$AW,2,FALSE))</f>
        <v/>
      </c>
      <c r="E206" s="75"/>
      <c r="F206" s="60"/>
      <c r="G206" s="78"/>
      <c r="H206" s="85"/>
      <c r="I206" s="61"/>
      <c r="J206" s="62"/>
      <c r="K206" s="62"/>
      <c r="L206" s="62"/>
      <c r="M206" s="62"/>
      <c r="N206" s="62"/>
      <c r="O206" s="63"/>
      <c r="P206" s="64"/>
      <c r="Q206" s="65" t="str">
        <f t="shared" si="33"/>
        <v/>
      </c>
      <c r="R206" s="66" t="str">
        <f t="shared" si="34"/>
        <v/>
      </c>
      <c r="S206" s="65" t="str">
        <f t="shared" si="35"/>
        <v/>
      </c>
      <c r="T206" s="66" t="str">
        <f t="shared" si="36"/>
        <v/>
      </c>
      <c r="U206" s="67"/>
      <c r="V206" s="68" t="str">
        <f t="shared" si="37"/>
        <v/>
      </c>
      <c r="W206" s="68" t="str">
        <f t="shared" si="38"/>
        <v/>
      </c>
      <c r="X206" s="68" t="str">
        <f t="shared" si="39"/>
        <v/>
      </c>
      <c r="AK206" s="99" t="str">
        <f t="shared" si="40"/>
        <v/>
      </c>
      <c r="AL206" s="99" t="str">
        <f t="shared" si="41"/>
        <v/>
      </c>
      <c r="AV206" s="115" t="str">
        <f t="shared" si="45"/>
        <v>R1CPETERSFIELD HOSPITAL</v>
      </c>
      <c r="AW206" s="116" t="s">
        <v>2492</v>
      </c>
      <c r="AX206" s="116" t="s">
        <v>2493</v>
      </c>
      <c r="AY206" s="116" t="s">
        <v>2492</v>
      </c>
      <c r="AZ206" s="116" t="s">
        <v>2493</v>
      </c>
      <c r="BA206" s="116" t="str">
        <f t="shared" si="46"/>
        <v>R1C</v>
      </c>
    </row>
    <row r="207" spans="1:53" ht="15" x14ac:dyDescent="0.2">
      <c r="A207" s="58" t="str">
        <f t="shared" si="43"/>
        <v/>
      </c>
      <c r="B207" s="50">
        <f t="shared" si="42"/>
        <v>0</v>
      </c>
      <c r="C207" s="50"/>
      <c r="D207" s="59" t="str">
        <f t="shared" si="47"/>
        <v/>
      </c>
      <c r="E207" s="75"/>
      <c r="F207" s="60"/>
      <c r="G207" s="78"/>
      <c r="H207" s="85"/>
      <c r="I207" s="61"/>
      <c r="J207" s="62"/>
      <c r="K207" s="62"/>
      <c r="L207" s="62"/>
      <c r="M207" s="62"/>
      <c r="N207" s="62"/>
      <c r="O207" s="63"/>
      <c r="P207" s="64"/>
      <c r="Q207" s="65" t="str">
        <f t="shared" ref="Q207:Q213" si="48">IF(ISERROR(IF($I207="","",J207/I207)),"-",(IF($I207="","",J207/I207)))</f>
        <v/>
      </c>
      <c r="R207" s="66" t="str">
        <f t="shared" ref="R207:R213" si="49">IF(ISERROR(IF(K207="","",L207/K207)),"-",(IF(K207="","",L207/K207)))</f>
        <v/>
      </c>
      <c r="S207" s="65" t="str">
        <f t="shared" ref="S207:S213" si="50">IF(ISERROR(IF(M207="","",N207/M207)),"-",(IF(M207="","",N207/M207)))</f>
        <v/>
      </c>
      <c r="T207" s="66" t="str">
        <f t="shared" ref="T207:T213" si="51">IF(ISERROR(IF(O207="","",P207/O207)),"-",IF(O207="","",P207/O207))</f>
        <v/>
      </c>
      <c r="U207" s="67"/>
      <c r="V207" s="68" t="str">
        <f t="shared" ref="V207:V213" si="52">IF(ISERROR(IF($U207="","",SUM(J207,N207)/$U207)),"-",(IF($U207="","",SUM(J207,N207)/$U207)))</f>
        <v/>
      </c>
      <c r="W207" s="68" t="str">
        <f t="shared" ref="W207:W213" si="53">IF(ISERROR(IF($U207="","",SUM(L207,P207)/$U207)),"-",(IF($U207="","",SUM(L207,P207)/$U207)))</f>
        <v/>
      </c>
      <c r="X207" s="68" t="str">
        <f t="shared" ref="X207:X213" si="54">IF(ISERROR(IF($U207="","",SUM(J207,L207,N207,P207)/$U207)),"-",(IF($U207="","",SUM(J207,L207,N207,P207)/$U207)))</f>
        <v/>
      </c>
      <c r="AK207" s="99" t="str">
        <f t="shared" ref="AK207:AK213" si="55">IF(M408=1,"No Site Selected","")</f>
        <v/>
      </c>
      <c r="AL207" s="99" t="str">
        <f t="shared" ref="AL207:AL213" si="56">IF(N408=1,"No Ward Name","")</f>
        <v/>
      </c>
      <c r="AV207" s="115" t="str">
        <f t="shared" si="45"/>
        <v>R1CPICKLES COPPICE</v>
      </c>
      <c r="AW207" s="116" t="s">
        <v>2444</v>
      </c>
      <c r="AX207" s="116" t="s">
        <v>2445</v>
      </c>
      <c r="AY207" s="116" t="s">
        <v>2444</v>
      </c>
      <c r="AZ207" s="116" t="s">
        <v>2445</v>
      </c>
      <c r="BA207" s="116" t="str">
        <f t="shared" si="46"/>
        <v>R1C</v>
      </c>
    </row>
    <row r="208" spans="1:53" ht="15" x14ac:dyDescent="0.2">
      <c r="A208" s="58" t="str">
        <f t="shared" si="43"/>
        <v/>
      </c>
      <c r="B208" s="50">
        <f t="shared" ref="B208:B213" si="57">IF(SUM(E409:G409,M409:N409)&gt;0,1,IF(Y409&gt;0,2,0))</f>
        <v>0</v>
      </c>
      <c r="C208" s="50"/>
      <c r="D208" s="59" t="str">
        <f t="shared" si="47"/>
        <v/>
      </c>
      <c r="E208" s="75"/>
      <c r="F208" s="60"/>
      <c r="G208" s="78"/>
      <c r="H208" s="85"/>
      <c r="I208" s="61"/>
      <c r="J208" s="62"/>
      <c r="K208" s="62"/>
      <c r="L208" s="62"/>
      <c r="M208" s="62"/>
      <c r="N208" s="62"/>
      <c r="O208" s="63"/>
      <c r="P208" s="64"/>
      <c r="Q208" s="65" t="str">
        <f t="shared" si="48"/>
        <v/>
      </c>
      <c r="R208" s="66" t="str">
        <f t="shared" si="49"/>
        <v/>
      </c>
      <c r="S208" s="65" t="str">
        <f t="shared" si="50"/>
        <v/>
      </c>
      <c r="T208" s="66" t="str">
        <f t="shared" si="51"/>
        <v/>
      </c>
      <c r="U208" s="67"/>
      <c r="V208" s="68" t="str">
        <f t="shared" si="52"/>
        <v/>
      </c>
      <c r="W208" s="68" t="str">
        <f t="shared" si="53"/>
        <v/>
      </c>
      <c r="X208" s="68" t="str">
        <f t="shared" si="54"/>
        <v/>
      </c>
      <c r="AK208" s="99" t="str">
        <f t="shared" si="55"/>
        <v/>
      </c>
      <c r="AL208" s="99" t="str">
        <f t="shared" si="56"/>
        <v/>
      </c>
      <c r="AV208" s="115" t="str">
        <f t="shared" si="45"/>
        <v>R1CPRINCESS ANNE HOSPITAL</v>
      </c>
      <c r="AW208" s="116" t="s">
        <v>2440</v>
      </c>
      <c r="AX208" s="116" t="s">
        <v>2441</v>
      </c>
      <c r="AY208" s="116" t="s">
        <v>2440</v>
      </c>
      <c r="AZ208" s="116" t="s">
        <v>2441</v>
      </c>
      <c r="BA208" s="116" t="str">
        <f t="shared" si="46"/>
        <v>R1C</v>
      </c>
    </row>
    <row r="209" spans="1:53" ht="15" x14ac:dyDescent="0.2">
      <c r="A209" s="58" t="str">
        <f>IF(M410=1,"No Site Selected",IF(N410=1,"No Ward Name",""))</f>
        <v/>
      </c>
      <c r="B209" s="50">
        <f t="shared" si="57"/>
        <v>0</v>
      </c>
      <c r="C209" s="50"/>
      <c r="D209" s="59" t="str">
        <f t="shared" si="47"/>
        <v/>
      </c>
      <c r="E209" s="75"/>
      <c r="F209" s="60"/>
      <c r="G209" s="78"/>
      <c r="H209" s="85"/>
      <c r="I209" s="61"/>
      <c r="J209" s="62"/>
      <c r="K209" s="62"/>
      <c r="L209" s="62"/>
      <c r="M209" s="62"/>
      <c r="N209" s="62"/>
      <c r="O209" s="63"/>
      <c r="P209" s="64"/>
      <c r="Q209" s="65" t="str">
        <f t="shared" si="48"/>
        <v/>
      </c>
      <c r="R209" s="66" t="str">
        <f t="shared" si="49"/>
        <v/>
      </c>
      <c r="S209" s="65" t="str">
        <f t="shared" si="50"/>
        <v/>
      </c>
      <c r="T209" s="66" t="str">
        <f t="shared" si="51"/>
        <v/>
      </c>
      <c r="U209" s="67"/>
      <c r="V209" s="68" t="str">
        <f t="shared" si="52"/>
        <v/>
      </c>
      <c r="W209" s="68" t="str">
        <f t="shared" si="53"/>
        <v/>
      </c>
      <c r="X209" s="68" t="str">
        <f t="shared" si="54"/>
        <v/>
      </c>
      <c r="AK209" s="99" t="str">
        <f t="shared" si="55"/>
        <v/>
      </c>
      <c r="AL209" s="99" t="str">
        <f t="shared" si="56"/>
        <v/>
      </c>
      <c r="AV209" s="115" t="str">
        <f t="shared" si="45"/>
        <v>R1CQUEEN ALEXANDRA HOSPITAL</v>
      </c>
      <c r="AW209" s="116" t="s">
        <v>2518</v>
      </c>
      <c r="AX209" s="116" t="s">
        <v>2519</v>
      </c>
      <c r="AY209" s="116" t="s">
        <v>2518</v>
      </c>
      <c r="AZ209" s="116" t="s">
        <v>2519</v>
      </c>
      <c r="BA209" s="116" t="str">
        <f t="shared" si="46"/>
        <v>R1C</v>
      </c>
    </row>
    <row r="210" spans="1:53" ht="15" x14ac:dyDescent="0.2">
      <c r="A210" s="58" t="str">
        <f>IF(M411=1,"No Site Selected",IF(N411=1,"No Ward Name",""))</f>
        <v/>
      </c>
      <c r="B210" s="50">
        <f t="shared" si="57"/>
        <v>0</v>
      </c>
      <c r="C210" s="50"/>
      <c r="D210" s="59" t="str">
        <f t="shared" si="47"/>
        <v/>
      </c>
      <c r="E210" s="75"/>
      <c r="F210" s="60"/>
      <c r="G210" s="78"/>
      <c r="H210" s="85"/>
      <c r="I210" s="61"/>
      <c r="J210" s="62"/>
      <c r="K210" s="62"/>
      <c r="L210" s="62"/>
      <c r="M210" s="62"/>
      <c r="N210" s="62"/>
      <c r="O210" s="63"/>
      <c r="P210" s="64"/>
      <c r="Q210" s="65" t="str">
        <f t="shared" si="48"/>
        <v/>
      </c>
      <c r="R210" s="66" t="str">
        <f t="shared" si="49"/>
        <v/>
      </c>
      <c r="S210" s="65" t="str">
        <f t="shared" si="50"/>
        <v/>
      </c>
      <c r="T210" s="66" t="str">
        <f t="shared" si="51"/>
        <v/>
      </c>
      <c r="U210" s="67"/>
      <c r="V210" s="68" t="str">
        <f t="shared" si="52"/>
        <v/>
      </c>
      <c r="W210" s="68" t="str">
        <f t="shared" si="53"/>
        <v/>
      </c>
      <c r="X210" s="68" t="str">
        <f t="shared" si="54"/>
        <v/>
      </c>
      <c r="AK210" s="99" t="str">
        <f t="shared" si="55"/>
        <v/>
      </c>
      <c r="AL210" s="99" t="str">
        <f t="shared" si="56"/>
        <v/>
      </c>
      <c r="AV210" s="115" t="str">
        <f t="shared" si="45"/>
        <v>R1CROMSEY HOSPITAL</v>
      </c>
      <c r="AW210" s="116" t="s">
        <v>2448</v>
      </c>
      <c r="AX210" s="116" t="s">
        <v>2449</v>
      </c>
      <c r="AY210" s="116" t="s">
        <v>2448</v>
      </c>
      <c r="AZ210" s="116" t="s">
        <v>2449</v>
      </c>
      <c r="BA210" s="116" t="str">
        <f t="shared" si="46"/>
        <v>R1C</v>
      </c>
    </row>
    <row r="211" spans="1:53" ht="15" x14ac:dyDescent="0.2">
      <c r="A211" s="58" t="str">
        <f>IF(M412=1,"No Site Selected",IF(N412=1,"No Ward Name",""))</f>
        <v/>
      </c>
      <c r="B211" s="50">
        <f t="shared" si="57"/>
        <v>0</v>
      </c>
      <c r="C211" s="50"/>
      <c r="D211" s="59" t="str">
        <f t="shared" si="47"/>
        <v/>
      </c>
      <c r="E211" s="75"/>
      <c r="F211" s="60"/>
      <c r="G211" s="78"/>
      <c r="H211" s="85"/>
      <c r="I211" s="61"/>
      <c r="J211" s="62"/>
      <c r="K211" s="62"/>
      <c r="L211" s="62"/>
      <c r="M211" s="62"/>
      <c r="N211" s="62"/>
      <c r="O211" s="63"/>
      <c r="P211" s="64"/>
      <c r="Q211" s="65" t="str">
        <f t="shared" si="48"/>
        <v/>
      </c>
      <c r="R211" s="66" t="str">
        <f t="shared" si="49"/>
        <v/>
      </c>
      <c r="S211" s="65" t="str">
        <f t="shared" si="50"/>
        <v/>
      </c>
      <c r="T211" s="66" t="str">
        <f t="shared" si="51"/>
        <v/>
      </c>
      <c r="U211" s="67"/>
      <c r="V211" s="68" t="str">
        <f t="shared" si="52"/>
        <v/>
      </c>
      <c r="W211" s="68" t="str">
        <f t="shared" si="53"/>
        <v/>
      </c>
      <c r="X211" s="68" t="str">
        <f t="shared" si="54"/>
        <v/>
      </c>
      <c r="AK211" s="99" t="str">
        <f t="shared" si="55"/>
        <v/>
      </c>
      <c r="AL211" s="99" t="str">
        <f t="shared" si="56"/>
        <v/>
      </c>
      <c r="AV211" s="115" t="str">
        <f t="shared" si="45"/>
        <v>R1CSAINSBURYS</v>
      </c>
      <c r="AW211" s="116" t="s">
        <v>2534</v>
      </c>
      <c r="AX211" s="116" t="s">
        <v>2535</v>
      </c>
      <c r="AY211" s="116" t="s">
        <v>2534</v>
      </c>
      <c r="AZ211" s="116" t="s">
        <v>2535</v>
      </c>
      <c r="BA211" s="116" t="str">
        <f t="shared" si="46"/>
        <v>R1C</v>
      </c>
    </row>
    <row r="212" spans="1:53" ht="15" x14ac:dyDescent="0.2">
      <c r="A212" s="58" t="str">
        <f>IF(M413=1,"No Site Selected",IF(N413=1,"No Ward Name",""))</f>
        <v/>
      </c>
      <c r="B212" s="50">
        <f t="shared" si="57"/>
        <v>0</v>
      </c>
      <c r="C212" s="50"/>
      <c r="D212" s="59" t="str">
        <f t="shared" si="47"/>
        <v/>
      </c>
      <c r="E212" s="75"/>
      <c r="F212" s="60"/>
      <c r="G212" s="78"/>
      <c r="H212" s="85"/>
      <c r="I212" s="61"/>
      <c r="J212" s="62"/>
      <c r="K212" s="62"/>
      <c r="L212" s="62"/>
      <c r="M212" s="62"/>
      <c r="N212" s="62"/>
      <c r="O212" s="63"/>
      <c r="P212" s="64"/>
      <c r="Q212" s="65" t="str">
        <f t="shared" si="48"/>
        <v/>
      </c>
      <c r="R212" s="66" t="str">
        <f t="shared" si="49"/>
        <v/>
      </c>
      <c r="S212" s="65" t="str">
        <f t="shared" si="50"/>
        <v/>
      </c>
      <c r="T212" s="66" t="str">
        <f t="shared" si="51"/>
        <v/>
      </c>
      <c r="U212" s="67"/>
      <c r="V212" s="68" t="str">
        <f t="shared" si="52"/>
        <v/>
      </c>
      <c r="W212" s="68" t="str">
        <f t="shared" si="53"/>
        <v/>
      </c>
      <c r="X212" s="68" t="str">
        <f t="shared" si="54"/>
        <v/>
      </c>
      <c r="AK212" s="99" t="str">
        <f t="shared" si="55"/>
        <v/>
      </c>
      <c r="AL212" s="99" t="str">
        <f t="shared" si="56"/>
        <v/>
      </c>
      <c r="AV212" s="115" t="str">
        <f t="shared" si="45"/>
        <v>R1CSNOWDON NEURO REHAB UNIT</v>
      </c>
      <c r="AW212" s="116" t="s">
        <v>2456</v>
      </c>
      <c r="AX212" s="116" t="s">
        <v>2457</v>
      </c>
      <c r="AY212" s="116" t="s">
        <v>2456</v>
      </c>
      <c r="AZ212" s="116" t="s">
        <v>2457</v>
      </c>
      <c r="BA212" s="116" t="str">
        <f t="shared" si="46"/>
        <v>R1C</v>
      </c>
    </row>
    <row r="213" spans="1:53" ht="15" x14ac:dyDescent="0.2">
      <c r="A213" s="58" t="str">
        <f>IF(M414=1,"No Site Selected",IF(N414=1,"No Ward Name",""))</f>
        <v/>
      </c>
      <c r="B213" s="50">
        <f t="shared" si="57"/>
        <v>0</v>
      </c>
      <c r="C213" s="50"/>
      <c r="D213" s="59" t="str">
        <f t="shared" si="47"/>
        <v/>
      </c>
      <c r="E213" s="75"/>
      <c r="F213" s="60"/>
      <c r="G213" s="78"/>
      <c r="H213" s="85"/>
      <c r="I213" s="61"/>
      <c r="J213" s="62"/>
      <c r="K213" s="62"/>
      <c r="L213" s="62"/>
      <c r="M213" s="62"/>
      <c r="N213" s="62"/>
      <c r="O213" s="63"/>
      <c r="P213" s="64"/>
      <c r="Q213" s="65" t="str">
        <f t="shared" si="48"/>
        <v/>
      </c>
      <c r="R213" s="66" t="str">
        <f t="shared" si="49"/>
        <v/>
      </c>
      <c r="S213" s="65" t="str">
        <f t="shared" si="50"/>
        <v/>
      </c>
      <c r="T213" s="66" t="str">
        <f t="shared" si="51"/>
        <v/>
      </c>
      <c r="U213" s="67"/>
      <c r="V213" s="68" t="str">
        <f t="shared" si="52"/>
        <v/>
      </c>
      <c r="W213" s="68" t="str">
        <f t="shared" si="53"/>
        <v/>
      </c>
      <c r="X213" s="68" t="str">
        <f t="shared" si="54"/>
        <v/>
      </c>
      <c r="AK213" s="99" t="str">
        <f t="shared" si="55"/>
        <v/>
      </c>
      <c r="AL213" s="99" t="str">
        <f t="shared" si="56"/>
        <v/>
      </c>
      <c r="AV213" s="115" t="str">
        <f t="shared" si="45"/>
        <v>R1CSOUTHAMPTON GENERAL HOSPITAL</v>
      </c>
      <c r="AW213" s="116" t="s">
        <v>2442</v>
      </c>
      <c r="AX213" s="116" t="s">
        <v>2443</v>
      </c>
      <c r="AY213" s="116" t="s">
        <v>2442</v>
      </c>
      <c r="AZ213" s="116" t="s">
        <v>2443</v>
      </c>
      <c r="BA213" s="116" t="str">
        <f t="shared" si="46"/>
        <v>R1C</v>
      </c>
    </row>
    <row r="214" spans="1:53" ht="13.5" customHeight="1" x14ac:dyDescent="0.25">
      <c r="B214" s="37"/>
      <c r="C214" s="37"/>
      <c r="D214" s="69"/>
      <c r="E214" s="76"/>
      <c r="F214" s="70" t="s">
        <v>709</v>
      </c>
      <c r="G214" s="77"/>
      <c r="H214" s="77"/>
      <c r="I214" s="79">
        <f t="shared" ref="I214:O214" si="58">SUM(I14:I213)</f>
        <v>54324.399999999987</v>
      </c>
      <c r="J214" s="79">
        <f t="shared" si="58"/>
        <v>47422.399999999994</v>
      </c>
      <c r="K214" s="79">
        <f t="shared" si="58"/>
        <v>34702.25</v>
      </c>
      <c r="L214" s="79">
        <f t="shared" si="58"/>
        <v>43287.983333333337</v>
      </c>
      <c r="M214" s="79">
        <f t="shared" si="58"/>
        <v>46228.249999999985</v>
      </c>
      <c r="N214" s="79">
        <f t="shared" si="58"/>
        <v>43852</v>
      </c>
      <c r="O214" s="79">
        <f t="shared" si="58"/>
        <v>24904.416666666668</v>
      </c>
      <c r="P214" s="79">
        <f>SUM(P14:P213)</f>
        <v>32281.816666666666</v>
      </c>
      <c r="Q214" s="71"/>
      <c r="R214" s="66"/>
      <c r="S214" s="71"/>
      <c r="T214" s="66"/>
      <c r="U214" s="80">
        <f>SUM(U14:U213)</f>
        <v>18968</v>
      </c>
      <c r="V214" s="68"/>
      <c r="W214" s="68"/>
      <c r="X214" s="68"/>
      <c r="Y214" s="37"/>
      <c r="Z214" s="37"/>
      <c r="AA214" s="37"/>
      <c r="AB214" s="107"/>
      <c r="AC214" s="37"/>
      <c r="AD214" s="37"/>
      <c r="AE214" s="37"/>
      <c r="AF214" s="37"/>
      <c r="AG214" s="37"/>
      <c r="AH214" s="37"/>
      <c r="AI214" s="37"/>
      <c r="AJ214" s="37"/>
      <c r="AK214" s="49">
        <f>COUNTIF(AK14:AK213,"No Site Selected")</f>
        <v>0</v>
      </c>
      <c r="AL214" s="49">
        <f>COUNTIF(AL14:AL213,"No Ward Name")</f>
        <v>0</v>
      </c>
      <c r="AV214" s="115" t="str">
        <f t="shared" si="45"/>
        <v>R1CSPINNAKER WARD</v>
      </c>
      <c r="AW214" s="116" t="s">
        <v>2486</v>
      </c>
      <c r="AX214" s="116" t="s">
        <v>2487</v>
      </c>
      <c r="AY214" s="116" t="s">
        <v>2486</v>
      </c>
      <c r="AZ214" s="116" t="s">
        <v>2487</v>
      </c>
      <c r="BA214" s="116" t="str">
        <f t="shared" si="46"/>
        <v>R1C</v>
      </c>
    </row>
    <row r="215" spans="1:53" ht="15.75" hidden="1" customHeight="1" x14ac:dyDescent="0.2">
      <c r="A215" s="37" t="str">
        <f t="shared" ref="A215:A246" si="59">VLOOKUP($D14,$AW:$AW,1,0)</f>
        <v>RWG02</v>
      </c>
      <c r="B215" s="37" t="str">
        <f t="shared" ref="B215:B246" si="60">VLOOKUP($E14,$AX:$AX,1,0)</f>
        <v>WATFORD GENERAL HOSPITAL - RWG02</v>
      </c>
      <c r="C215" s="37"/>
      <c r="D215" s="37">
        <f>IF(D14="",0,IF(ISERROR(VLOOKUP(D14,$AW$3:$AW$249,1,0)),0,IF(VLOOKUP(D14,$AW$3:$BA$249,5,0)=$B$8,0,1)))</f>
        <v>0</v>
      </c>
      <c r="E215" s="51">
        <f>IF(E14="",0,IF(G14="",1,0))</f>
        <v>0</v>
      </c>
      <c r="F215" s="37">
        <f>IF(E14="","",IF(SUM(I14,K14,M14,O14)=0,1,0))</f>
        <v>0</v>
      </c>
      <c r="G215" s="51">
        <f>IF(E14="","",IF(SUM(J14,L14,N14,P14)=0,1,0))</f>
        <v>0</v>
      </c>
      <c r="H215" s="51">
        <f>IF(E14="",0,IF(SUM(I14:P14)&lt;1448,1,0))</f>
        <v>0</v>
      </c>
      <c r="I215" s="51">
        <f>IF(E14="",0,IF((J14+L14+N14+P14)&gt;30000,1,0))</f>
        <v>0</v>
      </c>
      <c r="J215" s="51">
        <f t="shared" ref="J215:J246" si="61">IF(G14="",0,IF(ISERROR(VLOOKUP(G14,$Z$14:$Z$98,1,FALSE)),1,0))</f>
        <v>0</v>
      </c>
      <c r="K215" s="51">
        <f t="shared" ref="K215:K246" si="62">IF(H14="",0,IF(ISERROR(VLOOKUP(H14,$Z$14:$Z$98,1,FALSE)),1,0))</f>
        <v>0</v>
      </c>
      <c r="L215" s="51">
        <f>IF(E14="",0,IF(D14="",1,0))</f>
        <v>0</v>
      </c>
      <c r="M215" s="51">
        <f>IF(OR(I14&lt;&gt;"",K14&lt;&gt;"",J14&lt;&gt;"",L14&lt;&gt;"",M14&lt;&gt;"",N14&lt;&gt;"",O14&lt;&gt;"",P14&lt;&gt;"",F14&lt;&gt;"",G14&lt;&gt;"",H14&lt;&gt;""),IF(E14="",1,0),0)</f>
        <v>0</v>
      </c>
      <c r="N215" s="51">
        <f>IF(E14="",0,IF(F14="",1,0))</f>
        <v>0</v>
      </c>
      <c r="O215" s="51"/>
      <c r="P215" s="51"/>
      <c r="Q215" s="51">
        <f t="shared" ref="Q215:T230" si="63">IF(Q14="",0,IF(Q14&gt;100%,1,0))</f>
        <v>0</v>
      </c>
      <c r="R215" s="51">
        <f t="shared" si="63"/>
        <v>1</v>
      </c>
      <c r="S215" s="51">
        <f t="shared" si="63"/>
        <v>0</v>
      </c>
      <c r="T215" s="51">
        <f t="shared" si="63"/>
        <v>1</v>
      </c>
      <c r="U215" s="51">
        <f>IF(AND(SUM(J14,L14,N14,P14)&gt;0,U14=0),1,0)</f>
        <v>0</v>
      </c>
      <c r="V215" s="51"/>
      <c r="W215" s="51"/>
      <c r="X215" s="51"/>
      <c r="Y215" s="37">
        <f>SUM(H215:T215)</f>
        <v>2</v>
      </c>
      <c r="AA215" s="37"/>
      <c r="AB215" s="107"/>
      <c r="AC215" s="37"/>
      <c r="AD215" s="37"/>
      <c r="AE215" s="37"/>
      <c r="AF215" s="37"/>
      <c r="AG215" s="37"/>
      <c r="AH215" s="37"/>
      <c r="AI215" s="37"/>
      <c r="AJ215" s="37"/>
      <c r="AK215" s="37"/>
      <c r="AV215" s="115" t="str">
        <f t="shared" si="45"/>
        <v>R1CST JAMES' HOSPITAL</v>
      </c>
      <c r="AW215" s="116" t="s">
        <v>2496</v>
      </c>
      <c r="AX215" s="116" t="s">
        <v>2497</v>
      </c>
      <c r="AY215" s="116" t="s">
        <v>2496</v>
      </c>
      <c r="AZ215" s="116" t="s">
        <v>2497</v>
      </c>
      <c r="BA215" s="116" t="str">
        <f t="shared" si="46"/>
        <v>R1C</v>
      </c>
    </row>
    <row r="216" spans="1:53" hidden="1" x14ac:dyDescent="0.2">
      <c r="A216" s="37" t="str">
        <f t="shared" si="59"/>
        <v>RWG02</v>
      </c>
      <c r="B216" s="37" t="str">
        <f t="shared" si="60"/>
        <v>WATFORD GENERAL HOSPITAL - RWG02</v>
      </c>
      <c r="C216" s="37"/>
      <c r="D216" s="37">
        <f>IF(D15="",0,IF(ISERROR(VLOOKUP(D15,$AW$3:$AW$249,1,0)),0,IF(VLOOKUP(D15,$AW$3:$BA$249,5,0)=$B$8,0,1)))</f>
        <v>0</v>
      </c>
      <c r="E216" s="51">
        <f t="shared" ref="E216:E279" si="64">IF(E15="",0,IF(G15="",1,0))</f>
        <v>0</v>
      </c>
      <c r="F216" s="37">
        <f t="shared" ref="F216:F279" si="65">IF(E15="","",IF(SUM(I15,K15,M15,O15)=0,1,0))</f>
        <v>0</v>
      </c>
      <c r="G216" s="51">
        <f t="shared" ref="G216:G279" si="66">IF(E15="","",IF(SUM(J15,L15,N15,P15)=0,1,0))</f>
        <v>0</v>
      </c>
      <c r="H216" s="51">
        <f t="shared" ref="H216:H279" si="67">IF(E15="",0,IF(SUM(I15:P15)&lt;1448,1,0))</f>
        <v>0</v>
      </c>
      <c r="I216" s="51">
        <f t="shared" ref="I216:I279" si="68">IF(E15="",0,IF((J15+L15+N15+P15)&gt;30000,1,0))</f>
        <v>0</v>
      </c>
      <c r="J216" s="51">
        <f t="shared" si="61"/>
        <v>0</v>
      </c>
      <c r="K216" s="51">
        <f t="shared" si="62"/>
        <v>0</v>
      </c>
      <c r="L216" s="51">
        <f>IF(E15="",0,IF(D15="",1,0))</f>
        <v>0</v>
      </c>
      <c r="M216" s="51">
        <f t="shared" ref="M216:M279" si="69">IF(OR(I15&lt;&gt;"",K15&lt;&gt;"",J15&lt;&gt;"",L15&lt;&gt;"",M15&lt;&gt;"",N15&lt;&gt;"",O15&lt;&gt;"",P15&lt;&gt;"",F15&lt;&gt;"",G15&lt;&gt;"",H15&lt;&gt;""),IF(E15="",1,0),0)</f>
        <v>0</v>
      </c>
      <c r="N216" s="51">
        <f t="shared" ref="N216:N279" si="70">IF(E15="",0,IF(F15="",1,0))</f>
        <v>0</v>
      </c>
      <c r="O216" s="51"/>
      <c r="P216" s="51"/>
      <c r="Q216" s="51">
        <f t="shared" si="63"/>
        <v>0</v>
      </c>
      <c r="R216" s="51">
        <f t="shared" si="63"/>
        <v>1</v>
      </c>
      <c r="S216" s="51">
        <f t="shared" si="63"/>
        <v>1</v>
      </c>
      <c r="T216" s="51">
        <f t="shared" si="63"/>
        <v>1</v>
      </c>
      <c r="U216" s="51">
        <f t="shared" ref="U216:U279" si="71">IF(AND(SUM(J15,L15,N15,P15)&gt;0,U15=0),1,0)</f>
        <v>0</v>
      </c>
      <c r="V216" s="51"/>
      <c r="W216" s="51"/>
      <c r="X216" s="51"/>
      <c r="Y216" s="37">
        <f t="shared" ref="Y216:Y279" si="72">SUM(H216:T216)</f>
        <v>3</v>
      </c>
      <c r="AC216" s="36">
        <f t="shared" ref="AC216:AC247" si="73">IF(Q14="",0, IF(Q14="-",0,IF(Q14&gt;100%,1,0)))</f>
        <v>0</v>
      </c>
      <c r="AE216" s="36">
        <f t="shared" ref="AE216:AG216" si="74">IF(R14="",0, IF(R14="-",0,IF(R14&gt;100%,1,0)))</f>
        <v>1</v>
      </c>
      <c r="AF216" s="36">
        <f t="shared" si="74"/>
        <v>0</v>
      </c>
      <c r="AG216" s="36">
        <f t="shared" si="74"/>
        <v>1</v>
      </c>
      <c r="AI216" s="37"/>
      <c r="AJ216" s="37"/>
      <c r="AK216" t="str">
        <f>CONCATENATE(D14,E14,F14)</f>
        <v>RWG02WATFORD GENERAL HOSPITAL - RWG02AAU Blue Level 1</v>
      </c>
      <c r="AL216" t="b">
        <f t="shared" ref="AL216:AL247" si="75">IF(AK216="","",(IF(COUNTIF($AK$216:$AK$414,AK216)&gt;1,1,0))=1)</f>
        <v>0</v>
      </c>
      <c r="AM216" s="37">
        <f>IF(AL216=TRUE,1,0)</f>
        <v>0</v>
      </c>
      <c r="AN216" s="37" t="str">
        <f t="shared" ref="AN216:AN247" si="76">IF(E14="",(COUNTA(E15)=1),"Complete")</f>
        <v>Complete</v>
      </c>
      <c r="AO216" s="37">
        <f>IF(AN216="Complete",0, IF(AN216=TRUE, 1, IF(AN216=FALSE,0,0)))</f>
        <v>0</v>
      </c>
      <c r="AP216" s="36">
        <f t="shared" ref="AP216:AP279" si="77">IF(G14="",0,IF(G14=H14,1,0))</f>
        <v>0</v>
      </c>
      <c r="AV216" s="115" t="str">
        <f t="shared" si="45"/>
        <v>R1CST MARY'S HEALTH CAMPUS</v>
      </c>
      <c r="AW216" s="116" t="s">
        <v>2490</v>
      </c>
      <c r="AX216" s="116" t="s">
        <v>2491</v>
      </c>
      <c r="AY216" s="116" t="s">
        <v>2490</v>
      </c>
      <c r="AZ216" s="116" t="s">
        <v>2491</v>
      </c>
      <c r="BA216" s="116" t="str">
        <f t="shared" si="46"/>
        <v>R1C</v>
      </c>
    </row>
    <row r="217" spans="1:53" hidden="1" x14ac:dyDescent="0.2">
      <c r="A217" s="37" t="str">
        <f t="shared" si="59"/>
        <v>RWG02</v>
      </c>
      <c r="B217" s="37" t="str">
        <f t="shared" si="60"/>
        <v>WATFORD GENERAL HOSPITAL - RWG02</v>
      </c>
      <c r="C217" s="37"/>
      <c r="D217" s="37">
        <f>IF(D16="",0,IF(ISERROR(VLOOKUP(D16,$AW$3:$AW$249,1,0)),0,IF(VLOOKUP(D16,$AW$3:$BA$249,5,0)=$B$8,0,1)))</f>
        <v>0</v>
      </c>
      <c r="E217" s="51">
        <f t="shared" si="64"/>
        <v>0</v>
      </c>
      <c r="F217" s="37">
        <f t="shared" si="65"/>
        <v>0</v>
      </c>
      <c r="G217" s="51">
        <f t="shared" si="66"/>
        <v>0</v>
      </c>
      <c r="H217" s="51">
        <f t="shared" si="67"/>
        <v>0</v>
      </c>
      <c r="I217" s="51">
        <f t="shared" si="68"/>
        <v>0</v>
      </c>
      <c r="J217" s="51">
        <f t="shared" si="61"/>
        <v>0</v>
      </c>
      <c r="K217" s="51">
        <f t="shared" si="62"/>
        <v>0</v>
      </c>
      <c r="L217" s="51">
        <f>IF(E16="",0,IF(D16="",1,0))</f>
        <v>0</v>
      </c>
      <c r="M217" s="51">
        <f t="shared" si="69"/>
        <v>0</v>
      </c>
      <c r="N217" s="51">
        <f t="shared" si="70"/>
        <v>0</v>
      </c>
      <c r="O217" s="51"/>
      <c r="P217" s="51"/>
      <c r="Q217" s="51">
        <f t="shared" si="63"/>
        <v>0</v>
      </c>
      <c r="R217" s="51">
        <f t="shared" si="63"/>
        <v>1</v>
      </c>
      <c r="S217" s="51">
        <f t="shared" si="63"/>
        <v>0</v>
      </c>
      <c r="T217" s="51">
        <f t="shared" si="63"/>
        <v>1</v>
      </c>
      <c r="U217" s="51">
        <f t="shared" si="71"/>
        <v>0</v>
      </c>
      <c r="V217" s="51"/>
      <c r="W217" s="51"/>
      <c r="X217" s="51"/>
      <c r="Y217" s="37">
        <f t="shared" si="72"/>
        <v>2</v>
      </c>
      <c r="AC217" s="36">
        <f t="shared" si="73"/>
        <v>0</v>
      </c>
      <c r="AE217" s="36">
        <f t="shared" ref="AE217:AE226" si="78">IF(R15="",0, IF(R15="-",0,IF(R15&gt;100%,1,0)))</f>
        <v>1</v>
      </c>
      <c r="AF217" s="36">
        <f t="shared" ref="AF217:AF226" si="79">IF(S15="",0, IF(S15="-",0,IF(S15&gt;100%,1,0)))</f>
        <v>1</v>
      </c>
      <c r="AG217" s="36">
        <f t="shared" ref="AG217:AG226" si="80">IF(T15="",0, IF(T15="-",0,IF(T15&gt;100%,1,0)))</f>
        <v>1</v>
      </c>
      <c r="AH217" s="37"/>
      <c r="AI217" s="37"/>
      <c r="AJ217" s="37"/>
      <c r="AK217" t="str">
        <f>CONCATENATE(D15,E15,F15)</f>
        <v>RWG02WATFORD GENERAL HOSPITAL - RWG02AAU Green Level 1</v>
      </c>
      <c r="AL217" t="b">
        <f t="shared" si="75"/>
        <v>0</v>
      </c>
      <c r="AM217" s="37">
        <f t="shared" ref="AM217:AM280" si="81">IF(AL217=TRUE,1,0)</f>
        <v>0</v>
      </c>
      <c r="AN217" s="37" t="str">
        <f t="shared" si="76"/>
        <v>Complete</v>
      </c>
      <c r="AO217" s="37">
        <f t="shared" ref="AO217:AO280" si="82">IF(AN217="Complete",0, IF(AN217=TRUE, 1, IF(AN217=FALSE,0,0)))</f>
        <v>0</v>
      </c>
      <c r="AP217" s="36">
        <f t="shared" si="77"/>
        <v>0</v>
      </c>
      <c r="AV217" s="115" t="str">
        <f t="shared" si="45"/>
        <v>R1CSTONEHAM MUSCULOSKELETAL</v>
      </c>
      <c r="AW217" s="116" t="s">
        <v>2466</v>
      </c>
      <c r="AX217" s="116" t="s">
        <v>2467</v>
      </c>
      <c r="AY217" s="116" t="s">
        <v>2466</v>
      </c>
      <c r="AZ217" s="116" t="s">
        <v>2467</v>
      </c>
      <c r="BA217" s="116" t="str">
        <f t="shared" si="46"/>
        <v>R1C</v>
      </c>
    </row>
    <row r="218" spans="1:53" hidden="1" x14ac:dyDescent="0.2">
      <c r="A218" s="37" t="str">
        <f t="shared" si="59"/>
        <v>RWG02</v>
      </c>
      <c r="B218" s="37" t="str">
        <f t="shared" si="60"/>
        <v>WATFORD GENERAL HOSPITAL - RWG02</v>
      </c>
      <c r="C218" s="37"/>
      <c r="D218" s="37">
        <f>IF(D17="",0,IF(ISERROR(VLOOKUP(D17,$AW$3:$AW$249,1,0)),0,IF(VLOOKUP(D17,$AW$3:$BA$249,5,0)=$B$8,0,1)))</f>
        <v>0</v>
      </c>
      <c r="E218" s="51">
        <f>IF(E17="",0,IF(G17="",1,0))</f>
        <v>0</v>
      </c>
      <c r="F218" s="37">
        <f t="shared" si="65"/>
        <v>0</v>
      </c>
      <c r="G218" s="51">
        <f t="shared" si="66"/>
        <v>0</v>
      </c>
      <c r="H218" s="51">
        <f t="shared" si="67"/>
        <v>0</v>
      </c>
      <c r="I218" s="51">
        <f t="shared" si="68"/>
        <v>0</v>
      </c>
      <c r="J218" s="51">
        <f t="shared" si="61"/>
        <v>0</v>
      </c>
      <c r="K218" s="51">
        <f t="shared" si="62"/>
        <v>0</v>
      </c>
      <c r="L218" s="51">
        <f>IF(E17="",0,IF(D17="",1,0))</f>
        <v>0</v>
      </c>
      <c r="M218" s="51">
        <f t="shared" si="69"/>
        <v>0</v>
      </c>
      <c r="N218" s="51">
        <f t="shared" si="70"/>
        <v>0</v>
      </c>
      <c r="O218" s="51"/>
      <c r="P218" s="51"/>
      <c r="Q218" s="51">
        <f t="shared" si="63"/>
        <v>0</v>
      </c>
      <c r="R218" s="51">
        <f t="shared" si="63"/>
        <v>1</v>
      </c>
      <c r="S218" s="51">
        <f t="shared" si="63"/>
        <v>0</v>
      </c>
      <c r="T218" s="51">
        <f t="shared" si="63"/>
        <v>1</v>
      </c>
      <c r="U218" s="51">
        <f t="shared" si="71"/>
        <v>0</v>
      </c>
      <c r="V218" s="51"/>
      <c r="W218" s="51"/>
      <c r="X218" s="51"/>
      <c r="Y218" s="37">
        <f t="shared" si="72"/>
        <v>2</v>
      </c>
      <c r="AC218" s="36">
        <f t="shared" si="73"/>
        <v>0</v>
      </c>
      <c r="AE218" s="36">
        <f t="shared" si="78"/>
        <v>1</v>
      </c>
      <c r="AF218" s="36">
        <f t="shared" si="79"/>
        <v>0</v>
      </c>
      <c r="AG218" s="36">
        <f t="shared" si="80"/>
        <v>1</v>
      </c>
      <c r="AH218" s="37"/>
      <c r="AI218" s="37"/>
      <c r="AJ218" s="37"/>
      <c r="AK218" t="str">
        <f>CONCATENATE(D16,E16,F16)</f>
        <v>RWG02WATFORD GENERAL HOSPITAL - RWG02AAU Yellow Level 1</v>
      </c>
      <c r="AL218" t="b">
        <f t="shared" si="75"/>
        <v>0</v>
      </c>
      <c r="AM218" s="37">
        <f t="shared" si="81"/>
        <v>0</v>
      </c>
      <c r="AN218" s="37" t="str">
        <f t="shared" si="76"/>
        <v>Complete</v>
      </c>
      <c r="AO218" s="37">
        <f t="shared" si="82"/>
        <v>0</v>
      </c>
      <c r="AP218" s="36">
        <f t="shared" si="77"/>
        <v>0</v>
      </c>
      <c r="AV218" s="115" t="str">
        <f t="shared" si="45"/>
        <v>R1CTHE ORIGINAL PLACE</v>
      </c>
      <c r="AW218" s="116" t="s">
        <v>2474</v>
      </c>
      <c r="AX218" s="116" t="s">
        <v>2475</v>
      </c>
      <c r="AY218" s="116" t="s">
        <v>2474</v>
      </c>
      <c r="AZ218" s="116" t="s">
        <v>2475</v>
      </c>
      <c r="BA218" s="116" t="str">
        <f t="shared" si="46"/>
        <v>R1C</v>
      </c>
    </row>
    <row r="219" spans="1:53" ht="14.25" hidden="1" customHeight="1" x14ac:dyDescent="0.2">
      <c r="A219" s="37" t="str">
        <f t="shared" si="59"/>
        <v>RWG02</v>
      </c>
      <c r="B219" s="37" t="str">
        <f t="shared" si="60"/>
        <v>WATFORD GENERAL HOSPITAL - RWG02</v>
      </c>
      <c r="C219" s="37"/>
      <c r="D219" s="37">
        <f t="shared" ref="D219:D246" si="83">IF(D18="",0,IF(ISERROR(VLOOKUP(D18,$AW$3:$AW$249,1,0)),0,IF(VLOOKUP(D18,$AW$3:$BA$249,5,0)=$B$8,0,1)))</f>
        <v>0</v>
      </c>
      <c r="E219" s="51">
        <f t="shared" si="64"/>
        <v>0</v>
      </c>
      <c r="F219" s="37">
        <f t="shared" si="65"/>
        <v>0</v>
      </c>
      <c r="G219" s="51">
        <f t="shared" si="66"/>
        <v>0</v>
      </c>
      <c r="H219" s="51">
        <f t="shared" si="67"/>
        <v>0</v>
      </c>
      <c r="I219" s="51">
        <f t="shared" si="68"/>
        <v>0</v>
      </c>
      <c r="J219" s="51">
        <f t="shared" si="61"/>
        <v>0</v>
      </c>
      <c r="K219" s="51">
        <f t="shared" si="62"/>
        <v>0</v>
      </c>
      <c r="L219" s="51">
        <f t="shared" ref="L219:L279" si="84">IF(E18="",0,IF(D18="",1,0))</f>
        <v>0</v>
      </c>
      <c r="M219" s="51">
        <f t="shared" si="69"/>
        <v>0</v>
      </c>
      <c r="N219" s="51">
        <f t="shared" si="70"/>
        <v>0</v>
      </c>
      <c r="O219" s="51"/>
      <c r="P219" s="51"/>
      <c r="Q219" s="51">
        <f t="shared" si="63"/>
        <v>0</v>
      </c>
      <c r="R219" s="51">
        <f t="shared" si="63"/>
        <v>1</v>
      </c>
      <c r="S219" s="51">
        <f t="shared" si="63"/>
        <v>0</v>
      </c>
      <c r="T219" s="51">
        <f t="shared" si="63"/>
        <v>1</v>
      </c>
      <c r="U219" s="51">
        <f t="shared" si="71"/>
        <v>0</v>
      </c>
      <c r="V219" s="51"/>
      <c r="W219" s="51"/>
      <c r="X219" s="51"/>
      <c r="Y219" s="37">
        <f t="shared" si="72"/>
        <v>2</v>
      </c>
      <c r="AC219" s="36">
        <f t="shared" si="73"/>
        <v>0</v>
      </c>
      <c r="AE219" s="36">
        <f t="shared" si="78"/>
        <v>1</v>
      </c>
      <c r="AF219" s="36">
        <f t="shared" si="79"/>
        <v>0</v>
      </c>
      <c r="AG219" s="36">
        <f t="shared" si="80"/>
        <v>1</v>
      </c>
      <c r="AH219" s="37"/>
      <c r="AI219" s="37"/>
      <c r="AJ219" s="37"/>
      <c r="AK219" t="str">
        <f>CONCATENATE(D17,E17,F17)</f>
        <v>RWG02WATFORD GENERAL HOSPITAL - RWG02AAU Triage Level 1</v>
      </c>
      <c r="AL219" t="b">
        <f t="shared" si="75"/>
        <v>0</v>
      </c>
      <c r="AM219" s="37">
        <f t="shared" si="81"/>
        <v>0</v>
      </c>
      <c r="AN219" s="37" t="str">
        <f t="shared" si="76"/>
        <v>Complete</v>
      </c>
      <c r="AO219" s="37">
        <f t="shared" si="82"/>
        <v>0</v>
      </c>
      <c r="AP219" s="36">
        <f>IF(G17="",0,IF(G17=H17,1,0))</f>
        <v>0</v>
      </c>
      <c r="AV219" s="115" t="str">
        <f t="shared" si="45"/>
        <v>R1CTHE POTTERIES</v>
      </c>
      <c r="AW219" s="116" t="s">
        <v>2528</v>
      </c>
      <c r="AX219" s="116" t="s">
        <v>2529</v>
      </c>
      <c r="AY219" s="116" t="s">
        <v>2528</v>
      </c>
      <c r="AZ219" s="116" t="s">
        <v>2529</v>
      </c>
      <c r="BA219" s="116" t="str">
        <f t="shared" si="46"/>
        <v>R1C</v>
      </c>
    </row>
    <row r="220" spans="1:53" hidden="1" x14ac:dyDescent="0.2">
      <c r="A220" s="37" t="str">
        <f t="shared" si="59"/>
        <v>RWG02</v>
      </c>
      <c r="B220" s="37" t="str">
        <f t="shared" si="60"/>
        <v>WATFORD GENERAL HOSPITAL - RWG02</v>
      </c>
      <c r="C220" s="37"/>
      <c r="D220" s="37">
        <f t="shared" si="83"/>
        <v>0</v>
      </c>
      <c r="E220" s="51">
        <f t="shared" si="64"/>
        <v>0</v>
      </c>
      <c r="F220" s="37">
        <f t="shared" si="65"/>
        <v>0</v>
      </c>
      <c r="G220" s="51">
        <f t="shared" si="66"/>
        <v>0</v>
      </c>
      <c r="H220" s="51">
        <f t="shared" si="67"/>
        <v>0</v>
      </c>
      <c r="I220" s="51">
        <f t="shared" si="68"/>
        <v>0</v>
      </c>
      <c r="J220" s="51">
        <f t="shared" si="61"/>
        <v>0</v>
      </c>
      <c r="K220" s="51">
        <f t="shared" si="62"/>
        <v>0</v>
      </c>
      <c r="L220" s="51">
        <f t="shared" si="84"/>
        <v>0</v>
      </c>
      <c r="M220" s="51">
        <f t="shared" si="69"/>
        <v>0</v>
      </c>
      <c r="N220" s="51">
        <f t="shared" si="70"/>
        <v>0</v>
      </c>
      <c r="O220" s="51"/>
      <c r="P220" s="51"/>
      <c r="Q220" s="51">
        <f t="shared" si="63"/>
        <v>0</v>
      </c>
      <c r="R220" s="51">
        <f t="shared" si="63"/>
        <v>1</v>
      </c>
      <c r="S220" s="51">
        <f t="shared" si="63"/>
        <v>0</v>
      </c>
      <c r="T220" s="51">
        <f t="shared" si="63"/>
        <v>1</v>
      </c>
      <c r="U220" s="51">
        <f t="shared" si="71"/>
        <v>0</v>
      </c>
      <c r="V220" s="51"/>
      <c r="W220" s="51"/>
      <c r="X220" s="51"/>
      <c r="Y220" s="37">
        <f t="shared" si="72"/>
        <v>2</v>
      </c>
      <c r="AC220" s="36">
        <f t="shared" si="73"/>
        <v>0</v>
      </c>
      <c r="AE220" s="36">
        <f t="shared" si="78"/>
        <v>1</v>
      </c>
      <c r="AF220" s="36">
        <f t="shared" si="79"/>
        <v>0</v>
      </c>
      <c r="AG220" s="36">
        <f t="shared" si="80"/>
        <v>1</v>
      </c>
      <c r="AH220" s="37"/>
      <c r="AI220" s="37"/>
      <c r="AJ220" s="37"/>
      <c r="AK220" t="str">
        <f t="shared" ref="AK220:AK280" si="85">CONCATENATE(D18,E18,F18)</f>
        <v>RWG02WATFORD GENERAL HOSPITAL - RWG02AAU Blue &amp; Yellow Level 3</v>
      </c>
      <c r="AL220" t="b">
        <f t="shared" si="75"/>
        <v>0</v>
      </c>
      <c r="AM220" s="37">
        <f t="shared" si="81"/>
        <v>0</v>
      </c>
      <c r="AN220" s="37" t="str">
        <f t="shared" si="76"/>
        <v>Complete</v>
      </c>
      <c r="AO220" s="37">
        <f t="shared" si="82"/>
        <v>0</v>
      </c>
      <c r="AP220" s="36">
        <f t="shared" si="77"/>
        <v>0</v>
      </c>
      <c r="AV220" s="115" t="str">
        <f t="shared" si="45"/>
        <v>R1CTHE ROYAL SOUTH HANTS HOSPITAL</v>
      </c>
      <c r="AW220" s="116" t="s">
        <v>2438</v>
      </c>
      <c r="AX220" s="116" t="s">
        <v>2439</v>
      </c>
      <c r="AY220" s="116" t="s">
        <v>2438</v>
      </c>
      <c r="AZ220" s="116" t="s">
        <v>2439</v>
      </c>
      <c r="BA220" s="116" t="str">
        <f t="shared" si="46"/>
        <v>R1C</v>
      </c>
    </row>
    <row r="221" spans="1:53" hidden="1" x14ac:dyDescent="0.2">
      <c r="A221" s="37" t="str">
        <f t="shared" si="59"/>
        <v>RWG02</v>
      </c>
      <c r="B221" s="37" t="str">
        <f t="shared" si="60"/>
        <v>WATFORD GENERAL HOSPITAL - RWG02</v>
      </c>
      <c r="C221" s="37"/>
      <c r="D221" s="37">
        <f t="shared" si="83"/>
        <v>0</v>
      </c>
      <c r="E221" s="51">
        <f t="shared" si="64"/>
        <v>0</v>
      </c>
      <c r="F221" s="37">
        <f t="shared" si="65"/>
        <v>0</v>
      </c>
      <c r="G221" s="51">
        <f t="shared" si="66"/>
        <v>0</v>
      </c>
      <c r="H221" s="51">
        <f t="shared" si="67"/>
        <v>0</v>
      </c>
      <c r="I221" s="51">
        <f t="shared" si="68"/>
        <v>0</v>
      </c>
      <c r="J221" s="51">
        <f t="shared" si="61"/>
        <v>1</v>
      </c>
      <c r="K221" s="51">
        <f t="shared" si="62"/>
        <v>0</v>
      </c>
      <c r="L221" s="51">
        <f t="shared" si="84"/>
        <v>0</v>
      </c>
      <c r="M221" s="51">
        <f t="shared" si="69"/>
        <v>0</v>
      </c>
      <c r="N221" s="51">
        <f t="shared" si="70"/>
        <v>0</v>
      </c>
      <c r="O221" s="51"/>
      <c r="P221" s="51"/>
      <c r="Q221" s="51">
        <f t="shared" si="63"/>
        <v>0</v>
      </c>
      <c r="R221" s="51">
        <f t="shared" si="63"/>
        <v>1</v>
      </c>
      <c r="S221" s="51">
        <f t="shared" si="63"/>
        <v>0</v>
      </c>
      <c r="T221" s="51">
        <f t="shared" si="63"/>
        <v>1</v>
      </c>
      <c r="U221" s="51">
        <f t="shared" si="71"/>
        <v>0</v>
      </c>
      <c r="V221" s="51"/>
      <c r="W221" s="51"/>
      <c r="X221" s="51"/>
      <c r="Y221" s="37">
        <f t="shared" si="72"/>
        <v>3</v>
      </c>
      <c r="AC221" s="36">
        <f t="shared" si="73"/>
        <v>0</v>
      </c>
      <c r="AE221" s="36">
        <f t="shared" si="78"/>
        <v>1</v>
      </c>
      <c r="AF221" s="36">
        <f t="shared" si="79"/>
        <v>0</v>
      </c>
      <c r="AG221" s="36">
        <f t="shared" si="80"/>
        <v>1</v>
      </c>
      <c r="AH221" s="37"/>
      <c r="AI221" s="37"/>
      <c r="AJ221" s="37"/>
      <c r="AK221" t="str">
        <f t="shared" si="85"/>
        <v>RWG02WATFORD GENERAL HOSPITAL - RWG02AAU Red Suite</v>
      </c>
      <c r="AL221" t="b">
        <f t="shared" si="75"/>
        <v>0</v>
      </c>
      <c r="AM221" s="37">
        <f t="shared" si="81"/>
        <v>0</v>
      </c>
      <c r="AN221" s="37" t="str">
        <f t="shared" si="76"/>
        <v>Complete</v>
      </c>
      <c r="AO221" s="37">
        <f t="shared" si="82"/>
        <v>0</v>
      </c>
      <c r="AP221" s="36">
        <f t="shared" si="77"/>
        <v>0</v>
      </c>
      <c r="AV221" s="115" t="str">
        <f t="shared" si="45"/>
        <v>R1CVICTORY UNIT</v>
      </c>
      <c r="AW221" s="116" t="s">
        <v>2488</v>
      </c>
      <c r="AX221" s="116" t="s">
        <v>2489</v>
      </c>
      <c r="AY221" s="116" t="s">
        <v>2488</v>
      </c>
      <c r="AZ221" s="116" t="s">
        <v>2489</v>
      </c>
      <c r="BA221" s="116" t="str">
        <f t="shared" si="46"/>
        <v>R1C</v>
      </c>
    </row>
    <row r="222" spans="1:53" hidden="1" x14ac:dyDescent="0.2">
      <c r="A222" s="37" t="str">
        <f t="shared" si="59"/>
        <v>RWG02</v>
      </c>
      <c r="B222" s="37" t="str">
        <f t="shared" si="60"/>
        <v>WATFORD GENERAL HOSPITAL - RWG02</v>
      </c>
      <c r="C222" s="37"/>
      <c r="D222" s="37">
        <f t="shared" si="83"/>
        <v>0</v>
      </c>
      <c r="E222" s="51">
        <f t="shared" si="64"/>
        <v>0</v>
      </c>
      <c r="F222" s="37">
        <f t="shared" si="65"/>
        <v>0</v>
      </c>
      <c r="G222" s="51">
        <f t="shared" si="66"/>
        <v>0</v>
      </c>
      <c r="H222" s="51">
        <f t="shared" si="67"/>
        <v>0</v>
      </c>
      <c r="I222" s="51">
        <f t="shared" si="68"/>
        <v>0</v>
      </c>
      <c r="J222" s="51">
        <f t="shared" si="61"/>
        <v>0</v>
      </c>
      <c r="K222" s="51">
        <f t="shared" si="62"/>
        <v>0</v>
      </c>
      <c r="L222" s="51">
        <f t="shared" si="84"/>
        <v>0</v>
      </c>
      <c r="M222" s="51">
        <f t="shared" si="69"/>
        <v>0</v>
      </c>
      <c r="N222" s="51">
        <f t="shared" si="70"/>
        <v>0</v>
      </c>
      <c r="O222" s="51"/>
      <c r="P222" s="51"/>
      <c r="Q222" s="51">
        <f t="shared" si="63"/>
        <v>0</v>
      </c>
      <c r="R222" s="51">
        <f t="shared" si="63"/>
        <v>1</v>
      </c>
      <c r="S222" s="51">
        <f t="shared" si="63"/>
        <v>0</v>
      </c>
      <c r="T222" s="51">
        <f t="shared" si="63"/>
        <v>1</v>
      </c>
      <c r="U222" s="51">
        <f t="shared" si="71"/>
        <v>0</v>
      </c>
      <c r="V222" s="51"/>
      <c r="W222" s="51"/>
      <c r="X222" s="51"/>
      <c r="Y222" s="37">
        <f t="shared" si="72"/>
        <v>2</v>
      </c>
      <c r="AC222" s="36">
        <f t="shared" si="73"/>
        <v>0</v>
      </c>
      <c r="AE222" s="36">
        <f t="shared" si="78"/>
        <v>1</v>
      </c>
      <c r="AF222" s="36">
        <f t="shared" si="79"/>
        <v>0</v>
      </c>
      <c r="AG222" s="36">
        <f t="shared" si="80"/>
        <v>1</v>
      </c>
      <c r="AH222" s="37"/>
      <c r="AI222" s="37"/>
      <c r="AJ222" s="37"/>
      <c r="AK222" t="str">
        <f t="shared" si="85"/>
        <v>RWG02WATFORD GENERAL HOSPITAL - RWG02Acute Stroke Unit</v>
      </c>
      <c r="AL222" t="b">
        <f t="shared" si="75"/>
        <v>0</v>
      </c>
      <c r="AM222" s="37">
        <f t="shared" si="81"/>
        <v>0</v>
      </c>
      <c r="AN222" s="37" t="str">
        <f t="shared" si="76"/>
        <v>Complete</v>
      </c>
      <c r="AO222" s="37">
        <f t="shared" si="82"/>
        <v>0</v>
      </c>
      <c r="AP222" s="36">
        <f t="shared" si="77"/>
        <v>0</v>
      </c>
      <c r="AV222" s="115" t="str">
        <f t="shared" si="45"/>
        <v>R1CWESTERN COMMUNITY HOSPITAL</v>
      </c>
      <c r="AW222" s="116" t="s">
        <v>2421</v>
      </c>
      <c r="AX222" s="116" t="s">
        <v>2422</v>
      </c>
      <c r="AY222" s="116" t="s">
        <v>2421</v>
      </c>
      <c r="AZ222" s="116" t="s">
        <v>2422</v>
      </c>
      <c r="BA222" s="116" t="str">
        <f t="shared" si="46"/>
        <v>R1C</v>
      </c>
    </row>
    <row r="223" spans="1:53" hidden="1" x14ac:dyDescent="0.2">
      <c r="A223" s="37" t="str">
        <f t="shared" si="59"/>
        <v>RWG02</v>
      </c>
      <c r="B223" s="37" t="str">
        <f t="shared" si="60"/>
        <v>WATFORD GENERAL HOSPITAL - RWG02</v>
      </c>
      <c r="C223" s="37"/>
      <c r="D223" s="37">
        <f t="shared" si="83"/>
        <v>0</v>
      </c>
      <c r="E223" s="51">
        <f t="shared" si="64"/>
        <v>0</v>
      </c>
      <c r="F223" s="37">
        <f t="shared" si="65"/>
        <v>0</v>
      </c>
      <c r="G223" s="51">
        <f t="shared" si="66"/>
        <v>0</v>
      </c>
      <c r="H223" s="51">
        <f t="shared" si="67"/>
        <v>0</v>
      </c>
      <c r="I223" s="51">
        <f t="shared" si="68"/>
        <v>0</v>
      </c>
      <c r="J223" s="51">
        <f t="shared" si="61"/>
        <v>0</v>
      </c>
      <c r="K223" s="51">
        <f t="shared" si="62"/>
        <v>0</v>
      </c>
      <c r="L223" s="51">
        <f t="shared" si="84"/>
        <v>0</v>
      </c>
      <c r="M223" s="51">
        <f t="shared" si="69"/>
        <v>0</v>
      </c>
      <c r="N223" s="51">
        <f t="shared" si="70"/>
        <v>0</v>
      </c>
      <c r="O223" s="51"/>
      <c r="P223" s="51"/>
      <c r="Q223" s="51">
        <f t="shared" si="63"/>
        <v>0</v>
      </c>
      <c r="R223" s="51">
        <f t="shared" si="63"/>
        <v>1</v>
      </c>
      <c r="S223" s="51">
        <f t="shared" si="63"/>
        <v>0</v>
      </c>
      <c r="T223" s="51">
        <f t="shared" si="63"/>
        <v>1</v>
      </c>
      <c r="U223" s="51">
        <f t="shared" si="71"/>
        <v>0</v>
      </c>
      <c r="V223" s="51"/>
      <c r="W223" s="51"/>
      <c r="X223" s="51"/>
      <c r="Y223" s="37">
        <f t="shared" si="72"/>
        <v>2</v>
      </c>
      <c r="AC223" s="36">
        <f t="shared" si="73"/>
        <v>0</v>
      </c>
      <c r="AE223" s="36">
        <f t="shared" si="78"/>
        <v>1</v>
      </c>
      <c r="AF223" s="36">
        <f t="shared" si="79"/>
        <v>0</v>
      </c>
      <c r="AG223" s="36">
        <f t="shared" si="80"/>
        <v>1</v>
      </c>
      <c r="AH223" s="37"/>
      <c r="AI223" s="37"/>
      <c r="AJ223" s="37"/>
      <c r="AK223" t="str">
        <f t="shared" si="85"/>
        <v>RWG02WATFORD GENERAL HOSPITAL - RWG02Aldenham</v>
      </c>
      <c r="AL223" t="b">
        <f t="shared" si="75"/>
        <v>0</v>
      </c>
      <c r="AM223" s="37">
        <f t="shared" si="81"/>
        <v>0</v>
      </c>
      <c r="AN223" s="37" t="str">
        <f t="shared" si="76"/>
        <v>Complete</v>
      </c>
      <c r="AO223" s="37">
        <f t="shared" si="82"/>
        <v>0</v>
      </c>
      <c r="AP223" s="36">
        <f t="shared" si="77"/>
        <v>0</v>
      </c>
      <c r="AV223" s="115" t="str">
        <f t="shared" si="45"/>
        <v>R1DAPCS SHREWSBURY</v>
      </c>
      <c r="AW223" s="116" t="s">
        <v>2608</v>
      </c>
      <c r="AX223" s="116" t="s">
        <v>2609</v>
      </c>
      <c r="AY223" s="116" t="s">
        <v>2608</v>
      </c>
      <c r="AZ223" s="116" t="s">
        <v>2609</v>
      </c>
      <c r="BA223" s="116" t="str">
        <f t="shared" si="46"/>
        <v>R1D</v>
      </c>
    </row>
    <row r="224" spans="1:53" hidden="1" x14ac:dyDescent="0.2">
      <c r="A224" s="37" t="str">
        <f t="shared" si="59"/>
        <v>RWG02</v>
      </c>
      <c r="B224" s="37" t="str">
        <f t="shared" si="60"/>
        <v>WATFORD GENERAL HOSPITAL - RWG02</v>
      </c>
      <c r="C224" s="37"/>
      <c r="D224" s="37">
        <f t="shared" si="83"/>
        <v>0</v>
      </c>
      <c r="E224" s="51">
        <f t="shared" si="64"/>
        <v>0</v>
      </c>
      <c r="F224" s="37">
        <f t="shared" si="65"/>
        <v>0</v>
      </c>
      <c r="G224" s="51">
        <f t="shared" si="66"/>
        <v>0</v>
      </c>
      <c r="H224" s="51">
        <f t="shared" si="67"/>
        <v>0</v>
      </c>
      <c r="I224" s="51">
        <f t="shared" si="68"/>
        <v>0</v>
      </c>
      <c r="J224" s="51">
        <f t="shared" si="61"/>
        <v>0</v>
      </c>
      <c r="K224" s="51">
        <f t="shared" si="62"/>
        <v>0</v>
      </c>
      <c r="L224" s="51">
        <f t="shared" si="84"/>
        <v>0</v>
      </c>
      <c r="M224" s="51">
        <f t="shared" si="69"/>
        <v>0</v>
      </c>
      <c r="N224" s="51">
        <f t="shared" si="70"/>
        <v>0</v>
      </c>
      <c r="O224" s="51"/>
      <c r="P224" s="51"/>
      <c r="Q224" s="51">
        <f t="shared" si="63"/>
        <v>0</v>
      </c>
      <c r="R224" s="51">
        <f t="shared" si="63"/>
        <v>1</v>
      </c>
      <c r="S224" s="51">
        <f t="shared" si="63"/>
        <v>0</v>
      </c>
      <c r="T224" s="51">
        <f t="shared" si="63"/>
        <v>1</v>
      </c>
      <c r="U224" s="51">
        <f t="shared" si="71"/>
        <v>0</v>
      </c>
      <c r="V224" s="51"/>
      <c r="W224" s="51"/>
      <c r="X224" s="51"/>
      <c r="Y224" s="37">
        <f t="shared" si="72"/>
        <v>2</v>
      </c>
      <c r="AC224" s="36">
        <f t="shared" si="73"/>
        <v>0</v>
      </c>
      <c r="AE224" s="36">
        <f t="shared" si="78"/>
        <v>1</v>
      </c>
      <c r="AF224" s="36">
        <f t="shared" si="79"/>
        <v>0</v>
      </c>
      <c r="AG224" s="36">
        <f t="shared" si="80"/>
        <v>1</v>
      </c>
      <c r="AH224" s="37"/>
      <c r="AI224" s="37"/>
      <c r="AJ224" s="37"/>
      <c r="AK224" t="str">
        <f t="shared" si="85"/>
        <v>RWG02WATFORD GENERAL HOSPITAL - RWG02Bluebell</v>
      </c>
      <c r="AL224" t="b">
        <f t="shared" si="75"/>
        <v>0</v>
      </c>
      <c r="AM224" s="37">
        <f t="shared" si="81"/>
        <v>0</v>
      </c>
      <c r="AN224" s="37" t="str">
        <f t="shared" si="76"/>
        <v>Complete</v>
      </c>
      <c r="AO224" s="37">
        <f t="shared" si="82"/>
        <v>0</v>
      </c>
      <c r="AP224" s="36">
        <f t="shared" si="77"/>
        <v>0</v>
      </c>
      <c r="AV224" s="115" t="str">
        <f t="shared" si="45"/>
        <v>R1DBEECHES HOSPITAL</v>
      </c>
      <c r="AW224" s="116" t="s">
        <v>2604</v>
      </c>
      <c r="AX224" s="116" t="s">
        <v>2605</v>
      </c>
      <c r="AY224" s="116" t="s">
        <v>2604</v>
      </c>
      <c r="AZ224" s="116" t="s">
        <v>2605</v>
      </c>
      <c r="BA224" s="116" t="str">
        <f t="shared" si="46"/>
        <v>R1D</v>
      </c>
    </row>
    <row r="225" spans="1:53" hidden="1" x14ac:dyDescent="0.2">
      <c r="A225" s="37" t="str">
        <f t="shared" si="59"/>
        <v>RWG02</v>
      </c>
      <c r="B225" s="37" t="str">
        <f t="shared" si="60"/>
        <v>WATFORD GENERAL HOSPITAL - RWG02</v>
      </c>
      <c r="C225" s="37"/>
      <c r="D225" s="37">
        <f t="shared" si="83"/>
        <v>0</v>
      </c>
      <c r="E225" s="51">
        <f t="shared" si="64"/>
        <v>0</v>
      </c>
      <c r="F225" s="37">
        <f t="shared" si="65"/>
        <v>0</v>
      </c>
      <c r="G225" s="51">
        <f t="shared" si="66"/>
        <v>0</v>
      </c>
      <c r="H225" s="51">
        <f t="shared" si="67"/>
        <v>0</v>
      </c>
      <c r="I225" s="51">
        <f t="shared" si="68"/>
        <v>0</v>
      </c>
      <c r="J225" s="51">
        <f t="shared" si="61"/>
        <v>0</v>
      </c>
      <c r="K225" s="51">
        <f t="shared" si="62"/>
        <v>0</v>
      </c>
      <c r="L225" s="51">
        <f t="shared" si="84"/>
        <v>0</v>
      </c>
      <c r="M225" s="51">
        <f t="shared" si="69"/>
        <v>0</v>
      </c>
      <c r="N225" s="51">
        <f t="shared" si="70"/>
        <v>0</v>
      </c>
      <c r="O225" s="51"/>
      <c r="P225" s="51"/>
      <c r="Q225" s="51">
        <f t="shared" si="63"/>
        <v>0</v>
      </c>
      <c r="R225" s="51">
        <f t="shared" si="63"/>
        <v>1</v>
      </c>
      <c r="S225" s="51">
        <f t="shared" si="63"/>
        <v>0</v>
      </c>
      <c r="T225" s="51">
        <f t="shared" si="63"/>
        <v>1</v>
      </c>
      <c r="U225" s="51">
        <f t="shared" si="71"/>
        <v>0</v>
      </c>
      <c r="V225" s="51"/>
      <c r="W225" s="51"/>
      <c r="X225" s="51"/>
      <c r="Y225" s="37">
        <f t="shared" si="72"/>
        <v>2</v>
      </c>
      <c r="AC225" s="36">
        <f t="shared" si="73"/>
        <v>0</v>
      </c>
      <c r="AE225" s="36">
        <f t="shared" si="78"/>
        <v>1</v>
      </c>
      <c r="AF225" s="36">
        <f t="shared" si="79"/>
        <v>0</v>
      </c>
      <c r="AG225" s="36">
        <f t="shared" si="80"/>
        <v>1</v>
      </c>
      <c r="AH225" s="37"/>
      <c r="AI225" s="37"/>
      <c r="AJ225" s="37"/>
      <c r="AK225" t="str">
        <f t="shared" si="85"/>
        <v>RWG02WATFORD GENERAL HOSPITAL - RWG02Cardiac Care</v>
      </c>
      <c r="AL225" t="b">
        <f t="shared" si="75"/>
        <v>0</v>
      </c>
      <c r="AM225" s="37">
        <f t="shared" si="81"/>
        <v>0</v>
      </c>
      <c r="AN225" s="37" t="str">
        <f t="shared" si="76"/>
        <v>Complete</v>
      </c>
      <c r="AO225" s="37">
        <f t="shared" si="82"/>
        <v>0</v>
      </c>
      <c r="AP225" s="36">
        <f t="shared" si="77"/>
        <v>0</v>
      </c>
      <c r="AV225" s="115" t="str">
        <f t="shared" si="45"/>
        <v>R1DBELLE VUE (GP)</v>
      </c>
      <c r="AW225" s="116" t="s">
        <v>2554</v>
      </c>
      <c r="AX225" s="116" t="s">
        <v>2555</v>
      </c>
      <c r="AY225" s="116" t="s">
        <v>2554</v>
      </c>
      <c r="AZ225" s="116" t="s">
        <v>2555</v>
      </c>
      <c r="BA225" s="116" t="str">
        <f t="shared" si="46"/>
        <v>R1D</v>
      </c>
    </row>
    <row r="226" spans="1:53" hidden="1" x14ac:dyDescent="0.2">
      <c r="A226" s="37" t="str">
        <f t="shared" si="59"/>
        <v>RWG02</v>
      </c>
      <c r="B226" s="37" t="str">
        <f t="shared" si="60"/>
        <v>WATFORD GENERAL HOSPITAL - RWG02</v>
      </c>
      <c r="C226" s="37"/>
      <c r="D226" s="37">
        <f t="shared" si="83"/>
        <v>0</v>
      </c>
      <c r="E226" s="51">
        <f t="shared" si="64"/>
        <v>0</v>
      </c>
      <c r="F226" s="37">
        <f t="shared" si="65"/>
        <v>0</v>
      </c>
      <c r="G226" s="51">
        <f t="shared" si="66"/>
        <v>0</v>
      </c>
      <c r="H226" s="51">
        <f t="shared" si="67"/>
        <v>0</v>
      </c>
      <c r="I226" s="51">
        <f t="shared" si="68"/>
        <v>0</v>
      </c>
      <c r="J226" s="51">
        <f t="shared" si="61"/>
        <v>0</v>
      </c>
      <c r="K226" s="51">
        <f t="shared" si="62"/>
        <v>0</v>
      </c>
      <c r="L226" s="51">
        <f t="shared" si="84"/>
        <v>0</v>
      </c>
      <c r="M226" s="51">
        <f t="shared" si="69"/>
        <v>0</v>
      </c>
      <c r="N226" s="51">
        <f t="shared" si="70"/>
        <v>0</v>
      </c>
      <c r="O226" s="51"/>
      <c r="P226" s="51"/>
      <c r="Q226" s="51">
        <f t="shared" si="63"/>
        <v>0</v>
      </c>
      <c r="R226" s="51">
        <f t="shared" si="63"/>
        <v>1</v>
      </c>
      <c r="S226" s="51">
        <f t="shared" si="63"/>
        <v>0</v>
      </c>
      <c r="T226" s="51">
        <f t="shared" si="63"/>
        <v>1</v>
      </c>
      <c r="U226" s="51">
        <f t="shared" si="71"/>
        <v>0</v>
      </c>
      <c r="V226" s="51"/>
      <c r="W226" s="51"/>
      <c r="X226" s="51"/>
      <c r="Y226" s="37">
        <f t="shared" si="72"/>
        <v>2</v>
      </c>
      <c r="AC226" s="36">
        <f t="shared" si="73"/>
        <v>0</v>
      </c>
      <c r="AE226" s="36">
        <f t="shared" si="78"/>
        <v>1</v>
      </c>
      <c r="AF226" s="36">
        <f t="shared" si="79"/>
        <v>0</v>
      </c>
      <c r="AG226" s="36">
        <f t="shared" si="80"/>
        <v>1</v>
      </c>
      <c r="AH226" s="37"/>
      <c r="AK226" t="str">
        <f t="shared" si="85"/>
        <v>RWG02WATFORD GENERAL HOSPITAL - RWG02Cassio</v>
      </c>
      <c r="AL226" t="b">
        <f t="shared" si="75"/>
        <v>0</v>
      </c>
      <c r="AM226" s="37">
        <f t="shared" si="81"/>
        <v>0</v>
      </c>
      <c r="AN226" s="37" t="str">
        <f t="shared" si="76"/>
        <v>Complete</v>
      </c>
      <c r="AO226" s="37">
        <f t="shared" si="82"/>
        <v>0</v>
      </c>
      <c r="AP226" s="36">
        <f t="shared" si="77"/>
        <v>0</v>
      </c>
      <c r="AV226" s="115" t="str">
        <f t="shared" si="45"/>
        <v>R1DBISHOPS CASTLE COMMUNITY HOSPITAL</v>
      </c>
      <c r="AW226" s="116" t="s">
        <v>2636</v>
      </c>
      <c r="AX226" s="116" t="s">
        <v>2637</v>
      </c>
      <c r="AY226" s="116" t="s">
        <v>2636</v>
      </c>
      <c r="AZ226" s="116" t="s">
        <v>2637</v>
      </c>
      <c r="BA226" s="116" t="str">
        <f t="shared" si="46"/>
        <v>R1D</v>
      </c>
    </row>
    <row r="227" spans="1:53" hidden="1" x14ac:dyDescent="0.2">
      <c r="A227" s="37" t="str">
        <f t="shared" si="59"/>
        <v>RWG02</v>
      </c>
      <c r="B227" s="37" t="str">
        <f t="shared" si="60"/>
        <v>WATFORD GENERAL HOSPITAL - RWG02</v>
      </c>
      <c r="C227" s="37"/>
      <c r="D227" s="37">
        <f t="shared" si="83"/>
        <v>0</v>
      </c>
      <c r="E227" s="51">
        <f t="shared" si="64"/>
        <v>0</v>
      </c>
      <c r="F227" s="37">
        <f t="shared" si="65"/>
        <v>0</v>
      </c>
      <c r="G227" s="51">
        <f t="shared" si="66"/>
        <v>0</v>
      </c>
      <c r="H227" s="51">
        <f t="shared" si="67"/>
        <v>0</v>
      </c>
      <c r="I227" s="51">
        <f t="shared" si="68"/>
        <v>0</v>
      </c>
      <c r="J227" s="51">
        <f t="shared" si="61"/>
        <v>0</v>
      </c>
      <c r="K227" s="51">
        <f t="shared" si="62"/>
        <v>0</v>
      </c>
      <c r="L227" s="51">
        <f t="shared" si="84"/>
        <v>0</v>
      </c>
      <c r="M227" s="51">
        <f t="shared" si="69"/>
        <v>0</v>
      </c>
      <c r="N227" s="51">
        <f t="shared" si="70"/>
        <v>0</v>
      </c>
      <c r="O227" s="51"/>
      <c r="P227" s="51"/>
      <c r="Q227" s="51">
        <f t="shared" si="63"/>
        <v>0</v>
      </c>
      <c r="R227" s="51">
        <f t="shared" si="63"/>
        <v>1</v>
      </c>
      <c r="S227" s="51">
        <f t="shared" si="63"/>
        <v>0</v>
      </c>
      <c r="T227" s="51">
        <f t="shared" si="63"/>
        <v>1</v>
      </c>
      <c r="U227" s="51">
        <f t="shared" si="71"/>
        <v>0</v>
      </c>
      <c r="V227" s="51"/>
      <c r="W227" s="51"/>
      <c r="X227" s="51"/>
      <c r="Y227" s="37">
        <f t="shared" si="72"/>
        <v>2</v>
      </c>
      <c r="AC227" s="36">
        <f t="shared" si="73"/>
        <v>0</v>
      </c>
      <c r="AE227" s="36">
        <f t="shared" ref="AE227:AE290" si="86">IF(R25="",0, IF(R25="-",0,IF(R25&gt;100%,1,0)))</f>
        <v>1</v>
      </c>
      <c r="AF227" s="36">
        <f t="shared" ref="AF227:AF290" si="87">IF(S25="",0, IF(S25="-",0,IF(S25&gt;100%,1,0)))</f>
        <v>0</v>
      </c>
      <c r="AG227" s="36">
        <f t="shared" ref="AG227:AG290" si="88">IF(T25="",0, IF(T25="-",0,IF(T25&gt;100%,1,0)))</f>
        <v>1</v>
      </c>
      <c r="AH227" s="37"/>
      <c r="AK227" t="str">
        <f t="shared" si="85"/>
        <v>RWG02WATFORD GENERAL HOSPITAL - RWG02Croxley</v>
      </c>
      <c r="AL227" t="b">
        <f t="shared" si="75"/>
        <v>0</v>
      </c>
      <c r="AM227" s="37">
        <f t="shared" si="81"/>
        <v>0</v>
      </c>
      <c r="AN227" s="37" t="str">
        <f t="shared" si="76"/>
        <v>Complete</v>
      </c>
      <c r="AO227" s="37">
        <f t="shared" si="82"/>
        <v>0</v>
      </c>
      <c r="AP227" s="36">
        <f t="shared" si="77"/>
        <v>0</v>
      </c>
      <c r="AV227" s="115" t="str">
        <f t="shared" si="45"/>
        <v>R1DBISHOPS CASTLE HOSP OPD1</v>
      </c>
      <c r="AW227" s="116" t="s">
        <v>2648</v>
      </c>
      <c r="AX227" s="116" t="s">
        <v>2649</v>
      </c>
      <c r="AY227" s="116" t="s">
        <v>2648</v>
      </c>
      <c r="AZ227" s="116" t="s">
        <v>2649</v>
      </c>
      <c r="BA227" s="116" t="str">
        <f t="shared" si="46"/>
        <v>R1D</v>
      </c>
    </row>
    <row r="228" spans="1:53" hidden="1" x14ac:dyDescent="0.2">
      <c r="A228" s="37" t="str">
        <f t="shared" si="59"/>
        <v>RWG02</v>
      </c>
      <c r="B228" s="37" t="str">
        <f t="shared" si="60"/>
        <v>WATFORD GENERAL HOSPITAL - RWG02</v>
      </c>
      <c r="C228" s="37"/>
      <c r="D228" s="37">
        <f t="shared" si="83"/>
        <v>0</v>
      </c>
      <c r="E228" s="51">
        <f t="shared" si="64"/>
        <v>0</v>
      </c>
      <c r="F228" s="37">
        <f t="shared" si="65"/>
        <v>0</v>
      </c>
      <c r="G228" s="51">
        <f t="shared" si="66"/>
        <v>0</v>
      </c>
      <c r="H228" s="51">
        <f t="shared" si="67"/>
        <v>0</v>
      </c>
      <c r="I228" s="51">
        <f t="shared" si="68"/>
        <v>0</v>
      </c>
      <c r="J228" s="51">
        <f t="shared" si="61"/>
        <v>0</v>
      </c>
      <c r="K228" s="51">
        <f t="shared" si="62"/>
        <v>0</v>
      </c>
      <c r="L228" s="51">
        <f t="shared" si="84"/>
        <v>0</v>
      </c>
      <c r="M228" s="51">
        <f t="shared" si="69"/>
        <v>0</v>
      </c>
      <c r="N228" s="51">
        <f t="shared" si="70"/>
        <v>0</v>
      </c>
      <c r="O228" s="51"/>
      <c r="P228" s="51"/>
      <c r="Q228" s="51">
        <f t="shared" si="63"/>
        <v>0</v>
      </c>
      <c r="R228" s="51">
        <f t="shared" si="63"/>
        <v>1</v>
      </c>
      <c r="S228" s="51">
        <f t="shared" si="63"/>
        <v>0</v>
      </c>
      <c r="T228" s="51">
        <f t="shared" si="63"/>
        <v>1</v>
      </c>
      <c r="U228" s="51">
        <f t="shared" si="71"/>
        <v>0</v>
      </c>
      <c r="V228" s="51"/>
      <c r="W228" s="51"/>
      <c r="X228" s="51"/>
      <c r="Y228" s="37">
        <f t="shared" si="72"/>
        <v>2</v>
      </c>
      <c r="AC228" s="36">
        <f t="shared" si="73"/>
        <v>0</v>
      </c>
      <c r="AE228" s="36">
        <f t="shared" si="86"/>
        <v>1</v>
      </c>
      <c r="AF228" s="36">
        <f t="shared" si="87"/>
        <v>0</v>
      </c>
      <c r="AG228" s="36">
        <f t="shared" si="88"/>
        <v>1</v>
      </c>
      <c r="AH228" s="37"/>
      <c r="AK228" t="str">
        <f t="shared" si="85"/>
        <v>RWG02WATFORD GENERAL HOSPITAL - RWG02Heronsgate &amp; Gade</v>
      </c>
      <c r="AL228" t="b">
        <f t="shared" si="75"/>
        <v>0</v>
      </c>
      <c r="AM228" s="37">
        <f t="shared" si="81"/>
        <v>0</v>
      </c>
      <c r="AN228" s="37" t="str">
        <f t="shared" si="76"/>
        <v>Complete</v>
      </c>
      <c r="AO228" s="37">
        <f t="shared" si="82"/>
        <v>0</v>
      </c>
      <c r="AP228" s="36">
        <f t="shared" si="77"/>
        <v>0</v>
      </c>
      <c r="AV228" s="115" t="str">
        <f t="shared" si="45"/>
        <v>R1DBISHOPS CASTLE HOSPITAL</v>
      </c>
      <c r="AW228" s="116" t="s">
        <v>2552</v>
      </c>
      <c r="AX228" s="116" t="s">
        <v>2553</v>
      </c>
      <c r="AY228" s="116" t="s">
        <v>2552</v>
      </c>
      <c r="AZ228" s="116" t="s">
        <v>2553</v>
      </c>
      <c r="BA228" s="116" t="str">
        <f t="shared" si="46"/>
        <v>R1D</v>
      </c>
    </row>
    <row r="229" spans="1:53" hidden="1" x14ac:dyDescent="0.2">
      <c r="A229" s="37" t="str">
        <f t="shared" si="59"/>
        <v>RWG02</v>
      </c>
      <c r="B229" s="37" t="str">
        <f t="shared" si="60"/>
        <v>WATFORD GENERAL HOSPITAL - RWG02</v>
      </c>
      <c r="C229" s="37"/>
      <c r="D229" s="37">
        <f t="shared" si="83"/>
        <v>0</v>
      </c>
      <c r="E229" s="51">
        <f t="shared" si="64"/>
        <v>0</v>
      </c>
      <c r="F229" s="37">
        <f t="shared" si="65"/>
        <v>0</v>
      </c>
      <c r="G229" s="51">
        <f t="shared" si="66"/>
        <v>0</v>
      </c>
      <c r="H229" s="51">
        <f t="shared" si="67"/>
        <v>0</v>
      </c>
      <c r="I229" s="51">
        <f t="shared" si="68"/>
        <v>0</v>
      </c>
      <c r="J229" s="51">
        <f t="shared" si="61"/>
        <v>0</v>
      </c>
      <c r="K229" s="51">
        <f t="shared" si="62"/>
        <v>0</v>
      </c>
      <c r="L229" s="51">
        <f t="shared" si="84"/>
        <v>0</v>
      </c>
      <c r="M229" s="51">
        <f t="shared" si="69"/>
        <v>0</v>
      </c>
      <c r="N229" s="51">
        <f t="shared" si="70"/>
        <v>0</v>
      </c>
      <c r="O229" s="51"/>
      <c r="P229" s="51"/>
      <c r="Q229" s="51">
        <f t="shared" si="63"/>
        <v>0</v>
      </c>
      <c r="R229" s="51">
        <f t="shared" si="63"/>
        <v>1</v>
      </c>
      <c r="S229" s="51">
        <f t="shared" si="63"/>
        <v>1</v>
      </c>
      <c r="T229" s="51">
        <f t="shared" si="63"/>
        <v>1</v>
      </c>
      <c r="U229" s="51">
        <f t="shared" si="71"/>
        <v>0</v>
      </c>
      <c r="V229" s="51"/>
      <c r="W229" s="51"/>
      <c r="X229" s="51"/>
      <c r="Y229" s="37">
        <f t="shared" si="72"/>
        <v>3</v>
      </c>
      <c r="AC229" s="36">
        <f t="shared" si="73"/>
        <v>0</v>
      </c>
      <c r="AE229" s="36">
        <f t="shared" si="86"/>
        <v>1</v>
      </c>
      <c r="AF229" s="36">
        <f t="shared" si="87"/>
        <v>0</v>
      </c>
      <c r="AG229" s="36">
        <f t="shared" si="88"/>
        <v>1</v>
      </c>
      <c r="AH229" s="37"/>
      <c r="AK229" t="str">
        <f t="shared" si="85"/>
        <v>RWG02WATFORD GENERAL HOSPITAL - RWG02Oxhey</v>
      </c>
      <c r="AL229" t="b">
        <f t="shared" si="75"/>
        <v>0</v>
      </c>
      <c r="AM229" s="37">
        <f t="shared" si="81"/>
        <v>0</v>
      </c>
      <c r="AN229" s="37" t="str">
        <f t="shared" si="76"/>
        <v>Complete</v>
      </c>
      <c r="AO229" s="37">
        <f t="shared" si="82"/>
        <v>0</v>
      </c>
      <c r="AP229" s="36">
        <f t="shared" si="77"/>
        <v>0</v>
      </c>
      <c r="AV229" s="115" t="str">
        <f t="shared" si="45"/>
        <v>R1DBRIDGNORTH COMMUNITY HOSPITAL</v>
      </c>
      <c r="AW229" s="116" t="s">
        <v>2632</v>
      </c>
      <c r="AX229" s="116" t="s">
        <v>2633</v>
      </c>
      <c r="AY229" s="116" t="s">
        <v>2632</v>
      </c>
      <c r="AZ229" s="116" t="s">
        <v>2633</v>
      </c>
      <c r="BA229" s="116" t="str">
        <f t="shared" si="46"/>
        <v>R1D</v>
      </c>
    </row>
    <row r="230" spans="1:53" hidden="1" x14ac:dyDescent="0.2">
      <c r="A230" s="37" t="str">
        <f t="shared" si="59"/>
        <v>RWG02</v>
      </c>
      <c r="B230" s="37" t="str">
        <f t="shared" si="60"/>
        <v>WATFORD GENERAL HOSPITAL - RWG02</v>
      </c>
      <c r="C230" s="37"/>
      <c r="D230" s="37">
        <f t="shared" si="83"/>
        <v>0</v>
      </c>
      <c r="E230" s="51">
        <f t="shared" si="64"/>
        <v>0</v>
      </c>
      <c r="F230" s="37">
        <f t="shared" si="65"/>
        <v>0</v>
      </c>
      <c r="G230" s="51">
        <f t="shared" si="66"/>
        <v>0</v>
      </c>
      <c r="H230" s="51">
        <f t="shared" si="67"/>
        <v>0</v>
      </c>
      <c r="I230" s="51">
        <f t="shared" si="68"/>
        <v>0</v>
      </c>
      <c r="J230" s="51">
        <f t="shared" si="61"/>
        <v>0</v>
      </c>
      <c r="K230" s="51">
        <f t="shared" si="62"/>
        <v>0</v>
      </c>
      <c r="L230" s="51">
        <f t="shared" si="84"/>
        <v>0</v>
      </c>
      <c r="M230" s="51">
        <f t="shared" si="69"/>
        <v>0</v>
      </c>
      <c r="N230" s="51">
        <f t="shared" si="70"/>
        <v>0</v>
      </c>
      <c r="O230" s="51"/>
      <c r="P230" s="51"/>
      <c r="Q230" s="51">
        <f t="shared" si="63"/>
        <v>0</v>
      </c>
      <c r="R230" s="51">
        <f t="shared" si="63"/>
        <v>1</v>
      </c>
      <c r="S230" s="51">
        <f t="shared" si="63"/>
        <v>0</v>
      </c>
      <c r="T230" s="51">
        <f t="shared" si="63"/>
        <v>0</v>
      </c>
      <c r="U230" s="51">
        <f t="shared" si="71"/>
        <v>0</v>
      </c>
      <c r="V230" s="51"/>
      <c r="W230" s="51"/>
      <c r="X230" s="51"/>
      <c r="Y230" s="37">
        <f t="shared" si="72"/>
        <v>1</v>
      </c>
      <c r="AC230" s="36">
        <f t="shared" si="73"/>
        <v>0</v>
      </c>
      <c r="AE230" s="36">
        <f t="shared" si="86"/>
        <v>1</v>
      </c>
      <c r="AF230" s="36">
        <f t="shared" si="87"/>
        <v>1</v>
      </c>
      <c r="AG230" s="36">
        <f t="shared" si="88"/>
        <v>1</v>
      </c>
      <c r="AH230" s="37"/>
      <c r="AK230" t="str">
        <f t="shared" si="85"/>
        <v>RWG02WATFORD GENERAL HOSPITAL - RWG02Sarratt</v>
      </c>
      <c r="AL230" t="b">
        <f t="shared" si="75"/>
        <v>0</v>
      </c>
      <c r="AM230" s="37">
        <f t="shared" si="81"/>
        <v>0</v>
      </c>
      <c r="AN230" s="37" t="str">
        <f t="shared" si="76"/>
        <v>Complete</v>
      </c>
      <c r="AO230" s="37">
        <f t="shared" si="82"/>
        <v>0</v>
      </c>
      <c r="AP230" s="36">
        <f t="shared" si="77"/>
        <v>0</v>
      </c>
      <c r="AV230" s="115" t="str">
        <f t="shared" si="45"/>
        <v>R1DBRIDGNORTH HOSP OPD1</v>
      </c>
      <c r="AW230" s="116" t="s">
        <v>2644</v>
      </c>
      <c r="AX230" s="116" t="s">
        <v>2645</v>
      </c>
      <c r="AY230" s="116" t="s">
        <v>2644</v>
      </c>
      <c r="AZ230" s="116" t="s">
        <v>2645</v>
      </c>
      <c r="BA230" s="116" t="str">
        <f t="shared" si="46"/>
        <v>R1D</v>
      </c>
    </row>
    <row r="231" spans="1:53" hidden="1" x14ac:dyDescent="0.2">
      <c r="A231" s="37" t="str">
        <f t="shared" si="59"/>
        <v>RWG02</v>
      </c>
      <c r="B231" s="37" t="str">
        <f t="shared" si="60"/>
        <v>WATFORD GENERAL HOSPITAL - RWG02</v>
      </c>
      <c r="C231" s="37"/>
      <c r="D231" s="37">
        <f t="shared" si="83"/>
        <v>0</v>
      </c>
      <c r="E231" s="51">
        <f t="shared" si="64"/>
        <v>0</v>
      </c>
      <c r="F231" s="37">
        <f t="shared" si="65"/>
        <v>0</v>
      </c>
      <c r="G231" s="51">
        <f t="shared" si="66"/>
        <v>0</v>
      </c>
      <c r="H231" s="51">
        <f t="shared" si="67"/>
        <v>0</v>
      </c>
      <c r="I231" s="51">
        <f t="shared" si="68"/>
        <v>0</v>
      </c>
      <c r="J231" s="51">
        <f t="shared" si="61"/>
        <v>0</v>
      </c>
      <c r="K231" s="51">
        <f t="shared" si="62"/>
        <v>0</v>
      </c>
      <c r="L231" s="51">
        <f t="shared" si="84"/>
        <v>0</v>
      </c>
      <c r="M231" s="51">
        <f t="shared" si="69"/>
        <v>0</v>
      </c>
      <c r="N231" s="51">
        <f t="shared" si="70"/>
        <v>0</v>
      </c>
      <c r="O231" s="51"/>
      <c r="P231" s="51"/>
      <c r="Q231" s="51">
        <f t="shared" ref="Q231:T246" si="89">IF(Q30="",0,IF(Q30&gt;100%,1,0))</f>
        <v>0</v>
      </c>
      <c r="R231" s="51">
        <f t="shared" si="89"/>
        <v>1</v>
      </c>
      <c r="S231" s="51">
        <f t="shared" si="89"/>
        <v>0</v>
      </c>
      <c r="T231" s="51">
        <f t="shared" si="89"/>
        <v>1</v>
      </c>
      <c r="U231" s="51">
        <f t="shared" si="71"/>
        <v>0</v>
      </c>
      <c r="V231" s="51"/>
      <c r="W231" s="51"/>
      <c r="X231" s="51"/>
      <c r="Y231" s="37">
        <f t="shared" si="72"/>
        <v>2</v>
      </c>
      <c r="AC231" s="36">
        <f t="shared" si="73"/>
        <v>0</v>
      </c>
      <c r="AE231" s="36">
        <f t="shared" si="86"/>
        <v>1</v>
      </c>
      <c r="AF231" s="36">
        <f t="shared" si="87"/>
        <v>0</v>
      </c>
      <c r="AG231" s="36">
        <f t="shared" si="88"/>
        <v>0</v>
      </c>
      <c r="AH231" s="37"/>
      <c r="AK231" t="str">
        <f t="shared" si="85"/>
        <v>RWG02WATFORD GENERAL HOSPITAL - RWG02Tudor</v>
      </c>
      <c r="AL231" t="b">
        <f t="shared" si="75"/>
        <v>0</v>
      </c>
      <c r="AM231" s="37">
        <f t="shared" si="81"/>
        <v>0</v>
      </c>
      <c r="AN231" s="37" t="str">
        <f t="shared" si="76"/>
        <v>Complete</v>
      </c>
      <c r="AO231" s="37">
        <f t="shared" si="82"/>
        <v>0</v>
      </c>
      <c r="AP231" s="36">
        <f t="shared" si="77"/>
        <v>0</v>
      </c>
      <c r="AV231" s="115" t="str">
        <f t="shared" si="45"/>
        <v>R1DBRIDGNORTH HOSPITAL</v>
      </c>
      <c r="AW231" s="116" t="s">
        <v>2550</v>
      </c>
      <c r="AX231" s="116" t="s">
        <v>2551</v>
      </c>
      <c r="AY231" s="116" t="s">
        <v>2550</v>
      </c>
      <c r="AZ231" s="116" t="s">
        <v>2551</v>
      </c>
      <c r="BA231" s="116" t="str">
        <f t="shared" si="46"/>
        <v>R1D</v>
      </c>
    </row>
    <row r="232" spans="1:53" hidden="1" x14ac:dyDescent="0.2">
      <c r="A232" s="37" t="str">
        <f t="shared" si="59"/>
        <v>RWG02</v>
      </c>
      <c r="B232" s="37" t="str">
        <f t="shared" si="60"/>
        <v>WATFORD GENERAL HOSPITAL - RWG02</v>
      </c>
      <c r="C232" s="37"/>
      <c r="D232" s="37">
        <f t="shared" si="83"/>
        <v>0</v>
      </c>
      <c r="E232" s="51">
        <f t="shared" si="64"/>
        <v>0</v>
      </c>
      <c r="F232" s="37">
        <f t="shared" si="65"/>
        <v>0</v>
      </c>
      <c r="G232" s="51">
        <f t="shared" si="66"/>
        <v>0</v>
      </c>
      <c r="H232" s="51">
        <f t="shared" si="67"/>
        <v>0</v>
      </c>
      <c r="I232" s="51">
        <f t="shared" si="68"/>
        <v>0</v>
      </c>
      <c r="J232" s="51">
        <f t="shared" si="61"/>
        <v>0</v>
      </c>
      <c r="K232" s="51">
        <f t="shared" si="62"/>
        <v>0</v>
      </c>
      <c r="L232" s="51">
        <f t="shared" si="84"/>
        <v>0</v>
      </c>
      <c r="M232" s="51">
        <f t="shared" si="69"/>
        <v>0</v>
      </c>
      <c r="N232" s="51">
        <f t="shared" si="70"/>
        <v>0</v>
      </c>
      <c r="O232" s="51"/>
      <c r="P232" s="51"/>
      <c r="Q232" s="51">
        <f t="shared" si="89"/>
        <v>1</v>
      </c>
      <c r="R232" s="51">
        <f t="shared" si="89"/>
        <v>1</v>
      </c>
      <c r="S232" s="51">
        <f t="shared" si="89"/>
        <v>0</v>
      </c>
      <c r="T232" s="51">
        <f t="shared" si="89"/>
        <v>1</v>
      </c>
      <c r="U232" s="51">
        <f t="shared" si="71"/>
        <v>0</v>
      </c>
      <c r="V232" s="51"/>
      <c r="W232" s="51"/>
      <c r="X232" s="51"/>
      <c r="Y232" s="37">
        <f t="shared" si="72"/>
        <v>3</v>
      </c>
      <c r="AC232" s="36">
        <f t="shared" si="73"/>
        <v>0</v>
      </c>
      <c r="AE232" s="36">
        <f t="shared" si="86"/>
        <v>1</v>
      </c>
      <c r="AF232" s="36">
        <f t="shared" si="87"/>
        <v>0</v>
      </c>
      <c r="AG232" s="36">
        <f t="shared" si="88"/>
        <v>1</v>
      </c>
      <c r="AH232" s="37"/>
      <c r="AK232" t="str">
        <f t="shared" si="85"/>
        <v>RWG02WATFORD GENERAL HOSPITAL - RWG02Winyard</v>
      </c>
      <c r="AL232" t="b">
        <f t="shared" si="75"/>
        <v>0</v>
      </c>
      <c r="AM232" s="37">
        <f t="shared" si="81"/>
        <v>0</v>
      </c>
      <c r="AN232" s="37" t="str">
        <f t="shared" si="76"/>
        <v>Complete</v>
      </c>
      <c r="AO232" s="37">
        <f t="shared" si="82"/>
        <v>0</v>
      </c>
      <c r="AP232" s="36">
        <f t="shared" si="77"/>
        <v>0</v>
      </c>
      <c r="AV232" s="115" t="str">
        <f t="shared" si="45"/>
        <v>R1DBUTCHER ROW (GP)</v>
      </c>
      <c r="AW232" s="116" t="s">
        <v>2556</v>
      </c>
      <c r="AX232" s="116" t="s">
        <v>2557</v>
      </c>
      <c r="AY232" s="116" t="s">
        <v>2556</v>
      </c>
      <c r="AZ232" s="116" t="s">
        <v>2557</v>
      </c>
      <c r="BA232" s="116" t="str">
        <f t="shared" si="46"/>
        <v>R1D</v>
      </c>
    </row>
    <row r="233" spans="1:53" hidden="1" x14ac:dyDescent="0.2">
      <c r="A233" s="37" t="str">
        <f t="shared" si="59"/>
        <v>RWG02</v>
      </c>
      <c r="B233" s="37" t="str">
        <f t="shared" si="60"/>
        <v>WATFORD GENERAL HOSPITAL - RWG02</v>
      </c>
      <c r="C233" s="37"/>
      <c r="D233" s="37">
        <f t="shared" si="83"/>
        <v>0</v>
      </c>
      <c r="E233" s="51">
        <f t="shared" si="64"/>
        <v>0</v>
      </c>
      <c r="F233" s="37">
        <f t="shared" si="65"/>
        <v>0</v>
      </c>
      <c r="G233" s="51">
        <f t="shared" si="66"/>
        <v>0</v>
      </c>
      <c r="H233" s="51">
        <f t="shared" si="67"/>
        <v>0</v>
      </c>
      <c r="I233" s="51">
        <f t="shared" si="68"/>
        <v>0</v>
      </c>
      <c r="J233" s="51">
        <f t="shared" si="61"/>
        <v>0</v>
      </c>
      <c r="K233" s="51">
        <f t="shared" si="62"/>
        <v>0</v>
      </c>
      <c r="L233" s="51">
        <f t="shared" si="84"/>
        <v>0</v>
      </c>
      <c r="M233" s="51">
        <f t="shared" si="69"/>
        <v>0</v>
      </c>
      <c r="N233" s="51">
        <f t="shared" si="70"/>
        <v>0</v>
      </c>
      <c r="O233" s="51"/>
      <c r="P233" s="51"/>
      <c r="Q233" s="51">
        <f t="shared" si="89"/>
        <v>0</v>
      </c>
      <c r="R233" s="51">
        <f t="shared" si="89"/>
        <v>1</v>
      </c>
      <c r="S233" s="51">
        <f t="shared" si="89"/>
        <v>0</v>
      </c>
      <c r="T233" s="51">
        <f t="shared" si="89"/>
        <v>1</v>
      </c>
      <c r="U233" s="51">
        <f t="shared" si="71"/>
        <v>0</v>
      </c>
      <c r="V233" s="51"/>
      <c r="W233" s="51"/>
      <c r="X233" s="51"/>
      <c r="Y233" s="37">
        <f t="shared" si="72"/>
        <v>2</v>
      </c>
      <c r="AC233" s="36">
        <f t="shared" si="73"/>
        <v>1</v>
      </c>
      <c r="AE233" s="36">
        <f t="shared" si="86"/>
        <v>1</v>
      </c>
      <c r="AF233" s="36">
        <f t="shared" si="87"/>
        <v>0</v>
      </c>
      <c r="AG233" s="36">
        <f t="shared" si="88"/>
        <v>1</v>
      </c>
      <c r="AH233" s="37"/>
      <c r="AK233" t="str">
        <f t="shared" si="85"/>
        <v>RWG02WATFORD GENERAL HOSPITAL - RWG02Combined ITU</v>
      </c>
      <c r="AL233" t="b">
        <f t="shared" si="75"/>
        <v>0</v>
      </c>
      <c r="AM233" s="37">
        <f t="shared" si="81"/>
        <v>0</v>
      </c>
      <c r="AN233" s="37" t="str">
        <f t="shared" si="76"/>
        <v>Complete</v>
      </c>
      <c r="AO233" s="37">
        <f t="shared" si="82"/>
        <v>0</v>
      </c>
      <c r="AP233" s="36">
        <f t="shared" si="77"/>
        <v>0</v>
      </c>
      <c r="AV233" s="115" t="str">
        <f t="shared" si="45"/>
        <v>R1DCASTLE CARE CASTLEHAVEN</v>
      </c>
      <c r="AW233" s="116" t="s">
        <v>2580</v>
      </c>
      <c r="AX233" s="116" t="s">
        <v>2581</v>
      </c>
      <c r="AY233" s="116" t="s">
        <v>2580</v>
      </c>
      <c r="AZ233" s="116" t="s">
        <v>2581</v>
      </c>
      <c r="BA233" s="116" t="str">
        <f t="shared" si="46"/>
        <v>R1D</v>
      </c>
    </row>
    <row r="234" spans="1:53" hidden="1" x14ac:dyDescent="0.2">
      <c r="A234" s="37" t="str">
        <f t="shared" si="59"/>
        <v>RWG03</v>
      </c>
      <c r="B234" s="37" t="str">
        <f t="shared" si="60"/>
        <v>ST ALBANS CITY HOSPITAL - RWG03</v>
      </c>
      <c r="C234" s="37"/>
      <c r="D234" s="37">
        <f t="shared" si="83"/>
        <v>0</v>
      </c>
      <c r="E234" s="51">
        <f t="shared" si="64"/>
        <v>0</v>
      </c>
      <c r="F234" s="37">
        <f t="shared" si="65"/>
        <v>0</v>
      </c>
      <c r="G234" s="51">
        <f t="shared" si="66"/>
        <v>0</v>
      </c>
      <c r="H234" s="51">
        <f t="shared" si="67"/>
        <v>0</v>
      </c>
      <c r="I234" s="51">
        <f t="shared" si="68"/>
        <v>0</v>
      </c>
      <c r="J234" s="51">
        <f t="shared" si="61"/>
        <v>0</v>
      </c>
      <c r="K234" s="51">
        <f t="shared" si="62"/>
        <v>0</v>
      </c>
      <c r="L234" s="51">
        <f t="shared" si="84"/>
        <v>0</v>
      </c>
      <c r="M234" s="51">
        <f t="shared" si="69"/>
        <v>0</v>
      </c>
      <c r="N234" s="51">
        <f t="shared" si="70"/>
        <v>0</v>
      </c>
      <c r="O234" s="51"/>
      <c r="P234" s="51"/>
      <c r="Q234" s="51">
        <f t="shared" si="89"/>
        <v>0</v>
      </c>
      <c r="R234" s="51">
        <f t="shared" si="89"/>
        <v>0</v>
      </c>
      <c r="S234" s="51">
        <f t="shared" si="89"/>
        <v>0</v>
      </c>
      <c r="T234" s="51">
        <f t="shared" si="89"/>
        <v>0</v>
      </c>
      <c r="U234" s="51">
        <f t="shared" si="71"/>
        <v>0</v>
      </c>
      <c r="V234" s="51"/>
      <c r="W234" s="51"/>
      <c r="X234" s="51"/>
      <c r="Y234" s="37">
        <f t="shared" si="72"/>
        <v>0</v>
      </c>
      <c r="AC234" s="36">
        <f t="shared" si="73"/>
        <v>0</v>
      </c>
      <c r="AE234" s="36">
        <f t="shared" si="86"/>
        <v>1</v>
      </c>
      <c r="AF234" s="36">
        <f t="shared" si="87"/>
        <v>0</v>
      </c>
      <c r="AG234" s="36">
        <f t="shared" si="88"/>
        <v>1</v>
      </c>
      <c r="AH234" s="37"/>
      <c r="AK234" t="str">
        <f t="shared" si="85"/>
        <v>RWG02WATFORD GENERAL HOSPITAL - RWG02Cleves</v>
      </c>
      <c r="AL234" t="b">
        <f t="shared" si="75"/>
        <v>0</v>
      </c>
      <c r="AM234" s="37">
        <f t="shared" si="81"/>
        <v>0</v>
      </c>
      <c r="AN234" s="37" t="str">
        <f t="shared" si="76"/>
        <v>Complete</v>
      </c>
      <c r="AO234" s="37">
        <f t="shared" si="82"/>
        <v>0</v>
      </c>
      <c r="AP234" s="36">
        <f t="shared" si="77"/>
        <v>0</v>
      </c>
      <c r="AV234" s="115" t="str">
        <f t="shared" si="45"/>
        <v>R1DCLAREMONT BANK SITE (GP)</v>
      </c>
      <c r="AW234" s="116" t="s">
        <v>2558</v>
      </c>
      <c r="AX234" s="116" t="s">
        <v>2559</v>
      </c>
      <c r="AY234" s="116" t="s">
        <v>2558</v>
      </c>
      <c r="AZ234" s="116" t="s">
        <v>2559</v>
      </c>
      <c r="BA234" s="116" t="str">
        <f t="shared" si="46"/>
        <v>R1D</v>
      </c>
    </row>
    <row r="235" spans="1:53" hidden="1" x14ac:dyDescent="0.2">
      <c r="A235" s="37" t="str">
        <f t="shared" si="59"/>
        <v>RWG02</v>
      </c>
      <c r="B235" s="37" t="str">
        <f t="shared" si="60"/>
        <v>WATFORD GENERAL HOSPITAL - RWG02</v>
      </c>
      <c r="C235" s="37"/>
      <c r="D235" s="37">
        <f t="shared" si="83"/>
        <v>0</v>
      </c>
      <c r="E235" s="51">
        <f t="shared" si="64"/>
        <v>0</v>
      </c>
      <c r="F235" s="37">
        <f t="shared" si="65"/>
        <v>0</v>
      </c>
      <c r="G235" s="51">
        <f t="shared" si="66"/>
        <v>0</v>
      </c>
      <c r="H235" s="51">
        <f t="shared" si="67"/>
        <v>0</v>
      </c>
      <c r="I235" s="51">
        <f t="shared" si="68"/>
        <v>0</v>
      </c>
      <c r="J235" s="51">
        <f t="shared" si="61"/>
        <v>0</v>
      </c>
      <c r="K235" s="51">
        <f t="shared" si="62"/>
        <v>0</v>
      </c>
      <c r="L235" s="51">
        <f t="shared" si="84"/>
        <v>0</v>
      </c>
      <c r="M235" s="51">
        <f t="shared" si="69"/>
        <v>0</v>
      </c>
      <c r="N235" s="51">
        <f t="shared" si="70"/>
        <v>0</v>
      </c>
      <c r="O235" s="51"/>
      <c r="P235" s="51"/>
      <c r="Q235" s="51">
        <f t="shared" si="89"/>
        <v>0</v>
      </c>
      <c r="R235" s="51">
        <f t="shared" si="89"/>
        <v>1</v>
      </c>
      <c r="S235" s="51">
        <f t="shared" si="89"/>
        <v>0</v>
      </c>
      <c r="T235" s="51">
        <f t="shared" si="89"/>
        <v>1</v>
      </c>
      <c r="U235" s="51">
        <f t="shared" si="71"/>
        <v>0</v>
      </c>
      <c r="V235" s="51"/>
      <c r="W235" s="51"/>
      <c r="X235" s="51"/>
      <c r="Y235" s="37">
        <f t="shared" si="72"/>
        <v>2</v>
      </c>
      <c r="AC235" s="36">
        <f t="shared" si="73"/>
        <v>0</v>
      </c>
      <c r="AE235" s="36">
        <f t="shared" si="86"/>
        <v>0</v>
      </c>
      <c r="AF235" s="36">
        <f t="shared" si="87"/>
        <v>0</v>
      </c>
      <c r="AG235" s="36">
        <f t="shared" si="88"/>
        <v>0</v>
      </c>
      <c r="AH235" s="37"/>
      <c r="AK235" t="str">
        <f t="shared" si="85"/>
        <v>RWG03ST ALBANS CITY HOSPITAL - RWG03De La Mare/Beckett</v>
      </c>
      <c r="AL235" t="b">
        <f t="shared" si="75"/>
        <v>0</v>
      </c>
      <c r="AM235" s="37">
        <f t="shared" si="81"/>
        <v>0</v>
      </c>
      <c r="AN235" s="37" t="str">
        <f t="shared" si="76"/>
        <v>Complete</v>
      </c>
      <c r="AO235" s="37">
        <f t="shared" si="82"/>
        <v>0</v>
      </c>
      <c r="AP235" s="36">
        <f t="shared" si="77"/>
        <v>0</v>
      </c>
      <c r="AV235" s="115" t="str">
        <f t="shared" si="45"/>
        <v>R1DCLEE HILL (GP)</v>
      </c>
      <c r="AW235" s="116" t="s">
        <v>2564</v>
      </c>
      <c r="AX235" s="116" t="s">
        <v>2565</v>
      </c>
      <c r="AY235" s="116" t="s">
        <v>2564</v>
      </c>
      <c r="AZ235" s="116" t="s">
        <v>2565</v>
      </c>
      <c r="BA235" s="116" t="str">
        <f t="shared" si="46"/>
        <v>R1D</v>
      </c>
    </row>
    <row r="236" spans="1:53" hidden="1" x14ac:dyDescent="0.2">
      <c r="A236" s="37" t="str">
        <f t="shared" si="59"/>
        <v>RWG02</v>
      </c>
      <c r="B236" s="37" t="str">
        <f t="shared" si="60"/>
        <v>WATFORD GENERAL HOSPITAL - RWG02</v>
      </c>
      <c r="C236" s="37"/>
      <c r="D236" s="37">
        <f t="shared" si="83"/>
        <v>0</v>
      </c>
      <c r="E236" s="51">
        <f t="shared" si="64"/>
        <v>0</v>
      </c>
      <c r="F236" s="37">
        <f t="shared" si="65"/>
        <v>0</v>
      </c>
      <c r="G236" s="51">
        <f t="shared" si="66"/>
        <v>0</v>
      </c>
      <c r="H236" s="51">
        <f t="shared" si="67"/>
        <v>0</v>
      </c>
      <c r="I236" s="51">
        <f t="shared" si="68"/>
        <v>0</v>
      </c>
      <c r="J236" s="51">
        <f t="shared" si="61"/>
        <v>0</v>
      </c>
      <c r="K236" s="51">
        <f t="shared" si="62"/>
        <v>0</v>
      </c>
      <c r="L236" s="51">
        <f t="shared" si="84"/>
        <v>0</v>
      </c>
      <c r="M236" s="51">
        <f t="shared" si="69"/>
        <v>0</v>
      </c>
      <c r="N236" s="51">
        <f t="shared" si="70"/>
        <v>0</v>
      </c>
      <c r="O236" s="51"/>
      <c r="P236" s="51"/>
      <c r="Q236" s="51">
        <f t="shared" si="89"/>
        <v>0</v>
      </c>
      <c r="R236" s="51">
        <f t="shared" si="89"/>
        <v>1</v>
      </c>
      <c r="S236" s="51">
        <f t="shared" si="89"/>
        <v>0</v>
      </c>
      <c r="T236" s="51">
        <f t="shared" si="89"/>
        <v>1</v>
      </c>
      <c r="U236" s="51">
        <f t="shared" si="71"/>
        <v>0</v>
      </c>
      <c r="V236" s="51"/>
      <c r="W236" s="51"/>
      <c r="X236" s="51"/>
      <c r="Y236" s="37">
        <f t="shared" si="72"/>
        <v>2</v>
      </c>
      <c r="AC236" s="36">
        <f t="shared" si="73"/>
        <v>0</v>
      </c>
      <c r="AE236" s="36">
        <f t="shared" si="86"/>
        <v>1</v>
      </c>
      <c r="AF236" s="36">
        <f t="shared" si="87"/>
        <v>0</v>
      </c>
      <c r="AG236" s="36">
        <f t="shared" si="88"/>
        <v>1</v>
      </c>
      <c r="AH236" s="37"/>
      <c r="AK236" t="str">
        <f t="shared" si="85"/>
        <v>RWG02WATFORD GENERAL HOSPITAL - RWG02Elizabeth</v>
      </c>
      <c r="AL236" t="b">
        <f t="shared" si="75"/>
        <v>0</v>
      </c>
      <c r="AM236" s="37">
        <f t="shared" si="81"/>
        <v>0</v>
      </c>
      <c r="AN236" s="37" t="str">
        <f t="shared" si="76"/>
        <v>Complete</v>
      </c>
      <c r="AO236" s="37">
        <f t="shared" si="82"/>
        <v>0</v>
      </c>
      <c r="AP236" s="36">
        <f t="shared" si="77"/>
        <v>0</v>
      </c>
      <c r="AV236" s="115" t="str">
        <f t="shared" si="45"/>
        <v>R1DCRAVEN ARMS (GP)</v>
      </c>
      <c r="AW236" s="116" t="s">
        <v>2566</v>
      </c>
      <c r="AX236" s="116" t="s">
        <v>2567</v>
      </c>
      <c r="AY236" s="116" t="s">
        <v>2566</v>
      </c>
      <c r="AZ236" s="116" t="s">
        <v>2567</v>
      </c>
      <c r="BA236" s="116" t="str">
        <f t="shared" si="46"/>
        <v>R1D</v>
      </c>
    </row>
    <row r="237" spans="1:53" hidden="1" x14ac:dyDescent="0.2">
      <c r="A237" s="37" t="str">
        <f t="shared" si="59"/>
        <v>RWG02</v>
      </c>
      <c r="B237" s="37" t="str">
        <f t="shared" si="60"/>
        <v>WATFORD GENERAL HOSPITAL - RWG02</v>
      </c>
      <c r="C237" s="37"/>
      <c r="D237" s="37">
        <f t="shared" si="83"/>
        <v>0</v>
      </c>
      <c r="E237" s="51">
        <f t="shared" si="64"/>
        <v>0</v>
      </c>
      <c r="F237" s="37">
        <f t="shared" si="65"/>
        <v>0</v>
      </c>
      <c r="G237" s="51">
        <f t="shared" si="66"/>
        <v>0</v>
      </c>
      <c r="H237" s="51">
        <f t="shared" si="67"/>
        <v>0</v>
      </c>
      <c r="I237" s="51">
        <f t="shared" si="68"/>
        <v>0</v>
      </c>
      <c r="J237" s="51">
        <f t="shared" si="61"/>
        <v>0</v>
      </c>
      <c r="K237" s="51">
        <f t="shared" si="62"/>
        <v>0</v>
      </c>
      <c r="L237" s="51">
        <f t="shared" si="84"/>
        <v>0</v>
      </c>
      <c r="M237" s="51">
        <f t="shared" si="69"/>
        <v>0</v>
      </c>
      <c r="N237" s="51">
        <f t="shared" si="70"/>
        <v>0</v>
      </c>
      <c r="O237" s="51"/>
      <c r="P237" s="51"/>
      <c r="Q237" s="51">
        <f t="shared" si="89"/>
        <v>0</v>
      </c>
      <c r="R237" s="51">
        <f t="shared" si="89"/>
        <v>1</v>
      </c>
      <c r="S237" s="51">
        <f t="shared" si="89"/>
        <v>1</v>
      </c>
      <c r="T237" s="51">
        <f t="shared" si="89"/>
        <v>1</v>
      </c>
      <c r="U237" s="51">
        <f t="shared" si="71"/>
        <v>0</v>
      </c>
      <c r="V237" s="51"/>
      <c r="W237" s="51"/>
      <c r="X237" s="51"/>
      <c r="Y237" s="37">
        <f t="shared" si="72"/>
        <v>3</v>
      </c>
      <c r="AC237" s="36">
        <f t="shared" si="73"/>
        <v>0</v>
      </c>
      <c r="AE237" s="36">
        <f t="shared" si="86"/>
        <v>1</v>
      </c>
      <c r="AF237" s="36">
        <f t="shared" si="87"/>
        <v>0</v>
      </c>
      <c r="AG237" s="36">
        <f t="shared" si="88"/>
        <v>1</v>
      </c>
      <c r="AH237" s="37"/>
      <c r="AK237" t="str">
        <f t="shared" si="85"/>
        <v>RWG02WATFORD GENERAL HOSPITAL - RWG02Flaunden</v>
      </c>
      <c r="AL237" t="b">
        <f t="shared" si="75"/>
        <v>0</v>
      </c>
      <c r="AM237" s="37">
        <f t="shared" si="81"/>
        <v>0</v>
      </c>
      <c r="AN237" s="37" t="str">
        <f t="shared" si="76"/>
        <v>Complete</v>
      </c>
      <c r="AO237" s="37">
        <f t="shared" si="82"/>
        <v>0</v>
      </c>
      <c r="AP237" s="36">
        <f t="shared" si="77"/>
        <v>0</v>
      </c>
      <c r="AV237" s="115" t="str">
        <f t="shared" si="45"/>
        <v>R1DCSMS 1</v>
      </c>
      <c r="AW237" s="116" t="s">
        <v>2592</v>
      </c>
      <c r="AX237" s="116" t="s">
        <v>2593</v>
      </c>
      <c r="AY237" s="116" t="s">
        <v>2592</v>
      </c>
      <c r="AZ237" s="116" t="s">
        <v>2593</v>
      </c>
      <c r="BA237" s="116" t="str">
        <f t="shared" si="46"/>
        <v>R1D</v>
      </c>
    </row>
    <row r="238" spans="1:53" hidden="1" x14ac:dyDescent="0.2">
      <c r="A238" s="37" t="str">
        <f t="shared" si="59"/>
        <v>RWG02</v>
      </c>
      <c r="B238" s="37" t="str">
        <f t="shared" si="60"/>
        <v>WATFORD GENERAL HOSPITAL - RWG02</v>
      </c>
      <c r="C238" s="37"/>
      <c r="D238" s="37">
        <f t="shared" si="83"/>
        <v>0</v>
      </c>
      <c r="E238" s="51">
        <f t="shared" si="64"/>
        <v>0</v>
      </c>
      <c r="F238" s="37">
        <f t="shared" si="65"/>
        <v>0</v>
      </c>
      <c r="G238" s="51">
        <f t="shared" si="66"/>
        <v>0</v>
      </c>
      <c r="H238" s="51">
        <f t="shared" si="67"/>
        <v>0</v>
      </c>
      <c r="I238" s="51">
        <f t="shared" si="68"/>
        <v>0</v>
      </c>
      <c r="J238" s="51">
        <f t="shared" si="61"/>
        <v>0</v>
      </c>
      <c r="K238" s="51">
        <f t="shared" si="62"/>
        <v>0</v>
      </c>
      <c r="L238" s="51">
        <f t="shared" si="84"/>
        <v>0</v>
      </c>
      <c r="M238" s="51">
        <f t="shared" si="69"/>
        <v>0</v>
      </c>
      <c r="N238" s="51">
        <f t="shared" si="70"/>
        <v>0</v>
      </c>
      <c r="O238" s="51"/>
      <c r="P238" s="51"/>
      <c r="Q238" s="51">
        <f t="shared" si="89"/>
        <v>0</v>
      </c>
      <c r="R238" s="51">
        <f t="shared" si="89"/>
        <v>1</v>
      </c>
      <c r="S238" s="51">
        <f t="shared" si="89"/>
        <v>1</v>
      </c>
      <c r="T238" s="51">
        <f t="shared" si="89"/>
        <v>1</v>
      </c>
      <c r="U238" s="51">
        <f t="shared" si="71"/>
        <v>0</v>
      </c>
      <c r="V238" s="51"/>
      <c r="W238" s="51"/>
      <c r="X238" s="51"/>
      <c r="Y238" s="37">
        <f t="shared" si="72"/>
        <v>3</v>
      </c>
      <c r="AC238" s="36">
        <f t="shared" si="73"/>
        <v>0</v>
      </c>
      <c r="AE238" s="36">
        <f t="shared" si="86"/>
        <v>1</v>
      </c>
      <c r="AF238" s="36">
        <f t="shared" si="87"/>
        <v>1</v>
      </c>
      <c r="AG238" s="36">
        <f t="shared" si="88"/>
        <v>1</v>
      </c>
      <c r="AH238" s="37"/>
      <c r="AK238" t="str">
        <f t="shared" si="85"/>
        <v>RWG02WATFORD GENERAL HOSPITAL - RWG02Langley</v>
      </c>
      <c r="AL238" t="b">
        <f t="shared" si="75"/>
        <v>0</v>
      </c>
      <c r="AM238" s="37">
        <f t="shared" si="81"/>
        <v>0</v>
      </c>
      <c r="AN238" s="37" t="str">
        <f t="shared" si="76"/>
        <v>Complete</v>
      </c>
      <c r="AO238" s="37">
        <f t="shared" si="82"/>
        <v>0</v>
      </c>
      <c r="AP238" s="36">
        <f t="shared" si="77"/>
        <v>0</v>
      </c>
      <c r="AV238" s="115" t="str">
        <f t="shared" si="45"/>
        <v>R1DCSMS 2</v>
      </c>
      <c r="AW238" s="116" t="s">
        <v>2602</v>
      </c>
      <c r="AX238" s="116" t="s">
        <v>2603</v>
      </c>
      <c r="AY238" s="116" t="s">
        <v>2602</v>
      </c>
      <c r="AZ238" s="116" t="s">
        <v>2603</v>
      </c>
      <c r="BA238" s="116" t="str">
        <f t="shared" si="46"/>
        <v>R1D</v>
      </c>
    </row>
    <row r="239" spans="1:53" hidden="1" x14ac:dyDescent="0.2">
      <c r="A239" s="37" t="str">
        <f t="shared" si="59"/>
        <v>RWG02</v>
      </c>
      <c r="B239" s="37" t="str">
        <f t="shared" si="60"/>
        <v>WATFORD GENERAL HOSPITAL - RWG02</v>
      </c>
      <c r="C239" s="37"/>
      <c r="D239" s="37">
        <f t="shared" si="83"/>
        <v>0</v>
      </c>
      <c r="E239" s="51">
        <f t="shared" si="64"/>
        <v>0</v>
      </c>
      <c r="F239" s="37">
        <f t="shared" si="65"/>
        <v>0</v>
      </c>
      <c r="G239" s="51">
        <f t="shared" si="66"/>
        <v>0</v>
      </c>
      <c r="H239" s="51">
        <f t="shared" si="67"/>
        <v>0</v>
      </c>
      <c r="I239" s="51">
        <f t="shared" si="68"/>
        <v>0</v>
      </c>
      <c r="J239" s="51">
        <f t="shared" si="61"/>
        <v>0</v>
      </c>
      <c r="K239" s="51">
        <f t="shared" si="62"/>
        <v>0</v>
      </c>
      <c r="L239" s="51">
        <f t="shared" si="84"/>
        <v>0</v>
      </c>
      <c r="M239" s="51">
        <f t="shared" si="69"/>
        <v>0</v>
      </c>
      <c r="N239" s="51">
        <f t="shared" si="70"/>
        <v>0</v>
      </c>
      <c r="O239" s="51"/>
      <c r="P239" s="51"/>
      <c r="Q239" s="51">
        <f t="shared" si="89"/>
        <v>0</v>
      </c>
      <c r="R239" s="51">
        <f t="shared" si="89"/>
        <v>1</v>
      </c>
      <c r="S239" s="51">
        <f t="shared" si="89"/>
        <v>0</v>
      </c>
      <c r="T239" s="51">
        <f t="shared" si="89"/>
        <v>1</v>
      </c>
      <c r="U239" s="51">
        <f t="shared" si="71"/>
        <v>0</v>
      </c>
      <c r="V239" s="51"/>
      <c r="W239" s="51"/>
      <c r="X239" s="51"/>
      <c r="Y239" s="37">
        <f t="shared" si="72"/>
        <v>2</v>
      </c>
      <c r="AC239" s="36">
        <f t="shared" si="73"/>
        <v>0</v>
      </c>
      <c r="AE239" s="36">
        <f t="shared" si="86"/>
        <v>1</v>
      </c>
      <c r="AF239" s="36">
        <f t="shared" si="87"/>
        <v>1</v>
      </c>
      <c r="AG239" s="36">
        <f t="shared" si="88"/>
        <v>1</v>
      </c>
      <c r="AH239" s="37"/>
      <c r="AK239" t="str">
        <f t="shared" si="85"/>
        <v>RWG02WATFORD GENERAL HOSPITAL - RWG02Letchmore</v>
      </c>
      <c r="AL239" t="b">
        <f t="shared" si="75"/>
        <v>0</v>
      </c>
      <c r="AM239" s="37">
        <f t="shared" si="81"/>
        <v>0</v>
      </c>
      <c r="AN239" s="37" t="str">
        <f t="shared" si="76"/>
        <v>Complete</v>
      </c>
      <c r="AO239" s="37">
        <f t="shared" si="82"/>
        <v>0</v>
      </c>
      <c r="AP239" s="36">
        <f t="shared" si="77"/>
        <v>0</v>
      </c>
      <c r="AV239" s="115" t="str">
        <f t="shared" si="45"/>
        <v>R1DDALE ACRE - SHROPSHIRE COMMUNITY HEALTH</v>
      </c>
      <c r="AW239" s="116" t="s">
        <v>2626</v>
      </c>
      <c r="AX239" s="116" t="s">
        <v>2627</v>
      </c>
      <c r="AY239" s="116" t="s">
        <v>2626</v>
      </c>
      <c r="AZ239" s="116" t="s">
        <v>2627</v>
      </c>
      <c r="BA239" s="116" t="str">
        <f t="shared" si="46"/>
        <v>R1D</v>
      </c>
    </row>
    <row r="240" spans="1:53" hidden="1" x14ac:dyDescent="0.2">
      <c r="A240" s="37" t="str">
        <f t="shared" si="59"/>
        <v>RWG02</v>
      </c>
      <c r="B240" s="37" t="str">
        <f t="shared" si="60"/>
        <v>WATFORD GENERAL HOSPITAL - RWG02</v>
      </c>
      <c r="C240" s="37"/>
      <c r="D240" s="37">
        <f t="shared" si="83"/>
        <v>0</v>
      </c>
      <c r="E240" s="51">
        <f t="shared" si="64"/>
        <v>0</v>
      </c>
      <c r="F240" s="37">
        <f t="shared" si="65"/>
        <v>0</v>
      </c>
      <c r="G240" s="51">
        <f t="shared" si="66"/>
        <v>0</v>
      </c>
      <c r="H240" s="51">
        <f t="shared" si="67"/>
        <v>0</v>
      </c>
      <c r="I240" s="51">
        <f t="shared" si="68"/>
        <v>0</v>
      </c>
      <c r="J240" s="51">
        <f t="shared" si="61"/>
        <v>0</v>
      </c>
      <c r="K240" s="51">
        <f t="shared" si="62"/>
        <v>0</v>
      </c>
      <c r="L240" s="51">
        <f t="shared" si="84"/>
        <v>0</v>
      </c>
      <c r="M240" s="51">
        <f t="shared" si="69"/>
        <v>0</v>
      </c>
      <c r="N240" s="51">
        <f t="shared" si="70"/>
        <v>0</v>
      </c>
      <c r="O240" s="51"/>
      <c r="P240" s="51"/>
      <c r="Q240" s="51">
        <f t="shared" si="89"/>
        <v>0</v>
      </c>
      <c r="R240" s="51">
        <f t="shared" si="89"/>
        <v>0</v>
      </c>
      <c r="S240" s="51">
        <f t="shared" si="89"/>
        <v>0</v>
      </c>
      <c r="T240" s="51">
        <f t="shared" si="89"/>
        <v>0</v>
      </c>
      <c r="U240" s="51">
        <f t="shared" si="71"/>
        <v>0</v>
      </c>
      <c r="V240" s="51"/>
      <c r="W240" s="51"/>
      <c r="X240" s="51"/>
      <c r="Y240" s="37">
        <f t="shared" si="72"/>
        <v>0</v>
      </c>
      <c r="AC240" s="36">
        <f t="shared" si="73"/>
        <v>0</v>
      </c>
      <c r="AE240" s="36">
        <f t="shared" si="86"/>
        <v>1</v>
      </c>
      <c r="AF240" s="36">
        <f t="shared" si="87"/>
        <v>0</v>
      </c>
      <c r="AG240" s="36">
        <f t="shared" si="88"/>
        <v>1</v>
      </c>
      <c r="AH240" s="37"/>
      <c r="AK240" t="str">
        <f t="shared" si="85"/>
        <v>RWG02WATFORD GENERAL HOSPITAL - RWG02Ridge</v>
      </c>
      <c r="AL240" t="b">
        <f t="shared" si="75"/>
        <v>0</v>
      </c>
      <c r="AM240" s="37">
        <f t="shared" si="81"/>
        <v>0</v>
      </c>
      <c r="AN240" s="37" t="str">
        <f t="shared" si="76"/>
        <v>Complete</v>
      </c>
      <c r="AO240" s="37">
        <f t="shared" si="82"/>
        <v>0</v>
      </c>
      <c r="AP240" s="36">
        <f t="shared" si="77"/>
        <v>0</v>
      </c>
      <c r="AV240" s="115" t="str">
        <f t="shared" si="45"/>
        <v>R1DDIMENSIONS (NSO) RESIDENTIAL HOME</v>
      </c>
      <c r="AW240" s="116" t="s">
        <v>2572</v>
      </c>
      <c r="AX240" s="116" t="s">
        <v>2573</v>
      </c>
      <c r="AY240" s="116" t="s">
        <v>2572</v>
      </c>
      <c r="AZ240" s="116" t="s">
        <v>2573</v>
      </c>
      <c r="BA240" s="116" t="str">
        <f t="shared" si="46"/>
        <v>R1D</v>
      </c>
    </row>
    <row r="241" spans="1:53" hidden="1" x14ac:dyDescent="0.2">
      <c r="A241" s="37" t="str">
        <f t="shared" si="59"/>
        <v>RWG02</v>
      </c>
      <c r="B241" s="37" t="str">
        <f t="shared" si="60"/>
        <v>WATFORD GENERAL HOSPITAL - RWG02</v>
      </c>
      <c r="C241" s="37"/>
      <c r="D241" s="37">
        <f t="shared" si="83"/>
        <v>0</v>
      </c>
      <c r="E241" s="51">
        <f t="shared" si="64"/>
        <v>0</v>
      </c>
      <c r="F241" s="37">
        <f t="shared" si="65"/>
        <v>0</v>
      </c>
      <c r="G241" s="51">
        <f t="shared" si="66"/>
        <v>0</v>
      </c>
      <c r="H241" s="51">
        <f t="shared" si="67"/>
        <v>0</v>
      </c>
      <c r="I241" s="51">
        <f t="shared" si="68"/>
        <v>0</v>
      </c>
      <c r="J241" s="51">
        <f t="shared" si="61"/>
        <v>0</v>
      </c>
      <c r="K241" s="51">
        <f t="shared" si="62"/>
        <v>0</v>
      </c>
      <c r="L241" s="51">
        <f t="shared" si="84"/>
        <v>0</v>
      </c>
      <c r="M241" s="51">
        <f t="shared" si="69"/>
        <v>0</v>
      </c>
      <c r="N241" s="51">
        <f t="shared" si="70"/>
        <v>0</v>
      </c>
      <c r="O241" s="51"/>
      <c r="P241" s="51"/>
      <c r="Q241" s="51">
        <f t="shared" si="89"/>
        <v>0</v>
      </c>
      <c r="R241" s="51">
        <f t="shared" si="89"/>
        <v>0</v>
      </c>
      <c r="S241" s="51">
        <f t="shared" si="89"/>
        <v>0</v>
      </c>
      <c r="T241" s="51">
        <f t="shared" si="89"/>
        <v>0</v>
      </c>
      <c r="U241" s="51">
        <f t="shared" si="71"/>
        <v>0</v>
      </c>
      <c r="V241" s="51"/>
      <c r="W241" s="51"/>
      <c r="X241" s="51"/>
      <c r="Y241" s="37">
        <f t="shared" si="72"/>
        <v>0</v>
      </c>
      <c r="AC241" s="36">
        <f t="shared" si="73"/>
        <v>0</v>
      </c>
      <c r="AE241" s="36">
        <f t="shared" si="86"/>
        <v>0</v>
      </c>
      <c r="AF241" s="36">
        <f t="shared" si="87"/>
        <v>0</v>
      </c>
      <c r="AG241" s="36">
        <f t="shared" si="88"/>
        <v>0</v>
      </c>
      <c r="AH241" s="37"/>
      <c r="AK241" t="str">
        <f t="shared" si="85"/>
        <v>RWG02WATFORD GENERAL HOSPITAL - RWG02ABC</v>
      </c>
      <c r="AL241" t="b">
        <f t="shared" si="75"/>
        <v>0</v>
      </c>
      <c r="AM241" s="37">
        <f t="shared" si="81"/>
        <v>0</v>
      </c>
      <c r="AN241" s="37" t="str">
        <f t="shared" si="76"/>
        <v>Complete</v>
      </c>
      <c r="AO241" s="37">
        <f t="shared" si="82"/>
        <v>0</v>
      </c>
      <c r="AP241" s="36">
        <f t="shared" si="77"/>
        <v>0</v>
      </c>
      <c r="AV241" s="115" t="str">
        <f t="shared" si="45"/>
        <v>R1DFAMILY CONNECT</v>
      </c>
      <c r="AW241" s="116" t="s">
        <v>2642</v>
      </c>
      <c r="AX241" s="116" t="s">
        <v>2643</v>
      </c>
      <c r="AY241" s="116" t="s">
        <v>2642</v>
      </c>
      <c r="AZ241" s="116" t="s">
        <v>2643</v>
      </c>
      <c r="BA241" s="116" t="str">
        <f t="shared" si="46"/>
        <v>R1D</v>
      </c>
    </row>
    <row r="242" spans="1:53" hidden="1" x14ac:dyDescent="0.2">
      <c r="A242" s="37" t="str">
        <f t="shared" si="59"/>
        <v>RWG02</v>
      </c>
      <c r="B242" s="37" t="str">
        <f t="shared" si="60"/>
        <v>WATFORD GENERAL HOSPITAL - RWG02</v>
      </c>
      <c r="C242" s="37"/>
      <c r="D242" s="37">
        <f t="shared" si="83"/>
        <v>0</v>
      </c>
      <c r="E242" s="51">
        <f t="shared" si="64"/>
        <v>0</v>
      </c>
      <c r="F242" s="37">
        <f t="shared" si="65"/>
        <v>0</v>
      </c>
      <c r="G242" s="51">
        <f t="shared" si="66"/>
        <v>0</v>
      </c>
      <c r="H242" s="51">
        <f t="shared" si="67"/>
        <v>0</v>
      </c>
      <c r="I242" s="51">
        <f t="shared" si="68"/>
        <v>0</v>
      </c>
      <c r="J242" s="51">
        <f t="shared" si="61"/>
        <v>0</v>
      </c>
      <c r="K242" s="51">
        <f t="shared" si="62"/>
        <v>0</v>
      </c>
      <c r="L242" s="51">
        <f t="shared" si="84"/>
        <v>0</v>
      </c>
      <c r="M242" s="51">
        <f t="shared" si="69"/>
        <v>0</v>
      </c>
      <c r="N242" s="51">
        <f t="shared" si="70"/>
        <v>0</v>
      </c>
      <c r="O242" s="51"/>
      <c r="P242" s="51"/>
      <c r="Q242" s="51">
        <f t="shared" si="89"/>
        <v>0</v>
      </c>
      <c r="R242" s="51">
        <f t="shared" si="89"/>
        <v>0</v>
      </c>
      <c r="S242" s="51">
        <f t="shared" si="89"/>
        <v>0</v>
      </c>
      <c r="T242" s="51">
        <f t="shared" si="89"/>
        <v>0</v>
      </c>
      <c r="U242" s="51">
        <f t="shared" si="71"/>
        <v>0</v>
      </c>
      <c r="V242" s="51"/>
      <c r="W242" s="51"/>
      <c r="X242" s="51"/>
      <c r="Y242" s="37">
        <f t="shared" si="72"/>
        <v>0</v>
      </c>
      <c r="AC242" s="36">
        <f t="shared" si="73"/>
        <v>0</v>
      </c>
      <c r="AE242" s="36">
        <f t="shared" si="86"/>
        <v>0</v>
      </c>
      <c r="AF242" s="36">
        <f t="shared" si="87"/>
        <v>0</v>
      </c>
      <c r="AG242" s="36">
        <f t="shared" si="88"/>
        <v>0</v>
      </c>
      <c r="AH242" s="37"/>
      <c r="AK242" t="str">
        <f t="shared" si="85"/>
        <v>RWG02WATFORD GENERAL HOSPITAL - RWG02Delivery Suite</v>
      </c>
      <c r="AL242" t="b">
        <f t="shared" si="75"/>
        <v>0</v>
      </c>
      <c r="AM242" s="37">
        <f t="shared" si="81"/>
        <v>0</v>
      </c>
      <c r="AN242" s="37" t="str">
        <f t="shared" si="76"/>
        <v>Complete</v>
      </c>
      <c r="AO242" s="37">
        <f t="shared" si="82"/>
        <v>0</v>
      </c>
      <c r="AP242" s="36">
        <f t="shared" si="77"/>
        <v>0</v>
      </c>
      <c r="AV242" s="115" t="str">
        <f t="shared" si="45"/>
        <v>R1DGLENVIEW</v>
      </c>
      <c r="AW242" s="116" t="s">
        <v>2582</v>
      </c>
      <c r="AX242" s="116" t="s">
        <v>2583</v>
      </c>
      <c r="AY242" s="116" t="s">
        <v>2582</v>
      </c>
      <c r="AZ242" s="116" t="s">
        <v>2583</v>
      </c>
      <c r="BA242" s="116" t="str">
        <f t="shared" si="46"/>
        <v>R1D</v>
      </c>
    </row>
    <row r="243" spans="1:53" hidden="1" x14ac:dyDescent="0.2">
      <c r="A243" s="37" t="str">
        <f t="shared" si="59"/>
        <v>RWG02</v>
      </c>
      <c r="B243" s="37" t="str">
        <f t="shared" si="60"/>
        <v>WATFORD GENERAL HOSPITAL - RWG02</v>
      </c>
      <c r="C243" s="37"/>
      <c r="D243" s="37">
        <f t="shared" si="83"/>
        <v>0</v>
      </c>
      <c r="E243" s="51">
        <f t="shared" si="64"/>
        <v>0</v>
      </c>
      <c r="F243" s="37">
        <f t="shared" si="65"/>
        <v>0</v>
      </c>
      <c r="G243" s="51">
        <f t="shared" si="66"/>
        <v>0</v>
      </c>
      <c r="H243" s="51">
        <f t="shared" si="67"/>
        <v>0</v>
      </c>
      <c r="I243" s="51">
        <f t="shared" si="68"/>
        <v>0</v>
      </c>
      <c r="J243" s="51">
        <f t="shared" si="61"/>
        <v>0</v>
      </c>
      <c r="K243" s="51">
        <f t="shared" si="62"/>
        <v>0</v>
      </c>
      <c r="L243" s="51">
        <f t="shared" si="84"/>
        <v>0</v>
      </c>
      <c r="M243" s="51">
        <f t="shared" si="69"/>
        <v>0</v>
      </c>
      <c r="N243" s="51">
        <f t="shared" si="70"/>
        <v>0</v>
      </c>
      <c r="O243" s="51"/>
      <c r="P243" s="51"/>
      <c r="Q243" s="51">
        <f t="shared" si="89"/>
        <v>1</v>
      </c>
      <c r="R243" s="51">
        <f t="shared" si="89"/>
        <v>0</v>
      </c>
      <c r="S243" s="51">
        <f t="shared" si="89"/>
        <v>1</v>
      </c>
      <c r="T243" s="51">
        <f t="shared" si="89"/>
        <v>0</v>
      </c>
      <c r="U243" s="51">
        <f t="shared" si="71"/>
        <v>0</v>
      </c>
      <c r="V243" s="51"/>
      <c r="W243" s="51"/>
      <c r="X243" s="51"/>
      <c r="Y243" s="37">
        <f t="shared" si="72"/>
        <v>2</v>
      </c>
      <c r="AC243" s="36">
        <f t="shared" si="73"/>
        <v>0</v>
      </c>
      <c r="AE243" s="36">
        <f t="shared" si="86"/>
        <v>0</v>
      </c>
      <c r="AF243" s="36">
        <f t="shared" si="87"/>
        <v>0</v>
      </c>
      <c r="AG243" s="36">
        <f t="shared" si="88"/>
        <v>0</v>
      </c>
      <c r="AH243" s="37"/>
      <c r="AK243" t="str">
        <f t="shared" si="85"/>
        <v>RWG02WATFORD GENERAL HOSPITAL - RWG02Katherine</v>
      </c>
      <c r="AL243" t="b">
        <f t="shared" si="75"/>
        <v>0</v>
      </c>
      <c r="AM243" s="37">
        <f t="shared" si="81"/>
        <v>0</v>
      </c>
      <c r="AN243" s="37" t="str">
        <f t="shared" si="76"/>
        <v>Complete</v>
      </c>
      <c r="AO243" s="37">
        <f t="shared" si="82"/>
        <v>0</v>
      </c>
      <c r="AP243" s="36">
        <f t="shared" si="77"/>
        <v>0</v>
      </c>
      <c r="AV243" s="115" t="str">
        <f t="shared" si="45"/>
        <v>R1DHADLEY LEARNING COMMUNITY</v>
      </c>
      <c r="AW243" s="116" t="s">
        <v>2620</v>
      </c>
      <c r="AX243" s="116" t="s">
        <v>2621</v>
      </c>
      <c r="AY243" s="116" t="s">
        <v>2620</v>
      </c>
      <c r="AZ243" s="116" t="s">
        <v>2621</v>
      </c>
      <c r="BA243" s="116" t="str">
        <f t="shared" si="46"/>
        <v>R1D</v>
      </c>
    </row>
    <row r="244" spans="1:53" hidden="1" x14ac:dyDescent="0.2">
      <c r="A244" s="37" t="str">
        <f t="shared" si="59"/>
        <v>RWG02</v>
      </c>
      <c r="B244" s="37" t="str">
        <f t="shared" si="60"/>
        <v>WATFORD GENERAL HOSPITAL - RWG02</v>
      </c>
      <c r="C244" s="37"/>
      <c r="D244" s="37">
        <f t="shared" si="83"/>
        <v>0</v>
      </c>
      <c r="E244" s="51">
        <f t="shared" si="64"/>
        <v>0</v>
      </c>
      <c r="F244" s="37">
        <f t="shared" si="65"/>
        <v>0</v>
      </c>
      <c r="G244" s="51">
        <f t="shared" si="66"/>
        <v>0</v>
      </c>
      <c r="H244" s="51">
        <f t="shared" si="67"/>
        <v>0</v>
      </c>
      <c r="I244" s="51">
        <f t="shared" si="68"/>
        <v>0</v>
      </c>
      <c r="J244" s="51">
        <f t="shared" si="61"/>
        <v>0</v>
      </c>
      <c r="K244" s="51">
        <f t="shared" si="62"/>
        <v>0</v>
      </c>
      <c r="L244" s="51">
        <f t="shared" si="84"/>
        <v>0</v>
      </c>
      <c r="M244" s="51">
        <f t="shared" si="69"/>
        <v>0</v>
      </c>
      <c r="N244" s="51">
        <f t="shared" si="70"/>
        <v>0</v>
      </c>
      <c r="O244" s="51"/>
      <c r="P244" s="51"/>
      <c r="Q244" s="51">
        <f t="shared" si="89"/>
        <v>1</v>
      </c>
      <c r="R244" s="51">
        <f t="shared" si="89"/>
        <v>0</v>
      </c>
      <c r="S244" s="51">
        <f t="shared" si="89"/>
        <v>0</v>
      </c>
      <c r="T244" s="51">
        <f t="shared" si="89"/>
        <v>0</v>
      </c>
      <c r="U244" s="51">
        <f t="shared" si="71"/>
        <v>0</v>
      </c>
      <c r="V244" s="51"/>
      <c r="W244" s="51"/>
      <c r="X244" s="51"/>
      <c r="Y244" s="37">
        <f t="shared" si="72"/>
        <v>1</v>
      </c>
      <c r="AC244" s="36">
        <f t="shared" si="73"/>
        <v>1</v>
      </c>
      <c r="AE244" s="36">
        <f t="shared" si="86"/>
        <v>0</v>
      </c>
      <c r="AF244" s="36">
        <f t="shared" si="87"/>
        <v>1</v>
      </c>
      <c r="AG244" s="36">
        <f t="shared" si="88"/>
        <v>0</v>
      </c>
      <c r="AH244" s="37"/>
      <c r="AK244" t="str">
        <f t="shared" si="85"/>
        <v>RWG02WATFORD GENERAL HOSPITAL - RWG02Victoria</v>
      </c>
      <c r="AL244" t="b">
        <f t="shared" si="75"/>
        <v>0</v>
      </c>
      <c r="AM244" s="37">
        <f t="shared" si="81"/>
        <v>0</v>
      </c>
      <c r="AN244" s="37" t="str">
        <f t="shared" si="76"/>
        <v>Complete</v>
      </c>
      <c r="AO244" s="37">
        <f t="shared" si="82"/>
        <v>0</v>
      </c>
      <c r="AP244" s="36">
        <f t="shared" si="77"/>
        <v>0</v>
      </c>
      <c r="AV244" s="115" t="str">
        <f t="shared" si="45"/>
        <v>R1DHIGHLEY (GP)</v>
      </c>
      <c r="AW244" s="116" t="s">
        <v>2568</v>
      </c>
      <c r="AX244" s="116" t="s">
        <v>2569</v>
      </c>
      <c r="AY244" s="116" t="s">
        <v>2568</v>
      </c>
      <c r="AZ244" s="116" t="s">
        <v>2569</v>
      </c>
      <c r="BA244" s="116" t="str">
        <f t="shared" si="46"/>
        <v>R1D</v>
      </c>
    </row>
    <row r="245" spans="1:53" hidden="1" x14ac:dyDescent="0.2">
      <c r="A245" s="37" t="str">
        <f t="shared" si="59"/>
        <v>RWG02</v>
      </c>
      <c r="B245" s="37" t="str">
        <f t="shared" si="60"/>
        <v>WATFORD GENERAL HOSPITAL - RWG02</v>
      </c>
      <c r="C245" s="37"/>
      <c r="D245" s="37">
        <f t="shared" si="83"/>
        <v>0</v>
      </c>
      <c r="E245" s="51">
        <f t="shared" si="64"/>
        <v>0</v>
      </c>
      <c r="F245" s="37">
        <f t="shared" si="65"/>
        <v>0</v>
      </c>
      <c r="G245" s="51">
        <f t="shared" si="66"/>
        <v>0</v>
      </c>
      <c r="H245" s="51">
        <f t="shared" si="67"/>
        <v>0</v>
      </c>
      <c r="I245" s="51">
        <f t="shared" si="68"/>
        <v>0</v>
      </c>
      <c r="J245" s="51">
        <f t="shared" si="61"/>
        <v>0</v>
      </c>
      <c r="K245" s="51">
        <f t="shared" si="62"/>
        <v>0</v>
      </c>
      <c r="L245" s="51">
        <f t="shared" si="84"/>
        <v>0</v>
      </c>
      <c r="M245" s="51">
        <f t="shared" si="69"/>
        <v>0</v>
      </c>
      <c r="N245" s="51">
        <f t="shared" si="70"/>
        <v>0</v>
      </c>
      <c r="O245" s="51"/>
      <c r="P245" s="51"/>
      <c r="Q245" s="51">
        <f t="shared" si="89"/>
        <v>0</v>
      </c>
      <c r="R245" s="51">
        <f t="shared" si="89"/>
        <v>0</v>
      </c>
      <c r="S245" s="51">
        <f t="shared" si="89"/>
        <v>0</v>
      </c>
      <c r="T245" s="51">
        <f t="shared" si="89"/>
        <v>0</v>
      </c>
      <c r="U245" s="51">
        <f t="shared" si="71"/>
        <v>0</v>
      </c>
      <c r="V245" s="51"/>
      <c r="W245" s="51"/>
      <c r="X245" s="51"/>
      <c r="Y245" s="37">
        <f t="shared" si="72"/>
        <v>0</v>
      </c>
      <c r="AC245" s="36">
        <f t="shared" si="73"/>
        <v>1</v>
      </c>
      <c r="AE245" s="36">
        <f t="shared" si="86"/>
        <v>0</v>
      </c>
      <c r="AF245" s="36">
        <f t="shared" si="87"/>
        <v>0</v>
      </c>
      <c r="AG245" s="36">
        <f t="shared" si="88"/>
        <v>0</v>
      </c>
      <c r="AH245" s="37"/>
      <c r="AK245" t="str">
        <f t="shared" si="85"/>
        <v>RWG02WATFORD GENERAL HOSPITAL - RWG02SCBU</v>
      </c>
      <c r="AL245" t="b">
        <f t="shared" si="75"/>
        <v>0</v>
      </c>
      <c r="AM245" s="37">
        <f t="shared" si="81"/>
        <v>0</v>
      </c>
      <c r="AN245" s="37" t="str">
        <f t="shared" si="76"/>
        <v>Complete</v>
      </c>
      <c r="AO245" s="37">
        <f t="shared" si="82"/>
        <v>0</v>
      </c>
      <c r="AP245" s="36">
        <f t="shared" si="77"/>
        <v>0</v>
      </c>
      <c r="AV245" s="115" t="str">
        <f t="shared" si="45"/>
        <v>R1DHINSTOCK MANOR</v>
      </c>
      <c r="AW245" s="116" t="s">
        <v>2596</v>
      </c>
      <c r="AX245" s="116" t="s">
        <v>2597</v>
      </c>
      <c r="AY245" s="116" t="s">
        <v>2596</v>
      </c>
      <c r="AZ245" s="116" t="s">
        <v>2597</v>
      </c>
      <c r="BA245" s="116" t="str">
        <f t="shared" si="46"/>
        <v>R1D</v>
      </c>
    </row>
    <row r="246" spans="1:53" hidden="1" x14ac:dyDescent="0.2">
      <c r="A246" s="37" t="e">
        <f t="shared" si="59"/>
        <v>#N/A</v>
      </c>
      <c r="B246" s="37" t="e">
        <f t="shared" si="60"/>
        <v>#N/A</v>
      </c>
      <c r="C246" s="37"/>
      <c r="D246" s="37">
        <f t="shared" si="83"/>
        <v>0</v>
      </c>
      <c r="E246" s="51">
        <f t="shared" si="64"/>
        <v>0</v>
      </c>
      <c r="F246" s="37" t="str">
        <f t="shared" si="65"/>
        <v/>
      </c>
      <c r="G246" s="51" t="str">
        <f t="shared" si="66"/>
        <v/>
      </c>
      <c r="H246" s="51">
        <f t="shared" si="67"/>
        <v>0</v>
      </c>
      <c r="I246" s="51">
        <f t="shared" si="68"/>
        <v>0</v>
      </c>
      <c r="J246" s="51">
        <f t="shared" si="61"/>
        <v>0</v>
      </c>
      <c r="K246" s="51">
        <f t="shared" si="62"/>
        <v>0</v>
      </c>
      <c r="L246" s="51">
        <f t="shared" si="84"/>
        <v>0</v>
      </c>
      <c r="M246" s="51">
        <f t="shared" si="69"/>
        <v>0</v>
      </c>
      <c r="N246" s="51">
        <f t="shared" si="70"/>
        <v>0</v>
      </c>
      <c r="O246" s="51"/>
      <c r="P246" s="51"/>
      <c r="Q246" s="51">
        <f t="shared" si="89"/>
        <v>0</v>
      </c>
      <c r="R246" s="51">
        <f t="shared" si="89"/>
        <v>0</v>
      </c>
      <c r="S246" s="51">
        <f t="shared" si="89"/>
        <v>0</v>
      </c>
      <c r="T246" s="51">
        <f t="shared" si="89"/>
        <v>0</v>
      </c>
      <c r="U246" s="51">
        <f t="shared" si="71"/>
        <v>0</v>
      </c>
      <c r="V246" s="51"/>
      <c r="W246" s="51"/>
      <c r="X246" s="51"/>
      <c r="Y246" s="37">
        <f t="shared" si="72"/>
        <v>0</v>
      </c>
      <c r="AC246" s="36">
        <f t="shared" si="73"/>
        <v>0</v>
      </c>
      <c r="AE246" s="36">
        <f t="shared" si="86"/>
        <v>0</v>
      </c>
      <c r="AF246" s="36">
        <f t="shared" si="87"/>
        <v>0</v>
      </c>
      <c r="AG246" s="36">
        <f t="shared" si="88"/>
        <v>0</v>
      </c>
      <c r="AH246" s="37"/>
      <c r="AK246" t="str">
        <f t="shared" si="85"/>
        <v>RWG02WATFORD GENERAL HOSPITAL - RWG02Starfish</v>
      </c>
      <c r="AL246" t="b">
        <f t="shared" si="75"/>
        <v>0</v>
      </c>
      <c r="AM246" s="37">
        <f t="shared" si="81"/>
        <v>0</v>
      </c>
      <c r="AN246" s="37" t="str">
        <f t="shared" si="76"/>
        <v>Complete</v>
      </c>
      <c r="AO246" s="37">
        <f t="shared" si="82"/>
        <v>0</v>
      </c>
      <c r="AP246" s="36">
        <f t="shared" si="77"/>
        <v>0</v>
      </c>
      <c r="AV246" s="115" t="str">
        <f t="shared" si="45"/>
        <v>R1DHODNET (GP)</v>
      </c>
      <c r="AW246" s="116" t="s">
        <v>2570</v>
      </c>
      <c r="AX246" s="116" t="s">
        <v>2571</v>
      </c>
      <c r="AY246" s="116" t="s">
        <v>2570</v>
      </c>
      <c r="AZ246" s="116" t="s">
        <v>2571</v>
      </c>
      <c r="BA246" s="116" t="str">
        <f t="shared" si="46"/>
        <v>R1D</v>
      </c>
    </row>
    <row r="247" spans="1:53" hidden="1" x14ac:dyDescent="0.2">
      <c r="A247" s="37" t="e">
        <f t="shared" ref="A247:A278" si="90">VLOOKUP($D46,$AW:$AW,1,0)</f>
        <v>#N/A</v>
      </c>
      <c r="B247" s="37" t="e">
        <f t="shared" ref="B247:B278" si="91">VLOOKUP($E46,$AX:$AX,1,0)</f>
        <v>#N/A</v>
      </c>
      <c r="C247" s="37"/>
      <c r="D247" s="37">
        <f t="shared" ref="D247:D278" si="92">IF(D46="",0,IF(ISERROR(VLOOKUP(D46,$AW$3:$AW$249,1,0)),0,IF(VLOOKUP(D46,$AW$3:$BA$249,5,0)=$B$8,0,1)))</f>
        <v>0</v>
      </c>
      <c r="E247" s="51">
        <f t="shared" si="64"/>
        <v>0</v>
      </c>
      <c r="F247" s="37" t="str">
        <f t="shared" si="65"/>
        <v/>
      </c>
      <c r="G247" s="51" t="str">
        <f t="shared" si="66"/>
        <v/>
      </c>
      <c r="H247" s="51">
        <f t="shared" si="67"/>
        <v>0</v>
      </c>
      <c r="I247" s="51">
        <f t="shared" si="68"/>
        <v>0</v>
      </c>
      <c r="J247" s="51">
        <f t="shared" ref="J247:J278" si="93">IF(G46="",0,IF(ISERROR(VLOOKUP(G46,$Z$14:$Z$98,1,FALSE)),1,0))</f>
        <v>0</v>
      </c>
      <c r="K247" s="51">
        <f t="shared" ref="K247:K278" si="94">IF(H46="",0,IF(ISERROR(VLOOKUP(H46,$Z$14:$Z$98,1,FALSE)),1,0))</f>
        <v>0</v>
      </c>
      <c r="L247" s="51">
        <f t="shared" si="84"/>
        <v>0</v>
      </c>
      <c r="M247" s="51">
        <f t="shared" si="69"/>
        <v>0</v>
      </c>
      <c r="N247" s="51">
        <f t="shared" si="70"/>
        <v>0</v>
      </c>
      <c r="O247" s="51"/>
      <c r="P247" s="51"/>
      <c r="Q247" s="51">
        <f t="shared" ref="Q247:T262" si="95">IF(Q46="",0,IF(Q46&gt;100%,1,0))</f>
        <v>0</v>
      </c>
      <c r="R247" s="51">
        <f t="shared" si="95"/>
        <v>0</v>
      </c>
      <c r="S247" s="51">
        <f t="shared" si="95"/>
        <v>0</v>
      </c>
      <c r="T247" s="51">
        <f t="shared" si="95"/>
        <v>0</v>
      </c>
      <c r="U247" s="51">
        <f t="shared" si="71"/>
        <v>0</v>
      </c>
      <c r="V247" s="51"/>
      <c r="W247" s="51"/>
      <c r="X247" s="51"/>
      <c r="Y247" s="37">
        <f t="shared" si="72"/>
        <v>0</v>
      </c>
      <c r="AC247" s="36">
        <f t="shared" si="73"/>
        <v>0</v>
      </c>
      <c r="AE247" s="36">
        <f t="shared" si="86"/>
        <v>0</v>
      </c>
      <c r="AF247" s="36">
        <f t="shared" si="87"/>
        <v>0</v>
      </c>
      <c r="AG247" s="36">
        <f t="shared" si="88"/>
        <v>0</v>
      </c>
      <c r="AH247" s="37"/>
      <c r="AK247" t="str">
        <f t="shared" si="85"/>
        <v/>
      </c>
      <c r="AL247" t="str">
        <f t="shared" si="75"/>
        <v/>
      </c>
      <c r="AM247" s="37">
        <f t="shared" si="81"/>
        <v>0</v>
      </c>
      <c r="AN247" s="37" t="b">
        <f t="shared" si="76"/>
        <v>0</v>
      </c>
      <c r="AO247" s="37">
        <f t="shared" si="82"/>
        <v>0</v>
      </c>
      <c r="AP247" s="36">
        <f t="shared" si="77"/>
        <v>0</v>
      </c>
      <c r="AV247" s="115" t="str">
        <f t="shared" si="45"/>
        <v>R1DIRONBRIDGE (GP)</v>
      </c>
      <c r="AW247" s="116" t="s">
        <v>2562</v>
      </c>
      <c r="AX247" s="116" t="s">
        <v>2563</v>
      </c>
      <c r="AY247" s="116" t="s">
        <v>2562</v>
      </c>
      <c r="AZ247" s="116" t="s">
        <v>2563</v>
      </c>
      <c r="BA247" s="116" t="str">
        <f t="shared" si="46"/>
        <v>R1D</v>
      </c>
    </row>
    <row r="248" spans="1:53" hidden="1" x14ac:dyDescent="0.2">
      <c r="A248" s="37" t="e">
        <f t="shared" si="90"/>
        <v>#N/A</v>
      </c>
      <c r="B248" s="37" t="e">
        <f t="shared" si="91"/>
        <v>#N/A</v>
      </c>
      <c r="C248" s="37"/>
      <c r="D248" s="37">
        <f t="shared" si="92"/>
        <v>0</v>
      </c>
      <c r="E248" s="51">
        <f t="shared" si="64"/>
        <v>0</v>
      </c>
      <c r="F248" s="37" t="str">
        <f t="shared" si="65"/>
        <v/>
      </c>
      <c r="G248" s="51" t="str">
        <f t="shared" si="66"/>
        <v/>
      </c>
      <c r="H248" s="51">
        <f t="shared" si="67"/>
        <v>0</v>
      </c>
      <c r="I248" s="51">
        <f t="shared" si="68"/>
        <v>0</v>
      </c>
      <c r="J248" s="51">
        <f t="shared" si="93"/>
        <v>0</v>
      </c>
      <c r="K248" s="51">
        <f t="shared" si="94"/>
        <v>0</v>
      </c>
      <c r="L248" s="51">
        <f t="shared" si="84"/>
        <v>0</v>
      </c>
      <c r="M248" s="51">
        <f t="shared" si="69"/>
        <v>0</v>
      </c>
      <c r="N248" s="51">
        <f t="shared" si="70"/>
        <v>0</v>
      </c>
      <c r="O248" s="51"/>
      <c r="P248" s="51"/>
      <c r="Q248" s="51">
        <f t="shared" si="95"/>
        <v>0</v>
      </c>
      <c r="R248" s="51">
        <f t="shared" si="95"/>
        <v>0</v>
      </c>
      <c r="S248" s="51">
        <f t="shared" si="95"/>
        <v>0</v>
      </c>
      <c r="T248" s="51">
        <f t="shared" si="95"/>
        <v>0</v>
      </c>
      <c r="U248" s="51">
        <f t="shared" si="71"/>
        <v>0</v>
      </c>
      <c r="V248" s="51"/>
      <c r="W248" s="51"/>
      <c r="X248" s="51"/>
      <c r="Y248" s="37">
        <f t="shared" si="72"/>
        <v>0</v>
      </c>
      <c r="AC248" s="36">
        <f t="shared" ref="AC248:AC279" si="96">IF(Q46="",0, IF(Q46="-",0,IF(Q46&gt;100%,1,0)))</f>
        <v>0</v>
      </c>
      <c r="AE248" s="36">
        <f t="shared" si="86"/>
        <v>0</v>
      </c>
      <c r="AF248" s="36">
        <f t="shared" si="87"/>
        <v>0</v>
      </c>
      <c r="AG248" s="36">
        <f t="shared" si="88"/>
        <v>0</v>
      </c>
      <c r="AH248" s="37"/>
      <c r="AK248" t="str">
        <f t="shared" si="85"/>
        <v/>
      </c>
      <c r="AL248" t="str">
        <f t="shared" ref="AL248:AL279" si="97">IF(AK248="","",(IF(COUNTIF($AK$216:$AK$414,AK248)&gt;1,1,0))=1)</f>
        <v/>
      </c>
      <c r="AM248" s="37">
        <f t="shared" si="81"/>
        <v>0</v>
      </c>
      <c r="AN248" s="37" t="b">
        <f t="shared" ref="AN248:AN279" si="98">IF(E46="",(COUNTA(E47)=1),"Complete")</f>
        <v>0</v>
      </c>
      <c r="AO248" s="37">
        <f t="shared" si="82"/>
        <v>0</v>
      </c>
      <c r="AP248" s="36">
        <f t="shared" si="77"/>
        <v>0</v>
      </c>
      <c r="AV248" s="115" t="str">
        <f t="shared" si="45"/>
        <v>R1DKEEPER'S CRESCENT</v>
      </c>
      <c r="AW248" s="116" t="s">
        <v>2586</v>
      </c>
      <c r="AX248" s="116" t="s">
        <v>2587</v>
      </c>
      <c r="AY248" s="116" t="s">
        <v>2586</v>
      </c>
      <c r="AZ248" s="116" t="s">
        <v>2587</v>
      </c>
      <c r="BA248" s="116" t="str">
        <f t="shared" si="46"/>
        <v>R1D</v>
      </c>
    </row>
    <row r="249" spans="1:53" hidden="1" x14ac:dyDescent="0.2">
      <c r="A249" s="37" t="e">
        <f t="shared" si="90"/>
        <v>#N/A</v>
      </c>
      <c r="B249" s="37" t="e">
        <f t="shared" si="91"/>
        <v>#N/A</v>
      </c>
      <c r="C249" s="37"/>
      <c r="D249" s="37">
        <f t="shared" si="92"/>
        <v>0</v>
      </c>
      <c r="E249" s="51">
        <f t="shared" si="64"/>
        <v>0</v>
      </c>
      <c r="F249" s="37" t="str">
        <f t="shared" si="65"/>
        <v/>
      </c>
      <c r="G249" s="51" t="str">
        <f t="shared" si="66"/>
        <v/>
      </c>
      <c r="H249" s="51">
        <f t="shared" si="67"/>
        <v>0</v>
      </c>
      <c r="I249" s="51">
        <f t="shared" si="68"/>
        <v>0</v>
      </c>
      <c r="J249" s="51">
        <f t="shared" si="93"/>
        <v>0</v>
      </c>
      <c r="K249" s="51">
        <f t="shared" si="94"/>
        <v>0</v>
      </c>
      <c r="L249" s="51">
        <f t="shared" si="84"/>
        <v>0</v>
      </c>
      <c r="M249" s="51">
        <f t="shared" si="69"/>
        <v>0</v>
      </c>
      <c r="N249" s="51">
        <f t="shared" si="70"/>
        <v>0</v>
      </c>
      <c r="O249" s="51"/>
      <c r="P249" s="51"/>
      <c r="Q249" s="51">
        <f t="shared" si="95"/>
        <v>0</v>
      </c>
      <c r="R249" s="51">
        <f t="shared" si="95"/>
        <v>0</v>
      </c>
      <c r="S249" s="51">
        <f t="shared" si="95"/>
        <v>0</v>
      </c>
      <c r="T249" s="51">
        <f t="shared" si="95"/>
        <v>0</v>
      </c>
      <c r="U249" s="51">
        <f t="shared" si="71"/>
        <v>0</v>
      </c>
      <c r="V249" s="51"/>
      <c r="W249" s="51"/>
      <c r="X249" s="51"/>
      <c r="Y249" s="37">
        <f t="shared" si="72"/>
        <v>0</v>
      </c>
      <c r="AC249" s="36">
        <f t="shared" si="96"/>
        <v>0</v>
      </c>
      <c r="AE249" s="36">
        <f t="shared" si="86"/>
        <v>0</v>
      </c>
      <c r="AF249" s="36">
        <f t="shared" si="87"/>
        <v>0</v>
      </c>
      <c r="AG249" s="36">
        <f t="shared" si="88"/>
        <v>0</v>
      </c>
      <c r="AH249" s="37"/>
      <c r="AK249" t="str">
        <f t="shared" si="85"/>
        <v/>
      </c>
      <c r="AL249" t="str">
        <f t="shared" si="97"/>
        <v/>
      </c>
      <c r="AM249" s="37">
        <f t="shared" si="81"/>
        <v>0</v>
      </c>
      <c r="AN249" s="37" t="b">
        <f t="shared" si="98"/>
        <v>0</v>
      </c>
      <c r="AO249" s="37">
        <f t="shared" si="82"/>
        <v>0</v>
      </c>
      <c r="AP249" s="36">
        <f t="shared" si="77"/>
        <v>0</v>
      </c>
      <c r="AV249" s="115" t="str">
        <f t="shared" si="45"/>
        <v>R1DLABURNHAMS</v>
      </c>
      <c r="AW249" s="116" t="s">
        <v>2576</v>
      </c>
      <c r="AX249" s="116" t="s">
        <v>2577</v>
      </c>
      <c r="AY249" s="116" t="s">
        <v>2576</v>
      </c>
      <c r="AZ249" s="116" t="s">
        <v>2577</v>
      </c>
      <c r="BA249" s="116" t="str">
        <f t="shared" si="46"/>
        <v>R1D</v>
      </c>
    </row>
    <row r="250" spans="1:53" hidden="1" x14ac:dyDescent="0.2">
      <c r="A250" s="37" t="e">
        <f t="shared" si="90"/>
        <v>#N/A</v>
      </c>
      <c r="B250" s="37" t="e">
        <f t="shared" si="91"/>
        <v>#N/A</v>
      </c>
      <c r="C250" s="37"/>
      <c r="D250" s="37">
        <f t="shared" si="92"/>
        <v>0</v>
      </c>
      <c r="E250" s="51">
        <f t="shared" si="64"/>
        <v>0</v>
      </c>
      <c r="F250" s="37" t="str">
        <f t="shared" si="65"/>
        <v/>
      </c>
      <c r="G250" s="51" t="str">
        <f t="shared" si="66"/>
        <v/>
      </c>
      <c r="H250" s="51">
        <f t="shared" si="67"/>
        <v>0</v>
      </c>
      <c r="I250" s="51">
        <f t="shared" si="68"/>
        <v>0</v>
      </c>
      <c r="J250" s="51">
        <f t="shared" si="93"/>
        <v>0</v>
      </c>
      <c r="K250" s="51">
        <f t="shared" si="94"/>
        <v>0</v>
      </c>
      <c r="L250" s="51">
        <f t="shared" si="84"/>
        <v>0</v>
      </c>
      <c r="M250" s="51">
        <f t="shared" si="69"/>
        <v>0</v>
      </c>
      <c r="N250" s="51">
        <f t="shared" si="70"/>
        <v>0</v>
      </c>
      <c r="O250" s="51"/>
      <c r="P250" s="51"/>
      <c r="Q250" s="51">
        <f t="shared" si="95"/>
        <v>0</v>
      </c>
      <c r="R250" s="51">
        <f t="shared" si="95"/>
        <v>0</v>
      </c>
      <c r="S250" s="51">
        <f t="shared" si="95"/>
        <v>0</v>
      </c>
      <c r="T250" s="51">
        <f t="shared" si="95"/>
        <v>0</v>
      </c>
      <c r="U250" s="51">
        <f t="shared" si="71"/>
        <v>0</v>
      </c>
      <c r="V250" s="51"/>
      <c r="W250" s="51"/>
      <c r="X250" s="51"/>
      <c r="Y250" s="37">
        <f t="shared" si="72"/>
        <v>0</v>
      </c>
      <c r="AC250" s="36">
        <f t="shared" si="96"/>
        <v>0</v>
      </c>
      <c r="AE250" s="36">
        <f t="shared" si="86"/>
        <v>0</v>
      </c>
      <c r="AF250" s="36">
        <f t="shared" si="87"/>
        <v>0</v>
      </c>
      <c r="AG250" s="36">
        <f t="shared" si="88"/>
        <v>0</v>
      </c>
      <c r="AH250" s="37"/>
      <c r="AK250" t="str">
        <f t="shared" si="85"/>
        <v/>
      </c>
      <c r="AL250" t="str">
        <f t="shared" si="97"/>
        <v/>
      </c>
      <c r="AM250" s="37">
        <f t="shared" si="81"/>
        <v>0</v>
      </c>
      <c r="AN250" s="37" t="b">
        <f t="shared" si="98"/>
        <v>0</v>
      </c>
      <c r="AO250" s="37">
        <f t="shared" si="82"/>
        <v>0</v>
      </c>
      <c r="AP250" s="36">
        <f t="shared" si="77"/>
        <v>0</v>
      </c>
      <c r="AV250" s="115" t="str">
        <f t="shared" si="45"/>
        <v>R1DLIFESOURCE COLLABORATIVE PROCUREMENT HUB</v>
      </c>
      <c r="AW250" s="116" t="s">
        <v>2612</v>
      </c>
      <c r="AX250" s="116" t="s">
        <v>2613</v>
      </c>
      <c r="AY250" s="116" t="s">
        <v>2612</v>
      </c>
      <c r="AZ250" s="116" t="s">
        <v>2613</v>
      </c>
      <c r="BA250" s="116" t="str">
        <f t="shared" si="46"/>
        <v>R1D</v>
      </c>
    </row>
    <row r="251" spans="1:53" hidden="1" x14ac:dyDescent="0.2">
      <c r="A251" s="37" t="e">
        <f t="shared" si="90"/>
        <v>#N/A</v>
      </c>
      <c r="B251" s="37" t="e">
        <f t="shared" si="91"/>
        <v>#N/A</v>
      </c>
      <c r="C251" s="37"/>
      <c r="D251" s="37">
        <f t="shared" si="92"/>
        <v>0</v>
      </c>
      <c r="E251" s="51">
        <f t="shared" si="64"/>
        <v>0</v>
      </c>
      <c r="F251" s="37" t="str">
        <f t="shared" si="65"/>
        <v/>
      </c>
      <c r="G251" s="51" t="str">
        <f t="shared" si="66"/>
        <v/>
      </c>
      <c r="H251" s="51">
        <f t="shared" si="67"/>
        <v>0</v>
      </c>
      <c r="I251" s="51">
        <f t="shared" si="68"/>
        <v>0</v>
      </c>
      <c r="J251" s="51">
        <f t="shared" si="93"/>
        <v>0</v>
      </c>
      <c r="K251" s="51">
        <f t="shared" si="94"/>
        <v>0</v>
      </c>
      <c r="L251" s="51">
        <f t="shared" si="84"/>
        <v>0</v>
      </c>
      <c r="M251" s="51">
        <f t="shared" si="69"/>
        <v>0</v>
      </c>
      <c r="N251" s="51">
        <f t="shared" si="70"/>
        <v>0</v>
      </c>
      <c r="O251" s="51"/>
      <c r="P251" s="51"/>
      <c r="Q251" s="51">
        <f t="shared" si="95"/>
        <v>0</v>
      </c>
      <c r="R251" s="51">
        <f t="shared" si="95"/>
        <v>0</v>
      </c>
      <c r="S251" s="51">
        <f t="shared" si="95"/>
        <v>0</v>
      </c>
      <c r="T251" s="51">
        <f t="shared" si="95"/>
        <v>0</v>
      </c>
      <c r="U251" s="51">
        <f t="shared" si="71"/>
        <v>0</v>
      </c>
      <c r="V251" s="51"/>
      <c r="W251" s="51"/>
      <c r="X251" s="51"/>
      <c r="Y251" s="37">
        <f t="shared" si="72"/>
        <v>0</v>
      </c>
      <c r="AC251" s="36">
        <f t="shared" si="96"/>
        <v>0</v>
      </c>
      <c r="AE251" s="36">
        <f t="shared" si="86"/>
        <v>0</v>
      </c>
      <c r="AF251" s="36">
        <f t="shared" si="87"/>
        <v>0</v>
      </c>
      <c r="AG251" s="36">
        <f t="shared" si="88"/>
        <v>0</v>
      </c>
      <c r="AH251" s="37"/>
      <c r="AK251" t="str">
        <f t="shared" si="85"/>
        <v/>
      </c>
      <c r="AL251" t="str">
        <f t="shared" si="97"/>
        <v/>
      </c>
      <c r="AM251" s="37">
        <f t="shared" si="81"/>
        <v>0</v>
      </c>
      <c r="AN251" s="37" t="b">
        <f t="shared" si="98"/>
        <v>0</v>
      </c>
      <c r="AO251" s="37">
        <f t="shared" si="82"/>
        <v>0</v>
      </c>
      <c r="AP251" s="36">
        <f t="shared" si="77"/>
        <v>0</v>
      </c>
      <c r="AV251" s="115" t="str">
        <f t="shared" si="45"/>
        <v>R1DLUDLOW COMMUNITY HOSPITAL</v>
      </c>
      <c r="AW251" s="116" t="s">
        <v>2634</v>
      </c>
      <c r="AX251" s="116" t="s">
        <v>2635</v>
      </c>
      <c r="AY251" s="116" t="s">
        <v>2634</v>
      </c>
      <c r="AZ251" s="116" t="s">
        <v>2635</v>
      </c>
      <c r="BA251" s="116" t="str">
        <f t="shared" si="46"/>
        <v>R1D</v>
      </c>
    </row>
    <row r="252" spans="1:53" hidden="1" x14ac:dyDescent="0.2">
      <c r="A252" s="37" t="e">
        <f t="shared" si="90"/>
        <v>#N/A</v>
      </c>
      <c r="B252" s="37" t="e">
        <f t="shared" si="91"/>
        <v>#N/A</v>
      </c>
      <c r="C252" s="37"/>
      <c r="D252" s="37">
        <f t="shared" si="92"/>
        <v>0</v>
      </c>
      <c r="E252" s="51">
        <f t="shared" si="64"/>
        <v>0</v>
      </c>
      <c r="F252" s="37" t="str">
        <f t="shared" si="65"/>
        <v/>
      </c>
      <c r="G252" s="51" t="str">
        <f t="shared" si="66"/>
        <v/>
      </c>
      <c r="H252" s="51">
        <f t="shared" si="67"/>
        <v>0</v>
      </c>
      <c r="I252" s="51">
        <f t="shared" si="68"/>
        <v>0</v>
      </c>
      <c r="J252" s="51">
        <f t="shared" si="93"/>
        <v>0</v>
      </c>
      <c r="K252" s="51">
        <f t="shared" si="94"/>
        <v>0</v>
      </c>
      <c r="L252" s="51">
        <f t="shared" si="84"/>
        <v>0</v>
      </c>
      <c r="M252" s="51">
        <f t="shared" si="69"/>
        <v>0</v>
      </c>
      <c r="N252" s="51">
        <f t="shared" si="70"/>
        <v>0</v>
      </c>
      <c r="O252" s="51"/>
      <c r="P252" s="51"/>
      <c r="Q252" s="51">
        <f t="shared" si="95"/>
        <v>0</v>
      </c>
      <c r="R252" s="51">
        <f t="shared" si="95"/>
        <v>0</v>
      </c>
      <c r="S252" s="51">
        <f t="shared" si="95"/>
        <v>0</v>
      </c>
      <c r="T252" s="51">
        <f t="shared" si="95"/>
        <v>0</v>
      </c>
      <c r="U252" s="51">
        <f t="shared" si="71"/>
        <v>0</v>
      </c>
      <c r="V252" s="51"/>
      <c r="W252" s="51"/>
      <c r="X252" s="51"/>
      <c r="Y252" s="37">
        <f t="shared" si="72"/>
        <v>0</v>
      </c>
      <c r="AC252" s="36">
        <f t="shared" si="96"/>
        <v>0</v>
      </c>
      <c r="AE252" s="36">
        <f t="shared" si="86"/>
        <v>0</v>
      </c>
      <c r="AF252" s="36">
        <f t="shared" si="87"/>
        <v>0</v>
      </c>
      <c r="AG252" s="36">
        <f t="shared" si="88"/>
        <v>0</v>
      </c>
      <c r="AH252" s="37"/>
      <c r="AK252" t="str">
        <f t="shared" si="85"/>
        <v/>
      </c>
      <c r="AL252" t="str">
        <f t="shared" si="97"/>
        <v/>
      </c>
      <c r="AM252" s="37">
        <f t="shared" si="81"/>
        <v>0</v>
      </c>
      <c r="AN252" s="37" t="b">
        <f t="shared" si="98"/>
        <v>0</v>
      </c>
      <c r="AO252" s="37">
        <f t="shared" si="82"/>
        <v>0</v>
      </c>
      <c r="AP252" s="36">
        <f t="shared" si="77"/>
        <v>0</v>
      </c>
      <c r="AV252" s="115" t="str">
        <f t="shared" si="45"/>
        <v>R1DLUDLOW HOSP OPD1</v>
      </c>
      <c r="AW252" s="116" t="s">
        <v>2646</v>
      </c>
      <c r="AX252" s="116" t="s">
        <v>2647</v>
      </c>
      <c r="AY252" s="116" t="s">
        <v>2646</v>
      </c>
      <c r="AZ252" s="116" t="s">
        <v>2647</v>
      </c>
      <c r="BA252" s="116" t="str">
        <f t="shared" si="46"/>
        <v>R1D</v>
      </c>
    </row>
    <row r="253" spans="1:53" hidden="1" x14ac:dyDescent="0.2">
      <c r="A253" s="37" t="e">
        <f t="shared" si="90"/>
        <v>#N/A</v>
      </c>
      <c r="B253" s="37" t="e">
        <f t="shared" si="91"/>
        <v>#N/A</v>
      </c>
      <c r="C253" s="37"/>
      <c r="D253" s="37">
        <f t="shared" si="92"/>
        <v>0</v>
      </c>
      <c r="E253" s="51">
        <f t="shared" si="64"/>
        <v>0</v>
      </c>
      <c r="F253" s="37" t="str">
        <f t="shared" si="65"/>
        <v/>
      </c>
      <c r="G253" s="51" t="str">
        <f t="shared" si="66"/>
        <v/>
      </c>
      <c r="H253" s="51">
        <f t="shared" si="67"/>
        <v>0</v>
      </c>
      <c r="I253" s="51">
        <f t="shared" si="68"/>
        <v>0</v>
      </c>
      <c r="J253" s="51">
        <f t="shared" si="93"/>
        <v>0</v>
      </c>
      <c r="K253" s="51">
        <f t="shared" si="94"/>
        <v>0</v>
      </c>
      <c r="L253" s="51">
        <f t="shared" si="84"/>
        <v>0</v>
      </c>
      <c r="M253" s="51">
        <f t="shared" si="69"/>
        <v>0</v>
      </c>
      <c r="N253" s="51">
        <f t="shared" si="70"/>
        <v>0</v>
      </c>
      <c r="O253" s="51"/>
      <c r="P253" s="51"/>
      <c r="Q253" s="51">
        <f t="shared" si="95"/>
        <v>0</v>
      </c>
      <c r="R253" s="51">
        <f t="shared" si="95"/>
        <v>0</v>
      </c>
      <c r="S253" s="51">
        <f t="shared" si="95"/>
        <v>0</v>
      </c>
      <c r="T253" s="51">
        <f t="shared" si="95"/>
        <v>0</v>
      </c>
      <c r="U253" s="51">
        <f t="shared" si="71"/>
        <v>0</v>
      </c>
      <c r="V253" s="51"/>
      <c r="W253" s="51"/>
      <c r="X253" s="51"/>
      <c r="Y253" s="37">
        <f t="shared" si="72"/>
        <v>0</v>
      </c>
      <c r="AC253" s="36">
        <f t="shared" si="96"/>
        <v>0</v>
      </c>
      <c r="AE253" s="36">
        <f t="shared" si="86"/>
        <v>0</v>
      </c>
      <c r="AF253" s="36">
        <f t="shared" si="87"/>
        <v>0</v>
      </c>
      <c r="AG253" s="36">
        <f t="shared" si="88"/>
        <v>0</v>
      </c>
      <c r="AH253" s="37"/>
      <c r="AK253" t="str">
        <f t="shared" si="85"/>
        <v/>
      </c>
      <c r="AL253" t="str">
        <f t="shared" si="97"/>
        <v/>
      </c>
      <c r="AM253" s="37">
        <f t="shared" si="81"/>
        <v>0</v>
      </c>
      <c r="AN253" s="37" t="b">
        <f t="shared" si="98"/>
        <v>0</v>
      </c>
      <c r="AO253" s="37">
        <f t="shared" si="82"/>
        <v>0</v>
      </c>
      <c r="AP253" s="36">
        <f t="shared" si="77"/>
        <v>0</v>
      </c>
      <c r="AV253" s="115" t="str">
        <f t="shared" si="45"/>
        <v>R1DLUDLOW HOSPITAL</v>
      </c>
      <c r="AW253" s="116" t="s">
        <v>2548</v>
      </c>
      <c r="AX253" s="116" t="s">
        <v>2549</v>
      </c>
      <c r="AY253" s="116" t="s">
        <v>2548</v>
      </c>
      <c r="AZ253" s="116" t="s">
        <v>2549</v>
      </c>
      <c r="BA253" s="116" t="str">
        <f t="shared" si="46"/>
        <v>R1D</v>
      </c>
    </row>
    <row r="254" spans="1:53" hidden="1" x14ac:dyDescent="0.2">
      <c r="A254" s="37" t="e">
        <f t="shared" si="90"/>
        <v>#N/A</v>
      </c>
      <c r="B254" s="37" t="e">
        <f t="shared" si="91"/>
        <v>#N/A</v>
      </c>
      <c r="C254" s="37"/>
      <c r="D254" s="37">
        <f t="shared" si="92"/>
        <v>0</v>
      </c>
      <c r="E254" s="51">
        <f t="shared" si="64"/>
        <v>0</v>
      </c>
      <c r="F254" s="37" t="str">
        <f t="shared" si="65"/>
        <v/>
      </c>
      <c r="G254" s="51" t="str">
        <f t="shared" si="66"/>
        <v/>
      </c>
      <c r="H254" s="51">
        <f t="shared" si="67"/>
        <v>0</v>
      </c>
      <c r="I254" s="51">
        <f t="shared" si="68"/>
        <v>0</v>
      </c>
      <c r="J254" s="51">
        <f t="shared" si="93"/>
        <v>0</v>
      </c>
      <c r="K254" s="51">
        <f t="shared" si="94"/>
        <v>0</v>
      </c>
      <c r="L254" s="51">
        <f t="shared" si="84"/>
        <v>0</v>
      </c>
      <c r="M254" s="51">
        <f t="shared" si="69"/>
        <v>0</v>
      </c>
      <c r="N254" s="51">
        <f t="shared" si="70"/>
        <v>0</v>
      </c>
      <c r="O254" s="51"/>
      <c r="P254" s="51"/>
      <c r="Q254" s="51">
        <f t="shared" si="95"/>
        <v>0</v>
      </c>
      <c r="R254" s="51">
        <f t="shared" si="95"/>
        <v>0</v>
      </c>
      <c r="S254" s="51">
        <f t="shared" si="95"/>
        <v>0</v>
      </c>
      <c r="T254" s="51">
        <f t="shared" si="95"/>
        <v>0</v>
      </c>
      <c r="U254" s="51">
        <f t="shared" si="71"/>
        <v>0</v>
      </c>
      <c r="V254" s="51"/>
      <c r="W254" s="51"/>
      <c r="X254" s="51"/>
      <c r="Y254" s="37">
        <f t="shared" si="72"/>
        <v>0</v>
      </c>
      <c r="AC254" s="36">
        <f t="shared" si="96"/>
        <v>0</v>
      </c>
      <c r="AE254" s="36">
        <f t="shared" si="86"/>
        <v>0</v>
      </c>
      <c r="AF254" s="36">
        <f t="shared" si="87"/>
        <v>0</v>
      </c>
      <c r="AG254" s="36">
        <f t="shared" si="88"/>
        <v>0</v>
      </c>
      <c r="AH254" s="37"/>
      <c r="AK254" t="str">
        <f t="shared" si="85"/>
        <v/>
      </c>
      <c r="AL254" t="str">
        <f t="shared" si="97"/>
        <v/>
      </c>
      <c r="AM254" s="37">
        <f t="shared" si="81"/>
        <v>0</v>
      </c>
      <c r="AN254" s="37" t="b">
        <f t="shared" si="98"/>
        <v>0</v>
      </c>
      <c r="AO254" s="37">
        <f t="shared" si="82"/>
        <v>0</v>
      </c>
      <c r="AP254" s="36">
        <f t="shared" si="77"/>
        <v>0</v>
      </c>
      <c r="AV254" s="115" t="str">
        <f t="shared" si="45"/>
        <v>R1DMARKET DRAYTON COTTAGE HOSPITAL</v>
      </c>
      <c r="AW254" s="116" t="s">
        <v>2542</v>
      </c>
      <c r="AX254" s="116" t="s">
        <v>2543</v>
      </c>
      <c r="AY254" s="116" t="s">
        <v>2542</v>
      </c>
      <c r="AZ254" s="116" t="s">
        <v>2543</v>
      </c>
      <c r="BA254" s="116" t="str">
        <f t="shared" si="46"/>
        <v>R1D</v>
      </c>
    </row>
    <row r="255" spans="1:53" hidden="1" x14ac:dyDescent="0.2">
      <c r="A255" s="37" t="e">
        <f t="shared" si="90"/>
        <v>#N/A</v>
      </c>
      <c r="B255" s="37" t="e">
        <f t="shared" si="91"/>
        <v>#N/A</v>
      </c>
      <c r="C255" s="37"/>
      <c r="D255" s="37">
        <f t="shared" si="92"/>
        <v>0</v>
      </c>
      <c r="E255" s="51">
        <f t="shared" si="64"/>
        <v>0</v>
      </c>
      <c r="F255" s="37" t="str">
        <f t="shared" si="65"/>
        <v/>
      </c>
      <c r="G255" s="51" t="str">
        <f t="shared" si="66"/>
        <v/>
      </c>
      <c r="H255" s="51">
        <f t="shared" si="67"/>
        <v>0</v>
      </c>
      <c r="I255" s="51">
        <f t="shared" si="68"/>
        <v>0</v>
      </c>
      <c r="J255" s="51">
        <f t="shared" si="93"/>
        <v>0</v>
      </c>
      <c r="K255" s="51">
        <f t="shared" si="94"/>
        <v>0</v>
      </c>
      <c r="L255" s="51">
        <f t="shared" si="84"/>
        <v>0</v>
      </c>
      <c r="M255" s="51">
        <f t="shared" si="69"/>
        <v>0</v>
      </c>
      <c r="N255" s="51">
        <f t="shared" si="70"/>
        <v>0</v>
      </c>
      <c r="O255" s="51"/>
      <c r="P255" s="51"/>
      <c r="Q255" s="51">
        <f t="shared" si="95"/>
        <v>0</v>
      </c>
      <c r="R255" s="51">
        <f t="shared" si="95"/>
        <v>0</v>
      </c>
      <c r="S255" s="51">
        <f t="shared" si="95"/>
        <v>0</v>
      </c>
      <c r="T255" s="51">
        <f t="shared" si="95"/>
        <v>0</v>
      </c>
      <c r="U255" s="51">
        <f t="shared" si="71"/>
        <v>0</v>
      </c>
      <c r="V255" s="51"/>
      <c r="W255" s="51"/>
      <c r="X255" s="51"/>
      <c r="Y255" s="37">
        <f t="shared" si="72"/>
        <v>0</v>
      </c>
      <c r="AC255" s="36">
        <f t="shared" si="96"/>
        <v>0</v>
      </c>
      <c r="AE255" s="36">
        <f t="shared" si="86"/>
        <v>0</v>
      </c>
      <c r="AF255" s="36">
        <f t="shared" si="87"/>
        <v>0</v>
      </c>
      <c r="AG255" s="36">
        <f t="shared" si="88"/>
        <v>0</v>
      </c>
      <c r="AH255" s="37"/>
      <c r="AK255" t="str">
        <f t="shared" si="85"/>
        <v/>
      </c>
      <c r="AL255" t="str">
        <f t="shared" si="97"/>
        <v/>
      </c>
      <c r="AM255" s="37">
        <f t="shared" si="81"/>
        <v>0</v>
      </c>
      <c r="AN255" s="37" t="b">
        <f t="shared" si="98"/>
        <v>0</v>
      </c>
      <c r="AO255" s="37">
        <f t="shared" si="82"/>
        <v>0</v>
      </c>
      <c r="AP255" s="36">
        <f t="shared" si="77"/>
        <v>0</v>
      </c>
      <c r="AV255" s="115" t="str">
        <f t="shared" si="45"/>
        <v>R1DNEWPORT (GP)</v>
      </c>
      <c r="AW255" s="116" t="s">
        <v>2560</v>
      </c>
      <c r="AX255" s="116" t="s">
        <v>2561</v>
      </c>
      <c r="AY255" s="116" t="s">
        <v>2560</v>
      </c>
      <c r="AZ255" s="116" t="s">
        <v>2561</v>
      </c>
      <c r="BA255" s="116" t="str">
        <f t="shared" si="46"/>
        <v>R1D</v>
      </c>
    </row>
    <row r="256" spans="1:53" hidden="1" x14ac:dyDescent="0.2">
      <c r="A256" s="37" t="e">
        <f t="shared" si="90"/>
        <v>#N/A</v>
      </c>
      <c r="B256" s="37" t="e">
        <f t="shared" si="91"/>
        <v>#N/A</v>
      </c>
      <c r="C256" s="37"/>
      <c r="D256" s="37">
        <f t="shared" si="92"/>
        <v>0</v>
      </c>
      <c r="E256" s="51">
        <f t="shared" si="64"/>
        <v>0</v>
      </c>
      <c r="F256" s="37" t="str">
        <f t="shared" si="65"/>
        <v/>
      </c>
      <c r="G256" s="51" t="str">
        <f t="shared" si="66"/>
        <v/>
      </c>
      <c r="H256" s="51">
        <f t="shared" si="67"/>
        <v>0</v>
      </c>
      <c r="I256" s="51">
        <f t="shared" si="68"/>
        <v>0</v>
      </c>
      <c r="J256" s="51">
        <f t="shared" si="93"/>
        <v>0</v>
      </c>
      <c r="K256" s="51">
        <f t="shared" si="94"/>
        <v>0</v>
      </c>
      <c r="L256" s="51">
        <f t="shared" si="84"/>
        <v>0</v>
      </c>
      <c r="M256" s="51">
        <f t="shared" si="69"/>
        <v>0</v>
      </c>
      <c r="N256" s="51">
        <f t="shared" si="70"/>
        <v>0</v>
      </c>
      <c r="O256" s="51"/>
      <c r="P256" s="51"/>
      <c r="Q256" s="51">
        <f t="shared" si="95"/>
        <v>0</v>
      </c>
      <c r="R256" s="51">
        <f t="shared" si="95"/>
        <v>0</v>
      </c>
      <c r="S256" s="51">
        <f t="shared" si="95"/>
        <v>0</v>
      </c>
      <c r="T256" s="51">
        <f t="shared" si="95"/>
        <v>0</v>
      </c>
      <c r="U256" s="51">
        <f t="shared" si="71"/>
        <v>0</v>
      </c>
      <c r="V256" s="51"/>
      <c r="W256" s="51"/>
      <c r="X256" s="51"/>
      <c r="Y256" s="37">
        <f t="shared" si="72"/>
        <v>0</v>
      </c>
      <c r="AC256" s="36">
        <f t="shared" si="96"/>
        <v>0</v>
      </c>
      <c r="AE256" s="36">
        <f t="shared" si="86"/>
        <v>0</v>
      </c>
      <c r="AF256" s="36">
        <f t="shared" si="87"/>
        <v>0</v>
      </c>
      <c r="AG256" s="36">
        <f t="shared" si="88"/>
        <v>0</v>
      </c>
      <c r="AH256" s="37"/>
      <c r="AK256" t="str">
        <f t="shared" si="85"/>
        <v/>
      </c>
      <c r="AL256" t="str">
        <f t="shared" si="97"/>
        <v/>
      </c>
      <c r="AM256" s="37">
        <f t="shared" si="81"/>
        <v>0</v>
      </c>
      <c r="AN256" s="37" t="b">
        <f t="shared" si="98"/>
        <v>0</v>
      </c>
      <c r="AO256" s="37">
        <f t="shared" si="82"/>
        <v>0</v>
      </c>
      <c r="AP256" s="36">
        <f t="shared" si="77"/>
        <v>0</v>
      </c>
      <c r="AV256" s="115" t="str">
        <f t="shared" si="45"/>
        <v>R1DNEWPORT HOSPITAL</v>
      </c>
      <c r="AW256" s="116" t="s">
        <v>2600</v>
      </c>
      <c r="AX256" s="116" t="s">
        <v>2601</v>
      </c>
      <c r="AY256" s="116" t="s">
        <v>2600</v>
      </c>
      <c r="AZ256" s="116" t="s">
        <v>2601</v>
      </c>
      <c r="BA256" s="116" t="str">
        <f t="shared" si="46"/>
        <v>R1D</v>
      </c>
    </row>
    <row r="257" spans="1:53" hidden="1" x14ac:dyDescent="0.2">
      <c r="A257" s="37" t="e">
        <f t="shared" si="90"/>
        <v>#N/A</v>
      </c>
      <c r="B257" s="37" t="e">
        <f t="shared" si="91"/>
        <v>#N/A</v>
      </c>
      <c r="C257" s="37"/>
      <c r="D257" s="37">
        <f t="shared" si="92"/>
        <v>0</v>
      </c>
      <c r="E257" s="51">
        <f t="shared" si="64"/>
        <v>0</v>
      </c>
      <c r="F257" s="37" t="str">
        <f t="shared" si="65"/>
        <v/>
      </c>
      <c r="G257" s="51" t="str">
        <f t="shared" si="66"/>
        <v/>
      </c>
      <c r="H257" s="51">
        <f t="shared" si="67"/>
        <v>0</v>
      </c>
      <c r="I257" s="51">
        <f t="shared" si="68"/>
        <v>0</v>
      </c>
      <c r="J257" s="51">
        <f t="shared" si="93"/>
        <v>0</v>
      </c>
      <c r="K257" s="51">
        <f t="shared" si="94"/>
        <v>0</v>
      </c>
      <c r="L257" s="51">
        <f t="shared" si="84"/>
        <v>0</v>
      </c>
      <c r="M257" s="51">
        <f t="shared" si="69"/>
        <v>0</v>
      </c>
      <c r="N257" s="51">
        <f t="shared" si="70"/>
        <v>0</v>
      </c>
      <c r="O257" s="51"/>
      <c r="P257" s="51"/>
      <c r="Q257" s="51">
        <f t="shared" si="95"/>
        <v>0</v>
      </c>
      <c r="R257" s="51">
        <f t="shared" si="95"/>
        <v>0</v>
      </c>
      <c r="S257" s="51">
        <f t="shared" si="95"/>
        <v>0</v>
      </c>
      <c r="T257" s="51">
        <f t="shared" si="95"/>
        <v>0</v>
      </c>
      <c r="U257" s="51">
        <f t="shared" si="71"/>
        <v>0</v>
      </c>
      <c r="V257" s="51"/>
      <c r="W257" s="51"/>
      <c r="X257" s="51"/>
      <c r="Y257" s="37">
        <f t="shared" si="72"/>
        <v>0</v>
      </c>
      <c r="AC257" s="36">
        <f t="shared" si="96"/>
        <v>0</v>
      </c>
      <c r="AE257" s="36">
        <f t="shared" si="86"/>
        <v>0</v>
      </c>
      <c r="AF257" s="36">
        <f t="shared" si="87"/>
        <v>0</v>
      </c>
      <c r="AG257" s="36">
        <f t="shared" si="88"/>
        <v>0</v>
      </c>
      <c r="AH257" s="37"/>
      <c r="AK257" t="str">
        <f t="shared" si="85"/>
        <v/>
      </c>
      <c r="AL257" t="str">
        <f t="shared" si="97"/>
        <v/>
      </c>
      <c r="AM257" s="37">
        <f t="shared" si="81"/>
        <v>0</v>
      </c>
      <c r="AN257" s="37" t="b">
        <f t="shared" si="98"/>
        <v>0</v>
      </c>
      <c r="AO257" s="37">
        <f t="shared" si="82"/>
        <v>0</v>
      </c>
      <c r="AP257" s="36">
        <f t="shared" si="77"/>
        <v>0</v>
      </c>
      <c r="AV257" s="115" t="str">
        <f t="shared" si="45"/>
        <v>R1DOCCUPATIONAL HEALTH DEPARTMENT - FENTON</v>
      </c>
      <c r="AW257" s="116" t="s">
        <v>2624</v>
      </c>
      <c r="AX257" s="116" t="s">
        <v>2625</v>
      </c>
      <c r="AY257" s="116" t="s">
        <v>2624</v>
      </c>
      <c r="AZ257" s="116" t="s">
        <v>2625</v>
      </c>
      <c r="BA257" s="116" t="str">
        <f t="shared" si="46"/>
        <v>R1D</v>
      </c>
    </row>
    <row r="258" spans="1:53" hidden="1" x14ac:dyDescent="0.2">
      <c r="A258" s="37" t="e">
        <f t="shared" si="90"/>
        <v>#N/A</v>
      </c>
      <c r="B258" s="37" t="e">
        <f t="shared" si="91"/>
        <v>#N/A</v>
      </c>
      <c r="C258" s="37"/>
      <c r="D258" s="37">
        <f t="shared" si="92"/>
        <v>0</v>
      </c>
      <c r="E258" s="51">
        <f t="shared" si="64"/>
        <v>0</v>
      </c>
      <c r="F258" s="37" t="str">
        <f t="shared" si="65"/>
        <v/>
      </c>
      <c r="G258" s="51" t="str">
        <f t="shared" si="66"/>
        <v/>
      </c>
      <c r="H258" s="51">
        <f t="shared" si="67"/>
        <v>0</v>
      </c>
      <c r="I258" s="51">
        <f t="shared" si="68"/>
        <v>0</v>
      </c>
      <c r="J258" s="51">
        <f t="shared" si="93"/>
        <v>0</v>
      </c>
      <c r="K258" s="51">
        <f t="shared" si="94"/>
        <v>0</v>
      </c>
      <c r="L258" s="51">
        <f t="shared" si="84"/>
        <v>0</v>
      </c>
      <c r="M258" s="51">
        <f t="shared" si="69"/>
        <v>0</v>
      </c>
      <c r="N258" s="51">
        <f t="shared" si="70"/>
        <v>0</v>
      </c>
      <c r="O258" s="51"/>
      <c r="P258" s="51"/>
      <c r="Q258" s="51">
        <f t="shared" si="95"/>
        <v>0</v>
      </c>
      <c r="R258" s="51">
        <f t="shared" si="95"/>
        <v>0</v>
      </c>
      <c r="S258" s="51">
        <f t="shared" si="95"/>
        <v>0</v>
      </c>
      <c r="T258" s="51">
        <f t="shared" si="95"/>
        <v>0</v>
      </c>
      <c r="U258" s="51">
        <f t="shared" si="71"/>
        <v>0</v>
      </c>
      <c r="V258" s="51"/>
      <c r="W258" s="51"/>
      <c r="X258" s="51"/>
      <c r="Y258" s="37">
        <f t="shared" si="72"/>
        <v>0</v>
      </c>
      <c r="AC258" s="36">
        <f t="shared" si="96"/>
        <v>0</v>
      </c>
      <c r="AE258" s="36">
        <f t="shared" si="86"/>
        <v>0</v>
      </c>
      <c r="AF258" s="36">
        <f t="shared" si="87"/>
        <v>0</v>
      </c>
      <c r="AG258" s="36">
        <f t="shared" si="88"/>
        <v>0</v>
      </c>
      <c r="AH258" s="37"/>
      <c r="AK258" t="str">
        <f t="shared" si="85"/>
        <v/>
      </c>
      <c r="AL258" t="str">
        <f t="shared" si="97"/>
        <v/>
      </c>
      <c r="AM258" s="37">
        <f t="shared" si="81"/>
        <v>0</v>
      </c>
      <c r="AN258" s="37" t="b">
        <f t="shared" si="98"/>
        <v>0</v>
      </c>
      <c r="AO258" s="37">
        <f t="shared" si="82"/>
        <v>0</v>
      </c>
      <c r="AP258" s="36">
        <f t="shared" si="77"/>
        <v>0</v>
      </c>
      <c r="AV258" s="115" t="str">
        <f t="shared" si="45"/>
        <v>R1DOCCUPATIONAL HEALTH FENTON</v>
      </c>
      <c r="AW258" s="116" t="s">
        <v>2640</v>
      </c>
      <c r="AX258" s="116" t="s">
        <v>2641</v>
      </c>
      <c r="AY258" s="116" t="s">
        <v>2640</v>
      </c>
      <c r="AZ258" s="116" t="s">
        <v>2641</v>
      </c>
      <c r="BA258" s="116" t="str">
        <f t="shared" si="46"/>
        <v>R1D</v>
      </c>
    </row>
    <row r="259" spans="1:53" hidden="1" x14ac:dyDescent="0.2">
      <c r="A259" s="37" t="e">
        <f t="shared" si="90"/>
        <v>#N/A</v>
      </c>
      <c r="B259" s="37" t="e">
        <f t="shared" si="91"/>
        <v>#N/A</v>
      </c>
      <c r="C259" s="37"/>
      <c r="D259" s="37">
        <f t="shared" si="92"/>
        <v>0</v>
      </c>
      <c r="E259" s="51">
        <f t="shared" si="64"/>
        <v>0</v>
      </c>
      <c r="F259" s="37" t="str">
        <f t="shared" si="65"/>
        <v/>
      </c>
      <c r="G259" s="51" t="str">
        <f t="shared" si="66"/>
        <v/>
      </c>
      <c r="H259" s="51">
        <f t="shared" si="67"/>
        <v>0</v>
      </c>
      <c r="I259" s="51">
        <f t="shared" si="68"/>
        <v>0</v>
      </c>
      <c r="J259" s="51">
        <f t="shared" si="93"/>
        <v>0</v>
      </c>
      <c r="K259" s="51">
        <f t="shared" si="94"/>
        <v>0</v>
      </c>
      <c r="L259" s="51">
        <f t="shared" si="84"/>
        <v>0</v>
      </c>
      <c r="M259" s="51">
        <f t="shared" si="69"/>
        <v>0</v>
      </c>
      <c r="N259" s="51">
        <f t="shared" si="70"/>
        <v>0</v>
      </c>
      <c r="O259" s="51"/>
      <c r="P259" s="51"/>
      <c r="Q259" s="51">
        <f t="shared" si="95"/>
        <v>0</v>
      </c>
      <c r="R259" s="51">
        <f t="shared" si="95"/>
        <v>0</v>
      </c>
      <c r="S259" s="51">
        <f t="shared" si="95"/>
        <v>0</v>
      </c>
      <c r="T259" s="51">
        <f t="shared" si="95"/>
        <v>0</v>
      </c>
      <c r="U259" s="51">
        <f t="shared" si="71"/>
        <v>0</v>
      </c>
      <c r="V259" s="51"/>
      <c r="W259" s="51"/>
      <c r="X259" s="51"/>
      <c r="Y259" s="37">
        <f t="shared" si="72"/>
        <v>0</v>
      </c>
      <c r="AC259" s="36">
        <f t="shared" si="96"/>
        <v>0</v>
      </c>
      <c r="AE259" s="36">
        <f t="shared" si="86"/>
        <v>0</v>
      </c>
      <c r="AF259" s="36">
        <f t="shared" si="87"/>
        <v>0</v>
      </c>
      <c r="AG259" s="36">
        <f t="shared" si="88"/>
        <v>0</v>
      </c>
      <c r="AH259" s="37"/>
      <c r="AK259" t="str">
        <f t="shared" si="85"/>
        <v/>
      </c>
      <c r="AL259" t="str">
        <f t="shared" si="97"/>
        <v/>
      </c>
      <c r="AM259" s="37">
        <f t="shared" si="81"/>
        <v>0</v>
      </c>
      <c r="AN259" s="37" t="b">
        <f t="shared" si="98"/>
        <v>0</v>
      </c>
      <c r="AO259" s="37">
        <f t="shared" si="82"/>
        <v>0</v>
      </c>
      <c r="AP259" s="36">
        <f t="shared" si="77"/>
        <v>0</v>
      </c>
      <c r="AV259" s="115" t="str">
        <f t="shared" si="45"/>
        <v>R1DOCCUPATIONAL HEALTH GAINS PARK</v>
      </c>
      <c r="AW259" s="116" t="s">
        <v>2614</v>
      </c>
      <c r="AX259" s="116" t="s">
        <v>2615</v>
      </c>
      <c r="AY259" s="116" t="s">
        <v>2614</v>
      </c>
      <c r="AZ259" s="116" t="s">
        <v>2615</v>
      </c>
      <c r="BA259" s="116" t="str">
        <f t="shared" si="46"/>
        <v>R1D</v>
      </c>
    </row>
    <row r="260" spans="1:53" hidden="1" x14ac:dyDescent="0.2">
      <c r="A260" s="37" t="e">
        <f t="shared" si="90"/>
        <v>#N/A</v>
      </c>
      <c r="B260" s="37" t="e">
        <f t="shared" si="91"/>
        <v>#N/A</v>
      </c>
      <c r="C260" s="37"/>
      <c r="D260" s="37">
        <f t="shared" si="92"/>
        <v>0</v>
      </c>
      <c r="E260" s="51">
        <f t="shared" si="64"/>
        <v>0</v>
      </c>
      <c r="F260" s="37" t="str">
        <f t="shared" si="65"/>
        <v/>
      </c>
      <c r="G260" s="51" t="str">
        <f t="shared" si="66"/>
        <v/>
      </c>
      <c r="H260" s="51">
        <f t="shared" si="67"/>
        <v>0</v>
      </c>
      <c r="I260" s="51">
        <f t="shared" si="68"/>
        <v>0</v>
      </c>
      <c r="J260" s="51">
        <f t="shared" si="93"/>
        <v>0</v>
      </c>
      <c r="K260" s="51">
        <f t="shared" si="94"/>
        <v>0</v>
      </c>
      <c r="L260" s="51">
        <f t="shared" si="84"/>
        <v>0</v>
      </c>
      <c r="M260" s="51">
        <f t="shared" si="69"/>
        <v>0</v>
      </c>
      <c r="N260" s="51">
        <f t="shared" si="70"/>
        <v>0</v>
      </c>
      <c r="O260" s="51"/>
      <c r="P260" s="51"/>
      <c r="Q260" s="51">
        <f t="shared" si="95"/>
        <v>0</v>
      </c>
      <c r="R260" s="51">
        <f t="shared" si="95"/>
        <v>0</v>
      </c>
      <c r="S260" s="51">
        <f t="shared" si="95"/>
        <v>0</v>
      </c>
      <c r="T260" s="51">
        <f t="shared" si="95"/>
        <v>0</v>
      </c>
      <c r="U260" s="51">
        <f t="shared" si="71"/>
        <v>0</v>
      </c>
      <c r="V260" s="51"/>
      <c r="W260" s="51"/>
      <c r="X260" s="51"/>
      <c r="Y260" s="37">
        <f t="shared" si="72"/>
        <v>0</v>
      </c>
      <c r="AC260" s="36">
        <f t="shared" si="96"/>
        <v>0</v>
      </c>
      <c r="AE260" s="36">
        <f t="shared" si="86"/>
        <v>0</v>
      </c>
      <c r="AF260" s="36">
        <f t="shared" si="87"/>
        <v>0</v>
      </c>
      <c r="AG260" s="36">
        <f t="shared" si="88"/>
        <v>0</v>
      </c>
      <c r="AH260" s="37"/>
      <c r="AK260" t="str">
        <f t="shared" si="85"/>
        <v/>
      </c>
      <c r="AL260" t="str">
        <f t="shared" si="97"/>
        <v/>
      </c>
      <c r="AM260" s="37">
        <f t="shared" si="81"/>
        <v>0</v>
      </c>
      <c r="AN260" s="37" t="b">
        <f t="shared" si="98"/>
        <v>0</v>
      </c>
      <c r="AO260" s="37">
        <f t="shared" si="82"/>
        <v>0</v>
      </c>
      <c r="AP260" s="36">
        <f t="shared" si="77"/>
        <v>0</v>
      </c>
      <c r="AV260" s="115" t="str">
        <f t="shared" si="45"/>
        <v>R1DOLDFIELD RESIDENTIAL HOME</v>
      </c>
      <c r="AW260" s="116" t="s">
        <v>2588</v>
      </c>
      <c r="AX260" s="116" t="s">
        <v>2589</v>
      </c>
      <c r="AY260" s="116" t="s">
        <v>2588</v>
      </c>
      <c r="AZ260" s="116" t="s">
        <v>2589</v>
      </c>
      <c r="BA260" s="116" t="str">
        <f t="shared" si="46"/>
        <v>R1D</v>
      </c>
    </row>
    <row r="261" spans="1:53" hidden="1" x14ac:dyDescent="0.2">
      <c r="A261" s="37" t="e">
        <f t="shared" si="90"/>
        <v>#N/A</v>
      </c>
      <c r="B261" s="37" t="e">
        <f t="shared" si="91"/>
        <v>#N/A</v>
      </c>
      <c r="C261" s="37"/>
      <c r="D261" s="37">
        <f t="shared" si="92"/>
        <v>0</v>
      </c>
      <c r="E261" s="51">
        <f t="shared" si="64"/>
        <v>0</v>
      </c>
      <c r="F261" s="37" t="str">
        <f t="shared" si="65"/>
        <v/>
      </c>
      <c r="G261" s="51" t="str">
        <f t="shared" si="66"/>
        <v/>
      </c>
      <c r="H261" s="51">
        <f t="shared" si="67"/>
        <v>0</v>
      </c>
      <c r="I261" s="51">
        <f t="shared" si="68"/>
        <v>0</v>
      </c>
      <c r="J261" s="51">
        <f t="shared" si="93"/>
        <v>0</v>
      </c>
      <c r="K261" s="51">
        <f t="shared" si="94"/>
        <v>0</v>
      </c>
      <c r="L261" s="51">
        <f t="shared" si="84"/>
        <v>0</v>
      </c>
      <c r="M261" s="51">
        <f t="shared" si="69"/>
        <v>0</v>
      </c>
      <c r="N261" s="51">
        <f t="shared" si="70"/>
        <v>0</v>
      </c>
      <c r="O261" s="51"/>
      <c r="P261" s="51"/>
      <c r="Q261" s="51">
        <f t="shared" si="95"/>
        <v>0</v>
      </c>
      <c r="R261" s="51">
        <f t="shared" si="95"/>
        <v>0</v>
      </c>
      <c r="S261" s="51">
        <f t="shared" si="95"/>
        <v>0</v>
      </c>
      <c r="T261" s="51">
        <f t="shared" si="95"/>
        <v>0</v>
      </c>
      <c r="U261" s="51">
        <f t="shared" si="71"/>
        <v>0</v>
      </c>
      <c r="V261" s="51"/>
      <c r="W261" s="51"/>
      <c r="X261" s="51"/>
      <c r="Y261" s="37">
        <f t="shared" si="72"/>
        <v>0</v>
      </c>
      <c r="AC261" s="36">
        <f t="shared" si="96"/>
        <v>0</v>
      </c>
      <c r="AE261" s="36">
        <f t="shared" si="86"/>
        <v>0</v>
      </c>
      <c r="AF261" s="36">
        <f t="shared" si="87"/>
        <v>0</v>
      </c>
      <c r="AG261" s="36">
        <f t="shared" si="88"/>
        <v>0</v>
      </c>
      <c r="AH261" s="37"/>
      <c r="AK261" t="str">
        <f t="shared" si="85"/>
        <v/>
      </c>
      <c r="AL261" t="str">
        <f t="shared" si="97"/>
        <v/>
      </c>
      <c r="AM261" s="37">
        <f t="shared" si="81"/>
        <v>0</v>
      </c>
      <c r="AN261" s="37" t="b">
        <f t="shared" si="98"/>
        <v>0</v>
      </c>
      <c r="AO261" s="37">
        <f t="shared" si="82"/>
        <v>0</v>
      </c>
      <c r="AP261" s="36">
        <f t="shared" si="77"/>
        <v>0</v>
      </c>
      <c r="AV261" s="115" t="str">
        <f t="shared" si="45"/>
        <v>R1DOSWESTRY SOCIAL &amp; HEALTH CARE</v>
      </c>
      <c r="AW261" s="116" t="s">
        <v>2616</v>
      </c>
      <c r="AX261" s="116" t="s">
        <v>2617</v>
      </c>
      <c r="AY261" s="116" t="s">
        <v>2616</v>
      </c>
      <c r="AZ261" s="116" t="s">
        <v>2617</v>
      </c>
      <c r="BA261" s="116" t="str">
        <f t="shared" si="46"/>
        <v>R1D</v>
      </c>
    </row>
    <row r="262" spans="1:53" hidden="1" x14ac:dyDescent="0.2">
      <c r="A262" s="37" t="e">
        <f t="shared" si="90"/>
        <v>#N/A</v>
      </c>
      <c r="B262" s="37" t="e">
        <f t="shared" si="91"/>
        <v>#N/A</v>
      </c>
      <c r="C262" s="37"/>
      <c r="D262" s="37">
        <f t="shared" si="92"/>
        <v>0</v>
      </c>
      <c r="E262" s="51">
        <f t="shared" si="64"/>
        <v>0</v>
      </c>
      <c r="F262" s="37" t="str">
        <f t="shared" si="65"/>
        <v/>
      </c>
      <c r="G262" s="51" t="str">
        <f t="shared" si="66"/>
        <v/>
      </c>
      <c r="H262" s="51">
        <f t="shared" si="67"/>
        <v>0</v>
      </c>
      <c r="I262" s="51">
        <f t="shared" si="68"/>
        <v>0</v>
      </c>
      <c r="J262" s="51">
        <f t="shared" si="93"/>
        <v>0</v>
      </c>
      <c r="K262" s="51">
        <f t="shared" si="94"/>
        <v>0</v>
      </c>
      <c r="L262" s="51">
        <f t="shared" si="84"/>
        <v>0</v>
      </c>
      <c r="M262" s="51">
        <f t="shared" si="69"/>
        <v>0</v>
      </c>
      <c r="N262" s="51">
        <f t="shared" si="70"/>
        <v>0</v>
      </c>
      <c r="O262" s="51"/>
      <c r="P262" s="51"/>
      <c r="Q262" s="51">
        <f t="shared" si="95"/>
        <v>0</v>
      </c>
      <c r="R262" s="51">
        <f t="shared" si="95"/>
        <v>0</v>
      </c>
      <c r="S262" s="51">
        <f t="shared" si="95"/>
        <v>0</v>
      </c>
      <c r="T262" s="51">
        <f t="shared" si="95"/>
        <v>0</v>
      </c>
      <c r="U262" s="51">
        <f t="shared" si="71"/>
        <v>0</v>
      </c>
      <c r="V262" s="51"/>
      <c r="W262" s="51"/>
      <c r="X262" s="51"/>
      <c r="Y262" s="37">
        <f t="shared" si="72"/>
        <v>0</v>
      </c>
      <c r="AC262" s="36">
        <f t="shared" si="96"/>
        <v>0</v>
      </c>
      <c r="AE262" s="36">
        <f t="shared" si="86"/>
        <v>0</v>
      </c>
      <c r="AF262" s="36">
        <f t="shared" si="87"/>
        <v>0</v>
      </c>
      <c r="AG262" s="36">
        <f t="shared" si="88"/>
        <v>0</v>
      </c>
      <c r="AH262" s="37"/>
      <c r="AK262" t="str">
        <f t="shared" si="85"/>
        <v/>
      </c>
      <c r="AL262" t="str">
        <f t="shared" si="97"/>
        <v/>
      </c>
      <c r="AM262" s="37">
        <f t="shared" si="81"/>
        <v>0</v>
      </c>
      <c r="AN262" s="37" t="b">
        <f t="shared" si="98"/>
        <v>0</v>
      </c>
      <c r="AO262" s="37">
        <f t="shared" si="82"/>
        <v>0</v>
      </c>
      <c r="AP262" s="36">
        <f t="shared" si="77"/>
        <v>0</v>
      </c>
      <c r="AV262" s="115" t="str">
        <f t="shared" si="45"/>
        <v>R1DPLAS NEWYDD</v>
      </c>
      <c r="AW262" s="116" t="s">
        <v>2594</v>
      </c>
      <c r="AX262" s="116" t="s">
        <v>2595</v>
      </c>
      <c r="AY262" s="116" t="s">
        <v>2594</v>
      </c>
      <c r="AZ262" s="116" t="s">
        <v>2595</v>
      </c>
      <c r="BA262" s="116" t="str">
        <f t="shared" si="46"/>
        <v>R1D</v>
      </c>
    </row>
    <row r="263" spans="1:53" hidden="1" x14ac:dyDescent="0.2">
      <c r="A263" s="37" t="e">
        <f t="shared" si="90"/>
        <v>#N/A</v>
      </c>
      <c r="B263" s="37" t="e">
        <f t="shared" si="91"/>
        <v>#N/A</v>
      </c>
      <c r="C263" s="37"/>
      <c r="D263" s="37">
        <f t="shared" si="92"/>
        <v>0</v>
      </c>
      <c r="E263" s="51">
        <f t="shared" si="64"/>
        <v>0</v>
      </c>
      <c r="F263" s="37" t="str">
        <f t="shared" si="65"/>
        <v/>
      </c>
      <c r="G263" s="51" t="str">
        <f t="shared" si="66"/>
        <v/>
      </c>
      <c r="H263" s="51">
        <f t="shared" si="67"/>
        <v>0</v>
      </c>
      <c r="I263" s="51">
        <f t="shared" si="68"/>
        <v>0</v>
      </c>
      <c r="J263" s="51">
        <f t="shared" si="93"/>
        <v>0</v>
      </c>
      <c r="K263" s="51">
        <f t="shared" si="94"/>
        <v>0</v>
      </c>
      <c r="L263" s="51">
        <f t="shared" si="84"/>
        <v>0</v>
      </c>
      <c r="M263" s="51">
        <f t="shared" si="69"/>
        <v>0</v>
      </c>
      <c r="N263" s="51">
        <f t="shared" si="70"/>
        <v>0</v>
      </c>
      <c r="O263" s="51"/>
      <c r="P263" s="51"/>
      <c r="Q263" s="51">
        <f t="shared" ref="Q263:T278" si="99">IF(Q62="",0,IF(Q62&gt;100%,1,0))</f>
        <v>0</v>
      </c>
      <c r="R263" s="51">
        <f t="shared" si="99"/>
        <v>0</v>
      </c>
      <c r="S263" s="51">
        <f t="shared" si="99"/>
        <v>0</v>
      </c>
      <c r="T263" s="51">
        <f t="shared" si="99"/>
        <v>0</v>
      </c>
      <c r="U263" s="51">
        <f t="shared" si="71"/>
        <v>0</v>
      </c>
      <c r="V263" s="51"/>
      <c r="W263" s="51"/>
      <c r="X263" s="51"/>
      <c r="Y263" s="37">
        <f t="shared" si="72"/>
        <v>0</v>
      </c>
      <c r="AC263" s="36">
        <f t="shared" si="96"/>
        <v>0</v>
      </c>
      <c r="AE263" s="36">
        <f t="shared" si="86"/>
        <v>0</v>
      </c>
      <c r="AF263" s="36">
        <f t="shared" si="87"/>
        <v>0</v>
      </c>
      <c r="AG263" s="36">
        <f t="shared" si="88"/>
        <v>0</v>
      </c>
      <c r="AH263" s="37"/>
      <c r="AK263" t="str">
        <f t="shared" si="85"/>
        <v/>
      </c>
      <c r="AL263" t="str">
        <f t="shared" si="97"/>
        <v/>
      </c>
      <c r="AM263" s="37">
        <f t="shared" si="81"/>
        <v>0</v>
      </c>
      <c r="AN263" s="37" t="b">
        <f t="shared" si="98"/>
        <v>0</v>
      </c>
      <c r="AO263" s="37">
        <f t="shared" si="82"/>
        <v>0</v>
      </c>
      <c r="AP263" s="36">
        <f t="shared" si="77"/>
        <v>0</v>
      </c>
      <c r="AV263" s="115" t="str">
        <f t="shared" si="45"/>
        <v>R1DPRINCESS ROYAL HOSPITAL</v>
      </c>
      <c r="AW263" s="116" t="s">
        <v>2540</v>
      </c>
      <c r="AX263" s="116" t="s">
        <v>2541</v>
      </c>
      <c r="AY263" s="116" t="s">
        <v>2540</v>
      </c>
      <c r="AZ263" s="116" t="s">
        <v>2541</v>
      </c>
      <c r="BA263" s="116" t="str">
        <f t="shared" si="46"/>
        <v>R1D</v>
      </c>
    </row>
    <row r="264" spans="1:53" hidden="1" x14ac:dyDescent="0.2">
      <c r="A264" s="37" t="e">
        <f t="shared" si="90"/>
        <v>#N/A</v>
      </c>
      <c r="B264" s="37" t="e">
        <f t="shared" si="91"/>
        <v>#N/A</v>
      </c>
      <c r="C264" s="37"/>
      <c r="D264" s="37">
        <f t="shared" si="92"/>
        <v>0</v>
      </c>
      <c r="E264" s="51">
        <f t="shared" si="64"/>
        <v>0</v>
      </c>
      <c r="F264" s="37" t="str">
        <f t="shared" si="65"/>
        <v/>
      </c>
      <c r="G264" s="51" t="str">
        <f t="shared" si="66"/>
        <v/>
      </c>
      <c r="H264" s="51">
        <f t="shared" si="67"/>
        <v>0</v>
      </c>
      <c r="I264" s="51">
        <f t="shared" si="68"/>
        <v>0</v>
      </c>
      <c r="J264" s="51">
        <f t="shared" si="93"/>
        <v>0</v>
      </c>
      <c r="K264" s="51">
        <f t="shared" si="94"/>
        <v>0</v>
      </c>
      <c r="L264" s="51">
        <f t="shared" si="84"/>
        <v>0</v>
      </c>
      <c r="M264" s="51">
        <f t="shared" si="69"/>
        <v>0</v>
      </c>
      <c r="N264" s="51">
        <f t="shared" si="70"/>
        <v>0</v>
      </c>
      <c r="O264" s="51"/>
      <c r="P264" s="51"/>
      <c r="Q264" s="51">
        <f t="shared" si="99"/>
        <v>0</v>
      </c>
      <c r="R264" s="51">
        <f t="shared" si="99"/>
        <v>0</v>
      </c>
      <c r="S264" s="51">
        <f t="shared" si="99"/>
        <v>0</v>
      </c>
      <c r="T264" s="51">
        <f t="shared" si="99"/>
        <v>0</v>
      </c>
      <c r="U264" s="51">
        <f t="shared" si="71"/>
        <v>0</v>
      </c>
      <c r="V264" s="51"/>
      <c r="W264" s="51"/>
      <c r="X264" s="51"/>
      <c r="Y264" s="37">
        <f t="shared" si="72"/>
        <v>0</v>
      </c>
      <c r="AC264" s="36">
        <f t="shared" si="96"/>
        <v>0</v>
      </c>
      <c r="AE264" s="36">
        <f t="shared" si="86"/>
        <v>0</v>
      </c>
      <c r="AF264" s="36">
        <f t="shared" si="87"/>
        <v>0</v>
      </c>
      <c r="AG264" s="36">
        <f t="shared" si="88"/>
        <v>0</v>
      </c>
      <c r="AH264" s="37"/>
      <c r="AK264" t="str">
        <f t="shared" si="85"/>
        <v/>
      </c>
      <c r="AL264" t="str">
        <f t="shared" si="97"/>
        <v/>
      </c>
      <c r="AM264" s="37">
        <f t="shared" si="81"/>
        <v>0</v>
      </c>
      <c r="AN264" s="37" t="b">
        <f t="shared" si="98"/>
        <v>0</v>
      </c>
      <c r="AO264" s="37">
        <f t="shared" si="82"/>
        <v>0</v>
      </c>
      <c r="AP264" s="36">
        <f t="shared" si="77"/>
        <v>0</v>
      </c>
      <c r="AV264" s="115" t="str">
        <f t="shared" si="45"/>
        <v>R1DROBERT JONES &amp; AGNES HUNT ORTHOPAEDIC HOSPITAL</v>
      </c>
      <c r="AW264" s="116" t="s">
        <v>2598</v>
      </c>
      <c r="AX264" s="116" t="s">
        <v>2599</v>
      </c>
      <c r="AY264" s="116" t="s">
        <v>2598</v>
      </c>
      <c r="AZ264" s="116" t="s">
        <v>2599</v>
      </c>
      <c r="BA264" s="116" t="str">
        <f t="shared" si="46"/>
        <v>R1D</v>
      </c>
    </row>
    <row r="265" spans="1:53" hidden="1" x14ac:dyDescent="0.2">
      <c r="A265" s="37" t="e">
        <f t="shared" si="90"/>
        <v>#N/A</v>
      </c>
      <c r="B265" s="37" t="e">
        <f t="shared" si="91"/>
        <v>#N/A</v>
      </c>
      <c r="C265" s="37"/>
      <c r="D265" s="37">
        <f t="shared" si="92"/>
        <v>0</v>
      </c>
      <c r="E265" s="51">
        <f t="shared" si="64"/>
        <v>0</v>
      </c>
      <c r="F265" s="37" t="str">
        <f t="shared" si="65"/>
        <v/>
      </c>
      <c r="G265" s="51" t="str">
        <f t="shared" si="66"/>
        <v/>
      </c>
      <c r="H265" s="51">
        <f t="shared" si="67"/>
        <v>0</v>
      </c>
      <c r="I265" s="51">
        <f t="shared" si="68"/>
        <v>0</v>
      </c>
      <c r="J265" s="51">
        <f t="shared" si="93"/>
        <v>0</v>
      </c>
      <c r="K265" s="51">
        <f t="shared" si="94"/>
        <v>0</v>
      </c>
      <c r="L265" s="51">
        <f t="shared" si="84"/>
        <v>0</v>
      </c>
      <c r="M265" s="51">
        <f t="shared" si="69"/>
        <v>0</v>
      </c>
      <c r="N265" s="51">
        <f t="shared" si="70"/>
        <v>0</v>
      </c>
      <c r="O265" s="51"/>
      <c r="P265" s="51"/>
      <c r="Q265" s="51">
        <f t="shared" si="99"/>
        <v>0</v>
      </c>
      <c r="R265" s="51">
        <f t="shared" si="99"/>
        <v>0</v>
      </c>
      <c r="S265" s="51">
        <f t="shared" si="99"/>
        <v>0</v>
      </c>
      <c r="T265" s="51">
        <f t="shared" si="99"/>
        <v>0</v>
      </c>
      <c r="U265" s="51">
        <f t="shared" si="71"/>
        <v>0</v>
      </c>
      <c r="V265" s="51"/>
      <c r="W265" s="51"/>
      <c r="X265" s="51"/>
      <c r="Y265" s="37">
        <f t="shared" si="72"/>
        <v>0</v>
      </c>
      <c r="AC265" s="36">
        <f t="shared" si="96"/>
        <v>0</v>
      </c>
      <c r="AE265" s="36">
        <f t="shared" si="86"/>
        <v>0</v>
      </c>
      <c r="AF265" s="36">
        <f t="shared" si="87"/>
        <v>0</v>
      </c>
      <c r="AG265" s="36">
        <f t="shared" si="88"/>
        <v>0</v>
      </c>
      <c r="AH265" s="37"/>
      <c r="AK265" t="str">
        <f t="shared" si="85"/>
        <v/>
      </c>
      <c r="AL265" t="str">
        <f t="shared" si="97"/>
        <v/>
      </c>
      <c r="AM265" s="37">
        <f t="shared" si="81"/>
        <v>0</v>
      </c>
      <c r="AN265" s="37" t="b">
        <f t="shared" si="98"/>
        <v>0</v>
      </c>
      <c r="AO265" s="37">
        <f t="shared" si="82"/>
        <v>0</v>
      </c>
      <c r="AP265" s="36">
        <f t="shared" si="77"/>
        <v>0</v>
      </c>
      <c r="AV265" s="115" t="str">
        <f t="shared" si="45"/>
        <v>R1DROYAL SHREWSBURY HOSPITAL</v>
      </c>
      <c r="AW265" s="116" t="s">
        <v>2546</v>
      </c>
      <c r="AX265" s="116" t="s">
        <v>2547</v>
      </c>
      <c r="AY265" s="116" t="s">
        <v>2546</v>
      </c>
      <c r="AZ265" s="116" t="s">
        <v>2547</v>
      </c>
      <c r="BA265" s="116" t="str">
        <f t="shared" si="46"/>
        <v>R1D</v>
      </c>
    </row>
    <row r="266" spans="1:53" hidden="1" x14ac:dyDescent="0.2">
      <c r="A266" s="37" t="e">
        <f t="shared" si="90"/>
        <v>#N/A</v>
      </c>
      <c r="B266" s="37" t="e">
        <f t="shared" si="91"/>
        <v>#N/A</v>
      </c>
      <c r="C266" s="37"/>
      <c r="D266" s="37">
        <f t="shared" si="92"/>
        <v>0</v>
      </c>
      <c r="E266" s="51">
        <f t="shared" si="64"/>
        <v>0</v>
      </c>
      <c r="F266" s="37" t="str">
        <f t="shared" si="65"/>
        <v/>
      </c>
      <c r="G266" s="51" t="str">
        <f t="shared" si="66"/>
        <v/>
      </c>
      <c r="H266" s="51">
        <f t="shared" si="67"/>
        <v>0</v>
      </c>
      <c r="I266" s="51">
        <f t="shared" si="68"/>
        <v>0</v>
      </c>
      <c r="J266" s="51">
        <f t="shared" si="93"/>
        <v>0</v>
      </c>
      <c r="K266" s="51">
        <f t="shared" si="94"/>
        <v>0</v>
      </c>
      <c r="L266" s="51">
        <f t="shared" si="84"/>
        <v>0</v>
      </c>
      <c r="M266" s="51">
        <f t="shared" si="69"/>
        <v>0</v>
      </c>
      <c r="N266" s="51">
        <f t="shared" si="70"/>
        <v>0</v>
      </c>
      <c r="O266" s="51"/>
      <c r="P266" s="51"/>
      <c r="Q266" s="51">
        <f t="shared" si="99"/>
        <v>0</v>
      </c>
      <c r="R266" s="51">
        <f t="shared" si="99"/>
        <v>0</v>
      </c>
      <c r="S266" s="51">
        <f t="shared" si="99"/>
        <v>0</v>
      </c>
      <c r="T266" s="51">
        <f t="shared" si="99"/>
        <v>0</v>
      </c>
      <c r="U266" s="51">
        <f t="shared" si="71"/>
        <v>0</v>
      </c>
      <c r="V266" s="51"/>
      <c r="W266" s="51"/>
      <c r="X266" s="51"/>
      <c r="Y266" s="37">
        <f t="shared" si="72"/>
        <v>0</v>
      </c>
      <c r="AC266" s="36">
        <f t="shared" si="96"/>
        <v>0</v>
      </c>
      <c r="AE266" s="36">
        <f t="shared" si="86"/>
        <v>0</v>
      </c>
      <c r="AF266" s="36">
        <f t="shared" si="87"/>
        <v>0</v>
      </c>
      <c r="AG266" s="36">
        <f t="shared" si="88"/>
        <v>0</v>
      </c>
      <c r="AH266" s="37"/>
      <c r="AK266" t="str">
        <f t="shared" si="85"/>
        <v/>
      </c>
      <c r="AL266" t="str">
        <f t="shared" si="97"/>
        <v/>
      </c>
      <c r="AM266" s="37">
        <f t="shared" si="81"/>
        <v>0</v>
      </c>
      <c r="AN266" s="37" t="b">
        <f t="shared" si="98"/>
        <v>0</v>
      </c>
      <c r="AO266" s="37">
        <f t="shared" si="82"/>
        <v>0</v>
      </c>
      <c r="AP266" s="36">
        <f t="shared" si="77"/>
        <v>0</v>
      </c>
      <c r="AV266" s="115" t="str">
        <f t="shared" si="45"/>
        <v>R1DSEVERN FIELDS HEALTH VILLAGE</v>
      </c>
      <c r="AW266" s="116" t="s">
        <v>2628</v>
      </c>
      <c r="AX266" s="116" t="s">
        <v>2629</v>
      </c>
      <c r="AY266" s="116" t="s">
        <v>2628</v>
      </c>
      <c r="AZ266" s="116" t="s">
        <v>2629</v>
      </c>
      <c r="BA266" s="116" t="str">
        <f t="shared" si="46"/>
        <v>R1D</v>
      </c>
    </row>
    <row r="267" spans="1:53" hidden="1" x14ac:dyDescent="0.2">
      <c r="A267" s="37" t="e">
        <f t="shared" si="90"/>
        <v>#N/A</v>
      </c>
      <c r="B267" s="37" t="e">
        <f t="shared" si="91"/>
        <v>#N/A</v>
      </c>
      <c r="C267" s="37"/>
      <c r="D267" s="37">
        <f t="shared" si="92"/>
        <v>0</v>
      </c>
      <c r="E267" s="51">
        <f t="shared" si="64"/>
        <v>0</v>
      </c>
      <c r="F267" s="37" t="str">
        <f t="shared" si="65"/>
        <v/>
      </c>
      <c r="G267" s="51" t="str">
        <f t="shared" si="66"/>
        <v/>
      </c>
      <c r="H267" s="51">
        <f t="shared" si="67"/>
        <v>0</v>
      </c>
      <c r="I267" s="51">
        <f t="shared" si="68"/>
        <v>0</v>
      </c>
      <c r="J267" s="51">
        <f t="shared" si="93"/>
        <v>0</v>
      </c>
      <c r="K267" s="51">
        <f t="shared" si="94"/>
        <v>0</v>
      </c>
      <c r="L267" s="51">
        <f t="shared" si="84"/>
        <v>0</v>
      </c>
      <c r="M267" s="51">
        <f t="shared" si="69"/>
        <v>0</v>
      </c>
      <c r="N267" s="51">
        <f t="shared" si="70"/>
        <v>0</v>
      </c>
      <c r="O267" s="51"/>
      <c r="P267" s="51"/>
      <c r="Q267" s="51">
        <f t="shared" si="99"/>
        <v>0</v>
      </c>
      <c r="R267" s="51">
        <f t="shared" si="99"/>
        <v>0</v>
      </c>
      <c r="S267" s="51">
        <f t="shared" si="99"/>
        <v>0</v>
      </c>
      <c r="T267" s="51">
        <f t="shared" si="99"/>
        <v>0</v>
      </c>
      <c r="U267" s="51">
        <f t="shared" si="71"/>
        <v>0</v>
      </c>
      <c r="V267" s="51"/>
      <c r="W267" s="51"/>
      <c r="X267" s="51"/>
      <c r="Y267" s="37">
        <f t="shared" si="72"/>
        <v>0</v>
      </c>
      <c r="AC267" s="36">
        <f t="shared" si="96"/>
        <v>0</v>
      </c>
      <c r="AE267" s="36">
        <f t="shared" si="86"/>
        <v>0</v>
      </c>
      <c r="AF267" s="36">
        <f t="shared" si="87"/>
        <v>0</v>
      </c>
      <c r="AG267" s="36">
        <f t="shared" si="88"/>
        <v>0</v>
      </c>
      <c r="AH267" s="37"/>
      <c r="AK267" t="str">
        <f t="shared" si="85"/>
        <v/>
      </c>
      <c r="AL267" t="str">
        <f t="shared" si="97"/>
        <v/>
      </c>
      <c r="AM267" s="37">
        <f t="shared" si="81"/>
        <v>0</v>
      </c>
      <c r="AN267" s="37" t="b">
        <f t="shared" si="98"/>
        <v>0</v>
      </c>
      <c r="AO267" s="37">
        <f t="shared" si="82"/>
        <v>0</v>
      </c>
      <c r="AP267" s="36">
        <f t="shared" si="77"/>
        <v>0</v>
      </c>
      <c r="AV267" s="115" t="str">
        <f t="shared" si="45"/>
        <v>R1DSHELTON HOSPITAL</v>
      </c>
      <c r="AW267" s="116" t="s">
        <v>2536</v>
      </c>
      <c r="AX267" s="116" t="s">
        <v>2537</v>
      </c>
      <c r="AY267" s="116" t="s">
        <v>2536</v>
      </c>
      <c r="AZ267" s="116" t="s">
        <v>2537</v>
      </c>
      <c r="BA267" s="116" t="str">
        <f t="shared" si="46"/>
        <v>R1D</v>
      </c>
    </row>
    <row r="268" spans="1:53" hidden="1" x14ac:dyDescent="0.2">
      <c r="A268" s="37" t="e">
        <f t="shared" si="90"/>
        <v>#N/A</v>
      </c>
      <c r="B268" s="37" t="e">
        <f t="shared" si="91"/>
        <v>#N/A</v>
      </c>
      <c r="C268" s="37"/>
      <c r="D268" s="37">
        <f t="shared" si="92"/>
        <v>0</v>
      </c>
      <c r="E268" s="51">
        <f t="shared" si="64"/>
        <v>0</v>
      </c>
      <c r="F268" s="37" t="str">
        <f t="shared" si="65"/>
        <v/>
      </c>
      <c r="G268" s="51" t="str">
        <f t="shared" si="66"/>
        <v/>
      </c>
      <c r="H268" s="51">
        <f t="shared" si="67"/>
        <v>0</v>
      </c>
      <c r="I268" s="51">
        <f t="shared" si="68"/>
        <v>0</v>
      </c>
      <c r="J268" s="51">
        <f t="shared" si="93"/>
        <v>0</v>
      </c>
      <c r="K268" s="51">
        <f t="shared" si="94"/>
        <v>0</v>
      </c>
      <c r="L268" s="51">
        <f t="shared" si="84"/>
        <v>0</v>
      </c>
      <c r="M268" s="51">
        <f t="shared" si="69"/>
        <v>0</v>
      </c>
      <c r="N268" s="51">
        <f t="shared" si="70"/>
        <v>0</v>
      </c>
      <c r="O268" s="51"/>
      <c r="P268" s="51"/>
      <c r="Q268" s="51">
        <f t="shared" si="99"/>
        <v>0</v>
      </c>
      <c r="R268" s="51">
        <f t="shared" si="99"/>
        <v>0</v>
      </c>
      <c r="S268" s="51">
        <f t="shared" si="99"/>
        <v>0</v>
      </c>
      <c r="T268" s="51">
        <f t="shared" si="99"/>
        <v>0</v>
      </c>
      <c r="U268" s="51">
        <f t="shared" si="71"/>
        <v>0</v>
      </c>
      <c r="V268" s="51"/>
      <c r="W268" s="51"/>
      <c r="X268" s="51"/>
      <c r="Y268" s="37">
        <f t="shared" si="72"/>
        <v>0</v>
      </c>
      <c r="AC268" s="36">
        <f t="shared" si="96"/>
        <v>0</v>
      </c>
      <c r="AE268" s="36">
        <f t="shared" si="86"/>
        <v>0</v>
      </c>
      <c r="AF268" s="36">
        <f t="shared" si="87"/>
        <v>0</v>
      </c>
      <c r="AG268" s="36">
        <f t="shared" si="88"/>
        <v>0</v>
      </c>
      <c r="AH268" s="37"/>
      <c r="AK268" t="str">
        <f t="shared" si="85"/>
        <v/>
      </c>
      <c r="AL268" t="str">
        <f t="shared" si="97"/>
        <v/>
      </c>
      <c r="AM268" s="37">
        <f t="shared" si="81"/>
        <v>0</v>
      </c>
      <c r="AN268" s="37" t="b">
        <f t="shared" si="98"/>
        <v>0</v>
      </c>
      <c r="AO268" s="37">
        <f t="shared" si="82"/>
        <v>0</v>
      </c>
      <c r="AP268" s="36">
        <f t="shared" si="77"/>
        <v>0</v>
      </c>
      <c r="AV268" s="115" t="str">
        <f t="shared" ref="AV268:AV331" si="100">CONCATENATE(LEFT(AW268, 3),AX268)</f>
        <v>R1DSHERBOURNE</v>
      </c>
      <c r="AW268" s="116" t="s">
        <v>2584</v>
      </c>
      <c r="AX268" s="116" t="s">
        <v>2585</v>
      </c>
      <c r="AY268" s="116" t="s">
        <v>2584</v>
      </c>
      <c r="AZ268" s="116" t="s">
        <v>2585</v>
      </c>
      <c r="BA268" s="116" t="str">
        <f t="shared" ref="BA268:BA331" si="101">LEFT(AY268,3)</f>
        <v>R1D</v>
      </c>
    </row>
    <row r="269" spans="1:53" hidden="1" x14ac:dyDescent="0.2">
      <c r="A269" s="37" t="e">
        <f t="shared" si="90"/>
        <v>#N/A</v>
      </c>
      <c r="B269" s="37" t="e">
        <f t="shared" si="91"/>
        <v>#N/A</v>
      </c>
      <c r="C269" s="37"/>
      <c r="D269" s="37">
        <f t="shared" si="92"/>
        <v>0</v>
      </c>
      <c r="E269" s="51">
        <f t="shared" si="64"/>
        <v>0</v>
      </c>
      <c r="F269" s="37" t="str">
        <f t="shared" si="65"/>
        <v/>
      </c>
      <c r="G269" s="51" t="str">
        <f t="shared" si="66"/>
        <v/>
      </c>
      <c r="H269" s="51">
        <f t="shared" si="67"/>
        <v>0</v>
      </c>
      <c r="I269" s="51">
        <f t="shared" si="68"/>
        <v>0</v>
      </c>
      <c r="J269" s="51">
        <f t="shared" si="93"/>
        <v>0</v>
      </c>
      <c r="K269" s="51">
        <f t="shared" si="94"/>
        <v>0</v>
      </c>
      <c r="L269" s="51">
        <f t="shared" si="84"/>
        <v>0</v>
      </c>
      <c r="M269" s="51">
        <f t="shared" si="69"/>
        <v>0</v>
      </c>
      <c r="N269" s="51">
        <f t="shared" si="70"/>
        <v>0</v>
      </c>
      <c r="O269" s="51"/>
      <c r="P269" s="51"/>
      <c r="Q269" s="51">
        <f t="shared" si="99"/>
        <v>0</v>
      </c>
      <c r="R269" s="51">
        <f t="shared" si="99"/>
        <v>0</v>
      </c>
      <c r="S269" s="51">
        <f t="shared" si="99"/>
        <v>0</v>
      </c>
      <c r="T269" s="51">
        <f t="shared" si="99"/>
        <v>0</v>
      </c>
      <c r="U269" s="51">
        <f t="shared" si="71"/>
        <v>0</v>
      </c>
      <c r="V269" s="51"/>
      <c r="W269" s="51"/>
      <c r="X269" s="51"/>
      <c r="Y269" s="37">
        <f t="shared" si="72"/>
        <v>0</v>
      </c>
      <c r="AC269" s="36">
        <f t="shared" si="96"/>
        <v>0</v>
      </c>
      <c r="AE269" s="36">
        <f t="shared" si="86"/>
        <v>0</v>
      </c>
      <c r="AF269" s="36">
        <f t="shared" si="87"/>
        <v>0</v>
      </c>
      <c r="AG269" s="36">
        <f t="shared" si="88"/>
        <v>0</v>
      </c>
      <c r="AH269" s="37"/>
      <c r="AK269" t="str">
        <f t="shared" si="85"/>
        <v/>
      </c>
      <c r="AL269" t="str">
        <f t="shared" si="97"/>
        <v/>
      </c>
      <c r="AM269" s="37">
        <f t="shared" si="81"/>
        <v>0</v>
      </c>
      <c r="AN269" s="37" t="b">
        <f t="shared" si="98"/>
        <v>0</v>
      </c>
      <c r="AO269" s="37">
        <f t="shared" si="82"/>
        <v>0</v>
      </c>
      <c r="AP269" s="36">
        <f t="shared" si="77"/>
        <v>0</v>
      </c>
      <c r="AV269" s="115" t="str">
        <f t="shared" si="100"/>
        <v>R1DSINGLE POINT OF ACCESS</v>
      </c>
      <c r="AW269" s="116" t="s">
        <v>2652</v>
      </c>
      <c r="AX269" s="116" t="s">
        <v>2653</v>
      </c>
      <c r="AY269" s="116" t="s">
        <v>2652</v>
      </c>
      <c r="AZ269" s="116" t="s">
        <v>2653</v>
      </c>
      <c r="BA269" s="116" t="str">
        <f t="shared" si="101"/>
        <v>R1D</v>
      </c>
    </row>
    <row r="270" spans="1:53" hidden="1" x14ac:dyDescent="0.2">
      <c r="A270" s="37" t="e">
        <f t="shared" si="90"/>
        <v>#N/A</v>
      </c>
      <c r="B270" s="37" t="e">
        <f t="shared" si="91"/>
        <v>#N/A</v>
      </c>
      <c r="C270" s="37"/>
      <c r="D270" s="37">
        <f t="shared" si="92"/>
        <v>0</v>
      </c>
      <c r="E270" s="51">
        <f t="shared" si="64"/>
        <v>0</v>
      </c>
      <c r="F270" s="37" t="str">
        <f t="shared" si="65"/>
        <v/>
      </c>
      <c r="G270" s="51" t="str">
        <f t="shared" si="66"/>
        <v/>
      </c>
      <c r="H270" s="51">
        <f t="shared" si="67"/>
        <v>0</v>
      </c>
      <c r="I270" s="51">
        <f t="shared" si="68"/>
        <v>0</v>
      </c>
      <c r="J270" s="51">
        <f t="shared" si="93"/>
        <v>0</v>
      </c>
      <c r="K270" s="51">
        <f t="shared" si="94"/>
        <v>0</v>
      </c>
      <c r="L270" s="51">
        <f t="shared" si="84"/>
        <v>0</v>
      </c>
      <c r="M270" s="51">
        <f t="shared" si="69"/>
        <v>0</v>
      </c>
      <c r="N270" s="51">
        <f t="shared" si="70"/>
        <v>0</v>
      </c>
      <c r="O270" s="51"/>
      <c r="P270" s="51"/>
      <c r="Q270" s="51">
        <f t="shared" si="99"/>
        <v>0</v>
      </c>
      <c r="R270" s="51">
        <f t="shared" si="99"/>
        <v>0</v>
      </c>
      <c r="S270" s="51">
        <f t="shared" si="99"/>
        <v>0</v>
      </c>
      <c r="T270" s="51">
        <f t="shared" si="99"/>
        <v>0</v>
      </c>
      <c r="U270" s="51">
        <f t="shared" si="71"/>
        <v>0</v>
      </c>
      <c r="V270" s="51"/>
      <c r="W270" s="51"/>
      <c r="X270" s="51"/>
      <c r="Y270" s="37">
        <f t="shared" si="72"/>
        <v>0</v>
      </c>
      <c r="AC270" s="36">
        <f t="shared" si="96"/>
        <v>0</v>
      </c>
      <c r="AE270" s="36">
        <f t="shared" si="86"/>
        <v>0</v>
      </c>
      <c r="AF270" s="36">
        <f t="shared" si="87"/>
        <v>0</v>
      </c>
      <c r="AG270" s="36">
        <f t="shared" si="88"/>
        <v>0</v>
      </c>
      <c r="AH270" s="37"/>
      <c r="AK270" t="str">
        <f t="shared" si="85"/>
        <v/>
      </c>
      <c r="AL270" t="str">
        <f t="shared" si="97"/>
        <v/>
      </c>
      <c r="AM270" s="37">
        <f t="shared" si="81"/>
        <v>0</v>
      </c>
      <c r="AN270" s="37" t="b">
        <f t="shared" si="98"/>
        <v>0</v>
      </c>
      <c r="AO270" s="37">
        <f t="shared" si="82"/>
        <v>0</v>
      </c>
      <c r="AP270" s="36">
        <f t="shared" si="77"/>
        <v>0</v>
      </c>
      <c r="AV270" s="115" t="str">
        <f t="shared" si="100"/>
        <v>R1DTELFORD AND WREKIN PCT COMMISSIONERS</v>
      </c>
      <c r="AW270" s="116" t="s">
        <v>2622</v>
      </c>
      <c r="AX270" s="116" t="s">
        <v>2623</v>
      </c>
      <c r="AY270" s="116" t="s">
        <v>2622</v>
      </c>
      <c r="AZ270" s="116" t="s">
        <v>2623</v>
      </c>
      <c r="BA270" s="116" t="str">
        <f t="shared" si="101"/>
        <v>R1D</v>
      </c>
    </row>
    <row r="271" spans="1:53" hidden="1" x14ac:dyDescent="0.2">
      <c r="A271" s="37" t="e">
        <f t="shared" si="90"/>
        <v>#N/A</v>
      </c>
      <c r="B271" s="37" t="e">
        <f t="shared" si="91"/>
        <v>#N/A</v>
      </c>
      <c r="C271" s="37"/>
      <c r="D271" s="37">
        <f t="shared" si="92"/>
        <v>0</v>
      </c>
      <c r="E271" s="51">
        <f t="shared" si="64"/>
        <v>0</v>
      </c>
      <c r="F271" s="37" t="str">
        <f t="shared" si="65"/>
        <v/>
      </c>
      <c r="G271" s="51" t="str">
        <f t="shared" si="66"/>
        <v/>
      </c>
      <c r="H271" s="51">
        <f t="shared" si="67"/>
        <v>0</v>
      </c>
      <c r="I271" s="51">
        <f t="shared" si="68"/>
        <v>0</v>
      </c>
      <c r="J271" s="51">
        <f t="shared" si="93"/>
        <v>0</v>
      </c>
      <c r="K271" s="51">
        <f t="shared" si="94"/>
        <v>0</v>
      </c>
      <c r="L271" s="51">
        <f t="shared" si="84"/>
        <v>0</v>
      </c>
      <c r="M271" s="51">
        <f t="shared" si="69"/>
        <v>0</v>
      </c>
      <c r="N271" s="51">
        <f t="shared" si="70"/>
        <v>0</v>
      </c>
      <c r="O271" s="51"/>
      <c r="P271" s="51"/>
      <c r="Q271" s="51">
        <f t="shared" si="99"/>
        <v>0</v>
      </c>
      <c r="R271" s="51">
        <f t="shared" si="99"/>
        <v>0</v>
      </c>
      <c r="S271" s="51">
        <f t="shared" si="99"/>
        <v>0</v>
      </c>
      <c r="T271" s="51">
        <f t="shared" si="99"/>
        <v>0</v>
      </c>
      <c r="U271" s="51">
        <f t="shared" si="71"/>
        <v>0</v>
      </c>
      <c r="V271" s="51"/>
      <c r="W271" s="51"/>
      <c r="X271" s="51"/>
      <c r="Y271" s="37">
        <f t="shared" si="72"/>
        <v>0</v>
      </c>
      <c r="AC271" s="36">
        <f t="shared" si="96"/>
        <v>0</v>
      </c>
      <c r="AE271" s="36">
        <f t="shared" si="86"/>
        <v>0</v>
      </c>
      <c r="AF271" s="36">
        <f t="shared" si="87"/>
        <v>0</v>
      </c>
      <c r="AG271" s="36">
        <f t="shared" si="88"/>
        <v>0</v>
      </c>
      <c r="AH271" s="37"/>
      <c r="AK271" t="str">
        <f t="shared" si="85"/>
        <v/>
      </c>
      <c r="AL271" t="str">
        <f t="shared" si="97"/>
        <v/>
      </c>
      <c r="AM271" s="37">
        <f t="shared" si="81"/>
        <v>0</v>
      </c>
      <c r="AN271" s="37" t="b">
        <f t="shared" si="98"/>
        <v>0</v>
      </c>
      <c r="AO271" s="37">
        <f t="shared" si="82"/>
        <v>0</v>
      </c>
      <c r="AP271" s="36">
        <f t="shared" si="77"/>
        <v>0</v>
      </c>
      <c r="AV271" s="115" t="str">
        <f t="shared" si="100"/>
        <v>R1DTERRENCE HIGGINS TRUST WELLINGTON</v>
      </c>
      <c r="AW271" s="116" t="s">
        <v>2630</v>
      </c>
      <c r="AX271" s="116" t="s">
        <v>2631</v>
      </c>
      <c r="AY271" s="116" t="s">
        <v>2630</v>
      </c>
      <c r="AZ271" s="116" t="s">
        <v>2631</v>
      </c>
      <c r="BA271" s="116" t="str">
        <f t="shared" si="101"/>
        <v>R1D</v>
      </c>
    </row>
    <row r="272" spans="1:53" hidden="1" x14ac:dyDescent="0.2">
      <c r="A272" s="37" t="e">
        <f t="shared" si="90"/>
        <v>#N/A</v>
      </c>
      <c r="B272" s="37" t="e">
        <f t="shared" si="91"/>
        <v>#N/A</v>
      </c>
      <c r="C272" s="37"/>
      <c r="D272" s="37">
        <f t="shared" si="92"/>
        <v>0</v>
      </c>
      <c r="E272" s="51">
        <f t="shared" si="64"/>
        <v>0</v>
      </c>
      <c r="F272" s="37" t="str">
        <f t="shared" si="65"/>
        <v/>
      </c>
      <c r="G272" s="51" t="str">
        <f t="shared" si="66"/>
        <v/>
      </c>
      <c r="H272" s="51">
        <f t="shared" si="67"/>
        <v>0</v>
      </c>
      <c r="I272" s="51">
        <f t="shared" si="68"/>
        <v>0</v>
      </c>
      <c r="J272" s="51">
        <f t="shared" si="93"/>
        <v>0</v>
      </c>
      <c r="K272" s="51">
        <f t="shared" si="94"/>
        <v>0</v>
      </c>
      <c r="L272" s="51">
        <f t="shared" si="84"/>
        <v>0</v>
      </c>
      <c r="M272" s="51">
        <f t="shared" si="69"/>
        <v>0</v>
      </c>
      <c r="N272" s="51">
        <f t="shared" si="70"/>
        <v>0</v>
      </c>
      <c r="O272" s="51"/>
      <c r="P272" s="51"/>
      <c r="Q272" s="51">
        <f t="shared" si="99"/>
        <v>0</v>
      </c>
      <c r="R272" s="51">
        <f t="shared" si="99"/>
        <v>0</v>
      </c>
      <c r="S272" s="51">
        <f t="shared" si="99"/>
        <v>0</v>
      </c>
      <c r="T272" s="51">
        <f t="shared" si="99"/>
        <v>0</v>
      </c>
      <c r="U272" s="51">
        <f t="shared" si="71"/>
        <v>0</v>
      </c>
      <c r="V272" s="51"/>
      <c r="W272" s="51"/>
      <c r="X272" s="51"/>
      <c r="Y272" s="37">
        <f t="shared" si="72"/>
        <v>0</v>
      </c>
      <c r="AC272" s="36">
        <f t="shared" si="96"/>
        <v>0</v>
      </c>
      <c r="AE272" s="36">
        <f t="shared" si="86"/>
        <v>0</v>
      </c>
      <c r="AF272" s="36">
        <f t="shared" si="87"/>
        <v>0</v>
      </c>
      <c r="AG272" s="36">
        <f t="shared" si="88"/>
        <v>0</v>
      </c>
      <c r="AH272" s="37"/>
      <c r="AK272" t="str">
        <f t="shared" si="85"/>
        <v/>
      </c>
      <c r="AL272" t="str">
        <f t="shared" si="97"/>
        <v/>
      </c>
      <c r="AM272" s="37">
        <f t="shared" si="81"/>
        <v>0</v>
      </c>
      <c r="AN272" s="37" t="b">
        <f t="shared" si="98"/>
        <v>0</v>
      </c>
      <c r="AO272" s="37">
        <f t="shared" si="82"/>
        <v>0</v>
      </c>
      <c r="AP272" s="36">
        <f t="shared" si="77"/>
        <v>0</v>
      </c>
      <c r="AV272" s="115" t="str">
        <f t="shared" si="100"/>
        <v>R1DTHE HEATHERS</v>
      </c>
      <c r="AW272" s="116" t="s">
        <v>2574</v>
      </c>
      <c r="AX272" s="116" t="s">
        <v>2575</v>
      </c>
      <c r="AY272" s="116" t="s">
        <v>2574</v>
      </c>
      <c r="AZ272" s="116" t="s">
        <v>2575</v>
      </c>
      <c r="BA272" s="116" t="str">
        <f t="shared" si="101"/>
        <v>R1D</v>
      </c>
    </row>
    <row r="273" spans="1:53" hidden="1" x14ac:dyDescent="0.2">
      <c r="A273" s="37" t="e">
        <f t="shared" si="90"/>
        <v>#N/A</v>
      </c>
      <c r="B273" s="37" t="e">
        <f t="shared" si="91"/>
        <v>#N/A</v>
      </c>
      <c r="C273" s="37"/>
      <c r="D273" s="37">
        <f t="shared" si="92"/>
        <v>0</v>
      </c>
      <c r="E273" s="51">
        <f t="shared" si="64"/>
        <v>0</v>
      </c>
      <c r="F273" s="37" t="str">
        <f t="shared" si="65"/>
        <v/>
      </c>
      <c r="G273" s="51" t="str">
        <f t="shared" si="66"/>
        <v/>
      </c>
      <c r="H273" s="51">
        <f t="shared" si="67"/>
        <v>0</v>
      </c>
      <c r="I273" s="51">
        <f t="shared" si="68"/>
        <v>0</v>
      </c>
      <c r="J273" s="51">
        <f t="shared" si="93"/>
        <v>0</v>
      </c>
      <c r="K273" s="51">
        <f t="shared" si="94"/>
        <v>0</v>
      </c>
      <c r="L273" s="51">
        <f t="shared" si="84"/>
        <v>0</v>
      </c>
      <c r="M273" s="51">
        <f t="shared" si="69"/>
        <v>0</v>
      </c>
      <c r="N273" s="51">
        <f t="shared" si="70"/>
        <v>0</v>
      </c>
      <c r="O273" s="51"/>
      <c r="P273" s="51"/>
      <c r="Q273" s="51">
        <f t="shared" si="99"/>
        <v>0</v>
      </c>
      <c r="R273" s="51">
        <f t="shared" si="99"/>
        <v>0</v>
      </c>
      <c r="S273" s="51">
        <f t="shared" si="99"/>
        <v>0</v>
      </c>
      <c r="T273" s="51">
        <f t="shared" si="99"/>
        <v>0</v>
      </c>
      <c r="U273" s="51">
        <f t="shared" si="71"/>
        <v>0</v>
      </c>
      <c r="V273" s="51"/>
      <c r="W273" s="51"/>
      <c r="X273" s="51"/>
      <c r="Y273" s="37">
        <f t="shared" si="72"/>
        <v>0</v>
      </c>
      <c r="AC273" s="36">
        <f t="shared" si="96"/>
        <v>0</v>
      </c>
      <c r="AE273" s="36">
        <f t="shared" si="86"/>
        <v>0</v>
      </c>
      <c r="AF273" s="36">
        <f t="shared" si="87"/>
        <v>0</v>
      </c>
      <c r="AG273" s="36">
        <f t="shared" si="88"/>
        <v>0</v>
      </c>
      <c r="AH273" s="37"/>
      <c r="AK273" t="str">
        <f t="shared" si="85"/>
        <v/>
      </c>
      <c r="AL273" t="str">
        <f t="shared" si="97"/>
        <v/>
      </c>
      <c r="AM273" s="37">
        <f t="shared" si="81"/>
        <v>0</v>
      </c>
      <c r="AN273" s="37" t="b">
        <f t="shared" si="98"/>
        <v>0</v>
      </c>
      <c r="AO273" s="37">
        <f t="shared" si="82"/>
        <v>0</v>
      </c>
      <c r="AP273" s="36">
        <f t="shared" si="77"/>
        <v>0</v>
      </c>
      <c r="AV273" s="115" t="str">
        <f t="shared" si="100"/>
        <v>R1DTHE LAUREL'S</v>
      </c>
      <c r="AW273" s="116" t="s">
        <v>2606</v>
      </c>
      <c r="AX273" s="116" t="s">
        <v>2607</v>
      </c>
      <c r="AY273" s="116" t="s">
        <v>2606</v>
      </c>
      <c r="AZ273" s="116" t="s">
        <v>2607</v>
      </c>
      <c r="BA273" s="116" t="str">
        <f t="shared" si="101"/>
        <v>R1D</v>
      </c>
    </row>
    <row r="274" spans="1:53" hidden="1" x14ac:dyDescent="0.2">
      <c r="A274" s="37" t="e">
        <f t="shared" si="90"/>
        <v>#N/A</v>
      </c>
      <c r="B274" s="37" t="e">
        <f t="shared" si="91"/>
        <v>#N/A</v>
      </c>
      <c r="C274" s="37"/>
      <c r="D274" s="37">
        <f t="shared" si="92"/>
        <v>0</v>
      </c>
      <c r="E274" s="51">
        <f t="shared" si="64"/>
        <v>0</v>
      </c>
      <c r="F274" s="37" t="str">
        <f t="shared" si="65"/>
        <v/>
      </c>
      <c r="G274" s="51" t="str">
        <f t="shared" si="66"/>
        <v/>
      </c>
      <c r="H274" s="51">
        <f t="shared" si="67"/>
        <v>0</v>
      </c>
      <c r="I274" s="51">
        <f t="shared" si="68"/>
        <v>0</v>
      </c>
      <c r="J274" s="51">
        <f t="shared" si="93"/>
        <v>0</v>
      </c>
      <c r="K274" s="51">
        <f t="shared" si="94"/>
        <v>0</v>
      </c>
      <c r="L274" s="51">
        <f t="shared" si="84"/>
        <v>0</v>
      </c>
      <c r="M274" s="51">
        <f t="shared" si="69"/>
        <v>0</v>
      </c>
      <c r="N274" s="51">
        <f t="shared" si="70"/>
        <v>0</v>
      </c>
      <c r="O274" s="51"/>
      <c r="P274" s="51"/>
      <c r="Q274" s="51">
        <f t="shared" si="99"/>
        <v>0</v>
      </c>
      <c r="R274" s="51">
        <f t="shared" si="99"/>
        <v>0</v>
      </c>
      <c r="S274" s="51">
        <f t="shared" si="99"/>
        <v>0</v>
      </c>
      <c r="T274" s="51">
        <f t="shared" si="99"/>
        <v>0</v>
      </c>
      <c r="U274" s="51">
        <f t="shared" si="71"/>
        <v>0</v>
      </c>
      <c r="V274" s="51"/>
      <c r="W274" s="51"/>
      <c r="X274" s="51"/>
      <c r="Y274" s="37">
        <f t="shared" si="72"/>
        <v>0</v>
      </c>
      <c r="AC274" s="36">
        <f t="shared" si="96"/>
        <v>0</v>
      </c>
      <c r="AE274" s="36">
        <f t="shared" si="86"/>
        <v>0</v>
      </c>
      <c r="AF274" s="36">
        <f t="shared" si="87"/>
        <v>0</v>
      </c>
      <c r="AG274" s="36">
        <f t="shared" si="88"/>
        <v>0</v>
      </c>
      <c r="AH274" s="37"/>
      <c r="AK274" t="str">
        <f t="shared" si="85"/>
        <v/>
      </c>
      <c r="AL274" t="str">
        <f t="shared" si="97"/>
        <v/>
      </c>
      <c r="AM274" s="37">
        <f t="shared" si="81"/>
        <v>0</v>
      </c>
      <c r="AN274" s="37" t="b">
        <f t="shared" si="98"/>
        <v>0</v>
      </c>
      <c r="AO274" s="37">
        <f t="shared" si="82"/>
        <v>0</v>
      </c>
      <c r="AP274" s="36">
        <f t="shared" si="77"/>
        <v>0</v>
      </c>
      <c r="AV274" s="115" t="str">
        <f t="shared" si="100"/>
        <v>R1DTHE MEWS</v>
      </c>
      <c r="AW274" s="116" t="s">
        <v>2618</v>
      </c>
      <c r="AX274" s="116" t="s">
        <v>2619</v>
      </c>
      <c r="AY274" s="116" t="s">
        <v>2618</v>
      </c>
      <c r="AZ274" s="116" t="s">
        <v>2619</v>
      </c>
      <c r="BA274" s="116" t="str">
        <f t="shared" si="101"/>
        <v>R1D</v>
      </c>
    </row>
    <row r="275" spans="1:53" hidden="1" x14ac:dyDescent="0.2">
      <c r="A275" s="37" t="e">
        <f t="shared" si="90"/>
        <v>#N/A</v>
      </c>
      <c r="B275" s="37" t="e">
        <f t="shared" si="91"/>
        <v>#N/A</v>
      </c>
      <c r="C275" s="37"/>
      <c r="D275" s="37">
        <f t="shared" si="92"/>
        <v>0</v>
      </c>
      <c r="E275" s="51">
        <f t="shared" si="64"/>
        <v>0</v>
      </c>
      <c r="F275" s="37" t="str">
        <f t="shared" si="65"/>
        <v/>
      </c>
      <c r="G275" s="51" t="str">
        <f t="shared" si="66"/>
        <v/>
      </c>
      <c r="H275" s="51">
        <f t="shared" si="67"/>
        <v>0</v>
      </c>
      <c r="I275" s="51">
        <f t="shared" si="68"/>
        <v>0</v>
      </c>
      <c r="J275" s="51">
        <f t="shared" si="93"/>
        <v>0</v>
      </c>
      <c r="K275" s="51">
        <f t="shared" si="94"/>
        <v>0</v>
      </c>
      <c r="L275" s="51">
        <f t="shared" si="84"/>
        <v>0</v>
      </c>
      <c r="M275" s="51">
        <f t="shared" si="69"/>
        <v>0</v>
      </c>
      <c r="N275" s="51">
        <f t="shared" si="70"/>
        <v>0</v>
      </c>
      <c r="O275" s="51"/>
      <c r="P275" s="51"/>
      <c r="Q275" s="51">
        <f t="shared" si="99"/>
        <v>0</v>
      </c>
      <c r="R275" s="51">
        <f t="shared" si="99"/>
        <v>0</v>
      </c>
      <c r="S275" s="51">
        <f t="shared" si="99"/>
        <v>0</v>
      </c>
      <c r="T275" s="51">
        <f t="shared" si="99"/>
        <v>0</v>
      </c>
      <c r="U275" s="51">
        <f t="shared" si="71"/>
        <v>0</v>
      </c>
      <c r="V275" s="51"/>
      <c r="W275" s="51"/>
      <c r="X275" s="51"/>
      <c r="Y275" s="37">
        <f t="shared" si="72"/>
        <v>0</v>
      </c>
      <c r="AC275" s="36">
        <f t="shared" si="96"/>
        <v>0</v>
      </c>
      <c r="AE275" s="36">
        <f t="shared" si="86"/>
        <v>0</v>
      </c>
      <c r="AF275" s="36">
        <f t="shared" si="87"/>
        <v>0</v>
      </c>
      <c r="AG275" s="36">
        <f t="shared" si="88"/>
        <v>0</v>
      </c>
      <c r="AH275" s="37"/>
      <c r="AK275" t="str">
        <f t="shared" si="85"/>
        <v/>
      </c>
      <c r="AL275" t="str">
        <f t="shared" si="97"/>
        <v/>
      </c>
      <c r="AM275" s="37">
        <f t="shared" si="81"/>
        <v>0</v>
      </c>
      <c r="AN275" s="37" t="b">
        <f t="shared" si="98"/>
        <v>0</v>
      </c>
      <c r="AO275" s="37">
        <f t="shared" si="82"/>
        <v>0</v>
      </c>
      <c r="AP275" s="36">
        <f t="shared" si="77"/>
        <v>0</v>
      </c>
      <c r="AV275" s="115" t="str">
        <f t="shared" si="100"/>
        <v>R1DTHE MOUNT</v>
      </c>
      <c r="AW275" s="116" t="s">
        <v>2538</v>
      </c>
      <c r="AX275" s="116" t="s">
        <v>2539</v>
      </c>
      <c r="AY275" s="116" t="s">
        <v>2538</v>
      </c>
      <c r="AZ275" s="116" t="s">
        <v>2539</v>
      </c>
      <c r="BA275" s="116" t="str">
        <f t="shared" si="101"/>
        <v>R1D</v>
      </c>
    </row>
    <row r="276" spans="1:53" hidden="1" x14ac:dyDescent="0.2">
      <c r="A276" s="37" t="e">
        <f t="shared" si="90"/>
        <v>#N/A</v>
      </c>
      <c r="B276" s="37" t="e">
        <f t="shared" si="91"/>
        <v>#N/A</v>
      </c>
      <c r="C276" s="37"/>
      <c r="D276" s="37">
        <f t="shared" si="92"/>
        <v>0</v>
      </c>
      <c r="E276" s="51">
        <f t="shared" si="64"/>
        <v>0</v>
      </c>
      <c r="F276" s="37" t="str">
        <f t="shared" si="65"/>
        <v/>
      </c>
      <c r="G276" s="51" t="str">
        <f t="shared" si="66"/>
        <v/>
      </c>
      <c r="H276" s="51">
        <f t="shared" si="67"/>
        <v>0</v>
      </c>
      <c r="I276" s="51">
        <f t="shared" si="68"/>
        <v>0</v>
      </c>
      <c r="J276" s="51">
        <f t="shared" si="93"/>
        <v>0</v>
      </c>
      <c r="K276" s="51">
        <f t="shared" si="94"/>
        <v>0</v>
      </c>
      <c r="L276" s="51">
        <f t="shared" si="84"/>
        <v>0</v>
      </c>
      <c r="M276" s="51">
        <f t="shared" si="69"/>
        <v>0</v>
      </c>
      <c r="N276" s="51">
        <f t="shared" si="70"/>
        <v>0</v>
      </c>
      <c r="O276" s="51"/>
      <c r="P276" s="51"/>
      <c r="Q276" s="51">
        <f t="shared" si="99"/>
        <v>0</v>
      </c>
      <c r="R276" s="51">
        <f t="shared" si="99"/>
        <v>0</v>
      </c>
      <c r="S276" s="51">
        <f t="shared" si="99"/>
        <v>0</v>
      </c>
      <c r="T276" s="51">
        <f t="shared" si="99"/>
        <v>0</v>
      </c>
      <c r="U276" s="51">
        <f t="shared" si="71"/>
        <v>0</v>
      </c>
      <c r="V276" s="51"/>
      <c r="W276" s="51"/>
      <c r="X276" s="51"/>
      <c r="Y276" s="37">
        <f t="shared" si="72"/>
        <v>0</v>
      </c>
      <c r="AC276" s="36">
        <f t="shared" si="96"/>
        <v>0</v>
      </c>
      <c r="AE276" s="36">
        <f t="shared" si="86"/>
        <v>0</v>
      </c>
      <c r="AF276" s="36">
        <f t="shared" si="87"/>
        <v>0</v>
      </c>
      <c r="AG276" s="36">
        <f t="shared" si="88"/>
        <v>0</v>
      </c>
      <c r="AH276" s="37"/>
      <c r="AK276" t="str">
        <f t="shared" si="85"/>
        <v/>
      </c>
      <c r="AL276" t="str">
        <f t="shared" si="97"/>
        <v/>
      </c>
      <c r="AM276" s="37">
        <f t="shared" si="81"/>
        <v>0</v>
      </c>
      <c r="AN276" s="37" t="b">
        <f t="shared" si="98"/>
        <v>0</v>
      </c>
      <c r="AO276" s="37">
        <f t="shared" si="82"/>
        <v>0</v>
      </c>
      <c r="AP276" s="36">
        <f t="shared" si="77"/>
        <v>0</v>
      </c>
      <c r="AV276" s="115" t="str">
        <f t="shared" si="100"/>
        <v>R1DTHE OLD BARN</v>
      </c>
      <c r="AW276" s="116" t="s">
        <v>2590</v>
      </c>
      <c r="AX276" s="116" t="s">
        <v>2591</v>
      </c>
      <c r="AY276" s="116" t="s">
        <v>2590</v>
      </c>
      <c r="AZ276" s="116" t="s">
        <v>2591</v>
      </c>
      <c r="BA276" s="116" t="str">
        <f t="shared" si="101"/>
        <v>R1D</v>
      </c>
    </row>
    <row r="277" spans="1:53" hidden="1" x14ac:dyDescent="0.2">
      <c r="A277" s="37" t="e">
        <f t="shared" si="90"/>
        <v>#N/A</v>
      </c>
      <c r="B277" s="37" t="e">
        <f t="shared" si="91"/>
        <v>#N/A</v>
      </c>
      <c r="C277" s="37"/>
      <c r="D277" s="37">
        <f t="shared" si="92"/>
        <v>0</v>
      </c>
      <c r="E277" s="51">
        <f t="shared" si="64"/>
        <v>0</v>
      </c>
      <c r="F277" s="37" t="str">
        <f t="shared" si="65"/>
        <v/>
      </c>
      <c r="G277" s="51" t="str">
        <f t="shared" si="66"/>
        <v/>
      </c>
      <c r="H277" s="51">
        <f t="shared" si="67"/>
        <v>0</v>
      </c>
      <c r="I277" s="51">
        <f t="shared" si="68"/>
        <v>0</v>
      </c>
      <c r="J277" s="51">
        <f t="shared" si="93"/>
        <v>0</v>
      </c>
      <c r="K277" s="51">
        <f t="shared" si="94"/>
        <v>0</v>
      </c>
      <c r="L277" s="51">
        <f t="shared" si="84"/>
        <v>0</v>
      </c>
      <c r="M277" s="51">
        <f t="shared" si="69"/>
        <v>0</v>
      </c>
      <c r="N277" s="51">
        <f t="shared" si="70"/>
        <v>0</v>
      </c>
      <c r="O277" s="51"/>
      <c r="P277" s="51"/>
      <c r="Q277" s="51">
        <f t="shared" si="99"/>
        <v>0</v>
      </c>
      <c r="R277" s="51">
        <f t="shared" si="99"/>
        <v>0</v>
      </c>
      <c r="S277" s="51">
        <f t="shared" si="99"/>
        <v>0</v>
      </c>
      <c r="T277" s="51">
        <f t="shared" si="99"/>
        <v>0</v>
      </c>
      <c r="U277" s="51">
        <f t="shared" si="71"/>
        <v>0</v>
      </c>
      <c r="V277" s="51"/>
      <c r="W277" s="51"/>
      <c r="X277" s="51"/>
      <c r="Y277" s="37">
        <f t="shared" si="72"/>
        <v>0</v>
      </c>
      <c r="AC277" s="36">
        <f t="shared" si="96"/>
        <v>0</v>
      </c>
      <c r="AE277" s="36">
        <f t="shared" si="86"/>
        <v>0</v>
      </c>
      <c r="AF277" s="36">
        <f t="shared" si="87"/>
        <v>0</v>
      </c>
      <c r="AG277" s="36">
        <f t="shared" si="88"/>
        <v>0</v>
      </c>
      <c r="AH277" s="37"/>
      <c r="AK277" t="str">
        <f t="shared" si="85"/>
        <v/>
      </c>
      <c r="AL277" t="str">
        <f t="shared" si="97"/>
        <v/>
      </c>
      <c r="AM277" s="37">
        <f t="shared" si="81"/>
        <v>0</v>
      </c>
      <c r="AN277" s="37" t="b">
        <f t="shared" si="98"/>
        <v>0</v>
      </c>
      <c r="AO277" s="37">
        <f t="shared" si="82"/>
        <v>0</v>
      </c>
      <c r="AP277" s="36">
        <f t="shared" si="77"/>
        <v>0</v>
      </c>
      <c r="AV277" s="115" t="str">
        <f t="shared" si="100"/>
        <v>R1DVISION HOMES (1A)</v>
      </c>
      <c r="AW277" s="116" t="s">
        <v>2578</v>
      </c>
      <c r="AX277" s="116" t="s">
        <v>2579</v>
      </c>
      <c r="AY277" s="116" t="s">
        <v>2578</v>
      </c>
      <c r="AZ277" s="116" t="s">
        <v>2579</v>
      </c>
      <c r="BA277" s="116" t="str">
        <f t="shared" si="101"/>
        <v>R1D</v>
      </c>
    </row>
    <row r="278" spans="1:53" hidden="1" x14ac:dyDescent="0.2">
      <c r="A278" s="37" t="e">
        <f t="shared" si="90"/>
        <v>#N/A</v>
      </c>
      <c r="B278" s="37" t="e">
        <f t="shared" si="91"/>
        <v>#N/A</v>
      </c>
      <c r="C278" s="37"/>
      <c r="D278" s="37">
        <f t="shared" si="92"/>
        <v>0</v>
      </c>
      <c r="E278" s="51">
        <f t="shared" si="64"/>
        <v>0</v>
      </c>
      <c r="F278" s="37" t="str">
        <f t="shared" si="65"/>
        <v/>
      </c>
      <c r="G278" s="51" t="str">
        <f t="shared" si="66"/>
        <v/>
      </c>
      <c r="H278" s="51">
        <f t="shared" si="67"/>
        <v>0</v>
      </c>
      <c r="I278" s="51">
        <f t="shared" si="68"/>
        <v>0</v>
      </c>
      <c r="J278" s="51">
        <f t="shared" si="93"/>
        <v>0</v>
      </c>
      <c r="K278" s="51">
        <f t="shared" si="94"/>
        <v>0</v>
      </c>
      <c r="L278" s="51">
        <f t="shared" si="84"/>
        <v>0</v>
      </c>
      <c r="M278" s="51">
        <f t="shared" si="69"/>
        <v>0</v>
      </c>
      <c r="N278" s="51">
        <f t="shared" si="70"/>
        <v>0</v>
      </c>
      <c r="O278" s="51"/>
      <c r="P278" s="51"/>
      <c r="Q278" s="51">
        <f t="shared" si="99"/>
        <v>0</v>
      </c>
      <c r="R278" s="51">
        <f t="shared" si="99"/>
        <v>0</v>
      </c>
      <c r="S278" s="51">
        <f t="shared" si="99"/>
        <v>0</v>
      </c>
      <c r="T278" s="51">
        <f t="shared" si="99"/>
        <v>0</v>
      </c>
      <c r="U278" s="51">
        <f t="shared" si="71"/>
        <v>0</v>
      </c>
      <c r="V278" s="51"/>
      <c r="W278" s="51"/>
      <c r="X278" s="51"/>
      <c r="Y278" s="37">
        <f t="shared" si="72"/>
        <v>0</v>
      </c>
      <c r="AC278" s="36">
        <f t="shared" si="96"/>
        <v>0</v>
      </c>
      <c r="AE278" s="36">
        <f t="shared" si="86"/>
        <v>0</v>
      </c>
      <c r="AF278" s="36">
        <f t="shared" si="87"/>
        <v>0</v>
      </c>
      <c r="AG278" s="36">
        <f t="shared" si="88"/>
        <v>0</v>
      </c>
      <c r="AH278" s="37"/>
      <c r="AK278" t="str">
        <f t="shared" si="85"/>
        <v/>
      </c>
      <c r="AL278" t="str">
        <f t="shared" si="97"/>
        <v/>
      </c>
      <c r="AM278" s="37">
        <f t="shared" si="81"/>
        <v>0</v>
      </c>
      <c r="AN278" s="37" t="b">
        <f t="shared" si="98"/>
        <v>0</v>
      </c>
      <c r="AO278" s="37">
        <f t="shared" si="82"/>
        <v>0</v>
      </c>
      <c r="AP278" s="36">
        <f t="shared" si="77"/>
        <v>0</v>
      </c>
      <c r="AV278" s="115" t="str">
        <f t="shared" si="100"/>
        <v>R1DWEST BANK</v>
      </c>
      <c r="AW278" s="116" t="s">
        <v>2544</v>
      </c>
      <c r="AX278" s="116" t="s">
        <v>2545</v>
      </c>
      <c r="AY278" s="116" t="s">
        <v>2544</v>
      </c>
      <c r="AZ278" s="116" t="s">
        <v>2545</v>
      </c>
      <c r="BA278" s="116" t="str">
        <f t="shared" si="101"/>
        <v>R1D</v>
      </c>
    </row>
    <row r="279" spans="1:53" hidden="1" x14ac:dyDescent="0.2">
      <c r="A279" s="37" t="e">
        <f t="shared" ref="A279:A310" si="102">VLOOKUP($D78,$AW:$AW,1,0)</f>
        <v>#N/A</v>
      </c>
      <c r="B279" s="37" t="e">
        <f t="shared" ref="B279:B310" si="103">VLOOKUP($E78,$AX:$AX,1,0)</f>
        <v>#N/A</v>
      </c>
      <c r="C279" s="37"/>
      <c r="D279" s="37">
        <f t="shared" ref="D279:D310" si="104">IF(D78="",0,IF(ISERROR(VLOOKUP(D78,$AW$3:$AW$249,1,0)),0,IF(VLOOKUP(D78,$AW$3:$BA$249,5,0)=$B$8,0,1)))</f>
        <v>0</v>
      </c>
      <c r="E279" s="51">
        <f t="shared" si="64"/>
        <v>0</v>
      </c>
      <c r="F279" s="37" t="str">
        <f t="shared" si="65"/>
        <v/>
      </c>
      <c r="G279" s="51" t="str">
        <f t="shared" si="66"/>
        <v/>
      </c>
      <c r="H279" s="51">
        <f t="shared" si="67"/>
        <v>0</v>
      </c>
      <c r="I279" s="51">
        <f t="shared" si="68"/>
        <v>0</v>
      </c>
      <c r="J279" s="51">
        <f t="shared" ref="J279:J310" si="105">IF(G78="",0,IF(ISERROR(VLOOKUP(G78,$Z$14:$Z$98,1,FALSE)),1,0))</f>
        <v>0</v>
      </c>
      <c r="K279" s="51">
        <f t="shared" ref="K279:K310" si="106">IF(H78="",0,IF(ISERROR(VLOOKUP(H78,$Z$14:$Z$98,1,FALSE)),1,0))</f>
        <v>0</v>
      </c>
      <c r="L279" s="51">
        <f t="shared" si="84"/>
        <v>0</v>
      </c>
      <c r="M279" s="51">
        <f t="shared" si="69"/>
        <v>0</v>
      </c>
      <c r="N279" s="51">
        <f t="shared" si="70"/>
        <v>0</v>
      </c>
      <c r="O279" s="51"/>
      <c r="P279" s="51"/>
      <c r="Q279" s="51">
        <f t="shared" ref="Q279:T294" si="107">IF(Q78="",0,IF(Q78&gt;100%,1,0))</f>
        <v>0</v>
      </c>
      <c r="R279" s="51">
        <f t="shared" si="107"/>
        <v>0</v>
      </c>
      <c r="S279" s="51">
        <f t="shared" si="107"/>
        <v>0</v>
      </c>
      <c r="T279" s="51">
        <f t="shared" si="107"/>
        <v>0</v>
      </c>
      <c r="U279" s="51">
        <f t="shared" si="71"/>
        <v>0</v>
      </c>
      <c r="V279" s="51"/>
      <c r="W279" s="51"/>
      <c r="X279" s="51"/>
      <c r="Y279" s="37">
        <f t="shared" si="72"/>
        <v>0</v>
      </c>
      <c r="AC279" s="36">
        <f t="shared" si="96"/>
        <v>0</v>
      </c>
      <c r="AE279" s="36">
        <f t="shared" si="86"/>
        <v>0</v>
      </c>
      <c r="AF279" s="36">
        <f t="shared" si="87"/>
        <v>0</v>
      </c>
      <c r="AG279" s="36">
        <f t="shared" si="88"/>
        <v>0</v>
      </c>
      <c r="AH279" s="37"/>
      <c r="AK279" t="str">
        <f t="shared" si="85"/>
        <v/>
      </c>
      <c r="AL279" t="str">
        <f t="shared" si="97"/>
        <v/>
      </c>
      <c r="AM279" s="37">
        <f t="shared" si="81"/>
        <v>0</v>
      </c>
      <c r="AN279" s="37" t="b">
        <f t="shared" si="98"/>
        <v>0</v>
      </c>
      <c r="AO279" s="37">
        <f t="shared" si="82"/>
        <v>0</v>
      </c>
      <c r="AP279" s="36">
        <f t="shared" si="77"/>
        <v>0</v>
      </c>
      <c r="AV279" s="115" t="str">
        <f t="shared" si="100"/>
        <v>R1DWHITCHURCH COMMUNITY HOSPITAL</v>
      </c>
      <c r="AW279" s="116" t="s">
        <v>2638</v>
      </c>
      <c r="AX279" s="116" t="s">
        <v>2639</v>
      </c>
      <c r="AY279" s="116" t="s">
        <v>2638</v>
      </c>
      <c r="AZ279" s="116" t="s">
        <v>2639</v>
      </c>
      <c r="BA279" s="116" t="str">
        <f t="shared" si="101"/>
        <v>R1D</v>
      </c>
    </row>
    <row r="280" spans="1:53" hidden="1" x14ac:dyDescent="0.2">
      <c r="A280" s="37" t="e">
        <f t="shared" si="102"/>
        <v>#N/A</v>
      </c>
      <c r="B280" s="37" t="e">
        <f t="shared" si="103"/>
        <v>#N/A</v>
      </c>
      <c r="C280" s="37"/>
      <c r="D280" s="37">
        <f t="shared" si="104"/>
        <v>0</v>
      </c>
      <c r="E280" s="51">
        <f t="shared" ref="E280:E343" si="108">IF(E79="",0,IF(G79="",1,0))</f>
        <v>0</v>
      </c>
      <c r="F280" s="37" t="str">
        <f t="shared" ref="F280:F343" si="109">IF(E79="","",IF(SUM(I79,K79,M79,O79)=0,1,0))</f>
        <v/>
      </c>
      <c r="G280" s="51" t="str">
        <f t="shared" ref="G280:G343" si="110">IF(E79="","",IF(SUM(J79,L79,N79,P79)=0,1,0))</f>
        <v/>
      </c>
      <c r="H280" s="51">
        <f t="shared" ref="H280:H343" si="111">IF(E79="",0,IF(SUM(I79:P79)&lt;1448,1,0))</f>
        <v>0</v>
      </c>
      <c r="I280" s="51">
        <f t="shared" ref="I280:I343" si="112">IF(E79="",0,IF((J79+L79+N79+P79)&gt;30000,1,0))</f>
        <v>0</v>
      </c>
      <c r="J280" s="51">
        <f t="shared" si="105"/>
        <v>0</v>
      </c>
      <c r="K280" s="51">
        <f t="shared" si="106"/>
        <v>0</v>
      </c>
      <c r="L280" s="51">
        <f t="shared" ref="L280:L343" si="113">IF(E79="",0,IF(D79="",1,0))</f>
        <v>0</v>
      </c>
      <c r="M280" s="51">
        <f t="shared" ref="M280:M343" si="114">IF(OR(I79&lt;&gt;"",K79&lt;&gt;"",J79&lt;&gt;"",L79&lt;&gt;"",M79&lt;&gt;"",N79&lt;&gt;"",O79&lt;&gt;"",P79&lt;&gt;"",F79&lt;&gt;"",G79&lt;&gt;"",H79&lt;&gt;""),IF(E79="",1,0),0)</f>
        <v>0</v>
      </c>
      <c r="N280" s="51">
        <f t="shared" ref="N280:N343" si="115">IF(E79="",0,IF(F79="",1,0))</f>
        <v>0</v>
      </c>
      <c r="O280" s="51"/>
      <c r="P280" s="51"/>
      <c r="Q280" s="51">
        <f t="shared" si="107"/>
        <v>0</v>
      </c>
      <c r="R280" s="51">
        <f t="shared" si="107"/>
        <v>0</v>
      </c>
      <c r="S280" s="51">
        <f t="shared" si="107"/>
        <v>0</v>
      </c>
      <c r="T280" s="51">
        <f t="shared" si="107"/>
        <v>0</v>
      </c>
      <c r="U280" s="51">
        <f t="shared" ref="U280:U343" si="116">IF(AND(SUM(J79,L79,N79,P79)&gt;0,U79=0),1,0)</f>
        <v>0</v>
      </c>
      <c r="V280" s="51"/>
      <c r="W280" s="51"/>
      <c r="X280" s="51"/>
      <c r="Y280" s="37">
        <f t="shared" ref="Y280:Y343" si="117">SUM(H280:T280)</f>
        <v>0</v>
      </c>
      <c r="AC280" s="36">
        <f t="shared" ref="AC280:AC311" si="118">IF(Q78="",0, IF(Q78="-",0,IF(Q78&gt;100%,1,0)))</f>
        <v>0</v>
      </c>
      <c r="AE280" s="36">
        <f t="shared" si="86"/>
        <v>0</v>
      </c>
      <c r="AF280" s="36">
        <f t="shared" si="87"/>
        <v>0</v>
      </c>
      <c r="AG280" s="36">
        <f t="shared" si="88"/>
        <v>0</v>
      </c>
      <c r="AH280" s="37"/>
      <c r="AK280" t="str">
        <f t="shared" si="85"/>
        <v/>
      </c>
      <c r="AL280" t="str">
        <f t="shared" ref="AL280:AL311" si="119">IF(AK280="","",(IF(COUNTIF($AK$216:$AK$414,AK280)&gt;1,1,0))=1)</f>
        <v/>
      </c>
      <c r="AM280" s="37">
        <f t="shared" si="81"/>
        <v>0</v>
      </c>
      <c r="AN280" s="37" t="b">
        <f t="shared" ref="AN280:AN311" si="120">IF(E78="",(COUNTA(E79)=1),"Complete")</f>
        <v>0</v>
      </c>
      <c r="AO280" s="37">
        <f t="shared" si="82"/>
        <v>0</v>
      </c>
      <c r="AP280" s="36">
        <f t="shared" ref="AP280:AP343" si="121">IF(G78="",0,IF(G78=H78,1,0))</f>
        <v>0</v>
      </c>
      <c r="AV280" s="115" t="str">
        <f t="shared" si="100"/>
        <v>R1DWHITCHURCH HOSP OPD1</v>
      </c>
      <c r="AW280" s="116" t="s">
        <v>2650</v>
      </c>
      <c r="AX280" s="116" t="s">
        <v>2651</v>
      </c>
      <c r="AY280" s="116" t="s">
        <v>2650</v>
      </c>
      <c r="AZ280" s="116" t="s">
        <v>2651</v>
      </c>
      <c r="BA280" s="116" t="str">
        <f t="shared" si="101"/>
        <v>R1D</v>
      </c>
    </row>
    <row r="281" spans="1:53" hidden="1" x14ac:dyDescent="0.2">
      <c r="A281" s="37" t="e">
        <f t="shared" si="102"/>
        <v>#N/A</v>
      </c>
      <c r="B281" s="37" t="e">
        <f t="shared" si="103"/>
        <v>#N/A</v>
      </c>
      <c r="C281" s="37"/>
      <c r="D281" s="37">
        <f t="shared" si="104"/>
        <v>0</v>
      </c>
      <c r="E281" s="51">
        <f t="shared" si="108"/>
        <v>0</v>
      </c>
      <c r="F281" s="37" t="str">
        <f t="shared" si="109"/>
        <v/>
      </c>
      <c r="G281" s="51" t="str">
        <f t="shared" si="110"/>
        <v/>
      </c>
      <c r="H281" s="51">
        <f t="shared" si="111"/>
        <v>0</v>
      </c>
      <c r="I281" s="51">
        <f t="shared" si="112"/>
        <v>0</v>
      </c>
      <c r="J281" s="51">
        <f t="shared" si="105"/>
        <v>0</v>
      </c>
      <c r="K281" s="51">
        <f t="shared" si="106"/>
        <v>0</v>
      </c>
      <c r="L281" s="51">
        <f t="shared" si="113"/>
        <v>0</v>
      </c>
      <c r="M281" s="51">
        <f t="shared" si="114"/>
        <v>0</v>
      </c>
      <c r="N281" s="51">
        <f t="shared" si="115"/>
        <v>0</v>
      </c>
      <c r="O281" s="51"/>
      <c r="P281" s="51"/>
      <c r="Q281" s="51">
        <f t="shared" si="107"/>
        <v>0</v>
      </c>
      <c r="R281" s="51">
        <f t="shared" si="107"/>
        <v>0</v>
      </c>
      <c r="S281" s="51">
        <f t="shared" si="107"/>
        <v>0</v>
      </c>
      <c r="T281" s="51">
        <f t="shared" si="107"/>
        <v>0</v>
      </c>
      <c r="U281" s="51">
        <f t="shared" si="116"/>
        <v>0</v>
      </c>
      <c r="V281" s="51"/>
      <c r="W281" s="51"/>
      <c r="X281" s="51"/>
      <c r="Y281" s="37">
        <f t="shared" si="117"/>
        <v>0</v>
      </c>
      <c r="AC281" s="36">
        <f t="shared" si="118"/>
        <v>0</v>
      </c>
      <c r="AE281" s="36">
        <f t="shared" si="86"/>
        <v>0</v>
      </c>
      <c r="AF281" s="36">
        <f t="shared" si="87"/>
        <v>0</v>
      </c>
      <c r="AG281" s="36">
        <f t="shared" si="88"/>
        <v>0</v>
      </c>
      <c r="AH281" s="37"/>
      <c r="AK281" t="str">
        <f t="shared" ref="AK281:AK344" si="122">CONCATENATE(D79,E79,F79)</f>
        <v/>
      </c>
      <c r="AL281" t="str">
        <f t="shared" si="119"/>
        <v/>
      </c>
      <c r="AM281" s="37">
        <f t="shared" ref="AM281:AM344" si="123">IF(AL281=TRUE,1,0)</f>
        <v>0</v>
      </c>
      <c r="AN281" s="37" t="b">
        <f t="shared" si="120"/>
        <v>0</v>
      </c>
      <c r="AO281" s="37">
        <f t="shared" ref="AO281:AO344" si="124">IF(AN281="Complete",0, IF(AN281=TRUE, 1, IF(AN281=FALSE,0,0)))</f>
        <v>0</v>
      </c>
      <c r="AP281" s="36">
        <f t="shared" si="121"/>
        <v>0</v>
      </c>
      <c r="AV281" s="115" t="str">
        <f t="shared" si="100"/>
        <v xml:space="preserve">R1DWHITCHURCH HOSPITAL </v>
      </c>
      <c r="AW281" s="116" t="s">
        <v>8592</v>
      </c>
      <c r="AX281" s="116" t="s">
        <v>9022</v>
      </c>
      <c r="AY281" s="116" t="s">
        <v>8592</v>
      </c>
      <c r="AZ281" s="116" t="s">
        <v>9022</v>
      </c>
      <c r="BA281" s="116" t="str">
        <f t="shared" si="101"/>
        <v>R1D</v>
      </c>
    </row>
    <row r="282" spans="1:53" hidden="1" x14ac:dyDescent="0.2">
      <c r="A282" s="37" t="e">
        <f t="shared" si="102"/>
        <v>#N/A</v>
      </c>
      <c r="B282" s="37" t="e">
        <f t="shared" si="103"/>
        <v>#N/A</v>
      </c>
      <c r="C282" s="37"/>
      <c r="D282" s="37">
        <f t="shared" si="104"/>
        <v>0</v>
      </c>
      <c r="E282" s="51">
        <f t="shared" si="108"/>
        <v>0</v>
      </c>
      <c r="F282" s="37" t="str">
        <f t="shared" si="109"/>
        <v/>
      </c>
      <c r="G282" s="51" t="str">
        <f t="shared" si="110"/>
        <v/>
      </c>
      <c r="H282" s="51">
        <f t="shared" si="111"/>
        <v>0</v>
      </c>
      <c r="I282" s="51">
        <f t="shared" si="112"/>
        <v>0</v>
      </c>
      <c r="J282" s="51">
        <f t="shared" si="105"/>
        <v>0</v>
      </c>
      <c r="K282" s="51">
        <f t="shared" si="106"/>
        <v>0</v>
      </c>
      <c r="L282" s="51">
        <f t="shared" si="113"/>
        <v>0</v>
      </c>
      <c r="M282" s="51">
        <f t="shared" si="114"/>
        <v>0</v>
      </c>
      <c r="N282" s="51">
        <f t="shared" si="115"/>
        <v>0</v>
      </c>
      <c r="O282" s="51"/>
      <c r="P282" s="51"/>
      <c r="Q282" s="51">
        <f t="shared" si="107"/>
        <v>0</v>
      </c>
      <c r="R282" s="51">
        <f t="shared" si="107"/>
        <v>0</v>
      </c>
      <c r="S282" s="51">
        <f t="shared" si="107"/>
        <v>0</v>
      </c>
      <c r="T282" s="51">
        <f t="shared" si="107"/>
        <v>0</v>
      </c>
      <c r="U282" s="51">
        <f t="shared" si="116"/>
        <v>0</v>
      </c>
      <c r="V282" s="51"/>
      <c r="W282" s="51"/>
      <c r="X282" s="51"/>
      <c r="Y282" s="37">
        <f t="shared" si="117"/>
        <v>0</v>
      </c>
      <c r="AC282" s="36">
        <f t="shared" si="118"/>
        <v>0</v>
      </c>
      <c r="AE282" s="36">
        <f t="shared" si="86"/>
        <v>0</v>
      </c>
      <c r="AF282" s="36">
        <f t="shared" si="87"/>
        <v>0</v>
      </c>
      <c r="AG282" s="36">
        <f t="shared" si="88"/>
        <v>0</v>
      </c>
      <c r="AH282" s="37"/>
      <c r="AK282" t="str">
        <f t="shared" si="122"/>
        <v/>
      </c>
      <c r="AL282" t="str">
        <f t="shared" si="119"/>
        <v/>
      </c>
      <c r="AM282" s="37">
        <f t="shared" si="123"/>
        <v>0</v>
      </c>
      <c r="AN282" s="37" t="b">
        <f t="shared" si="120"/>
        <v>0</v>
      </c>
      <c r="AO282" s="37">
        <f t="shared" si="124"/>
        <v>0</v>
      </c>
      <c r="AP282" s="36">
        <f t="shared" si="121"/>
        <v>0</v>
      </c>
      <c r="AV282" s="115" t="str">
        <f t="shared" si="100"/>
        <v>R1DWREXHAM MAELOR HOSPITAL</v>
      </c>
      <c r="AW282" s="116" t="s">
        <v>2610</v>
      </c>
      <c r="AX282" s="116" t="s">
        <v>2611</v>
      </c>
      <c r="AY282" s="116" t="s">
        <v>2610</v>
      </c>
      <c r="AZ282" s="116" t="s">
        <v>2611</v>
      </c>
      <c r="BA282" s="116" t="str">
        <f t="shared" si="101"/>
        <v>R1D</v>
      </c>
    </row>
    <row r="283" spans="1:53" hidden="1" x14ac:dyDescent="0.2">
      <c r="A283" s="37" t="e">
        <f t="shared" si="102"/>
        <v>#N/A</v>
      </c>
      <c r="B283" s="37" t="e">
        <f t="shared" si="103"/>
        <v>#N/A</v>
      </c>
      <c r="C283" s="37"/>
      <c r="D283" s="37">
        <f t="shared" si="104"/>
        <v>0</v>
      </c>
      <c r="E283" s="51">
        <f t="shared" si="108"/>
        <v>0</v>
      </c>
      <c r="F283" s="37" t="str">
        <f t="shared" si="109"/>
        <v/>
      </c>
      <c r="G283" s="51" t="str">
        <f t="shared" si="110"/>
        <v/>
      </c>
      <c r="H283" s="51">
        <f t="shared" si="111"/>
        <v>0</v>
      </c>
      <c r="I283" s="51">
        <f t="shared" si="112"/>
        <v>0</v>
      </c>
      <c r="J283" s="51">
        <f t="shared" si="105"/>
        <v>0</v>
      </c>
      <c r="K283" s="51">
        <f t="shared" si="106"/>
        <v>0</v>
      </c>
      <c r="L283" s="51">
        <f t="shared" si="113"/>
        <v>0</v>
      </c>
      <c r="M283" s="51">
        <f t="shared" si="114"/>
        <v>0</v>
      </c>
      <c r="N283" s="51">
        <f t="shared" si="115"/>
        <v>0</v>
      </c>
      <c r="O283" s="51"/>
      <c r="P283" s="51"/>
      <c r="Q283" s="51">
        <f t="shared" si="107"/>
        <v>0</v>
      </c>
      <c r="R283" s="51">
        <f t="shared" si="107"/>
        <v>0</v>
      </c>
      <c r="S283" s="51">
        <f t="shared" si="107"/>
        <v>0</v>
      </c>
      <c r="T283" s="51">
        <f t="shared" si="107"/>
        <v>0</v>
      </c>
      <c r="U283" s="51">
        <f t="shared" si="116"/>
        <v>0</v>
      </c>
      <c r="V283" s="51"/>
      <c r="W283" s="51"/>
      <c r="X283" s="51"/>
      <c r="Y283" s="37">
        <f t="shared" si="117"/>
        <v>0</v>
      </c>
      <c r="AC283" s="36">
        <f t="shared" si="118"/>
        <v>0</v>
      </c>
      <c r="AE283" s="36">
        <f t="shared" si="86"/>
        <v>0</v>
      </c>
      <c r="AF283" s="36">
        <f t="shared" si="87"/>
        <v>0</v>
      </c>
      <c r="AG283" s="36">
        <f t="shared" si="88"/>
        <v>0</v>
      </c>
      <c r="AH283" s="37"/>
      <c r="AK283" t="str">
        <f t="shared" si="122"/>
        <v/>
      </c>
      <c r="AL283" t="str">
        <f t="shared" si="119"/>
        <v/>
      </c>
      <c r="AM283" s="37">
        <f t="shared" si="123"/>
        <v>0</v>
      </c>
      <c r="AN283" s="37" t="b">
        <f t="shared" si="120"/>
        <v>0</v>
      </c>
      <c r="AO283" s="37">
        <f t="shared" si="124"/>
        <v>0</v>
      </c>
      <c r="AP283" s="36">
        <f t="shared" si="121"/>
        <v>0</v>
      </c>
      <c r="AV283" s="115" t="str">
        <f t="shared" si="100"/>
        <v>R1EAIRS - CHEADLE HOSPITAL</v>
      </c>
      <c r="AW283" s="116" t="s">
        <v>2704</v>
      </c>
      <c r="AX283" s="116" t="s">
        <v>2705</v>
      </c>
      <c r="AY283" s="116" t="s">
        <v>2704</v>
      </c>
      <c r="AZ283" s="116" t="s">
        <v>2705</v>
      </c>
      <c r="BA283" s="116" t="str">
        <f t="shared" si="101"/>
        <v>R1E</v>
      </c>
    </row>
    <row r="284" spans="1:53" hidden="1" x14ac:dyDescent="0.2">
      <c r="A284" s="37" t="e">
        <f t="shared" si="102"/>
        <v>#N/A</v>
      </c>
      <c r="B284" s="37" t="e">
        <f t="shared" si="103"/>
        <v>#N/A</v>
      </c>
      <c r="C284" s="37"/>
      <c r="D284" s="37">
        <f t="shared" si="104"/>
        <v>0</v>
      </c>
      <c r="E284" s="51">
        <f t="shared" si="108"/>
        <v>0</v>
      </c>
      <c r="F284" s="37" t="str">
        <f t="shared" si="109"/>
        <v/>
      </c>
      <c r="G284" s="51" t="str">
        <f t="shared" si="110"/>
        <v/>
      </c>
      <c r="H284" s="51">
        <f t="shared" si="111"/>
        <v>0</v>
      </c>
      <c r="I284" s="51">
        <f t="shared" si="112"/>
        <v>0</v>
      </c>
      <c r="J284" s="51">
        <f t="shared" si="105"/>
        <v>0</v>
      </c>
      <c r="K284" s="51">
        <f t="shared" si="106"/>
        <v>0</v>
      </c>
      <c r="L284" s="51">
        <f t="shared" si="113"/>
        <v>0</v>
      </c>
      <c r="M284" s="51">
        <f t="shared" si="114"/>
        <v>0</v>
      </c>
      <c r="N284" s="51">
        <f t="shared" si="115"/>
        <v>0</v>
      </c>
      <c r="O284" s="51"/>
      <c r="P284" s="51"/>
      <c r="Q284" s="51">
        <f t="shared" si="107"/>
        <v>0</v>
      </c>
      <c r="R284" s="51">
        <f t="shared" si="107"/>
        <v>0</v>
      </c>
      <c r="S284" s="51">
        <f t="shared" si="107"/>
        <v>0</v>
      </c>
      <c r="T284" s="51">
        <f t="shared" si="107"/>
        <v>0</v>
      </c>
      <c r="U284" s="51">
        <f t="shared" si="116"/>
        <v>0</v>
      </c>
      <c r="V284" s="51"/>
      <c r="W284" s="51"/>
      <c r="X284" s="51"/>
      <c r="Y284" s="37">
        <f t="shared" si="117"/>
        <v>0</v>
      </c>
      <c r="AC284" s="36">
        <f t="shared" si="118"/>
        <v>0</v>
      </c>
      <c r="AE284" s="36">
        <f t="shared" si="86"/>
        <v>0</v>
      </c>
      <c r="AF284" s="36">
        <f t="shared" si="87"/>
        <v>0</v>
      </c>
      <c r="AG284" s="36">
        <f t="shared" si="88"/>
        <v>0</v>
      </c>
      <c r="AH284" s="37"/>
      <c r="AK284" t="str">
        <f t="shared" si="122"/>
        <v/>
      </c>
      <c r="AL284" t="str">
        <f t="shared" si="119"/>
        <v/>
      </c>
      <c r="AM284" s="37">
        <f t="shared" si="123"/>
        <v>0</v>
      </c>
      <c r="AN284" s="37" t="b">
        <f t="shared" si="120"/>
        <v>0</v>
      </c>
      <c r="AO284" s="37">
        <f t="shared" si="124"/>
        <v>0</v>
      </c>
      <c r="AP284" s="36">
        <f t="shared" si="121"/>
        <v>0</v>
      </c>
      <c r="AV284" s="115" t="str">
        <f t="shared" si="100"/>
        <v>R1EAIRS - HAYWOOD HOSPTIAL</v>
      </c>
      <c r="AW284" s="116" t="s">
        <v>2698</v>
      </c>
      <c r="AX284" s="116" t="s">
        <v>2699</v>
      </c>
      <c r="AY284" s="116" t="s">
        <v>2698</v>
      </c>
      <c r="AZ284" s="116" t="s">
        <v>2699</v>
      </c>
      <c r="BA284" s="116" t="str">
        <f t="shared" si="101"/>
        <v>R1E</v>
      </c>
    </row>
    <row r="285" spans="1:53" hidden="1" x14ac:dyDescent="0.2">
      <c r="A285" s="37" t="e">
        <f t="shared" si="102"/>
        <v>#N/A</v>
      </c>
      <c r="B285" s="37" t="e">
        <f t="shared" si="103"/>
        <v>#N/A</v>
      </c>
      <c r="C285" s="37"/>
      <c r="D285" s="37">
        <f t="shared" si="104"/>
        <v>0</v>
      </c>
      <c r="E285" s="51">
        <f t="shared" si="108"/>
        <v>0</v>
      </c>
      <c r="F285" s="37" t="str">
        <f t="shared" si="109"/>
        <v/>
      </c>
      <c r="G285" s="51" t="str">
        <f t="shared" si="110"/>
        <v/>
      </c>
      <c r="H285" s="51">
        <f t="shared" si="111"/>
        <v>0</v>
      </c>
      <c r="I285" s="51">
        <f t="shared" si="112"/>
        <v>0</v>
      </c>
      <c r="J285" s="51">
        <f t="shared" si="105"/>
        <v>0</v>
      </c>
      <c r="K285" s="51">
        <f t="shared" si="106"/>
        <v>0</v>
      </c>
      <c r="L285" s="51">
        <f t="shared" si="113"/>
        <v>0</v>
      </c>
      <c r="M285" s="51">
        <f t="shared" si="114"/>
        <v>0</v>
      </c>
      <c r="N285" s="51">
        <f t="shared" si="115"/>
        <v>0</v>
      </c>
      <c r="O285" s="51"/>
      <c r="P285" s="51"/>
      <c r="Q285" s="51">
        <f t="shared" si="107"/>
        <v>0</v>
      </c>
      <c r="R285" s="51">
        <f t="shared" si="107"/>
        <v>0</v>
      </c>
      <c r="S285" s="51">
        <f t="shared" si="107"/>
        <v>0</v>
      </c>
      <c r="T285" s="51">
        <f t="shared" si="107"/>
        <v>0</v>
      </c>
      <c r="U285" s="51">
        <f t="shared" si="116"/>
        <v>0</v>
      </c>
      <c r="V285" s="51"/>
      <c r="W285" s="51"/>
      <c r="X285" s="51"/>
      <c r="Y285" s="37">
        <f t="shared" si="117"/>
        <v>0</v>
      </c>
      <c r="AC285" s="36">
        <f t="shared" si="118"/>
        <v>0</v>
      </c>
      <c r="AE285" s="36">
        <f t="shared" si="86"/>
        <v>0</v>
      </c>
      <c r="AF285" s="36">
        <f t="shared" si="87"/>
        <v>0</v>
      </c>
      <c r="AG285" s="36">
        <f t="shared" si="88"/>
        <v>0</v>
      </c>
      <c r="AH285" s="37"/>
      <c r="AK285" t="str">
        <f t="shared" si="122"/>
        <v/>
      </c>
      <c r="AL285" t="str">
        <f t="shared" si="119"/>
        <v/>
      </c>
      <c r="AM285" s="37">
        <f t="shared" si="123"/>
        <v>0</v>
      </c>
      <c r="AN285" s="37" t="b">
        <f t="shared" si="120"/>
        <v>0</v>
      </c>
      <c r="AO285" s="37">
        <f t="shared" si="124"/>
        <v>0</v>
      </c>
      <c r="AP285" s="36">
        <f t="shared" si="121"/>
        <v>0</v>
      </c>
      <c r="AV285" s="115" t="str">
        <f t="shared" si="100"/>
        <v>R1EAIRS - LEEK MOORLANDS HOSPITAL</v>
      </c>
      <c r="AW285" s="116" t="s">
        <v>2706</v>
      </c>
      <c r="AX285" s="116" t="s">
        <v>2707</v>
      </c>
      <c r="AY285" s="116" t="s">
        <v>2706</v>
      </c>
      <c r="AZ285" s="116" t="s">
        <v>2707</v>
      </c>
      <c r="BA285" s="116" t="str">
        <f t="shared" si="101"/>
        <v>R1E</v>
      </c>
    </row>
    <row r="286" spans="1:53" hidden="1" x14ac:dyDescent="0.2">
      <c r="A286" s="37" t="e">
        <f t="shared" si="102"/>
        <v>#N/A</v>
      </c>
      <c r="B286" s="37" t="e">
        <f t="shared" si="103"/>
        <v>#N/A</v>
      </c>
      <c r="C286" s="37"/>
      <c r="D286" s="37">
        <f t="shared" si="104"/>
        <v>0</v>
      </c>
      <c r="E286" s="51">
        <f t="shared" si="108"/>
        <v>0</v>
      </c>
      <c r="F286" s="37" t="str">
        <f t="shared" si="109"/>
        <v/>
      </c>
      <c r="G286" s="51" t="str">
        <f t="shared" si="110"/>
        <v/>
      </c>
      <c r="H286" s="51">
        <f t="shared" si="111"/>
        <v>0</v>
      </c>
      <c r="I286" s="51">
        <f t="shared" si="112"/>
        <v>0</v>
      </c>
      <c r="J286" s="51">
        <f t="shared" si="105"/>
        <v>0</v>
      </c>
      <c r="K286" s="51">
        <f t="shared" si="106"/>
        <v>0</v>
      </c>
      <c r="L286" s="51">
        <f t="shared" si="113"/>
        <v>0</v>
      </c>
      <c r="M286" s="51">
        <f t="shared" si="114"/>
        <v>0</v>
      </c>
      <c r="N286" s="51">
        <f t="shared" si="115"/>
        <v>0</v>
      </c>
      <c r="O286" s="51"/>
      <c r="P286" s="51"/>
      <c r="Q286" s="51">
        <f t="shared" si="107"/>
        <v>0</v>
      </c>
      <c r="R286" s="51">
        <f t="shared" si="107"/>
        <v>0</v>
      </c>
      <c r="S286" s="51">
        <f t="shared" si="107"/>
        <v>0</v>
      </c>
      <c r="T286" s="51">
        <f t="shared" si="107"/>
        <v>0</v>
      </c>
      <c r="U286" s="51">
        <f t="shared" si="116"/>
        <v>0</v>
      </c>
      <c r="V286" s="51"/>
      <c r="W286" s="51"/>
      <c r="X286" s="51"/>
      <c r="Y286" s="37">
        <f t="shared" si="117"/>
        <v>0</v>
      </c>
      <c r="AC286" s="36">
        <f t="shared" si="118"/>
        <v>0</v>
      </c>
      <c r="AE286" s="36">
        <f t="shared" si="86"/>
        <v>0</v>
      </c>
      <c r="AF286" s="36">
        <f t="shared" si="87"/>
        <v>0</v>
      </c>
      <c r="AG286" s="36">
        <f t="shared" si="88"/>
        <v>0</v>
      </c>
      <c r="AH286" s="37"/>
      <c r="AK286" t="str">
        <f t="shared" si="122"/>
        <v/>
      </c>
      <c r="AL286" t="str">
        <f t="shared" si="119"/>
        <v/>
      </c>
      <c r="AM286" s="37">
        <f t="shared" si="123"/>
        <v>0</v>
      </c>
      <c r="AN286" s="37" t="b">
        <f t="shared" si="120"/>
        <v>0</v>
      </c>
      <c r="AO286" s="37">
        <f t="shared" si="124"/>
        <v>0</v>
      </c>
      <c r="AP286" s="36">
        <f t="shared" si="121"/>
        <v>0</v>
      </c>
      <c r="AV286" s="115" t="str">
        <f t="shared" si="100"/>
        <v>R1EAIRS - LONGTON COTTAGE HOSPTIAL</v>
      </c>
      <c r="AW286" s="116" t="s">
        <v>2696</v>
      </c>
      <c r="AX286" s="116" t="s">
        <v>2697</v>
      </c>
      <c r="AY286" s="116" t="s">
        <v>2696</v>
      </c>
      <c r="AZ286" s="116" t="s">
        <v>2697</v>
      </c>
      <c r="BA286" s="116" t="str">
        <f t="shared" si="101"/>
        <v>R1E</v>
      </c>
    </row>
    <row r="287" spans="1:53" hidden="1" x14ac:dyDescent="0.2">
      <c r="A287" s="37" t="e">
        <f t="shared" si="102"/>
        <v>#N/A</v>
      </c>
      <c r="B287" s="37" t="e">
        <f t="shared" si="103"/>
        <v>#N/A</v>
      </c>
      <c r="C287" s="37"/>
      <c r="D287" s="37">
        <f t="shared" si="104"/>
        <v>0</v>
      </c>
      <c r="E287" s="51">
        <f t="shared" si="108"/>
        <v>0</v>
      </c>
      <c r="F287" s="37" t="str">
        <f t="shared" si="109"/>
        <v/>
      </c>
      <c r="G287" s="51" t="str">
        <f t="shared" si="110"/>
        <v/>
      </c>
      <c r="H287" s="51">
        <f t="shared" si="111"/>
        <v>0</v>
      </c>
      <c r="I287" s="51">
        <f t="shared" si="112"/>
        <v>0</v>
      </c>
      <c r="J287" s="51">
        <f t="shared" si="105"/>
        <v>0</v>
      </c>
      <c r="K287" s="51">
        <f t="shared" si="106"/>
        <v>0</v>
      </c>
      <c r="L287" s="51">
        <f t="shared" si="113"/>
        <v>0</v>
      </c>
      <c r="M287" s="51">
        <f t="shared" si="114"/>
        <v>0</v>
      </c>
      <c r="N287" s="51">
        <f t="shared" si="115"/>
        <v>0</v>
      </c>
      <c r="O287" s="51"/>
      <c r="P287" s="51"/>
      <c r="Q287" s="51">
        <f t="shared" si="107"/>
        <v>0</v>
      </c>
      <c r="R287" s="51">
        <f t="shared" si="107"/>
        <v>0</v>
      </c>
      <c r="S287" s="51">
        <f t="shared" si="107"/>
        <v>0</v>
      </c>
      <c r="T287" s="51">
        <f t="shared" si="107"/>
        <v>0</v>
      </c>
      <c r="U287" s="51">
        <f t="shared" si="116"/>
        <v>0</v>
      </c>
      <c r="V287" s="51"/>
      <c r="W287" s="51"/>
      <c r="X287" s="51"/>
      <c r="Y287" s="37">
        <f t="shared" si="117"/>
        <v>0</v>
      </c>
      <c r="AC287" s="36">
        <f t="shared" si="118"/>
        <v>0</v>
      </c>
      <c r="AE287" s="36">
        <f t="shared" si="86"/>
        <v>0</v>
      </c>
      <c r="AF287" s="36">
        <f t="shared" si="87"/>
        <v>0</v>
      </c>
      <c r="AG287" s="36">
        <f t="shared" si="88"/>
        <v>0</v>
      </c>
      <c r="AH287" s="37"/>
      <c r="AK287" t="str">
        <f t="shared" si="122"/>
        <v/>
      </c>
      <c r="AL287" t="str">
        <f t="shared" si="119"/>
        <v/>
      </c>
      <c r="AM287" s="37">
        <f t="shared" si="123"/>
        <v>0</v>
      </c>
      <c r="AN287" s="37" t="b">
        <f t="shared" si="120"/>
        <v>0</v>
      </c>
      <c r="AO287" s="37">
        <f t="shared" si="124"/>
        <v>0</v>
      </c>
      <c r="AP287" s="36">
        <f t="shared" si="121"/>
        <v>0</v>
      </c>
      <c r="AV287" s="115" t="str">
        <f t="shared" si="100"/>
        <v>R1EAIRS -BRADWELL HOSPITAL</v>
      </c>
      <c r="AW287" s="116" t="s">
        <v>2702</v>
      </c>
      <c r="AX287" s="116" t="s">
        <v>2703</v>
      </c>
      <c r="AY287" s="116" t="s">
        <v>2702</v>
      </c>
      <c r="AZ287" s="116" t="s">
        <v>2703</v>
      </c>
      <c r="BA287" s="116" t="str">
        <f t="shared" si="101"/>
        <v>R1E</v>
      </c>
    </row>
    <row r="288" spans="1:53" hidden="1" x14ac:dyDescent="0.2">
      <c r="A288" s="37" t="e">
        <f t="shared" si="102"/>
        <v>#N/A</v>
      </c>
      <c r="B288" s="37" t="e">
        <f t="shared" si="103"/>
        <v>#N/A</v>
      </c>
      <c r="C288" s="37"/>
      <c r="D288" s="37">
        <f t="shared" si="104"/>
        <v>0</v>
      </c>
      <c r="E288" s="51">
        <f t="shared" si="108"/>
        <v>0</v>
      </c>
      <c r="F288" s="37" t="str">
        <f t="shared" si="109"/>
        <v/>
      </c>
      <c r="G288" s="51" t="str">
        <f t="shared" si="110"/>
        <v/>
      </c>
      <c r="H288" s="51">
        <f t="shared" si="111"/>
        <v>0</v>
      </c>
      <c r="I288" s="51">
        <f t="shared" si="112"/>
        <v>0</v>
      </c>
      <c r="J288" s="51">
        <f t="shared" si="105"/>
        <v>0</v>
      </c>
      <c r="K288" s="51">
        <f t="shared" si="106"/>
        <v>0</v>
      </c>
      <c r="L288" s="51">
        <f t="shared" si="113"/>
        <v>0</v>
      </c>
      <c r="M288" s="51">
        <f t="shared" si="114"/>
        <v>0</v>
      </c>
      <c r="N288" s="51">
        <f t="shared" si="115"/>
        <v>0</v>
      </c>
      <c r="O288" s="51"/>
      <c r="P288" s="51"/>
      <c r="Q288" s="51">
        <f t="shared" si="107"/>
        <v>0</v>
      </c>
      <c r="R288" s="51">
        <f t="shared" si="107"/>
        <v>0</v>
      </c>
      <c r="S288" s="51">
        <f t="shared" si="107"/>
        <v>0</v>
      </c>
      <c r="T288" s="51">
        <f t="shared" si="107"/>
        <v>0</v>
      </c>
      <c r="U288" s="51">
        <f t="shared" si="116"/>
        <v>0</v>
      </c>
      <c r="V288" s="51"/>
      <c r="W288" s="51"/>
      <c r="X288" s="51"/>
      <c r="Y288" s="37">
        <f t="shared" si="117"/>
        <v>0</v>
      </c>
      <c r="AC288" s="36">
        <f t="shared" si="118"/>
        <v>0</v>
      </c>
      <c r="AE288" s="36">
        <f t="shared" si="86"/>
        <v>0</v>
      </c>
      <c r="AF288" s="36">
        <f t="shared" si="87"/>
        <v>0</v>
      </c>
      <c r="AG288" s="36">
        <f t="shared" si="88"/>
        <v>0</v>
      </c>
      <c r="AH288" s="37"/>
      <c r="AK288" t="str">
        <f t="shared" si="122"/>
        <v/>
      </c>
      <c r="AL288" t="str">
        <f t="shared" si="119"/>
        <v/>
      </c>
      <c r="AM288" s="37">
        <f t="shared" si="123"/>
        <v>0</v>
      </c>
      <c r="AN288" s="37" t="b">
        <f t="shared" si="120"/>
        <v>0</v>
      </c>
      <c r="AO288" s="37">
        <f t="shared" si="124"/>
        <v>0</v>
      </c>
      <c r="AP288" s="36">
        <f t="shared" si="121"/>
        <v>0</v>
      </c>
      <c r="AV288" s="115" t="str">
        <f t="shared" si="100"/>
        <v>R1EAQUEDUCT</v>
      </c>
      <c r="AW288" s="116" t="s">
        <v>2710</v>
      </c>
      <c r="AX288" s="116" t="s">
        <v>2711</v>
      </c>
      <c r="AY288" s="116" t="s">
        <v>2710</v>
      </c>
      <c r="AZ288" s="116" t="s">
        <v>2711</v>
      </c>
      <c r="BA288" s="116" t="str">
        <f t="shared" si="101"/>
        <v>R1E</v>
      </c>
    </row>
    <row r="289" spans="1:53" hidden="1" x14ac:dyDescent="0.2">
      <c r="A289" s="37" t="e">
        <f t="shared" si="102"/>
        <v>#N/A</v>
      </c>
      <c r="B289" s="37" t="e">
        <f t="shared" si="103"/>
        <v>#N/A</v>
      </c>
      <c r="C289" s="37"/>
      <c r="D289" s="37">
        <f t="shared" si="104"/>
        <v>0</v>
      </c>
      <c r="E289" s="51">
        <f t="shared" si="108"/>
        <v>0</v>
      </c>
      <c r="F289" s="37" t="str">
        <f t="shared" si="109"/>
        <v/>
      </c>
      <c r="G289" s="51" t="str">
        <f t="shared" si="110"/>
        <v/>
      </c>
      <c r="H289" s="51">
        <f t="shared" si="111"/>
        <v>0</v>
      </c>
      <c r="I289" s="51">
        <f t="shared" si="112"/>
        <v>0</v>
      </c>
      <c r="J289" s="51">
        <f t="shared" si="105"/>
        <v>0</v>
      </c>
      <c r="K289" s="51">
        <f t="shared" si="106"/>
        <v>0</v>
      </c>
      <c r="L289" s="51">
        <f t="shared" si="113"/>
        <v>0</v>
      </c>
      <c r="M289" s="51">
        <f t="shared" si="114"/>
        <v>0</v>
      </c>
      <c r="N289" s="51">
        <f t="shared" si="115"/>
        <v>0</v>
      </c>
      <c r="O289" s="51"/>
      <c r="P289" s="51"/>
      <c r="Q289" s="51">
        <f t="shared" si="107"/>
        <v>0</v>
      </c>
      <c r="R289" s="51">
        <f t="shared" si="107"/>
        <v>0</v>
      </c>
      <c r="S289" s="51">
        <f t="shared" si="107"/>
        <v>0</v>
      </c>
      <c r="T289" s="51">
        <f t="shared" si="107"/>
        <v>0</v>
      </c>
      <c r="U289" s="51">
        <f t="shared" si="116"/>
        <v>0</v>
      </c>
      <c r="V289" s="51"/>
      <c r="W289" s="51"/>
      <c r="X289" s="51"/>
      <c r="Y289" s="37">
        <f t="shared" si="117"/>
        <v>0</v>
      </c>
      <c r="AC289" s="36">
        <f t="shared" si="118"/>
        <v>0</v>
      </c>
      <c r="AE289" s="36">
        <f t="shared" si="86"/>
        <v>0</v>
      </c>
      <c r="AF289" s="36">
        <f t="shared" si="87"/>
        <v>0</v>
      </c>
      <c r="AG289" s="36">
        <f t="shared" si="88"/>
        <v>0</v>
      </c>
      <c r="AH289" s="37"/>
      <c r="AK289" t="str">
        <f t="shared" si="122"/>
        <v/>
      </c>
      <c r="AL289" t="str">
        <f t="shared" si="119"/>
        <v/>
      </c>
      <c r="AM289" s="37">
        <f t="shared" si="123"/>
        <v>0</v>
      </c>
      <c r="AN289" s="37" t="b">
        <f t="shared" si="120"/>
        <v>0</v>
      </c>
      <c r="AO289" s="37">
        <f t="shared" si="124"/>
        <v>0</v>
      </c>
      <c r="AP289" s="36">
        <f t="shared" si="121"/>
        <v>0</v>
      </c>
      <c r="AV289" s="115" t="str">
        <f t="shared" si="100"/>
        <v>R1EBARTON UNDER NEEDWOOD COTTAGE HOSPITAL</v>
      </c>
      <c r="AW289" s="116" t="s">
        <v>2654</v>
      </c>
      <c r="AX289" s="116" t="s">
        <v>2655</v>
      </c>
      <c r="AY289" s="116" t="s">
        <v>2654</v>
      </c>
      <c r="AZ289" s="116" t="s">
        <v>2655</v>
      </c>
      <c r="BA289" s="116" t="str">
        <f t="shared" si="101"/>
        <v>R1E</v>
      </c>
    </row>
    <row r="290" spans="1:53" hidden="1" x14ac:dyDescent="0.2">
      <c r="A290" s="37" t="e">
        <f t="shared" si="102"/>
        <v>#N/A</v>
      </c>
      <c r="B290" s="37" t="e">
        <f t="shared" si="103"/>
        <v>#N/A</v>
      </c>
      <c r="C290" s="37"/>
      <c r="D290" s="37">
        <f t="shared" si="104"/>
        <v>0</v>
      </c>
      <c r="E290" s="51">
        <f t="shared" si="108"/>
        <v>0</v>
      </c>
      <c r="F290" s="37" t="str">
        <f t="shared" si="109"/>
        <v/>
      </c>
      <c r="G290" s="51" t="str">
        <f t="shared" si="110"/>
        <v/>
      </c>
      <c r="H290" s="51">
        <f t="shared" si="111"/>
        <v>0</v>
      </c>
      <c r="I290" s="51">
        <f t="shared" si="112"/>
        <v>0</v>
      </c>
      <c r="J290" s="51">
        <f t="shared" si="105"/>
        <v>0</v>
      </c>
      <c r="K290" s="51">
        <f t="shared" si="106"/>
        <v>0</v>
      </c>
      <c r="L290" s="51">
        <f t="shared" si="113"/>
        <v>0</v>
      </c>
      <c r="M290" s="51">
        <f t="shared" si="114"/>
        <v>0</v>
      </c>
      <c r="N290" s="51">
        <f t="shared" si="115"/>
        <v>0</v>
      </c>
      <c r="O290" s="51"/>
      <c r="P290" s="51"/>
      <c r="Q290" s="51">
        <f t="shared" si="107"/>
        <v>0</v>
      </c>
      <c r="R290" s="51">
        <f t="shared" si="107"/>
        <v>0</v>
      </c>
      <c r="S290" s="51">
        <f t="shared" si="107"/>
        <v>0</v>
      </c>
      <c r="T290" s="51">
        <f t="shared" si="107"/>
        <v>0</v>
      </c>
      <c r="U290" s="51">
        <f t="shared" si="116"/>
        <v>0</v>
      </c>
      <c r="V290" s="51"/>
      <c r="W290" s="51"/>
      <c r="X290" s="51"/>
      <c r="Y290" s="37">
        <f t="shared" si="117"/>
        <v>0</v>
      </c>
      <c r="AC290" s="36">
        <f t="shared" si="118"/>
        <v>0</v>
      </c>
      <c r="AE290" s="36">
        <f t="shared" si="86"/>
        <v>0</v>
      </c>
      <c r="AF290" s="36">
        <f t="shared" si="87"/>
        <v>0</v>
      </c>
      <c r="AG290" s="36">
        <f t="shared" si="88"/>
        <v>0</v>
      </c>
      <c r="AH290" s="37"/>
      <c r="AK290" t="str">
        <f t="shared" si="122"/>
        <v/>
      </c>
      <c r="AL290" t="str">
        <f t="shared" si="119"/>
        <v/>
      </c>
      <c r="AM290" s="37">
        <f t="shared" si="123"/>
        <v>0</v>
      </c>
      <c r="AN290" s="37" t="b">
        <f t="shared" si="120"/>
        <v>0</v>
      </c>
      <c r="AO290" s="37">
        <f t="shared" si="124"/>
        <v>0</v>
      </c>
      <c r="AP290" s="36">
        <f t="shared" si="121"/>
        <v>0</v>
      </c>
      <c r="AV290" s="115" t="str">
        <f t="shared" si="100"/>
        <v>R1EBRADWELL HOSPITAL</v>
      </c>
      <c r="AW290" s="116" t="s">
        <v>2690</v>
      </c>
      <c r="AX290" s="116" t="s">
        <v>2691</v>
      </c>
      <c r="AY290" s="116" t="s">
        <v>2690</v>
      </c>
      <c r="AZ290" s="116" t="s">
        <v>2691</v>
      </c>
      <c r="BA290" s="116" t="str">
        <f t="shared" si="101"/>
        <v>R1E</v>
      </c>
    </row>
    <row r="291" spans="1:53" hidden="1" x14ac:dyDescent="0.2">
      <c r="A291" s="37" t="e">
        <f t="shared" si="102"/>
        <v>#N/A</v>
      </c>
      <c r="B291" s="37" t="e">
        <f t="shared" si="103"/>
        <v>#N/A</v>
      </c>
      <c r="C291" s="37"/>
      <c r="D291" s="37">
        <f t="shared" si="104"/>
        <v>0</v>
      </c>
      <c r="E291" s="51">
        <f t="shared" si="108"/>
        <v>0</v>
      </c>
      <c r="F291" s="37" t="str">
        <f t="shared" si="109"/>
        <v/>
      </c>
      <c r="G291" s="51" t="str">
        <f t="shared" si="110"/>
        <v/>
      </c>
      <c r="H291" s="51">
        <f t="shared" si="111"/>
        <v>0</v>
      </c>
      <c r="I291" s="51">
        <f t="shared" si="112"/>
        <v>0</v>
      </c>
      <c r="J291" s="51">
        <f t="shared" si="105"/>
        <v>0</v>
      </c>
      <c r="K291" s="51">
        <f t="shared" si="106"/>
        <v>0</v>
      </c>
      <c r="L291" s="51">
        <f t="shared" si="113"/>
        <v>0</v>
      </c>
      <c r="M291" s="51">
        <f t="shared" si="114"/>
        <v>0</v>
      </c>
      <c r="N291" s="51">
        <f t="shared" si="115"/>
        <v>0</v>
      </c>
      <c r="O291" s="51"/>
      <c r="P291" s="51"/>
      <c r="Q291" s="51">
        <f t="shared" si="107"/>
        <v>0</v>
      </c>
      <c r="R291" s="51">
        <f t="shared" si="107"/>
        <v>0</v>
      </c>
      <c r="S291" s="51">
        <f t="shared" si="107"/>
        <v>0</v>
      </c>
      <c r="T291" s="51">
        <f t="shared" si="107"/>
        <v>0</v>
      </c>
      <c r="U291" s="51">
        <f t="shared" si="116"/>
        <v>0</v>
      </c>
      <c r="V291" s="51"/>
      <c r="W291" s="51"/>
      <c r="X291" s="51"/>
      <c r="Y291" s="37">
        <f t="shared" si="117"/>
        <v>0</v>
      </c>
      <c r="AC291" s="36">
        <f t="shared" si="118"/>
        <v>0</v>
      </c>
      <c r="AE291" s="36">
        <f t="shared" ref="AE291:AE354" si="125">IF(R89="",0, IF(R89="-",0,IF(R89&gt;100%,1,0)))</f>
        <v>0</v>
      </c>
      <c r="AF291" s="36">
        <f t="shared" ref="AF291:AF354" si="126">IF(S89="",0, IF(S89="-",0,IF(S89&gt;100%,1,0)))</f>
        <v>0</v>
      </c>
      <c r="AG291" s="36">
        <f t="shared" ref="AG291:AG354" si="127">IF(T89="",0, IF(T89="-",0,IF(T89&gt;100%,1,0)))</f>
        <v>0</v>
      </c>
      <c r="AH291" s="37"/>
      <c r="AK291" t="str">
        <f t="shared" si="122"/>
        <v/>
      </c>
      <c r="AL291" t="str">
        <f t="shared" si="119"/>
        <v/>
      </c>
      <c r="AM291" s="37">
        <f t="shared" si="123"/>
        <v>0</v>
      </c>
      <c r="AN291" s="37" t="b">
        <f t="shared" si="120"/>
        <v>0</v>
      </c>
      <c r="AO291" s="37">
        <f t="shared" si="124"/>
        <v>0</v>
      </c>
      <c r="AP291" s="36">
        <f t="shared" si="121"/>
        <v>0</v>
      </c>
      <c r="AV291" s="115" t="str">
        <f t="shared" si="100"/>
        <v>R1EBUCKNALL HOSPITAL</v>
      </c>
      <c r="AW291" s="116" t="s">
        <v>2668</v>
      </c>
      <c r="AX291" s="116" t="s">
        <v>2669</v>
      </c>
      <c r="AY291" s="116" t="s">
        <v>2668</v>
      </c>
      <c r="AZ291" s="116" t="s">
        <v>2669</v>
      </c>
      <c r="BA291" s="116" t="str">
        <f t="shared" si="101"/>
        <v>R1E</v>
      </c>
    </row>
    <row r="292" spans="1:53" hidden="1" x14ac:dyDescent="0.2">
      <c r="A292" s="37" t="e">
        <f t="shared" si="102"/>
        <v>#N/A</v>
      </c>
      <c r="B292" s="37" t="e">
        <f t="shared" si="103"/>
        <v>#N/A</v>
      </c>
      <c r="C292" s="37"/>
      <c r="D292" s="37">
        <f t="shared" si="104"/>
        <v>0</v>
      </c>
      <c r="E292" s="51">
        <f t="shared" si="108"/>
        <v>0</v>
      </c>
      <c r="F292" s="37" t="str">
        <f t="shared" si="109"/>
        <v/>
      </c>
      <c r="G292" s="51" t="str">
        <f t="shared" si="110"/>
        <v/>
      </c>
      <c r="H292" s="51">
        <f t="shared" si="111"/>
        <v>0</v>
      </c>
      <c r="I292" s="51">
        <f t="shared" si="112"/>
        <v>0</v>
      </c>
      <c r="J292" s="51">
        <f t="shared" si="105"/>
        <v>0</v>
      </c>
      <c r="K292" s="51">
        <f t="shared" si="106"/>
        <v>0</v>
      </c>
      <c r="L292" s="51">
        <f t="shared" si="113"/>
        <v>0</v>
      </c>
      <c r="M292" s="51">
        <f t="shared" si="114"/>
        <v>0</v>
      </c>
      <c r="N292" s="51">
        <f t="shared" si="115"/>
        <v>0</v>
      </c>
      <c r="O292" s="51"/>
      <c r="P292" s="51"/>
      <c r="Q292" s="51">
        <f t="shared" si="107"/>
        <v>0</v>
      </c>
      <c r="R292" s="51">
        <f t="shared" si="107"/>
        <v>0</v>
      </c>
      <c r="S292" s="51">
        <f t="shared" si="107"/>
        <v>0</v>
      </c>
      <c r="T292" s="51">
        <f t="shared" si="107"/>
        <v>0</v>
      </c>
      <c r="U292" s="51">
        <f t="shared" si="116"/>
        <v>0</v>
      </c>
      <c r="V292" s="51"/>
      <c r="W292" s="51"/>
      <c r="X292" s="51"/>
      <c r="Y292" s="37">
        <f t="shared" si="117"/>
        <v>0</v>
      </c>
      <c r="AC292" s="36">
        <f t="shared" si="118"/>
        <v>0</v>
      </c>
      <c r="AE292" s="36">
        <f t="shared" si="125"/>
        <v>0</v>
      </c>
      <c r="AF292" s="36">
        <f t="shared" si="126"/>
        <v>0</v>
      </c>
      <c r="AG292" s="36">
        <f t="shared" si="127"/>
        <v>0</v>
      </c>
      <c r="AH292" s="37"/>
      <c r="AK292" t="str">
        <f t="shared" si="122"/>
        <v/>
      </c>
      <c r="AL292" t="str">
        <f t="shared" si="119"/>
        <v/>
      </c>
      <c r="AM292" s="37">
        <f t="shared" si="123"/>
        <v>0</v>
      </c>
      <c r="AN292" s="37" t="b">
        <f t="shared" si="120"/>
        <v>0</v>
      </c>
      <c r="AO292" s="37">
        <f t="shared" si="124"/>
        <v>0</v>
      </c>
      <c r="AP292" s="36">
        <f t="shared" si="121"/>
        <v>0</v>
      </c>
      <c r="AV292" s="115" t="str">
        <f t="shared" si="100"/>
        <v>R1ECANNOCK CHASE HOSPITAL</v>
      </c>
      <c r="AW292" s="116" t="s">
        <v>2656</v>
      </c>
      <c r="AX292" s="116" t="s">
        <v>2657</v>
      </c>
      <c r="AY292" s="116" t="s">
        <v>2656</v>
      </c>
      <c r="AZ292" s="116" t="s">
        <v>2657</v>
      </c>
      <c r="BA292" s="116" t="str">
        <f t="shared" si="101"/>
        <v>R1E</v>
      </c>
    </row>
    <row r="293" spans="1:53" hidden="1" x14ac:dyDescent="0.2">
      <c r="A293" s="37" t="e">
        <f t="shared" si="102"/>
        <v>#N/A</v>
      </c>
      <c r="B293" s="37" t="e">
        <f t="shared" si="103"/>
        <v>#N/A</v>
      </c>
      <c r="C293" s="37"/>
      <c r="D293" s="37">
        <f t="shared" si="104"/>
        <v>0</v>
      </c>
      <c r="E293" s="51">
        <f t="shared" si="108"/>
        <v>0</v>
      </c>
      <c r="F293" s="37" t="str">
        <f t="shared" si="109"/>
        <v/>
      </c>
      <c r="G293" s="51" t="str">
        <f t="shared" si="110"/>
        <v/>
      </c>
      <c r="H293" s="51">
        <f t="shared" si="111"/>
        <v>0</v>
      </c>
      <c r="I293" s="51">
        <f t="shared" si="112"/>
        <v>0</v>
      </c>
      <c r="J293" s="51">
        <f t="shared" si="105"/>
        <v>0</v>
      </c>
      <c r="K293" s="51">
        <f t="shared" si="106"/>
        <v>0</v>
      </c>
      <c r="L293" s="51">
        <f t="shared" si="113"/>
        <v>0</v>
      </c>
      <c r="M293" s="51">
        <f t="shared" si="114"/>
        <v>0</v>
      </c>
      <c r="N293" s="51">
        <f t="shared" si="115"/>
        <v>0</v>
      </c>
      <c r="O293" s="51"/>
      <c r="P293" s="51"/>
      <c r="Q293" s="51">
        <f t="shared" si="107"/>
        <v>0</v>
      </c>
      <c r="R293" s="51">
        <f t="shared" si="107"/>
        <v>0</v>
      </c>
      <c r="S293" s="51">
        <f t="shared" si="107"/>
        <v>0</v>
      </c>
      <c r="T293" s="51">
        <f t="shared" si="107"/>
        <v>0</v>
      </c>
      <c r="U293" s="51">
        <f t="shared" si="116"/>
        <v>0</v>
      </c>
      <c r="V293" s="51"/>
      <c r="W293" s="51"/>
      <c r="X293" s="51"/>
      <c r="Y293" s="37">
        <f t="shared" si="117"/>
        <v>0</v>
      </c>
      <c r="AC293" s="36">
        <f t="shared" si="118"/>
        <v>0</v>
      </c>
      <c r="AE293" s="36">
        <f t="shared" si="125"/>
        <v>0</v>
      </c>
      <c r="AF293" s="36">
        <f t="shared" si="126"/>
        <v>0</v>
      </c>
      <c r="AG293" s="36">
        <f t="shared" si="127"/>
        <v>0</v>
      </c>
      <c r="AH293" s="37"/>
      <c r="AK293" t="str">
        <f t="shared" si="122"/>
        <v/>
      </c>
      <c r="AL293" t="str">
        <f t="shared" si="119"/>
        <v/>
      </c>
      <c r="AM293" s="37">
        <f t="shared" si="123"/>
        <v>0</v>
      </c>
      <c r="AN293" s="37" t="b">
        <f t="shared" si="120"/>
        <v>0</v>
      </c>
      <c r="AO293" s="37">
        <f t="shared" si="124"/>
        <v>0</v>
      </c>
      <c r="AP293" s="36">
        <f t="shared" si="121"/>
        <v>0</v>
      </c>
      <c r="AV293" s="115" t="str">
        <f t="shared" si="100"/>
        <v>R1ECHEADLE HOSPITAL</v>
      </c>
      <c r="AW293" s="116" t="s">
        <v>2688</v>
      </c>
      <c r="AX293" s="116" t="s">
        <v>2689</v>
      </c>
      <c r="AY293" s="116" t="s">
        <v>2688</v>
      </c>
      <c r="AZ293" s="116" t="s">
        <v>2689</v>
      </c>
      <c r="BA293" s="116" t="str">
        <f t="shared" si="101"/>
        <v>R1E</v>
      </c>
    </row>
    <row r="294" spans="1:53" hidden="1" x14ac:dyDescent="0.2">
      <c r="A294" s="37" t="e">
        <f t="shared" si="102"/>
        <v>#N/A</v>
      </c>
      <c r="B294" s="37" t="e">
        <f t="shared" si="103"/>
        <v>#N/A</v>
      </c>
      <c r="C294" s="37"/>
      <c r="D294" s="37">
        <f t="shared" si="104"/>
        <v>0</v>
      </c>
      <c r="E294" s="51">
        <f t="shared" si="108"/>
        <v>0</v>
      </c>
      <c r="F294" s="37" t="str">
        <f t="shared" si="109"/>
        <v/>
      </c>
      <c r="G294" s="51" t="str">
        <f t="shared" si="110"/>
        <v/>
      </c>
      <c r="H294" s="51">
        <f t="shared" si="111"/>
        <v>0</v>
      </c>
      <c r="I294" s="51">
        <f t="shared" si="112"/>
        <v>0</v>
      </c>
      <c r="J294" s="51">
        <f t="shared" si="105"/>
        <v>0</v>
      </c>
      <c r="K294" s="51">
        <f t="shared" si="106"/>
        <v>0</v>
      </c>
      <c r="L294" s="51">
        <f t="shared" si="113"/>
        <v>0</v>
      </c>
      <c r="M294" s="51">
        <f t="shared" si="114"/>
        <v>0</v>
      </c>
      <c r="N294" s="51">
        <f t="shared" si="115"/>
        <v>0</v>
      </c>
      <c r="O294" s="51"/>
      <c r="P294" s="51"/>
      <c r="Q294" s="51">
        <f t="shared" si="107"/>
        <v>0</v>
      </c>
      <c r="R294" s="51">
        <f t="shared" si="107"/>
        <v>0</v>
      </c>
      <c r="S294" s="51">
        <f t="shared" si="107"/>
        <v>0</v>
      </c>
      <c r="T294" s="51">
        <f t="shared" si="107"/>
        <v>0</v>
      </c>
      <c r="U294" s="51">
        <f t="shared" si="116"/>
        <v>0</v>
      </c>
      <c r="V294" s="51"/>
      <c r="W294" s="51"/>
      <c r="X294" s="51"/>
      <c r="Y294" s="37">
        <f t="shared" si="117"/>
        <v>0</v>
      </c>
      <c r="AC294" s="36">
        <f t="shared" si="118"/>
        <v>0</v>
      </c>
      <c r="AE294" s="36">
        <f t="shared" si="125"/>
        <v>0</v>
      </c>
      <c r="AF294" s="36">
        <f t="shared" si="126"/>
        <v>0</v>
      </c>
      <c r="AG294" s="36">
        <f t="shared" si="127"/>
        <v>0</v>
      </c>
      <c r="AH294" s="37"/>
      <c r="AK294" t="str">
        <f t="shared" si="122"/>
        <v/>
      </c>
      <c r="AL294" t="str">
        <f t="shared" si="119"/>
        <v/>
      </c>
      <c r="AM294" s="37">
        <f t="shared" si="123"/>
        <v>0</v>
      </c>
      <c r="AN294" s="37" t="b">
        <f t="shared" si="120"/>
        <v>0</v>
      </c>
      <c r="AO294" s="37">
        <f t="shared" si="124"/>
        <v>0</v>
      </c>
      <c r="AP294" s="36">
        <f t="shared" si="121"/>
        <v>0</v>
      </c>
      <c r="AV294" s="115" t="str">
        <f t="shared" si="100"/>
        <v>R1EDR PARIKH AND PARTNER</v>
      </c>
      <c r="AW294" s="116" t="s">
        <v>2674</v>
      </c>
      <c r="AX294" s="116" t="s">
        <v>2675</v>
      </c>
      <c r="AY294" s="116" t="s">
        <v>2674</v>
      </c>
      <c r="AZ294" s="116" t="s">
        <v>2675</v>
      </c>
      <c r="BA294" s="116" t="str">
        <f t="shared" si="101"/>
        <v>R1E</v>
      </c>
    </row>
    <row r="295" spans="1:53" hidden="1" x14ac:dyDescent="0.2">
      <c r="A295" s="37" t="e">
        <f t="shared" si="102"/>
        <v>#N/A</v>
      </c>
      <c r="B295" s="37" t="e">
        <f t="shared" si="103"/>
        <v>#N/A</v>
      </c>
      <c r="C295" s="37"/>
      <c r="D295" s="37">
        <f t="shared" si="104"/>
        <v>0</v>
      </c>
      <c r="E295" s="51">
        <f t="shared" si="108"/>
        <v>0</v>
      </c>
      <c r="F295" s="37" t="str">
        <f t="shared" si="109"/>
        <v/>
      </c>
      <c r="G295" s="51" t="str">
        <f t="shared" si="110"/>
        <v/>
      </c>
      <c r="H295" s="51">
        <f t="shared" si="111"/>
        <v>0</v>
      </c>
      <c r="I295" s="51">
        <f t="shared" si="112"/>
        <v>0</v>
      </c>
      <c r="J295" s="51">
        <f t="shared" si="105"/>
        <v>0</v>
      </c>
      <c r="K295" s="51">
        <f t="shared" si="106"/>
        <v>0</v>
      </c>
      <c r="L295" s="51">
        <f t="shared" si="113"/>
        <v>0</v>
      </c>
      <c r="M295" s="51">
        <f t="shared" si="114"/>
        <v>0</v>
      </c>
      <c r="N295" s="51">
        <f t="shared" si="115"/>
        <v>0</v>
      </c>
      <c r="O295" s="51"/>
      <c r="P295" s="51"/>
      <c r="Q295" s="51">
        <f t="shared" ref="Q295:T310" si="128">IF(Q94="",0,IF(Q94&gt;100%,1,0))</f>
        <v>0</v>
      </c>
      <c r="R295" s="51">
        <f t="shared" si="128"/>
        <v>0</v>
      </c>
      <c r="S295" s="51">
        <f t="shared" si="128"/>
        <v>0</v>
      </c>
      <c r="T295" s="51">
        <f t="shared" si="128"/>
        <v>0</v>
      </c>
      <c r="U295" s="51">
        <f t="shared" si="116"/>
        <v>0</v>
      </c>
      <c r="V295" s="51"/>
      <c r="W295" s="51"/>
      <c r="X295" s="51"/>
      <c r="Y295" s="37">
        <f t="shared" si="117"/>
        <v>0</v>
      </c>
      <c r="AC295" s="36">
        <f t="shared" si="118"/>
        <v>0</v>
      </c>
      <c r="AE295" s="36">
        <f t="shared" si="125"/>
        <v>0</v>
      </c>
      <c r="AF295" s="36">
        <f t="shared" si="126"/>
        <v>0</v>
      </c>
      <c r="AG295" s="36">
        <f t="shared" si="127"/>
        <v>0</v>
      </c>
      <c r="AH295" s="37"/>
      <c r="AK295" t="str">
        <f t="shared" si="122"/>
        <v/>
      </c>
      <c r="AL295" t="str">
        <f t="shared" si="119"/>
        <v/>
      </c>
      <c r="AM295" s="37">
        <f t="shared" si="123"/>
        <v>0</v>
      </c>
      <c r="AN295" s="37" t="b">
        <f t="shared" si="120"/>
        <v>0</v>
      </c>
      <c r="AO295" s="37">
        <f t="shared" si="124"/>
        <v>0</v>
      </c>
      <c r="AP295" s="36">
        <f t="shared" si="121"/>
        <v>0</v>
      </c>
      <c r="AV295" s="115" t="str">
        <f t="shared" si="100"/>
        <v>R1EDRUG LINK</v>
      </c>
      <c r="AW295" s="116" t="s">
        <v>2676</v>
      </c>
      <c r="AX295" s="116" t="s">
        <v>2677</v>
      </c>
      <c r="AY295" s="116" t="s">
        <v>2676</v>
      </c>
      <c r="AZ295" s="116" t="s">
        <v>2677</v>
      </c>
      <c r="BA295" s="116" t="str">
        <f t="shared" si="101"/>
        <v>R1E</v>
      </c>
    </row>
    <row r="296" spans="1:53" hidden="1" x14ac:dyDescent="0.2">
      <c r="A296" s="37" t="e">
        <f t="shared" si="102"/>
        <v>#N/A</v>
      </c>
      <c r="B296" s="37" t="e">
        <f t="shared" si="103"/>
        <v>#N/A</v>
      </c>
      <c r="C296" s="37"/>
      <c r="D296" s="37">
        <f t="shared" si="104"/>
        <v>0</v>
      </c>
      <c r="E296" s="51">
        <f t="shared" si="108"/>
        <v>0</v>
      </c>
      <c r="F296" s="37" t="str">
        <f t="shared" si="109"/>
        <v/>
      </c>
      <c r="G296" s="51" t="str">
        <f t="shared" si="110"/>
        <v/>
      </c>
      <c r="H296" s="51">
        <f t="shared" si="111"/>
        <v>0</v>
      </c>
      <c r="I296" s="51">
        <f t="shared" si="112"/>
        <v>0</v>
      </c>
      <c r="J296" s="51">
        <f t="shared" si="105"/>
        <v>0</v>
      </c>
      <c r="K296" s="51">
        <f t="shared" si="106"/>
        <v>0</v>
      </c>
      <c r="L296" s="51">
        <f t="shared" si="113"/>
        <v>0</v>
      </c>
      <c r="M296" s="51">
        <f t="shared" si="114"/>
        <v>0</v>
      </c>
      <c r="N296" s="51">
        <f t="shared" si="115"/>
        <v>0</v>
      </c>
      <c r="O296" s="51"/>
      <c r="P296" s="51"/>
      <c r="Q296" s="51">
        <f t="shared" si="128"/>
        <v>0</v>
      </c>
      <c r="R296" s="51">
        <f t="shared" si="128"/>
        <v>0</v>
      </c>
      <c r="S296" s="51">
        <f t="shared" si="128"/>
        <v>0</v>
      </c>
      <c r="T296" s="51">
        <f t="shared" si="128"/>
        <v>0</v>
      </c>
      <c r="U296" s="51">
        <f t="shared" si="116"/>
        <v>0</v>
      </c>
      <c r="V296" s="51"/>
      <c r="W296" s="51"/>
      <c r="X296" s="51"/>
      <c r="Y296" s="37">
        <f t="shared" si="117"/>
        <v>0</v>
      </c>
      <c r="AC296" s="36">
        <f t="shared" si="118"/>
        <v>0</v>
      </c>
      <c r="AE296" s="36">
        <f t="shared" si="125"/>
        <v>0</v>
      </c>
      <c r="AF296" s="36">
        <f t="shared" si="126"/>
        <v>0</v>
      </c>
      <c r="AG296" s="36">
        <f t="shared" si="127"/>
        <v>0</v>
      </c>
      <c r="AH296" s="37"/>
      <c r="AK296" t="str">
        <f t="shared" si="122"/>
        <v/>
      </c>
      <c r="AL296" t="str">
        <f t="shared" si="119"/>
        <v/>
      </c>
      <c r="AM296" s="37">
        <f t="shared" si="123"/>
        <v>0</v>
      </c>
      <c r="AN296" s="37" t="b">
        <f t="shared" si="120"/>
        <v>0</v>
      </c>
      <c r="AO296" s="37">
        <f t="shared" si="124"/>
        <v>0</v>
      </c>
      <c r="AP296" s="36">
        <f t="shared" si="121"/>
        <v>0</v>
      </c>
      <c r="AV296" s="115" t="str">
        <f t="shared" si="100"/>
        <v>R1EHAYWOOD HOSPITAL</v>
      </c>
      <c r="AW296" s="116" t="s">
        <v>2664</v>
      </c>
      <c r="AX296" s="116" t="s">
        <v>2665</v>
      </c>
      <c r="AY296" s="116" t="s">
        <v>2664</v>
      </c>
      <c r="AZ296" s="116" t="s">
        <v>2665</v>
      </c>
      <c r="BA296" s="116" t="str">
        <f t="shared" si="101"/>
        <v>R1E</v>
      </c>
    </row>
    <row r="297" spans="1:53" hidden="1" x14ac:dyDescent="0.2">
      <c r="A297" s="37" t="e">
        <f t="shared" si="102"/>
        <v>#N/A</v>
      </c>
      <c r="B297" s="37" t="e">
        <f t="shared" si="103"/>
        <v>#N/A</v>
      </c>
      <c r="C297" s="37"/>
      <c r="D297" s="37">
        <f t="shared" si="104"/>
        <v>0</v>
      </c>
      <c r="E297" s="51">
        <f t="shared" si="108"/>
        <v>0</v>
      </c>
      <c r="F297" s="37" t="str">
        <f t="shared" si="109"/>
        <v/>
      </c>
      <c r="G297" s="51" t="str">
        <f t="shared" si="110"/>
        <v/>
      </c>
      <c r="H297" s="51">
        <f t="shared" si="111"/>
        <v>0</v>
      </c>
      <c r="I297" s="51">
        <f t="shared" si="112"/>
        <v>0</v>
      </c>
      <c r="J297" s="51">
        <f t="shared" si="105"/>
        <v>0</v>
      </c>
      <c r="K297" s="51">
        <f t="shared" si="106"/>
        <v>0</v>
      </c>
      <c r="L297" s="51">
        <f t="shared" si="113"/>
        <v>0</v>
      </c>
      <c r="M297" s="51">
        <f t="shared" si="114"/>
        <v>0</v>
      </c>
      <c r="N297" s="51">
        <f t="shared" si="115"/>
        <v>0</v>
      </c>
      <c r="O297" s="51"/>
      <c r="P297" s="51"/>
      <c r="Q297" s="51">
        <f t="shared" si="128"/>
        <v>0</v>
      </c>
      <c r="R297" s="51">
        <f t="shared" si="128"/>
        <v>0</v>
      </c>
      <c r="S297" s="51">
        <f t="shared" si="128"/>
        <v>0</v>
      </c>
      <c r="T297" s="51">
        <f t="shared" si="128"/>
        <v>0</v>
      </c>
      <c r="U297" s="51">
        <f t="shared" si="116"/>
        <v>0</v>
      </c>
      <c r="V297" s="51"/>
      <c r="W297" s="51"/>
      <c r="X297" s="51"/>
      <c r="Y297" s="37">
        <f t="shared" si="117"/>
        <v>0</v>
      </c>
      <c r="AC297" s="36">
        <f t="shared" si="118"/>
        <v>0</v>
      </c>
      <c r="AE297" s="36">
        <f t="shared" si="125"/>
        <v>0</v>
      </c>
      <c r="AF297" s="36">
        <f t="shared" si="126"/>
        <v>0</v>
      </c>
      <c r="AG297" s="36">
        <f t="shared" si="127"/>
        <v>0</v>
      </c>
      <c r="AH297" s="37"/>
      <c r="AK297" t="str">
        <f t="shared" si="122"/>
        <v/>
      </c>
      <c r="AL297" t="str">
        <f t="shared" si="119"/>
        <v/>
      </c>
      <c r="AM297" s="37">
        <f t="shared" si="123"/>
        <v>0</v>
      </c>
      <c r="AN297" s="37" t="b">
        <f t="shared" si="120"/>
        <v>0</v>
      </c>
      <c r="AO297" s="37">
        <f t="shared" si="124"/>
        <v>0</v>
      </c>
      <c r="AP297" s="36">
        <f t="shared" si="121"/>
        <v>0</v>
      </c>
      <c r="AV297" s="115" t="str">
        <f t="shared" si="100"/>
        <v>R1EHILLTOP / ST MICHAELS</v>
      </c>
      <c r="AW297" s="116" t="s">
        <v>2678</v>
      </c>
      <c r="AX297" s="116" t="s">
        <v>2679</v>
      </c>
      <c r="AY297" s="116" t="s">
        <v>2678</v>
      </c>
      <c r="AZ297" s="116" t="s">
        <v>2679</v>
      </c>
      <c r="BA297" s="116" t="str">
        <f t="shared" si="101"/>
        <v>R1E</v>
      </c>
    </row>
    <row r="298" spans="1:53" hidden="1" x14ac:dyDescent="0.2">
      <c r="A298" s="37" t="e">
        <f t="shared" si="102"/>
        <v>#N/A</v>
      </c>
      <c r="B298" s="37" t="e">
        <f t="shared" si="103"/>
        <v>#N/A</v>
      </c>
      <c r="C298" s="37"/>
      <c r="D298" s="37">
        <f t="shared" si="104"/>
        <v>0</v>
      </c>
      <c r="E298" s="51">
        <f t="shared" si="108"/>
        <v>0</v>
      </c>
      <c r="F298" s="37" t="str">
        <f t="shared" si="109"/>
        <v/>
      </c>
      <c r="G298" s="51" t="str">
        <f t="shared" si="110"/>
        <v/>
      </c>
      <c r="H298" s="51">
        <f t="shared" si="111"/>
        <v>0</v>
      </c>
      <c r="I298" s="51">
        <f t="shared" si="112"/>
        <v>0</v>
      </c>
      <c r="J298" s="51">
        <f t="shared" si="105"/>
        <v>0</v>
      </c>
      <c r="K298" s="51">
        <f t="shared" si="106"/>
        <v>0</v>
      </c>
      <c r="L298" s="51">
        <f t="shared" si="113"/>
        <v>0</v>
      </c>
      <c r="M298" s="51">
        <f t="shared" si="114"/>
        <v>0</v>
      </c>
      <c r="N298" s="51">
        <f t="shared" si="115"/>
        <v>0</v>
      </c>
      <c r="O298" s="51"/>
      <c r="P298" s="51"/>
      <c r="Q298" s="51">
        <f t="shared" si="128"/>
        <v>0</v>
      </c>
      <c r="R298" s="51">
        <f t="shared" si="128"/>
        <v>0</v>
      </c>
      <c r="S298" s="51">
        <f t="shared" si="128"/>
        <v>0</v>
      </c>
      <c r="T298" s="51">
        <f t="shared" si="128"/>
        <v>0</v>
      </c>
      <c r="U298" s="51">
        <f t="shared" si="116"/>
        <v>0</v>
      </c>
      <c r="V298" s="51"/>
      <c r="W298" s="51"/>
      <c r="X298" s="51"/>
      <c r="Y298" s="37">
        <f t="shared" si="117"/>
        <v>0</v>
      </c>
      <c r="AC298" s="36">
        <f t="shared" si="118"/>
        <v>0</v>
      </c>
      <c r="AE298" s="36">
        <f t="shared" si="125"/>
        <v>0</v>
      </c>
      <c r="AF298" s="36">
        <f t="shared" si="126"/>
        <v>0</v>
      </c>
      <c r="AG298" s="36">
        <f t="shared" si="127"/>
        <v>0</v>
      </c>
      <c r="AH298" s="37"/>
      <c r="AK298" t="str">
        <f t="shared" si="122"/>
        <v/>
      </c>
      <c r="AL298" t="str">
        <f t="shared" si="119"/>
        <v/>
      </c>
      <c r="AM298" s="37">
        <f t="shared" si="123"/>
        <v>0</v>
      </c>
      <c r="AN298" s="37" t="b">
        <f t="shared" si="120"/>
        <v>0</v>
      </c>
      <c r="AO298" s="37">
        <f t="shared" si="124"/>
        <v>0</v>
      </c>
      <c r="AP298" s="36">
        <f t="shared" si="121"/>
        <v>0</v>
      </c>
      <c r="AV298" s="115" t="str">
        <f t="shared" si="100"/>
        <v>R1EKEELE UNIVERSITY</v>
      </c>
      <c r="AW298" s="116" t="s">
        <v>2682</v>
      </c>
      <c r="AX298" s="116" t="s">
        <v>2683</v>
      </c>
      <c r="AY298" s="116" t="s">
        <v>2682</v>
      </c>
      <c r="AZ298" s="116" t="s">
        <v>2683</v>
      </c>
      <c r="BA298" s="116" t="str">
        <f t="shared" si="101"/>
        <v>R1E</v>
      </c>
    </row>
    <row r="299" spans="1:53" hidden="1" x14ac:dyDescent="0.2">
      <c r="A299" s="37" t="e">
        <f t="shared" si="102"/>
        <v>#N/A</v>
      </c>
      <c r="B299" s="37" t="e">
        <f t="shared" si="103"/>
        <v>#N/A</v>
      </c>
      <c r="C299" s="37"/>
      <c r="D299" s="37">
        <f t="shared" si="104"/>
        <v>0</v>
      </c>
      <c r="E299" s="51">
        <f t="shared" si="108"/>
        <v>0</v>
      </c>
      <c r="F299" s="37" t="str">
        <f t="shared" si="109"/>
        <v/>
      </c>
      <c r="G299" s="51" t="str">
        <f t="shared" si="110"/>
        <v/>
      </c>
      <c r="H299" s="51">
        <f t="shared" si="111"/>
        <v>0</v>
      </c>
      <c r="I299" s="51">
        <f t="shared" si="112"/>
        <v>0</v>
      </c>
      <c r="J299" s="51">
        <f t="shared" si="105"/>
        <v>0</v>
      </c>
      <c r="K299" s="51">
        <f t="shared" si="106"/>
        <v>0</v>
      </c>
      <c r="L299" s="51">
        <f t="shared" si="113"/>
        <v>0</v>
      </c>
      <c r="M299" s="51">
        <f t="shared" si="114"/>
        <v>0</v>
      </c>
      <c r="N299" s="51">
        <f t="shared" si="115"/>
        <v>0</v>
      </c>
      <c r="O299" s="51"/>
      <c r="P299" s="51"/>
      <c r="Q299" s="51">
        <f t="shared" si="128"/>
        <v>0</v>
      </c>
      <c r="R299" s="51">
        <f t="shared" si="128"/>
        <v>0</v>
      </c>
      <c r="S299" s="51">
        <f t="shared" si="128"/>
        <v>0</v>
      </c>
      <c r="T299" s="51">
        <f t="shared" si="128"/>
        <v>0</v>
      </c>
      <c r="U299" s="51">
        <f t="shared" si="116"/>
        <v>0</v>
      </c>
      <c r="V299" s="51"/>
      <c r="W299" s="51"/>
      <c r="X299" s="51"/>
      <c r="Y299" s="37">
        <f t="shared" si="117"/>
        <v>0</v>
      </c>
      <c r="AC299" s="36">
        <f t="shared" si="118"/>
        <v>0</v>
      </c>
      <c r="AE299" s="36">
        <f t="shared" si="125"/>
        <v>0</v>
      </c>
      <c r="AF299" s="36">
        <f t="shared" si="126"/>
        <v>0</v>
      </c>
      <c r="AG299" s="36">
        <f t="shared" si="127"/>
        <v>0</v>
      </c>
      <c r="AH299" s="37"/>
      <c r="AK299" t="str">
        <f t="shared" si="122"/>
        <v/>
      </c>
      <c r="AL299" t="str">
        <f t="shared" si="119"/>
        <v/>
      </c>
      <c r="AM299" s="37">
        <f t="shared" si="123"/>
        <v>0</v>
      </c>
      <c r="AN299" s="37" t="b">
        <f t="shared" si="120"/>
        <v>0</v>
      </c>
      <c r="AO299" s="37">
        <f t="shared" si="124"/>
        <v>0</v>
      </c>
      <c r="AP299" s="36">
        <f t="shared" si="121"/>
        <v>0</v>
      </c>
      <c r="AV299" s="115" t="str">
        <f t="shared" si="100"/>
        <v>R1ELEEK MOORLANDS HOSPITAL</v>
      </c>
      <c r="AW299" s="116" t="s">
        <v>2686</v>
      </c>
      <c r="AX299" s="116" t="s">
        <v>2687</v>
      </c>
      <c r="AY299" s="116" t="s">
        <v>2686</v>
      </c>
      <c r="AZ299" s="116" t="s">
        <v>2687</v>
      </c>
      <c r="BA299" s="116" t="str">
        <f t="shared" si="101"/>
        <v>R1E</v>
      </c>
    </row>
    <row r="300" spans="1:53" hidden="1" x14ac:dyDescent="0.2">
      <c r="A300" s="37" t="e">
        <f t="shared" si="102"/>
        <v>#N/A</v>
      </c>
      <c r="B300" s="37" t="e">
        <f t="shared" si="103"/>
        <v>#N/A</v>
      </c>
      <c r="C300" s="37"/>
      <c r="D300" s="37">
        <f t="shared" si="104"/>
        <v>0</v>
      </c>
      <c r="E300" s="51">
        <f t="shared" si="108"/>
        <v>0</v>
      </c>
      <c r="F300" s="37" t="str">
        <f t="shared" si="109"/>
        <v/>
      </c>
      <c r="G300" s="51" t="str">
        <f t="shared" si="110"/>
        <v/>
      </c>
      <c r="H300" s="51">
        <f t="shared" si="111"/>
        <v>0</v>
      </c>
      <c r="I300" s="51">
        <f t="shared" si="112"/>
        <v>0</v>
      </c>
      <c r="J300" s="51">
        <f t="shared" si="105"/>
        <v>0</v>
      </c>
      <c r="K300" s="51">
        <f t="shared" si="106"/>
        <v>0</v>
      </c>
      <c r="L300" s="51">
        <f t="shared" si="113"/>
        <v>0</v>
      </c>
      <c r="M300" s="51">
        <f t="shared" si="114"/>
        <v>0</v>
      </c>
      <c r="N300" s="51">
        <f t="shared" si="115"/>
        <v>0</v>
      </c>
      <c r="O300" s="51"/>
      <c r="P300" s="51"/>
      <c r="Q300" s="51">
        <f t="shared" si="128"/>
        <v>0</v>
      </c>
      <c r="R300" s="51">
        <f t="shared" si="128"/>
        <v>0</v>
      </c>
      <c r="S300" s="51">
        <f t="shared" si="128"/>
        <v>0</v>
      </c>
      <c r="T300" s="51">
        <f t="shared" si="128"/>
        <v>0</v>
      </c>
      <c r="U300" s="51">
        <f t="shared" si="116"/>
        <v>0</v>
      </c>
      <c r="V300" s="51"/>
      <c r="W300" s="51"/>
      <c r="X300" s="51"/>
      <c r="Y300" s="37">
        <f t="shared" si="117"/>
        <v>0</v>
      </c>
      <c r="AC300" s="36">
        <f t="shared" si="118"/>
        <v>0</v>
      </c>
      <c r="AE300" s="36">
        <f t="shared" si="125"/>
        <v>0</v>
      </c>
      <c r="AF300" s="36">
        <f t="shared" si="126"/>
        <v>0</v>
      </c>
      <c r="AG300" s="36">
        <f t="shared" si="127"/>
        <v>0</v>
      </c>
      <c r="AH300" s="37"/>
      <c r="AK300" t="str">
        <f t="shared" si="122"/>
        <v/>
      </c>
      <c r="AL300" t="str">
        <f t="shared" si="119"/>
        <v/>
      </c>
      <c r="AM300" s="37">
        <f t="shared" si="123"/>
        <v>0</v>
      </c>
      <c r="AN300" s="37" t="b">
        <f t="shared" si="120"/>
        <v>0</v>
      </c>
      <c r="AO300" s="37">
        <f t="shared" si="124"/>
        <v>0</v>
      </c>
      <c r="AP300" s="36">
        <f t="shared" si="121"/>
        <v>0</v>
      </c>
      <c r="AV300" s="115" t="str">
        <f t="shared" si="100"/>
        <v>R1ELONGTON HOSPITAL</v>
      </c>
      <c r="AW300" s="116" t="s">
        <v>2670</v>
      </c>
      <c r="AX300" s="116" t="s">
        <v>2671</v>
      </c>
      <c r="AY300" s="116" t="s">
        <v>2670</v>
      </c>
      <c r="AZ300" s="116" t="s">
        <v>2671</v>
      </c>
      <c r="BA300" s="116" t="str">
        <f t="shared" si="101"/>
        <v>R1E</v>
      </c>
    </row>
    <row r="301" spans="1:53" hidden="1" x14ac:dyDescent="0.2">
      <c r="A301" s="37" t="e">
        <f t="shared" si="102"/>
        <v>#N/A</v>
      </c>
      <c r="B301" s="37" t="e">
        <f t="shared" si="103"/>
        <v>#N/A</v>
      </c>
      <c r="C301" s="37"/>
      <c r="D301" s="37">
        <f t="shared" si="104"/>
        <v>0</v>
      </c>
      <c r="E301" s="51">
        <f t="shared" si="108"/>
        <v>0</v>
      </c>
      <c r="F301" s="37" t="str">
        <f t="shared" si="109"/>
        <v/>
      </c>
      <c r="G301" s="51" t="str">
        <f t="shared" si="110"/>
        <v/>
      </c>
      <c r="H301" s="51">
        <f t="shared" si="111"/>
        <v>0</v>
      </c>
      <c r="I301" s="51">
        <f t="shared" si="112"/>
        <v>0</v>
      </c>
      <c r="J301" s="51">
        <f t="shared" si="105"/>
        <v>0</v>
      </c>
      <c r="K301" s="51">
        <f t="shared" si="106"/>
        <v>0</v>
      </c>
      <c r="L301" s="51">
        <f t="shared" si="113"/>
        <v>0</v>
      </c>
      <c r="M301" s="51">
        <f t="shared" si="114"/>
        <v>0</v>
      </c>
      <c r="N301" s="51">
        <f t="shared" si="115"/>
        <v>0</v>
      </c>
      <c r="O301" s="51"/>
      <c r="P301" s="51"/>
      <c r="Q301" s="51">
        <f t="shared" si="128"/>
        <v>0</v>
      </c>
      <c r="R301" s="51">
        <f t="shared" si="128"/>
        <v>0</v>
      </c>
      <c r="S301" s="51">
        <f t="shared" si="128"/>
        <v>0</v>
      </c>
      <c r="T301" s="51">
        <f t="shared" si="128"/>
        <v>0</v>
      </c>
      <c r="U301" s="51">
        <f t="shared" si="116"/>
        <v>0</v>
      </c>
      <c r="V301" s="51"/>
      <c r="W301" s="51"/>
      <c r="X301" s="51"/>
      <c r="Y301" s="37">
        <f t="shared" si="117"/>
        <v>0</v>
      </c>
      <c r="AC301" s="36">
        <f t="shared" si="118"/>
        <v>0</v>
      </c>
      <c r="AE301" s="36">
        <f t="shared" si="125"/>
        <v>0</v>
      </c>
      <c r="AF301" s="36">
        <f t="shared" si="126"/>
        <v>0</v>
      </c>
      <c r="AG301" s="36">
        <f t="shared" si="127"/>
        <v>0</v>
      </c>
      <c r="AH301" s="37"/>
      <c r="AK301" t="str">
        <f t="shared" si="122"/>
        <v/>
      </c>
      <c r="AL301" t="str">
        <f t="shared" si="119"/>
        <v/>
      </c>
      <c r="AM301" s="37">
        <f t="shared" si="123"/>
        <v>0</v>
      </c>
      <c r="AN301" s="37" t="b">
        <f t="shared" si="120"/>
        <v>0</v>
      </c>
      <c r="AO301" s="37">
        <f t="shared" si="124"/>
        <v>0</v>
      </c>
      <c r="AP301" s="36">
        <f t="shared" si="121"/>
        <v>0</v>
      </c>
      <c r="AV301" s="115" t="str">
        <f t="shared" si="100"/>
        <v>R1EMAIN BUILDING CITY GENERAL HOSPITAL</v>
      </c>
      <c r="AW301" s="116" t="s">
        <v>2694</v>
      </c>
      <c r="AX301" s="116" t="s">
        <v>2695</v>
      </c>
      <c r="AY301" s="116" t="s">
        <v>2694</v>
      </c>
      <c r="AZ301" s="116" t="s">
        <v>2695</v>
      </c>
      <c r="BA301" s="116" t="str">
        <f t="shared" si="101"/>
        <v>R1E</v>
      </c>
    </row>
    <row r="302" spans="1:53" hidden="1" x14ac:dyDescent="0.2">
      <c r="A302" s="37" t="e">
        <f t="shared" si="102"/>
        <v>#N/A</v>
      </c>
      <c r="B302" s="37" t="e">
        <f t="shared" si="103"/>
        <v>#N/A</v>
      </c>
      <c r="C302" s="37"/>
      <c r="D302" s="37">
        <f t="shared" si="104"/>
        <v>0</v>
      </c>
      <c r="E302" s="51">
        <f t="shared" si="108"/>
        <v>0</v>
      </c>
      <c r="F302" s="37" t="str">
        <f t="shared" si="109"/>
        <v/>
      </c>
      <c r="G302" s="51" t="str">
        <f t="shared" si="110"/>
        <v/>
      </c>
      <c r="H302" s="51">
        <f t="shared" si="111"/>
        <v>0</v>
      </c>
      <c r="I302" s="51">
        <f t="shared" si="112"/>
        <v>0</v>
      </c>
      <c r="J302" s="51">
        <f t="shared" si="105"/>
        <v>0</v>
      </c>
      <c r="K302" s="51">
        <f t="shared" si="106"/>
        <v>0</v>
      </c>
      <c r="L302" s="51">
        <f t="shared" si="113"/>
        <v>0</v>
      </c>
      <c r="M302" s="51">
        <f t="shared" si="114"/>
        <v>0</v>
      </c>
      <c r="N302" s="51">
        <f t="shared" si="115"/>
        <v>0</v>
      </c>
      <c r="O302" s="51"/>
      <c r="P302" s="51"/>
      <c r="Q302" s="51">
        <f t="shared" si="128"/>
        <v>0</v>
      </c>
      <c r="R302" s="51">
        <f t="shared" si="128"/>
        <v>0</v>
      </c>
      <c r="S302" s="51">
        <f t="shared" si="128"/>
        <v>0</v>
      </c>
      <c r="T302" s="51">
        <f t="shared" si="128"/>
        <v>0</v>
      </c>
      <c r="U302" s="51">
        <f t="shared" si="116"/>
        <v>0</v>
      </c>
      <c r="V302" s="51"/>
      <c r="W302" s="51"/>
      <c r="X302" s="51"/>
      <c r="Y302" s="37">
        <f t="shared" si="117"/>
        <v>0</v>
      </c>
      <c r="AC302" s="36">
        <f t="shared" si="118"/>
        <v>0</v>
      </c>
      <c r="AE302" s="36">
        <f t="shared" si="125"/>
        <v>0</v>
      </c>
      <c r="AF302" s="36">
        <f t="shared" si="126"/>
        <v>0</v>
      </c>
      <c r="AG302" s="36">
        <f t="shared" si="127"/>
        <v>0</v>
      </c>
      <c r="AH302" s="37"/>
      <c r="AK302" t="str">
        <f t="shared" si="122"/>
        <v/>
      </c>
      <c r="AL302" t="str">
        <f t="shared" si="119"/>
        <v/>
      </c>
      <c r="AM302" s="37">
        <f t="shared" si="123"/>
        <v>0</v>
      </c>
      <c r="AN302" s="37" t="b">
        <f t="shared" si="120"/>
        <v>0</v>
      </c>
      <c r="AO302" s="37">
        <f t="shared" si="124"/>
        <v>0</v>
      </c>
      <c r="AP302" s="36">
        <f t="shared" si="121"/>
        <v>0</v>
      </c>
      <c r="AV302" s="115" t="str">
        <f t="shared" si="100"/>
        <v>R1ENORTH STAFFS URGENT CARE</v>
      </c>
      <c r="AW302" s="116" t="s">
        <v>2672</v>
      </c>
      <c r="AX302" s="116" t="s">
        <v>2673</v>
      </c>
      <c r="AY302" s="116" t="s">
        <v>2672</v>
      </c>
      <c r="AZ302" s="116" t="s">
        <v>2673</v>
      </c>
      <c r="BA302" s="116" t="str">
        <f t="shared" si="101"/>
        <v>R1E</v>
      </c>
    </row>
    <row r="303" spans="1:53" hidden="1" x14ac:dyDescent="0.2">
      <c r="A303" s="37" t="e">
        <f t="shared" si="102"/>
        <v>#N/A</v>
      </c>
      <c r="B303" s="37" t="e">
        <f t="shared" si="103"/>
        <v>#N/A</v>
      </c>
      <c r="C303" s="37"/>
      <c r="D303" s="37">
        <f t="shared" si="104"/>
        <v>0</v>
      </c>
      <c r="E303" s="51">
        <f t="shared" si="108"/>
        <v>0</v>
      </c>
      <c r="F303" s="37" t="str">
        <f t="shared" si="109"/>
        <v/>
      </c>
      <c r="G303" s="51" t="str">
        <f t="shared" si="110"/>
        <v/>
      </c>
      <c r="H303" s="51">
        <f t="shared" si="111"/>
        <v>0</v>
      </c>
      <c r="I303" s="51">
        <f t="shared" si="112"/>
        <v>0</v>
      </c>
      <c r="J303" s="51">
        <f t="shared" si="105"/>
        <v>0</v>
      </c>
      <c r="K303" s="51">
        <f t="shared" si="106"/>
        <v>0</v>
      </c>
      <c r="L303" s="51">
        <f t="shared" si="113"/>
        <v>0</v>
      </c>
      <c r="M303" s="51">
        <f t="shared" si="114"/>
        <v>0</v>
      </c>
      <c r="N303" s="51">
        <f t="shared" si="115"/>
        <v>0</v>
      </c>
      <c r="O303" s="51"/>
      <c r="P303" s="51"/>
      <c r="Q303" s="51">
        <f t="shared" si="128"/>
        <v>0</v>
      </c>
      <c r="R303" s="51">
        <f t="shared" si="128"/>
        <v>0</v>
      </c>
      <c r="S303" s="51">
        <f t="shared" si="128"/>
        <v>0</v>
      </c>
      <c r="T303" s="51">
        <f t="shared" si="128"/>
        <v>0</v>
      </c>
      <c r="U303" s="51">
        <f t="shared" si="116"/>
        <v>0</v>
      </c>
      <c r="V303" s="51"/>
      <c r="W303" s="51"/>
      <c r="X303" s="51"/>
      <c r="Y303" s="37">
        <f t="shared" si="117"/>
        <v>0</v>
      </c>
      <c r="AC303" s="36">
        <f t="shared" si="118"/>
        <v>0</v>
      </c>
      <c r="AE303" s="36">
        <f t="shared" si="125"/>
        <v>0</v>
      </c>
      <c r="AF303" s="36">
        <f t="shared" si="126"/>
        <v>0</v>
      </c>
      <c r="AG303" s="36">
        <f t="shared" si="127"/>
        <v>0</v>
      </c>
      <c r="AH303" s="37"/>
      <c r="AK303" t="str">
        <f t="shared" si="122"/>
        <v/>
      </c>
      <c r="AL303" t="str">
        <f t="shared" si="119"/>
        <v/>
      </c>
      <c r="AM303" s="37">
        <f t="shared" si="123"/>
        <v>0</v>
      </c>
      <c r="AN303" s="37" t="b">
        <f t="shared" si="120"/>
        <v>0</v>
      </c>
      <c r="AO303" s="37">
        <f t="shared" si="124"/>
        <v>0</v>
      </c>
      <c r="AP303" s="36">
        <f t="shared" si="121"/>
        <v>0</v>
      </c>
      <c r="AV303" s="115" t="str">
        <f t="shared" si="100"/>
        <v>R1EOAKWOOD</v>
      </c>
      <c r="AW303" s="116" t="s">
        <v>2692</v>
      </c>
      <c r="AX303" s="116" t="s">
        <v>2693</v>
      </c>
      <c r="AY303" s="116" t="s">
        <v>2692</v>
      </c>
      <c r="AZ303" s="116" t="s">
        <v>2693</v>
      </c>
      <c r="BA303" s="116" t="str">
        <f t="shared" si="101"/>
        <v>R1E</v>
      </c>
    </row>
    <row r="304" spans="1:53" hidden="1" x14ac:dyDescent="0.2">
      <c r="A304" s="37" t="e">
        <f t="shared" si="102"/>
        <v>#N/A</v>
      </c>
      <c r="B304" s="37" t="e">
        <f t="shared" si="103"/>
        <v>#N/A</v>
      </c>
      <c r="C304" s="37"/>
      <c r="D304" s="37">
        <f t="shared" si="104"/>
        <v>0</v>
      </c>
      <c r="E304" s="51">
        <f t="shared" si="108"/>
        <v>0</v>
      </c>
      <c r="F304" s="37" t="str">
        <f t="shared" si="109"/>
        <v/>
      </c>
      <c r="G304" s="51" t="str">
        <f t="shared" si="110"/>
        <v/>
      </c>
      <c r="H304" s="51">
        <f t="shared" si="111"/>
        <v>0</v>
      </c>
      <c r="I304" s="51">
        <f t="shared" si="112"/>
        <v>0</v>
      </c>
      <c r="J304" s="51">
        <f t="shared" si="105"/>
        <v>0</v>
      </c>
      <c r="K304" s="51">
        <f t="shared" si="106"/>
        <v>0</v>
      </c>
      <c r="L304" s="51">
        <f t="shared" si="113"/>
        <v>0</v>
      </c>
      <c r="M304" s="51">
        <f t="shared" si="114"/>
        <v>0</v>
      </c>
      <c r="N304" s="51">
        <f t="shared" si="115"/>
        <v>0</v>
      </c>
      <c r="O304" s="51"/>
      <c r="P304" s="51"/>
      <c r="Q304" s="51">
        <f t="shared" si="128"/>
        <v>0</v>
      </c>
      <c r="R304" s="51">
        <f t="shared" si="128"/>
        <v>0</v>
      </c>
      <c r="S304" s="51">
        <f t="shared" si="128"/>
        <v>0</v>
      </c>
      <c r="T304" s="51">
        <f t="shared" si="128"/>
        <v>0</v>
      </c>
      <c r="U304" s="51">
        <f t="shared" si="116"/>
        <v>0</v>
      </c>
      <c r="V304" s="51"/>
      <c r="W304" s="51"/>
      <c r="X304" s="51"/>
      <c r="Y304" s="37">
        <f t="shared" si="117"/>
        <v>0</v>
      </c>
      <c r="AC304" s="36">
        <f t="shared" si="118"/>
        <v>0</v>
      </c>
      <c r="AE304" s="36">
        <f t="shared" si="125"/>
        <v>0</v>
      </c>
      <c r="AF304" s="36">
        <f t="shared" si="126"/>
        <v>0</v>
      </c>
      <c r="AG304" s="36">
        <f t="shared" si="127"/>
        <v>0</v>
      </c>
      <c r="AH304" s="37"/>
      <c r="AK304" t="str">
        <f t="shared" si="122"/>
        <v/>
      </c>
      <c r="AL304" t="str">
        <f t="shared" si="119"/>
        <v/>
      </c>
      <c r="AM304" s="37">
        <f t="shared" si="123"/>
        <v>0</v>
      </c>
      <c r="AN304" s="37" t="b">
        <f t="shared" si="120"/>
        <v>0</v>
      </c>
      <c r="AO304" s="37">
        <f t="shared" si="124"/>
        <v>0</v>
      </c>
      <c r="AP304" s="36">
        <f t="shared" si="121"/>
        <v>0</v>
      </c>
      <c r="AV304" s="115" t="str">
        <f t="shared" si="100"/>
        <v>R1EREHABILITATION MEDICINE</v>
      </c>
      <c r="AW304" s="116" t="s">
        <v>2708</v>
      </c>
      <c r="AX304" s="116" t="s">
        <v>2709</v>
      </c>
      <c r="AY304" s="116" t="s">
        <v>2708</v>
      </c>
      <c r="AZ304" s="116" t="s">
        <v>2709</v>
      </c>
      <c r="BA304" s="116" t="str">
        <f t="shared" si="101"/>
        <v>R1E</v>
      </c>
    </row>
    <row r="305" spans="1:53" hidden="1" x14ac:dyDescent="0.2">
      <c r="A305" s="37" t="e">
        <f t="shared" si="102"/>
        <v>#N/A</v>
      </c>
      <c r="B305" s="37" t="e">
        <f t="shared" si="103"/>
        <v>#N/A</v>
      </c>
      <c r="C305" s="37"/>
      <c r="D305" s="37">
        <f t="shared" si="104"/>
        <v>0</v>
      </c>
      <c r="E305" s="51">
        <f t="shared" si="108"/>
        <v>0</v>
      </c>
      <c r="F305" s="37" t="str">
        <f t="shared" si="109"/>
        <v/>
      </c>
      <c r="G305" s="51" t="str">
        <f t="shared" si="110"/>
        <v/>
      </c>
      <c r="H305" s="51">
        <f t="shared" si="111"/>
        <v>0</v>
      </c>
      <c r="I305" s="51">
        <f t="shared" si="112"/>
        <v>0</v>
      </c>
      <c r="J305" s="51">
        <f t="shared" si="105"/>
        <v>0</v>
      </c>
      <c r="K305" s="51">
        <f t="shared" si="106"/>
        <v>0</v>
      </c>
      <c r="L305" s="51">
        <f t="shared" si="113"/>
        <v>0</v>
      </c>
      <c r="M305" s="51">
        <f t="shared" si="114"/>
        <v>0</v>
      </c>
      <c r="N305" s="51">
        <f t="shared" si="115"/>
        <v>0</v>
      </c>
      <c r="O305" s="51"/>
      <c r="P305" s="51"/>
      <c r="Q305" s="51">
        <f t="shared" si="128"/>
        <v>0</v>
      </c>
      <c r="R305" s="51">
        <f t="shared" si="128"/>
        <v>0</v>
      </c>
      <c r="S305" s="51">
        <f t="shared" si="128"/>
        <v>0</v>
      </c>
      <c r="T305" s="51">
        <f t="shared" si="128"/>
        <v>0</v>
      </c>
      <c r="U305" s="51">
        <f t="shared" si="116"/>
        <v>0</v>
      </c>
      <c r="V305" s="51"/>
      <c r="W305" s="51"/>
      <c r="X305" s="51"/>
      <c r="Y305" s="37">
        <f t="shared" si="117"/>
        <v>0</v>
      </c>
      <c r="AC305" s="36">
        <f t="shared" si="118"/>
        <v>0</v>
      </c>
      <c r="AE305" s="36">
        <f t="shared" si="125"/>
        <v>0</v>
      </c>
      <c r="AF305" s="36">
        <f t="shared" si="126"/>
        <v>0</v>
      </c>
      <c r="AG305" s="36">
        <f t="shared" si="127"/>
        <v>0</v>
      </c>
      <c r="AH305" s="37"/>
      <c r="AK305" t="str">
        <f t="shared" si="122"/>
        <v/>
      </c>
      <c r="AL305" t="str">
        <f t="shared" si="119"/>
        <v/>
      </c>
      <c r="AM305" s="37">
        <f t="shared" si="123"/>
        <v>0</v>
      </c>
      <c r="AN305" s="37" t="b">
        <f t="shared" si="120"/>
        <v>0</v>
      </c>
      <c r="AO305" s="37">
        <f t="shared" si="124"/>
        <v>0</v>
      </c>
      <c r="AP305" s="36">
        <f t="shared" si="121"/>
        <v>0</v>
      </c>
      <c r="AV305" s="115" t="str">
        <f t="shared" si="100"/>
        <v>R1ESAMUEL JOHNSON COMMUNITY HOSPITAL</v>
      </c>
      <c r="AW305" s="116" t="s">
        <v>2658</v>
      </c>
      <c r="AX305" s="116" t="s">
        <v>2659</v>
      </c>
      <c r="AY305" s="116" t="s">
        <v>2658</v>
      </c>
      <c r="AZ305" s="116" t="s">
        <v>2659</v>
      </c>
      <c r="BA305" s="116" t="str">
        <f t="shared" si="101"/>
        <v>R1E</v>
      </c>
    </row>
    <row r="306" spans="1:53" hidden="1" x14ac:dyDescent="0.2">
      <c r="A306" s="37" t="e">
        <f t="shared" si="102"/>
        <v>#N/A</v>
      </c>
      <c r="B306" s="37" t="e">
        <f t="shared" si="103"/>
        <v>#N/A</v>
      </c>
      <c r="C306" s="37"/>
      <c r="D306" s="37">
        <f t="shared" si="104"/>
        <v>0</v>
      </c>
      <c r="E306" s="51">
        <f t="shared" si="108"/>
        <v>0</v>
      </c>
      <c r="F306" s="37" t="str">
        <f t="shared" si="109"/>
        <v/>
      </c>
      <c r="G306" s="51" t="str">
        <f t="shared" si="110"/>
        <v/>
      </c>
      <c r="H306" s="51">
        <f t="shared" si="111"/>
        <v>0</v>
      </c>
      <c r="I306" s="51">
        <f t="shared" si="112"/>
        <v>0</v>
      </c>
      <c r="J306" s="51">
        <f t="shared" si="105"/>
        <v>0</v>
      </c>
      <c r="K306" s="51">
        <f t="shared" si="106"/>
        <v>0</v>
      </c>
      <c r="L306" s="51">
        <f t="shared" si="113"/>
        <v>0</v>
      </c>
      <c r="M306" s="51">
        <f t="shared" si="114"/>
        <v>0</v>
      </c>
      <c r="N306" s="51">
        <f t="shared" si="115"/>
        <v>0</v>
      </c>
      <c r="O306" s="51"/>
      <c r="P306" s="51"/>
      <c r="Q306" s="51">
        <f t="shared" si="128"/>
        <v>0</v>
      </c>
      <c r="R306" s="51">
        <f t="shared" si="128"/>
        <v>0</v>
      </c>
      <c r="S306" s="51">
        <f t="shared" si="128"/>
        <v>0</v>
      </c>
      <c r="T306" s="51">
        <f t="shared" si="128"/>
        <v>0</v>
      </c>
      <c r="U306" s="51">
        <f t="shared" si="116"/>
        <v>0</v>
      </c>
      <c r="V306" s="51"/>
      <c r="W306" s="51"/>
      <c r="X306" s="51"/>
      <c r="Y306" s="37">
        <f t="shared" si="117"/>
        <v>0</v>
      </c>
      <c r="AC306" s="36">
        <f t="shared" si="118"/>
        <v>0</v>
      </c>
      <c r="AE306" s="36">
        <f t="shared" si="125"/>
        <v>0</v>
      </c>
      <c r="AF306" s="36">
        <f t="shared" si="126"/>
        <v>0</v>
      </c>
      <c r="AG306" s="36">
        <f t="shared" si="127"/>
        <v>0</v>
      </c>
      <c r="AH306" s="37"/>
      <c r="AK306" t="str">
        <f t="shared" si="122"/>
        <v/>
      </c>
      <c r="AL306" t="str">
        <f t="shared" si="119"/>
        <v/>
      </c>
      <c r="AM306" s="37">
        <f t="shared" si="123"/>
        <v>0</v>
      </c>
      <c r="AN306" s="37" t="b">
        <f t="shared" si="120"/>
        <v>0</v>
      </c>
      <c r="AO306" s="37">
        <f t="shared" si="124"/>
        <v>0</v>
      </c>
      <c r="AP306" s="36">
        <f t="shared" si="121"/>
        <v>0</v>
      </c>
      <c r="AV306" s="115" t="str">
        <f t="shared" si="100"/>
        <v>R1ESIR ROBERT PEEL HOSPITAL</v>
      </c>
      <c r="AW306" s="116" t="s">
        <v>2660</v>
      </c>
      <c r="AX306" s="116" t="s">
        <v>2661</v>
      </c>
      <c r="AY306" s="116" t="s">
        <v>2660</v>
      </c>
      <c r="AZ306" s="116" t="s">
        <v>2661</v>
      </c>
      <c r="BA306" s="116" t="str">
        <f t="shared" si="101"/>
        <v>R1E</v>
      </c>
    </row>
    <row r="307" spans="1:53" hidden="1" x14ac:dyDescent="0.2">
      <c r="A307" s="37" t="e">
        <f t="shared" si="102"/>
        <v>#N/A</v>
      </c>
      <c r="B307" s="37" t="e">
        <f t="shared" si="103"/>
        <v>#N/A</v>
      </c>
      <c r="C307" s="37"/>
      <c r="D307" s="37">
        <f t="shared" si="104"/>
        <v>0</v>
      </c>
      <c r="E307" s="51">
        <f t="shared" si="108"/>
        <v>0</v>
      </c>
      <c r="F307" s="37" t="str">
        <f t="shared" si="109"/>
        <v/>
      </c>
      <c r="G307" s="51" t="str">
        <f t="shared" si="110"/>
        <v/>
      </c>
      <c r="H307" s="51">
        <f t="shared" si="111"/>
        <v>0</v>
      </c>
      <c r="I307" s="51">
        <f t="shared" si="112"/>
        <v>0</v>
      </c>
      <c r="J307" s="51">
        <f t="shared" si="105"/>
        <v>0</v>
      </c>
      <c r="K307" s="51">
        <f t="shared" si="106"/>
        <v>0</v>
      </c>
      <c r="L307" s="51">
        <f t="shared" si="113"/>
        <v>0</v>
      </c>
      <c r="M307" s="51">
        <f t="shared" si="114"/>
        <v>0</v>
      </c>
      <c r="N307" s="51">
        <f t="shared" si="115"/>
        <v>0</v>
      </c>
      <c r="O307" s="51"/>
      <c r="P307" s="51"/>
      <c r="Q307" s="51">
        <f t="shared" si="128"/>
        <v>0</v>
      </c>
      <c r="R307" s="51">
        <f t="shared" si="128"/>
        <v>0</v>
      </c>
      <c r="S307" s="51">
        <f t="shared" si="128"/>
        <v>0</v>
      </c>
      <c r="T307" s="51">
        <f t="shared" si="128"/>
        <v>0</v>
      </c>
      <c r="U307" s="51">
        <f t="shared" si="116"/>
        <v>0</v>
      </c>
      <c r="V307" s="51"/>
      <c r="W307" s="51"/>
      <c r="X307" s="51"/>
      <c r="Y307" s="37">
        <f t="shared" si="117"/>
        <v>0</v>
      </c>
      <c r="AC307" s="36">
        <f t="shared" si="118"/>
        <v>0</v>
      </c>
      <c r="AE307" s="36">
        <f t="shared" si="125"/>
        <v>0</v>
      </c>
      <c r="AF307" s="36">
        <f t="shared" si="126"/>
        <v>0</v>
      </c>
      <c r="AG307" s="36">
        <f t="shared" si="127"/>
        <v>0</v>
      </c>
      <c r="AH307" s="37"/>
      <c r="AK307" t="str">
        <f t="shared" si="122"/>
        <v/>
      </c>
      <c r="AL307" t="str">
        <f t="shared" si="119"/>
        <v/>
      </c>
      <c r="AM307" s="37">
        <f t="shared" si="123"/>
        <v>0</v>
      </c>
      <c r="AN307" s="37" t="b">
        <f t="shared" si="120"/>
        <v>0</v>
      </c>
      <c r="AO307" s="37">
        <f t="shared" si="124"/>
        <v>0</v>
      </c>
      <c r="AP307" s="36">
        <f t="shared" si="121"/>
        <v>0</v>
      </c>
      <c r="AV307" s="115" t="str">
        <f t="shared" si="100"/>
        <v>R1EST MICHAEL'S HOSPITAL</v>
      </c>
      <c r="AW307" s="116" t="s">
        <v>2662</v>
      </c>
      <c r="AX307" s="116" t="s">
        <v>2663</v>
      </c>
      <c r="AY307" s="116" t="s">
        <v>2662</v>
      </c>
      <c r="AZ307" s="116" t="s">
        <v>2663</v>
      </c>
      <c r="BA307" s="116" t="str">
        <f t="shared" si="101"/>
        <v>R1E</v>
      </c>
    </row>
    <row r="308" spans="1:53" hidden="1" x14ac:dyDescent="0.2">
      <c r="A308" s="37" t="e">
        <f t="shared" si="102"/>
        <v>#N/A</v>
      </c>
      <c r="B308" s="37" t="e">
        <f t="shared" si="103"/>
        <v>#N/A</v>
      </c>
      <c r="C308" s="37"/>
      <c r="D308" s="37">
        <f t="shared" si="104"/>
        <v>0</v>
      </c>
      <c r="E308" s="51">
        <f t="shared" si="108"/>
        <v>0</v>
      </c>
      <c r="F308" s="37" t="str">
        <f t="shared" si="109"/>
        <v/>
      </c>
      <c r="G308" s="51" t="str">
        <f t="shared" si="110"/>
        <v/>
      </c>
      <c r="H308" s="51">
        <f t="shared" si="111"/>
        <v>0</v>
      </c>
      <c r="I308" s="51">
        <f t="shared" si="112"/>
        <v>0</v>
      </c>
      <c r="J308" s="51">
        <f t="shared" si="105"/>
        <v>0</v>
      </c>
      <c r="K308" s="51">
        <f t="shared" si="106"/>
        <v>0</v>
      </c>
      <c r="L308" s="51">
        <f t="shared" si="113"/>
        <v>0</v>
      </c>
      <c r="M308" s="51">
        <f t="shared" si="114"/>
        <v>0</v>
      </c>
      <c r="N308" s="51">
        <f t="shared" si="115"/>
        <v>0</v>
      </c>
      <c r="O308" s="51"/>
      <c r="P308" s="51"/>
      <c r="Q308" s="51">
        <f t="shared" si="128"/>
        <v>0</v>
      </c>
      <c r="R308" s="51">
        <f t="shared" si="128"/>
        <v>0</v>
      </c>
      <c r="S308" s="51">
        <f t="shared" si="128"/>
        <v>0</v>
      </c>
      <c r="T308" s="51">
        <f t="shared" si="128"/>
        <v>0</v>
      </c>
      <c r="U308" s="51">
        <f t="shared" si="116"/>
        <v>0</v>
      </c>
      <c r="V308" s="51"/>
      <c r="W308" s="51"/>
      <c r="X308" s="51"/>
      <c r="Y308" s="37">
        <f t="shared" si="117"/>
        <v>0</v>
      </c>
      <c r="AC308" s="36">
        <f t="shared" si="118"/>
        <v>0</v>
      </c>
      <c r="AE308" s="36">
        <f t="shared" si="125"/>
        <v>0</v>
      </c>
      <c r="AF308" s="36">
        <f t="shared" si="126"/>
        <v>0</v>
      </c>
      <c r="AG308" s="36">
        <f t="shared" si="127"/>
        <v>0</v>
      </c>
      <c r="AH308" s="37"/>
      <c r="AK308" t="str">
        <f t="shared" si="122"/>
        <v/>
      </c>
      <c r="AL308" t="str">
        <f t="shared" si="119"/>
        <v/>
      </c>
      <c r="AM308" s="37">
        <f t="shared" si="123"/>
        <v>0</v>
      </c>
      <c r="AN308" s="37" t="b">
        <f t="shared" si="120"/>
        <v>0</v>
      </c>
      <c r="AO308" s="37">
        <f t="shared" si="124"/>
        <v>0</v>
      </c>
      <c r="AP308" s="36">
        <f t="shared" si="121"/>
        <v>0</v>
      </c>
      <c r="AV308" s="115" t="str">
        <f t="shared" si="100"/>
        <v>R1ESTOKE SPEAKS OUT</v>
      </c>
      <c r="AW308" s="116" t="s">
        <v>2680</v>
      </c>
      <c r="AX308" s="116" t="s">
        <v>2681</v>
      </c>
      <c r="AY308" s="116" t="s">
        <v>2680</v>
      </c>
      <c r="AZ308" s="116" t="s">
        <v>2681</v>
      </c>
      <c r="BA308" s="116" t="str">
        <f t="shared" si="101"/>
        <v>R1E</v>
      </c>
    </row>
    <row r="309" spans="1:53" hidden="1" x14ac:dyDescent="0.2">
      <c r="A309" s="37" t="e">
        <f t="shared" si="102"/>
        <v>#N/A</v>
      </c>
      <c r="B309" s="37" t="e">
        <f t="shared" si="103"/>
        <v>#N/A</v>
      </c>
      <c r="C309" s="37"/>
      <c r="D309" s="37">
        <f t="shared" si="104"/>
        <v>0</v>
      </c>
      <c r="E309" s="51">
        <f t="shared" si="108"/>
        <v>0</v>
      </c>
      <c r="F309" s="37" t="str">
        <f t="shared" si="109"/>
        <v/>
      </c>
      <c r="G309" s="51" t="str">
        <f t="shared" si="110"/>
        <v/>
      </c>
      <c r="H309" s="51">
        <f t="shared" si="111"/>
        <v>0</v>
      </c>
      <c r="I309" s="51">
        <f t="shared" si="112"/>
        <v>0</v>
      </c>
      <c r="J309" s="51">
        <f t="shared" si="105"/>
        <v>0</v>
      </c>
      <c r="K309" s="51">
        <f t="shared" si="106"/>
        <v>0</v>
      </c>
      <c r="L309" s="51">
        <f t="shared" si="113"/>
        <v>0</v>
      </c>
      <c r="M309" s="51">
        <f t="shared" si="114"/>
        <v>0</v>
      </c>
      <c r="N309" s="51">
        <f t="shared" si="115"/>
        <v>0</v>
      </c>
      <c r="O309" s="51"/>
      <c r="P309" s="51"/>
      <c r="Q309" s="51">
        <f t="shared" si="128"/>
        <v>0</v>
      </c>
      <c r="R309" s="51">
        <f t="shared" si="128"/>
        <v>0</v>
      </c>
      <c r="S309" s="51">
        <f t="shared" si="128"/>
        <v>0</v>
      </c>
      <c r="T309" s="51">
        <f t="shared" si="128"/>
        <v>0</v>
      </c>
      <c r="U309" s="51">
        <f t="shared" si="116"/>
        <v>0</v>
      </c>
      <c r="V309" s="51"/>
      <c r="W309" s="51"/>
      <c r="X309" s="51"/>
      <c r="Y309" s="37">
        <f t="shared" si="117"/>
        <v>0</v>
      </c>
      <c r="AC309" s="36">
        <f t="shared" si="118"/>
        <v>0</v>
      </c>
      <c r="AE309" s="36">
        <f t="shared" si="125"/>
        <v>0</v>
      </c>
      <c r="AF309" s="36">
        <f t="shared" si="126"/>
        <v>0</v>
      </c>
      <c r="AG309" s="36">
        <f t="shared" si="127"/>
        <v>0</v>
      </c>
      <c r="AH309" s="37"/>
      <c r="AK309" t="str">
        <f t="shared" si="122"/>
        <v/>
      </c>
      <c r="AL309" t="str">
        <f t="shared" si="119"/>
        <v/>
      </c>
      <c r="AM309" s="37">
        <f t="shared" si="123"/>
        <v>0</v>
      </c>
      <c r="AN309" s="37" t="b">
        <f t="shared" si="120"/>
        <v>0</v>
      </c>
      <c r="AO309" s="37">
        <f t="shared" si="124"/>
        <v>0</v>
      </c>
      <c r="AP309" s="36">
        <f t="shared" si="121"/>
        <v>0</v>
      </c>
      <c r="AV309" s="115" t="str">
        <f t="shared" si="100"/>
        <v>R1ETHE MEADOWS RETIREMENT HOME</v>
      </c>
      <c r="AW309" s="116" t="s">
        <v>2684</v>
      </c>
      <c r="AX309" s="116" t="s">
        <v>2685</v>
      </c>
      <c r="AY309" s="116" t="s">
        <v>2684</v>
      </c>
      <c r="AZ309" s="116" t="s">
        <v>2685</v>
      </c>
      <c r="BA309" s="116" t="str">
        <f t="shared" si="101"/>
        <v>R1E</v>
      </c>
    </row>
    <row r="310" spans="1:53" hidden="1" x14ac:dyDescent="0.2">
      <c r="A310" s="37" t="e">
        <f t="shared" si="102"/>
        <v>#N/A</v>
      </c>
      <c r="B310" s="37" t="e">
        <f t="shared" si="103"/>
        <v>#N/A</v>
      </c>
      <c r="C310" s="37"/>
      <c r="D310" s="37">
        <f t="shared" si="104"/>
        <v>0</v>
      </c>
      <c r="E310" s="51">
        <f t="shared" si="108"/>
        <v>0</v>
      </c>
      <c r="F310" s="37" t="str">
        <f t="shared" si="109"/>
        <v/>
      </c>
      <c r="G310" s="51" t="str">
        <f t="shared" si="110"/>
        <v/>
      </c>
      <c r="H310" s="51">
        <f t="shared" si="111"/>
        <v>0</v>
      </c>
      <c r="I310" s="51">
        <f t="shared" si="112"/>
        <v>0</v>
      </c>
      <c r="J310" s="51">
        <f t="shared" si="105"/>
        <v>0</v>
      </c>
      <c r="K310" s="51">
        <f t="shared" si="106"/>
        <v>0</v>
      </c>
      <c r="L310" s="51">
        <f t="shared" si="113"/>
        <v>0</v>
      </c>
      <c r="M310" s="51">
        <f t="shared" si="114"/>
        <v>0</v>
      </c>
      <c r="N310" s="51">
        <f t="shared" si="115"/>
        <v>0</v>
      </c>
      <c r="O310" s="51"/>
      <c r="P310" s="51"/>
      <c r="Q310" s="51">
        <f t="shared" si="128"/>
        <v>0</v>
      </c>
      <c r="R310" s="51">
        <f t="shared" si="128"/>
        <v>0</v>
      </c>
      <c r="S310" s="51">
        <f t="shared" si="128"/>
        <v>0</v>
      </c>
      <c r="T310" s="51">
        <f t="shared" si="128"/>
        <v>0</v>
      </c>
      <c r="U310" s="51">
        <f t="shared" si="116"/>
        <v>0</v>
      </c>
      <c r="V310" s="51"/>
      <c r="W310" s="51"/>
      <c r="X310" s="51"/>
      <c r="Y310" s="37">
        <f t="shared" si="117"/>
        <v>0</v>
      </c>
      <c r="AC310" s="36">
        <f t="shared" si="118"/>
        <v>0</v>
      </c>
      <c r="AE310" s="36">
        <f t="shared" si="125"/>
        <v>0</v>
      </c>
      <c r="AF310" s="36">
        <f t="shared" si="126"/>
        <v>0</v>
      </c>
      <c r="AG310" s="36">
        <f t="shared" si="127"/>
        <v>0</v>
      </c>
      <c r="AH310" s="37"/>
      <c r="AK310" t="str">
        <f t="shared" si="122"/>
        <v/>
      </c>
      <c r="AL310" t="str">
        <f t="shared" si="119"/>
        <v/>
      </c>
      <c r="AM310" s="37">
        <f t="shared" si="123"/>
        <v>0</v>
      </c>
      <c r="AN310" s="37" t="b">
        <f t="shared" si="120"/>
        <v>0</v>
      </c>
      <c r="AO310" s="37">
        <f t="shared" si="124"/>
        <v>0</v>
      </c>
      <c r="AP310" s="36">
        <f t="shared" si="121"/>
        <v>0</v>
      </c>
      <c r="AV310" s="115" t="str">
        <f t="shared" si="100"/>
        <v>R1EUNIVERSITY HOSPITAL OF NORTH STAFFS</v>
      </c>
      <c r="AW310" s="116" t="s">
        <v>2666</v>
      </c>
      <c r="AX310" s="116" t="s">
        <v>2667</v>
      </c>
      <c r="AY310" s="116" t="s">
        <v>2666</v>
      </c>
      <c r="AZ310" s="116" t="s">
        <v>2667</v>
      </c>
      <c r="BA310" s="116" t="str">
        <f t="shared" si="101"/>
        <v>R1E</v>
      </c>
    </row>
    <row r="311" spans="1:53" hidden="1" x14ac:dyDescent="0.2">
      <c r="A311" s="37" t="e">
        <f t="shared" ref="A311:A342" si="129">VLOOKUP($D110,$AW:$AW,1,0)</f>
        <v>#N/A</v>
      </c>
      <c r="B311" s="37" t="e">
        <f t="shared" ref="B311:B342" si="130">VLOOKUP($E110,$AX:$AX,1,0)</f>
        <v>#N/A</v>
      </c>
      <c r="C311" s="37"/>
      <c r="D311" s="37">
        <f t="shared" ref="D311:D342" si="131">IF(D110="",0,IF(ISERROR(VLOOKUP(D110,$AW$3:$AW$249,1,0)),0,IF(VLOOKUP(D110,$AW$3:$BA$249,5,0)=$B$8,0,1)))</f>
        <v>0</v>
      </c>
      <c r="E311" s="51">
        <f t="shared" si="108"/>
        <v>0</v>
      </c>
      <c r="F311" s="37" t="str">
        <f t="shared" si="109"/>
        <v/>
      </c>
      <c r="G311" s="51" t="str">
        <f t="shared" si="110"/>
        <v/>
      </c>
      <c r="H311" s="51">
        <f t="shared" si="111"/>
        <v>0</v>
      </c>
      <c r="I311" s="51">
        <f t="shared" si="112"/>
        <v>0</v>
      </c>
      <c r="J311" s="51">
        <f t="shared" ref="J311:J342" si="132">IF(G110="",0,IF(ISERROR(VLOOKUP(G110,$Z$14:$Z$98,1,FALSE)),1,0))</f>
        <v>0</v>
      </c>
      <c r="K311" s="51">
        <f t="shared" ref="K311:K342" si="133">IF(H110="",0,IF(ISERROR(VLOOKUP(H110,$Z$14:$Z$98,1,FALSE)),1,0))</f>
        <v>0</v>
      </c>
      <c r="L311" s="51">
        <f t="shared" si="113"/>
        <v>0</v>
      </c>
      <c r="M311" s="51">
        <f t="shared" si="114"/>
        <v>0</v>
      </c>
      <c r="N311" s="51">
        <f t="shared" si="115"/>
        <v>0</v>
      </c>
      <c r="O311" s="51"/>
      <c r="P311" s="51"/>
      <c r="Q311" s="51">
        <f t="shared" ref="Q311:T326" si="134">IF(Q110="",0,IF(Q110&gt;100%,1,0))</f>
        <v>0</v>
      </c>
      <c r="R311" s="51">
        <f t="shared" si="134"/>
        <v>0</v>
      </c>
      <c r="S311" s="51">
        <f t="shared" si="134"/>
        <v>0</v>
      </c>
      <c r="T311" s="51">
        <f t="shared" si="134"/>
        <v>0</v>
      </c>
      <c r="U311" s="51">
        <f t="shared" si="116"/>
        <v>0</v>
      </c>
      <c r="V311" s="51"/>
      <c r="W311" s="51"/>
      <c r="X311" s="51"/>
      <c r="Y311" s="37">
        <f t="shared" si="117"/>
        <v>0</v>
      </c>
      <c r="AC311" s="36">
        <f t="shared" si="118"/>
        <v>0</v>
      </c>
      <c r="AE311" s="36">
        <f t="shared" si="125"/>
        <v>0</v>
      </c>
      <c r="AF311" s="36">
        <f t="shared" si="126"/>
        <v>0</v>
      </c>
      <c r="AG311" s="36">
        <f t="shared" si="127"/>
        <v>0</v>
      </c>
      <c r="AH311" s="37"/>
      <c r="AK311" t="str">
        <f t="shared" si="122"/>
        <v/>
      </c>
      <c r="AL311" t="str">
        <f t="shared" si="119"/>
        <v/>
      </c>
      <c r="AM311" s="37">
        <f t="shared" si="123"/>
        <v>0</v>
      </c>
      <c r="AN311" s="37" t="b">
        <f t="shared" si="120"/>
        <v>0</v>
      </c>
      <c r="AO311" s="37">
        <f t="shared" si="124"/>
        <v>0</v>
      </c>
      <c r="AP311" s="36">
        <f t="shared" si="121"/>
        <v>0</v>
      </c>
      <c r="AV311" s="115" t="str">
        <f t="shared" si="100"/>
        <v>R1EWHITFIELD UNIT</v>
      </c>
      <c r="AW311" s="116" t="s">
        <v>2700</v>
      </c>
      <c r="AX311" s="116" t="s">
        <v>2701</v>
      </c>
      <c r="AY311" s="116" t="s">
        <v>2700</v>
      </c>
      <c r="AZ311" s="116" t="s">
        <v>2701</v>
      </c>
      <c r="BA311" s="116" t="str">
        <f t="shared" si="101"/>
        <v>R1E</v>
      </c>
    </row>
    <row r="312" spans="1:53" hidden="1" x14ac:dyDescent="0.2">
      <c r="A312" s="37" t="e">
        <f t="shared" si="129"/>
        <v>#N/A</v>
      </c>
      <c r="B312" s="37" t="e">
        <f t="shared" si="130"/>
        <v>#N/A</v>
      </c>
      <c r="C312" s="37"/>
      <c r="D312" s="37">
        <f t="shared" si="131"/>
        <v>0</v>
      </c>
      <c r="E312" s="51">
        <f t="shared" si="108"/>
        <v>0</v>
      </c>
      <c r="F312" s="37" t="str">
        <f t="shared" si="109"/>
        <v/>
      </c>
      <c r="G312" s="51" t="str">
        <f t="shared" si="110"/>
        <v/>
      </c>
      <c r="H312" s="51">
        <f t="shared" si="111"/>
        <v>0</v>
      </c>
      <c r="I312" s="51">
        <f t="shared" si="112"/>
        <v>0</v>
      </c>
      <c r="J312" s="51">
        <f t="shared" si="132"/>
        <v>0</v>
      </c>
      <c r="K312" s="51">
        <f t="shared" si="133"/>
        <v>0</v>
      </c>
      <c r="L312" s="51">
        <f t="shared" si="113"/>
        <v>0</v>
      </c>
      <c r="M312" s="51">
        <f t="shared" si="114"/>
        <v>0</v>
      </c>
      <c r="N312" s="51">
        <f t="shared" si="115"/>
        <v>0</v>
      </c>
      <c r="O312" s="51"/>
      <c r="P312" s="51"/>
      <c r="Q312" s="51">
        <f t="shared" si="134"/>
        <v>0</v>
      </c>
      <c r="R312" s="51">
        <f t="shared" si="134"/>
        <v>0</v>
      </c>
      <c r="S312" s="51">
        <f t="shared" si="134"/>
        <v>0</v>
      </c>
      <c r="T312" s="51">
        <f t="shared" si="134"/>
        <v>0</v>
      </c>
      <c r="U312" s="51">
        <f t="shared" si="116"/>
        <v>0</v>
      </c>
      <c r="V312" s="51"/>
      <c r="W312" s="51"/>
      <c r="X312" s="51"/>
      <c r="Y312" s="37">
        <f t="shared" si="117"/>
        <v>0</v>
      </c>
      <c r="AC312" s="36">
        <f t="shared" ref="AC312:AC343" si="135">IF(Q110="",0, IF(Q110="-",0,IF(Q110&gt;100%,1,0)))</f>
        <v>0</v>
      </c>
      <c r="AE312" s="36">
        <f t="shared" si="125"/>
        <v>0</v>
      </c>
      <c r="AF312" s="36">
        <f t="shared" si="126"/>
        <v>0</v>
      </c>
      <c r="AG312" s="36">
        <f t="shared" si="127"/>
        <v>0</v>
      </c>
      <c r="AH312" s="37"/>
      <c r="AK312" t="str">
        <f t="shared" si="122"/>
        <v/>
      </c>
      <c r="AL312" t="str">
        <f t="shared" ref="AL312:AL343" si="136">IF(AK312="","",(IF(COUNTIF($AK$216:$AK$414,AK312)&gt;1,1,0))=1)</f>
        <v/>
      </c>
      <c r="AM312" s="37">
        <f t="shared" si="123"/>
        <v>0</v>
      </c>
      <c r="AN312" s="37" t="b">
        <f t="shared" ref="AN312:AN343" si="137">IF(E110="",(COUNTA(E111)=1),"Complete")</f>
        <v>0</v>
      </c>
      <c r="AO312" s="37">
        <f t="shared" si="124"/>
        <v>0</v>
      </c>
      <c r="AP312" s="36">
        <f t="shared" si="121"/>
        <v>0</v>
      </c>
      <c r="AV312" s="115" t="str">
        <f t="shared" si="100"/>
        <v>R1FST MARY'S HOSPITAL - R1F01</v>
      </c>
      <c r="AW312" s="115" t="s">
        <v>434</v>
      </c>
      <c r="AX312" s="115" t="s">
        <v>10119</v>
      </c>
      <c r="AY312" s="115" t="s">
        <v>434</v>
      </c>
      <c r="AZ312" s="115" t="s">
        <v>1253</v>
      </c>
      <c r="BA312" s="116" t="str">
        <f t="shared" si="101"/>
        <v>R1F</v>
      </c>
    </row>
    <row r="313" spans="1:53" hidden="1" x14ac:dyDescent="0.2">
      <c r="A313" s="37" t="e">
        <f t="shared" si="129"/>
        <v>#N/A</v>
      </c>
      <c r="B313" s="37" t="e">
        <f t="shared" si="130"/>
        <v>#N/A</v>
      </c>
      <c r="C313" s="37"/>
      <c r="D313" s="37">
        <f t="shared" si="131"/>
        <v>0</v>
      </c>
      <c r="E313" s="51">
        <f t="shared" si="108"/>
        <v>0</v>
      </c>
      <c r="F313" s="37" t="str">
        <f t="shared" si="109"/>
        <v/>
      </c>
      <c r="G313" s="51" t="str">
        <f t="shared" si="110"/>
        <v/>
      </c>
      <c r="H313" s="51">
        <f t="shared" si="111"/>
        <v>0</v>
      </c>
      <c r="I313" s="51">
        <f t="shared" si="112"/>
        <v>0</v>
      </c>
      <c r="J313" s="51">
        <f t="shared" si="132"/>
        <v>0</v>
      </c>
      <c r="K313" s="51">
        <f t="shared" si="133"/>
        <v>0</v>
      </c>
      <c r="L313" s="51">
        <f t="shared" si="113"/>
        <v>0</v>
      </c>
      <c r="M313" s="51">
        <f t="shared" si="114"/>
        <v>0</v>
      </c>
      <c r="N313" s="51">
        <f t="shared" si="115"/>
        <v>0</v>
      </c>
      <c r="O313" s="51"/>
      <c r="P313" s="51"/>
      <c r="Q313" s="51">
        <f t="shared" si="134"/>
        <v>0</v>
      </c>
      <c r="R313" s="51">
        <f t="shared" si="134"/>
        <v>0</v>
      </c>
      <c r="S313" s="51">
        <f t="shared" si="134"/>
        <v>0</v>
      </c>
      <c r="T313" s="51">
        <f t="shared" si="134"/>
        <v>0</v>
      </c>
      <c r="U313" s="51">
        <f t="shared" si="116"/>
        <v>0</v>
      </c>
      <c r="V313" s="51"/>
      <c r="W313" s="51"/>
      <c r="X313" s="51"/>
      <c r="Y313" s="37">
        <f t="shared" si="117"/>
        <v>0</v>
      </c>
      <c r="AC313" s="36">
        <f t="shared" si="135"/>
        <v>0</v>
      </c>
      <c r="AE313" s="36">
        <f t="shared" si="125"/>
        <v>0</v>
      </c>
      <c r="AF313" s="36">
        <f t="shared" si="126"/>
        <v>0</v>
      </c>
      <c r="AG313" s="36">
        <f t="shared" si="127"/>
        <v>0</v>
      </c>
      <c r="AH313" s="37"/>
      <c r="AK313" t="str">
        <f t="shared" si="122"/>
        <v/>
      </c>
      <c r="AL313" t="str">
        <f t="shared" si="136"/>
        <v/>
      </c>
      <c r="AM313" s="37">
        <f t="shared" si="123"/>
        <v>0</v>
      </c>
      <c r="AN313" s="37" t="b">
        <f t="shared" si="137"/>
        <v>0</v>
      </c>
      <c r="AO313" s="37">
        <f t="shared" si="124"/>
        <v>0</v>
      </c>
      <c r="AP313" s="36">
        <f t="shared" si="121"/>
        <v>0</v>
      </c>
      <c r="AV313" s="115" t="str">
        <f t="shared" si="100"/>
        <v>R1GASHBURTON AND BUCKFASTLEIGH HOSPITAL</v>
      </c>
      <c r="AW313" s="116" t="s">
        <v>2720</v>
      </c>
      <c r="AX313" s="116" t="s">
        <v>2721</v>
      </c>
      <c r="AY313" s="116" t="s">
        <v>2720</v>
      </c>
      <c r="AZ313" s="116" t="s">
        <v>2721</v>
      </c>
      <c r="BA313" s="116" t="str">
        <f t="shared" si="101"/>
        <v>R1G</v>
      </c>
    </row>
    <row r="314" spans="1:53" hidden="1" x14ac:dyDescent="0.2">
      <c r="A314" s="37" t="e">
        <f t="shared" si="129"/>
        <v>#N/A</v>
      </c>
      <c r="B314" s="37" t="e">
        <f t="shared" si="130"/>
        <v>#N/A</v>
      </c>
      <c r="C314" s="37"/>
      <c r="D314" s="37">
        <f t="shared" si="131"/>
        <v>0</v>
      </c>
      <c r="E314" s="51">
        <f t="shared" si="108"/>
        <v>0</v>
      </c>
      <c r="F314" s="37" t="str">
        <f t="shared" si="109"/>
        <v/>
      </c>
      <c r="G314" s="51" t="str">
        <f t="shared" si="110"/>
        <v/>
      </c>
      <c r="H314" s="51">
        <f t="shared" si="111"/>
        <v>0</v>
      </c>
      <c r="I314" s="51">
        <f t="shared" si="112"/>
        <v>0</v>
      </c>
      <c r="J314" s="51">
        <f t="shared" si="132"/>
        <v>0</v>
      </c>
      <c r="K314" s="51">
        <f t="shared" si="133"/>
        <v>0</v>
      </c>
      <c r="L314" s="51">
        <f t="shared" si="113"/>
        <v>0</v>
      </c>
      <c r="M314" s="51">
        <f t="shared" si="114"/>
        <v>0</v>
      </c>
      <c r="N314" s="51">
        <f t="shared" si="115"/>
        <v>0</v>
      </c>
      <c r="O314" s="51"/>
      <c r="P314" s="51"/>
      <c r="Q314" s="51">
        <f t="shared" si="134"/>
        <v>0</v>
      </c>
      <c r="R314" s="51">
        <f t="shared" si="134"/>
        <v>0</v>
      </c>
      <c r="S314" s="51">
        <f t="shared" si="134"/>
        <v>0</v>
      </c>
      <c r="T314" s="51">
        <f t="shared" si="134"/>
        <v>0</v>
      </c>
      <c r="U314" s="51">
        <f t="shared" si="116"/>
        <v>0</v>
      </c>
      <c r="V314" s="51"/>
      <c r="W314" s="51"/>
      <c r="X314" s="51"/>
      <c r="Y314" s="37">
        <f t="shared" si="117"/>
        <v>0</v>
      </c>
      <c r="AC314" s="36">
        <f t="shared" si="135"/>
        <v>0</v>
      </c>
      <c r="AE314" s="36">
        <f t="shared" si="125"/>
        <v>0</v>
      </c>
      <c r="AF314" s="36">
        <f t="shared" si="126"/>
        <v>0</v>
      </c>
      <c r="AG314" s="36">
        <f t="shared" si="127"/>
        <v>0</v>
      </c>
      <c r="AH314" s="37"/>
      <c r="AK314" t="str">
        <f t="shared" si="122"/>
        <v/>
      </c>
      <c r="AL314" t="str">
        <f t="shared" si="136"/>
        <v/>
      </c>
      <c r="AM314" s="37">
        <f t="shared" si="123"/>
        <v>0</v>
      </c>
      <c r="AN314" s="37" t="b">
        <f t="shared" si="137"/>
        <v>0</v>
      </c>
      <c r="AO314" s="37">
        <f t="shared" si="124"/>
        <v>0</v>
      </c>
      <c r="AP314" s="36">
        <f t="shared" si="121"/>
        <v>0</v>
      </c>
      <c r="AV314" s="115" t="str">
        <f t="shared" si="100"/>
        <v>R1GBOVEY TRACEY HOSPITAL</v>
      </c>
      <c r="AW314" s="116" t="s">
        <v>2736</v>
      </c>
      <c r="AX314" s="116" t="s">
        <v>2737</v>
      </c>
      <c r="AY314" s="116" t="s">
        <v>2736</v>
      </c>
      <c r="AZ314" s="116" t="s">
        <v>2737</v>
      </c>
      <c r="BA314" s="116" t="str">
        <f t="shared" si="101"/>
        <v>R1G</v>
      </c>
    </row>
    <row r="315" spans="1:53" hidden="1" x14ac:dyDescent="0.2">
      <c r="A315" s="37" t="e">
        <f t="shared" si="129"/>
        <v>#N/A</v>
      </c>
      <c r="B315" s="37" t="e">
        <f t="shared" si="130"/>
        <v>#N/A</v>
      </c>
      <c r="C315" s="37"/>
      <c r="D315" s="37">
        <f t="shared" si="131"/>
        <v>0</v>
      </c>
      <c r="E315" s="51">
        <f t="shared" si="108"/>
        <v>0</v>
      </c>
      <c r="F315" s="37" t="str">
        <f t="shared" si="109"/>
        <v/>
      </c>
      <c r="G315" s="51" t="str">
        <f t="shared" si="110"/>
        <v/>
      </c>
      <c r="H315" s="51">
        <f t="shared" si="111"/>
        <v>0</v>
      </c>
      <c r="I315" s="51">
        <f t="shared" si="112"/>
        <v>0</v>
      </c>
      <c r="J315" s="51">
        <f t="shared" si="132"/>
        <v>0</v>
      </c>
      <c r="K315" s="51">
        <f t="shared" si="133"/>
        <v>0</v>
      </c>
      <c r="L315" s="51">
        <f t="shared" si="113"/>
        <v>0</v>
      </c>
      <c r="M315" s="51">
        <f t="shared" si="114"/>
        <v>0</v>
      </c>
      <c r="N315" s="51">
        <f t="shared" si="115"/>
        <v>0</v>
      </c>
      <c r="O315" s="51"/>
      <c r="P315" s="51"/>
      <c r="Q315" s="51">
        <f t="shared" si="134"/>
        <v>0</v>
      </c>
      <c r="R315" s="51">
        <f t="shared" si="134"/>
        <v>0</v>
      </c>
      <c r="S315" s="51">
        <f t="shared" si="134"/>
        <v>0</v>
      </c>
      <c r="T315" s="51">
        <f t="shared" si="134"/>
        <v>0</v>
      </c>
      <c r="U315" s="51">
        <f t="shared" si="116"/>
        <v>0</v>
      </c>
      <c r="V315" s="51"/>
      <c r="W315" s="51"/>
      <c r="X315" s="51"/>
      <c r="Y315" s="37">
        <f t="shared" si="117"/>
        <v>0</v>
      </c>
      <c r="AC315" s="36">
        <f t="shared" si="135"/>
        <v>0</v>
      </c>
      <c r="AE315" s="36">
        <f t="shared" si="125"/>
        <v>0</v>
      </c>
      <c r="AF315" s="36">
        <f t="shared" si="126"/>
        <v>0</v>
      </c>
      <c r="AG315" s="36">
        <f t="shared" si="127"/>
        <v>0</v>
      </c>
      <c r="AH315" s="37"/>
      <c r="AK315" t="str">
        <f t="shared" si="122"/>
        <v/>
      </c>
      <c r="AL315" t="str">
        <f t="shared" si="136"/>
        <v/>
      </c>
      <c r="AM315" s="37">
        <f t="shared" si="123"/>
        <v>0</v>
      </c>
      <c r="AN315" s="37" t="b">
        <f t="shared" si="137"/>
        <v>0</v>
      </c>
      <c r="AO315" s="37">
        <f t="shared" si="124"/>
        <v>0</v>
      </c>
      <c r="AP315" s="36">
        <f t="shared" si="121"/>
        <v>0</v>
      </c>
      <c r="AV315" s="115" t="str">
        <f t="shared" si="100"/>
        <v>R1GBRISEHAM UNIT</v>
      </c>
      <c r="AW315" s="116" t="s">
        <v>2716</v>
      </c>
      <c r="AX315" s="116" t="s">
        <v>2717</v>
      </c>
      <c r="AY315" s="116" t="s">
        <v>2716</v>
      </c>
      <c r="AZ315" s="116" t="s">
        <v>2717</v>
      </c>
      <c r="BA315" s="116" t="str">
        <f t="shared" si="101"/>
        <v>R1G</v>
      </c>
    </row>
    <row r="316" spans="1:53" hidden="1" x14ac:dyDescent="0.2">
      <c r="A316" s="37" t="e">
        <f t="shared" si="129"/>
        <v>#N/A</v>
      </c>
      <c r="B316" s="37" t="e">
        <f t="shared" si="130"/>
        <v>#N/A</v>
      </c>
      <c r="C316" s="37"/>
      <c r="D316" s="37">
        <f t="shared" si="131"/>
        <v>0</v>
      </c>
      <c r="E316" s="51">
        <f t="shared" si="108"/>
        <v>0</v>
      </c>
      <c r="F316" s="37" t="str">
        <f t="shared" si="109"/>
        <v/>
      </c>
      <c r="G316" s="51" t="str">
        <f t="shared" si="110"/>
        <v/>
      </c>
      <c r="H316" s="51">
        <f t="shared" si="111"/>
        <v>0</v>
      </c>
      <c r="I316" s="51">
        <f t="shared" si="112"/>
        <v>0</v>
      </c>
      <c r="J316" s="51">
        <f t="shared" si="132"/>
        <v>0</v>
      </c>
      <c r="K316" s="51">
        <f t="shared" si="133"/>
        <v>0</v>
      </c>
      <c r="L316" s="51">
        <f t="shared" si="113"/>
        <v>0</v>
      </c>
      <c r="M316" s="51">
        <f t="shared" si="114"/>
        <v>0</v>
      </c>
      <c r="N316" s="51">
        <f t="shared" si="115"/>
        <v>0</v>
      </c>
      <c r="O316" s="51"/>
      <c r="P316" s="51"/>
      <c r="Q316" s="51">
        <f t="shared" si="134"/>
        <v>0</v>
      </c>
      <c r="R316" s="51">
        <f t="shared" si="134"/>
        <v>0</v>
      </c>
      <c r="S316" s="51">
        <f t="shared" si="134"/>
        <v>0</v>
      </c>
      <c r="T316" s="51">
        <f t="shared" si="134"/>
        <v>0</v>
      </c>
      <c r="U316" s="51">
        <f t="shared" si="116"/>
        <v>0</v>
      </c>
      <c r="V316" s="51"/>
      <c r="W316" s="51"/>
      <c r="X316" s="51"/>
      <c r="Y316" s="37">
        <f t="shared" si="117"/>
        <v>0</v>
      </c>
      <c r="AC316" s="36">
        <f t="shared" si="135"/>
        <v>0</v>
      </c>
      <c r="AE316" s="36">
        <f t="shared" si="125"/>
        <v>0</v>
      </c>
      <c r="AF316" s="36">
        <f t="shared" si="126"/>
        <v>0</v>
      </c>
      <c r="AG316" s="36">
        <f t="shared" si="127"/>
        <v>0</v>
      </c>
      <c r="AH316" s="37"/>
      <c r="AK316" t="str">
        <f t="shared" si="122"/>
        <v/>
      </c>
      <c r="AL316" t="str">
        <f t="shared" si="136"/>
        <v/>
      </c>
      <c r="AM316" s="37">
        <f t="shared" si="123"/>
        <v>0</v>
      </c>
      <c r="AN316" s="37" t="b">
        <f t="shared" si="137"/>
        <v>0</v>
      </c>
      <c r="AO316" s="37">
        <f t="shared" si="124"/>
        <v>0</v>
      </c>
      <c r="AP316" s="36">
        <f t="shared" si="121"/>
        <v>0</v>
      </c>
      <c r="AV316" s="115" t="str">
        <f t="shared" si="100"/>
        <v>R1GBRIXHAM CARERS</v>
      </c>
      <c r="AW316" s="116" t="s">
        <v>2744</v>
      </c>
      <c r="AX316" s="116" t="s">
        <v>2745</v>
      </c>
      <c r="AY316" s="116" t="s">
        <v>2744</v>
      </c>
      <c r="AZ316" s="116" t="s">
        <v>2745</v>
      </c>
      <c r="BA316" s="116" t="str">
        <f t="shared" si="101"/>
        <v>R1G</v>
      </c>
    </row>
    <row r="317" spans="1:53" hidden="1" x14ac:dyDescent="0.2">
      <c r="A317" s="37" t="e">
        <f t="shared" si="129"/>
        <v>#N/A</v>
      </c>
      <c r="B317" s="37" t="e">
        <f t="shared" si="130"/>
        <v>#N/A</v>
      </c>
      <c r="C317" s="37"/>
      <c r="D317" s="37">
        <f t="shared" si="131"/>
        <v>0</v>
      </c>
      <c r="E317" s="51">
        <f t="shared" si="108"/>
        <v>0</v>
      </c>
      <c r="F317" s="37" t="str">
        <f t="shared" si="109"/>
        <v/>
      </c>
      <c r="G317" s="51" t="str">
        <f t="shared" si="110"/>
        <v/>
      </c>
      <c r="H317" s="51">
        <f t="shared" si="111"/>
        <v>0</v>
      </c>
      <c r="I317" s="51">
        <f t="shared" si="112"/>
        <v>0</v>
      </c>
      <c r="J317" s="51">
        <f t="shared" si="132"/>
        <v>0</v>
      </c>
      <c r="K317" s="51">
        <f t="shared" si="133"/>
        <v>0</v>
      </c>
      <c r="L317" s="51">
        <f t="shared" si="113"/>
        <v>0</v>
      </c>
      <c r="M317" s="51">
        <f t="shared" si="114"/>
        <v>0</v>
      </c>
      <c r="N317" s="51">
        <f t="shared" si="115"/>
        <v>0</v>
      </c>
      <c r="O317" s="51"/>
      <c r="P317" s="51"/>
      <c r="Q317" s="51">
        <f t="shared" si="134"/>
        <v>0</v>
      </c>
      <c r="R317" s="51">
        <f t="shared" si="134"/>
        <v>0</v>
      </c>
      <c r="S317" s="51">
        <f t="shared" si="134"/>
        <v>0</v>
      </c>
      <c r="T317" s="51">
        <f t="shared" si="134"/>
        <v>0</v>
      </c>
      <c r="U317" s="51">
        <f t="shared" si="116"/>
        <v>0</v>
      </c>
      <c r="V317" s="51"/>
      <c r="W317" s="51"/>
      <c r="X317" s="51"/>
      <c r="Y317" s="37">
        <f t="shared" si="117"/>
        <v>0</v>
      </c>
      <c r="AC317" s="36">
        <f t="shared" si="135"/>
        <v>0</v>
      </c>
      <c r="AE317" s="36">
        <f t="shared" si="125"/>
        <v>0</v>
      </c>
      <c r="AF317" s="36">
        <f t="shared" si="126"/>
        <v>0</v>
      </c>
      <c r="AG317" s="36">
        <f t="shared" si="127"/>
        <v>0</v>
      </c>
      <c r="AH317" s="37"/>
      <c r="AK317" t="str">
        <f t="shared" si="122"/>
        <v/>
      </c>
      <c r="AL317" t="str">
        <f t="shared" si="136"/>
        <v/>
      </c>
      <c r="AM317" s="37">
        <f t="shared" si="123"/>
        <v>0</v>
      </c>
      <c r="AN317" s="37" t="b">
        <f t="shared" si="137"/>
        <v>0</v>
      </c>
      <c r="AO317" s="37">
        <f t="shared" si="124"/>
        <v>0</v>
      </c>
      <c r="AP317" s="36">
        <f t="shared" si="121"/>
        <v>0</v>
      </c>
      <c r="AV317" s="115" t="str">
        <f t="shared" si="100"/>
        <v>R1GBRIXHAM HOSPITAL</v>
      </c>
      <c r="AW317" s="116" t="s">
        <v>2714</v>
      </c>
      <c r="AX317" s="116" t="s">
        <v>2715</v>
      </c>
      <c r="AY317" s="116" t="s">
        <v>2714</v>
      </c>
      <c r="AZ317" s="116" t="s">
        <v>2715</v>
      </c>
      <c r="BA317" s="116" t="str">
        <f t="shared" si="101"/>
        <v>R1G</v>
      </c>
    </row>
    <row r="318" spans="1:53" hidden="1" x14ac:dyDescent="0.2">
      <c r="A318" s="37" t="e">
        <f t="shared" si="129"/>
        <v>#N/A</v>
      </c>
      <c r="B318" s="37" t="e">
        <f t="shared" si="130"/>
        <v>#N/A</v>
      </c>
      <c r="C318" s="37"/>
      <c r="D318" s="37">
        <f t="shared" si="131"/>
        <v>0</v>
      </c>
      <c r="E318" s="51">
        <f t="shared" si="108"/>
        <v>0</v>
      </c>
      <c r="F318" s="37" t="str">
        <f t="shared" si="109"/>
        <v/>
      </c>
      <c r="G318" s="51" t="str">
        <f t="shared" si="110"/>
        <v/>
      </c>
      <c r="H318" s="51">
        <f t="shared" si="111"/>
        <v>0</v>
      </c>
      <c r="I318" s="51">
        <f t="shared" si="112"/>
        <v>0</v>
      </c>
      <c r="J318" s="51">
        <f t="shared" si="132"/>
        <v>0</v>
      </c>
      <c r="K318" s="51">
        <f t="shared" si="133"/>
        <v>0</v>
      </c>
      <c r="L318" s="51">
        <f t="shared" si="113"/>
        <v>0</v>
      </c>
      <c r="M318" s="51">
        <f t="shared" si="114"/>
        <v>0</v>
      </c>
      <c r="N318" s="51">
        <f t="shared" si="115"/>
        <v>0</v>
      </c>
      <c r="O318" s="51"/>
      <c r="P318" s="51"/>
      <c r="Q318" s="51">
        <f t="shared" si="134"/>
        <v>0</v>
      </c>
      <c r="R318" s="51">
        <f t="shared" si="134"/>
        <v>0</v>
      </c>
      <c r="S318" s="51">
        <f t="shared" si="134"/>
        <v>0</v>
      </c>
      <c r="T318" s="51">
        <f t="shared" si="134"/>
        <v>0</v>
      </c>
      <c r="U318" s="51">
        <f t="shared" si="116"/>
        <v>0</v>
      </c>
      <c r="V318" s="51"/>
      <c r="W318" s="51"/>
      <c r="X318" s="51"/>
      <c r="Y318" s="37">
        <f t="shared" si="117"/>
        <v>0</v>
      </c>
      <c r="AC318" s="36">
        <f t="shared" si="135"/>
        <v>0</v>
      </c>
      <c r="AE318" s="36">
        <f t="shared" si="125"/>
        <v>0</v>
      </c>
      <c r="AF318" s="36">
        <f t="shared" si="126"/>
        <v>0</v>
      </c>
      <c r="AG318" s="36">
        <f t="shared" si="127"/>
        <v>0</v>
      </c>
      <c r="AH318" s="37"/>
      <c r="AK318" t="str">
        <f t="shared" si="122"/>
        <v/>
      </c>
      <c r="AL318" t="str">
        <f t="shared" si="136"/>
        <v/>
      </c>
      <c r="AM318" s="37">
        <f t="shared" si="123"/>
        <v>0</v>
      </c>
      <c r="AN318" s="37" t="b">
        <f t="shared" si="137"/>
        <v>0</v>
      </c>
      <c r="AO318" s="37">
        <f t="shared" si="124"/>
        <v>0</v>
      </c>
      <c r="AP318" s="36">
        <f t="shared" si="121"/>
        <v>0</v>
      </c>
      <c r="AV318" s="115" t="str">
        <f t="shared" si="100"/>
        <v>R1GBRIXHAM MIU</v>
      </c>
      <c r="AW318" s="116" t="s">
        <v>2746</v>
      </c>
      <c r="AX318" s="116" t="s">
        <v>2747</v>
      </c>
      <c r="AY318" s="116" t="s">
        <v>2746</v>
      </c>
      <c r="AZ318" s="116" t="s">
        <v>2747</v>
      </c>
      <c r="BA318" s="116" t="str">
        <f t="shared" si="101"/>
        <v>R1G</v>
      </c>
    </row>
    <row r="319" spans="1:53" hidden="1" x14ac:dyDescent="0.2">
      <c r="A319" s="37" t="e">
        <f t="shared" si="129"/>
        <v>#N/A</v>
      </c>
      <c r="B319" s="37" t="e">
        <f t="shared" si="130"/>
        <v>#N/A</v>
      </c>
      <c r="C319" s="37"/>
      <c r="D319" s="37">
        <f t="shared" si="131"/>
        <v>0</v>
      </c>
      <c r="E319" s="51">
        <f t="shared" si="108"/>
        <v>0</v>
      </c>
      <c r="F319" s="37" t="str">
        <f t="shared" si="109"/>
        <v/>
      </c>
      <c r="G319" s="51" t="str">
        <f t="shared" si="110"/>
        <v/>
      </c>
      <c r="H319" s="51">
        <f t="shared" si="111"/>
        <v>0</v>
      </c>
      <c r="I319" s="51">
        <f t="shared" si="112"/>
        <v>0</v>
      </c>
      <c r="J319" s="51">
        <f t="shared" si="132"/>
        <v>0</v>
      </c>
      <c r="K319" s="51">
        <f t="shared" si="133"/>
        <v>0</v>
      </c>
      <c r="L319" s="51">
        <f t="shared" si="113"/>
        <v>0</v>
      </c>
      <c r="M319" s="51">
        <f t="shared" si="114"/>
        <v>0</v>
      </c>
      <c r="N319" s="51">
        <f t="shared" si="115"/>
        <v>0</v>
      </c>
      <c r="O319" s="51"/>
      <c r="P319" s="51"/>
      <c r="Q319" s="51">
        <f t="shared" si="134"/>
        <v>0</v>
      </c>
      <c r="R319" s="51">
        <f t="shared" si="134"/>
        <v>0</v>
      </c>
      <c r="S319" s="51">
        <f t="shared" si="134"/>
        <v>0</v>
      </c>
      <c r="T319" s="51">
        <f t="shared" si="134"/>
        <v>0</v>
      </c>
      <c r="U319" s="51">
        <f t="shared" si="116"/>
        <v>0</v>
      </c>
      <c r="V319" s="51"/>
      <c r="W319" s="51"/>
      <c r="X319" s="51"/>
      <c r="Y319" s="37">
        <f t="shared" si="117"/>
        <v>0</v>
      </c>
      <c r="AC319" s="36">
        <f t="shared" si="135"/>
        <v>0</v>
      </c>
      <c r="AE319" s="36">
        <f t="shared" si="125"/>
        <v>0</v>
      </c>
      <c r="AF319" s="36">
        <f t="shared" si="126"/>
        <v>0</v>
      </c>
      <c r="AG319" s="36">
        <f t="shared" si="127"/>
        <v>0</v>
      </c>
      <c r="AH319" s="37"/>
      <c r="AK319" t="str">
        <f t="shared" si="122"/>
        <v/>
      </c>
      <c r="AL319" t="str">
        <f t="shared" si="136"/>
        <v/>
      </c>
      <c r="AM319" s="37">
        <f t="shared" si="123"/>
        <v>0</v>
      </c>
      <c r="AN319" s="37" t="b">
        <f t="shared" si="137"/>
        <v>0</v>
      </c>
      <c r="AO319" s="37">
        <f t="shared" si="124"/>
        <v>0</v>
      </c>
      <c r="AP319" s="36">
        <f t="shared" si="121"/>
        <v>0</v>
      </c>
      <c r="AV319" s="115" t="str">
        <f t="shared" si="100"/>
        <v>R1GCHADWELL OPMH</v>
      </c>
      <c r="AW319" s="116" t="s">
        <v>2748</v>
      </c>
      <c r="AX319" s="116" t="s">
        <v>2749</v>
      </c>
      <c r="AY319" s="116" t="s">
        <v>2748</v>
      </c>
      <c r="AZ319" s="116" t="s">
        <v>2749</v>
      </c>
      <c r="BA319" s="116" t="str">
        <f t="shared" si="101"/>
        <v>R1G</v>
      </c>
    </row>
    <row r="320" spans="1:53" hidden="1" x14ac:dyDescent="0.2">
      <c r="A320" s="37" t="e">
        <f t="shared" si="129"/>
        <v>#N/A</v>
      </c>
      <c r="B320" s="37" t="e">
        <f t="shared" si="130"/>
        <v>#N/A</v>
      </c>
      <c r="C320" s="37"/>
      <c r="D320" s="37">
        <f t="shared" si="131"/>
        <v>0</v>
      </c>
      <c r="E320" s="51">
        <f t="shared" si="108"/>
        <v>0</v>
      </c>
      <c r="F320" s="37" t="str">
        <f t="shared" si="109"/>
        <v/>
      </c>
      <c r="G320" s="51" t="str">
        <f t="shared" si="110"/>
        <v/>
      </c>
      <c r="H320" s="51">
        <f t="shared" si="111"/>
        <v>0</v>
      </c>
      <c r="I320" s="51">
        <f t="shared" si="112"/>
        <v>0</v>
      </c>
      <c r="J320" s="51">
        <f t="shared" si="132"/>
        <v>0</v>
      </c>
      <c r="K320" s="51">
        <f t="shared" si="133"/>
        <v>0</v>
      </c>
      <c r="L320" s="51">
        <f t="shared" si="113"/>
        <v>0</v>
      </c>
      <c r="M320" s="51">
        <f t="shared" si="114"/>
        <v>0</v>
      </c>
      <c r="N320" s="51">
        <f t="shared" si="115"/>
        <v>0</v>
      </c>
      <c r="O320" s="51"/>
      <c r="P320" s="51"/>
      <c r="Q320" s="51">
        <f t="shared" si="134"/>
        <v>0</v>
      </c>
      <c r="R320" s="51">
        <f t="shared" si="134"/>
        <v>0</v>
      </c>
      <c r="S320" s="51">
        <f t="shared" si="134"/>
        <v>0</v>
      </c>
      <c r="T320" s="51">
        <f t="shared" si="134"/>
        <v>0</v>
      </c>
      <c r="U320" s="51">
        <f t="shared" si="116"/>
        <v>0</v>
      </c>
      <c r="V320" s="51"/>
      <c r="W320" s="51"/>
      <c r="X320" s="51"/>
      <c r="Y320" s="37">
        <f t="shared" si="117"/>
        <v>0</v>
      </c>
      <c r="AC320" s="36">
        <f t="shared" si="135"/>
        <v>0</v>
      </c>
      <c r="AE320" s="36">
        <f t="shared" si="125"/>
        <v>0</v>
      </c>
      <c r="AF320" s="36">
        <f t="shared" si="126"/>
        <v>0</v>
      </c>
      <c r="AG320" s="36">
        <f t="shared" si="127"/>
        <v>0</v>
      </c>
      <c r="AH320" s="37"/>
      <c r="AK320" t="str">
        <f t="shared" si="122"/>
        <v/>
      </c>
      <c r="AL320" t="str">
        <f t="shared" si="136"/>
        <v/>
      </c>
      <c r="AM320" s="37">
        <f t="shared" si="123"/>
        <v>0</v>
      </c>
      <c r="AN320" s="37" t="b">
        <f t="shared" si="137"/>
        <v>0</v>
      </c>
      <c r="AO320" s="37">
        <f t="shared" si="124"/>
        <v>0</v>
      </c>
      <c r="AP320" s="36">
        <f t="shared" si="121"/>
        <v>0</v>
      </c>
      <c r="AV320" s="115" t="str">
        <f t="shared" si="100"/>
        <v>R1GDARTMOUTH HOSPITAL</v>
      </c>
      <c r="AW320" s="116" t="s">
        <v>2722</v>
      </c>
      <c r="AX320" s="116" t="s">
        <v>2723</v>
      </c>
      <c r="AY320" s="116" t="s">
        <v>2722</v>
      </c>
      <c r="AZ320" s="116" t="s">
        <v>2723</v>
      </c>
      <c r="BA320" s="116" t="str">
        <f t="shared" si="101"/>
        <v>R1G</v>
      </c>
    </row>
    <row r="321" spans="1:53" hidden="1" x14ac:dyDescent="0.2">
      <c r="A321" s="37" t="e">
        <f t="shared" si="129"/>
        <v>#N/A</v>
      </c>
      <c r="B321" s="37" t="e">
        <f t="shared" si="130"/>
        <v>#N/A</v>
      </c>
      <c r="C321" s="37"/>
      <c r="D321" s="37">
        <f t="shared" si="131"/>
        <v>0</v>
      </c>
      <c r="E321" s="51">
        <f t="shared" si="108"/>
        <v>0</v>
      </c>
      <c r="F321" s="37" t="str">
        <f t="shared" si="109"/>
        <v/>
      </c>
      <c r="G321" s="51" t="str">
        <f t="shared" si="110"/>
        <v/>
      </c>
      <c r="H321" s="51">
        <f t="shared" si="111"/>
        <v>0</v>
      </c>
      <c r="I321" s="51">
        <f t="shared" si="112"/>
        <v>0</v>
      </c>
      <c r="J321" s="51">
        <f t="shared" si="132"/>
        <v>0</v>
      </c>
      <c r="K321" s="51">
        <f t="shared" si="133"/>
        <v>0</v>
      </c>
      <c r="L321" s="51">
        <f t="shared" si="113"/>
        <v>0</v>
      </c>
      <c r="M321" s="51">
        <f t="shared" si="114"/>
        <v>0</v>
      </c>
      <c r="N321" s="51">
        <f t="shared" si="115"/>
        <v>0</v>
      </c>
      <c r="O321" s="51"/>
      <c r="P321" s="51"/>
      <c r="Q321" s="51">
        <f t="shared" si="134"/>
        <v>0</v>
      </c>
      <c r="R321" s="51">
        <f t="shared" si="134"/>
        <v>0</v>
      </c>
      <c r="S321" s="51">
        <f t="shared" si="134"/>
        <v>0</v>
      </c>
      <c r="T321" s="51">
        <f t="shared" si="134"/>
        <v>0</v>
      </c>
      <c r="U321" s="51">
        <f t="shared" si="116"/>
        <v>0</v>
      </c>
      <c r="V321" s="51"/>
      <c r="W321" s="51"/>
      <c r="X321" s="51"/>
      <c r="Y321" s="37">
        <f t="shared" si="117"/>
        <v>0</v>
      </c>
      <c r="AC321" s="36">
        <f t="shared" si="135"/>
        <v>0</v>
      </c>
      <c r="AE321" s="36">
        <f t="shared" si="125"/>
        <v>0</v>
      </c>
      <c r="AF321" s="36">
        <f t="shared" si="126"/>
        <v>0</v>
      </c>
      <c r="AG321" s="36">
        <f t="shared" si="127"/>
        <v>0</v>
      </c>
      <c r="AH321" s="37"/>
      <c r="AK321" t="str">
        <f t="shared" si="122"/>
        <v/>
      </c>
      <c r="AL321" t="str">
        <f t="shared" si="136"/>
        <v/>
      </c>
      <c r="AM321" s="37">
        <f t="shared" si="123"/>
        <v>0</v>
      </c>
      <c r="AN321" s="37" t="b">
        <f t="shared" si="137"/>
        <v>0</v>
      </c>
      <c r="AO321" s="37">
        <f t="shared" si="124"/>
        <v>0</v>
      </c>
      <c r="AP321" s="36">
        <f t="shared" si="121"/>
        <v>0</v>
      </c>
      <c r="AV321" s="115" t="str">
        <f t="shared" si="100"/>
        <v>R1GDAWLISH HOSPITAL</v>
      </c>
      <c r="AW321" s="116" t="s">
        <v>2724</v>
      </c>
      <c r="AX321" s="116" t="s">
        <v>2725</v>
      </c>
      <c r="AY321" s="116" t="s">
        <v>2724</v>
      </c>
      <c r="AZ321" s="116" t="s">
        <v>2725</v>
      </c>
      <c r="BA321" s="116" t="str">
        <f t="shared" si="101"/>
        <v>R1G</v>
      </c>
    </row>
    <row r="322" spans="1:53" hidden="1" x14ac:dyDescent="0.2">
      <c r="A322" s="37" t="e">
        <f t="shared" si="129"/>
        <v>#N/A</v>
      </c>
      <c r="B322" s="37" t="e">
        <f t="shared" si="130"/>
        <v>#N/A</v>
      </c>
      <c r="C322" s="37"/>
      <c r="D322" s="37">
        <f t="shared" si="131"/>
        <v>0</v>
      </c>
      <c r="E322" s="51">
        <f t="shared" si="108"/>
        <v>0</v>
      </c>
      <c r="F322" s="37" t="str">
        <f t="shared" si="109"/>
        <v/>
      </c>
      <c r="G322" s="51" t="str">
        <f t="shared" si="110"/>
        <v/>
      </c>
      <c r="H322" s="51">
        <f t="shared" si="111"/>
        <v>0</v>
      </c>
      <c r="I322" s="51">
        <f t="shared" si="112"/>
        <v>0</v>
      </c>
      <c r="J322" s="51">
        <f t="shared" si="132"/>
        <v>0</v>
      </c>
      <c r="K322" s="51">
        <f t="shared" si="133"/>
        <v>0</v>
      </c>
      <c r="L322" s="51">
        <f t="shared" si="113"/>
        <v>0</v>
      </c>
      <c r="M322" s="51">
        <f t="shared" si="114"/>
        <v>0</v>
      </c>
      <c r="N322" s="51">
        <f t="shared" si="115"/>
        <v>0</v>
      </c>
      <c r="O322" s="51"/>
      <c r="P322" s="51"/>
      <c r="Q322" s="51">
        <f t="shared" si="134"/>
        <v>0</v>
      </c>
      <c r="R322" s="51">
        <f t="shared" si="134"/>
        <v>0</v>
      </c>
      <c r="S322" s="51">
        <f t="shared" si="134"/>
        <v>0</v>
      </c>
      <c r="T322" s="51">
        <f t="shared" si="134"/>
        <v>0</v>
      </c>
      <c r="U322" s="51">
        <f t="shared" si="116"/>
        <v>0</v>
      </c>
      <c r="V322" s="51"/>
      <c r="W322" s="51"/>
      <c r="X322" s="51"/>
      <c r="Y322" s="37">
        <f t="shared" si="117"/>
        <v>0</v>
      </c>
      <c r="AC322" s="36">
        <f t="shared" si="135"/>
        <v>0</v>
      </c>
      <c r="AE322" s="36">
        <f t="shared" si="125"/>
        <v>0</v>
      </c>
      <c r="AF322" s="36">
        <f t="shared" si="126"/>
        <v>0</v>
      </c>
      <c r="AG322" s="36">
        <f t="shared" si="127"/>
        <v>0</v>
      </c>
      <c r="AH322" s="37"/>
      <c r="AK322" t="str">
        <f t="shared" si="122"/>
        <v/>
      </c>
      <c r="AL322" t="str">
        <f t="shared" si="136"/>
        <v/>
      </c>
      <c r="AM322" s="37">
        <f t="shared" si="123"/>
        <v>0</v>
      </c>
      <c r="AN322" s="37" t="b">
        <f t="shared" si="137"/>
        <v>0</v>
      </c>
      <c r="AO322" s="37">
        <f t="shared" si="124"/>
        <v>0</v>
      </c>
      <c r="AP322" s="36">
        <f t="shared" si="121"/>
        <v>0</v>
      </c>
      <c r="AV322" s="115" t="str">
        <f t="shared" si="100"/>
        <v>R1GNEWTON ABBOT HOSPITAL</v>
      </c>
      <c r="AW322" s="116" t="s">
        <v>2726</v>
      </c>
      <c r="AX322" s="116" t="s">
        <v>2727</v>
      </c>
      <c r="AY322" s="116" t="s">
        <v>2726</v>
      </c>
      <c r="AZ322" s="116" t="s">
        <v>2727</v>
      </c>
      <c r="BA322" s="116" t="str">
        <f t="shared" si="101"/>
        <v>R1G</v>
      </c>
    </row>
    <row r="323" spans="1:53" hidden="1" x14ac:dyDescent="0.2">
      <c r="A323" s="37" t="e">
        <f t="shared" si="129"/>
        <v>#N/A</v>
      </c>
      <c r="B323" s="37" t="e">
        <f t="shared" si="130"/>
        <v>#N/A</v>
      </c>
      <c r="C323" s="37"/>
      <c r="D323" s="37">
        <f t="shared" si="131"/>
        <v>0</v>
      </c>
      <c r="E323" s="51">
        <f t="shared" si="108"/>
        <v>0</v>
      </c>
      <c r="F323" s="37" t="str">
        <f t="shared" si="109"/>
        <v/>
      </c>
      <c r="G323" s="51" t="str">
        <f t="shared" si="110"/>
        <v/>
      </c>
      <c r="H323" s="51">
        <f t="shared" si="111"/>
        <v>0</v>
      </c>
      <c r="I323" s="51">
        <f t="shared" si="112"/>
        <v>0</v>
      </c>
      <c r="J323" s="51">
        <f t="shared" si="132"/>
        <v>0</v>
      </c>
      <c r="K323" s="51">
        <f t="shared" si="133"/>
        <v>0</v>
      </c>
      <c r="L323" s="51">
        <f t="shared" si="113"/>
        <v>0</v>
      </c>
      <c r="M323" s="51">
        <f t="shared" si="114"/>
        <v>0</v>
      </c>
      <c r="N323" s="51">
        <f t="shared" si="115"/>
        <v>0</v>
      </c>
      <c r="O323" s="51"/>
      <c r="P323" s="51"/>
      <c r="Q323" s="51">
        <f t="shared" si="134"/>
        <v>0</v>
      </c>
      <c r="R323" s="51">
        <f t="shared" si="134"/>
        <v>0</v>
      </c>
      <c r="S323" s="51">
        <f t="shared" si="134"/>
        <v>0</v>
      </c>
      <c r="T323" s="51">
        <f t="shared" si="134"/>
        <v>0</v>
      </c>
      <c r="U323" s="51">
        <f t="shared" si="116"/>
        <v>0</v>
      </c>
      <c r="V323" s="51"/>
      <c r="W323" s="51"/>
      <c r="X323" s="51"/>
      <c r="Y323" s="37">
        <f t="shared" si="117"/>
        <v>0</v>
      </c>
      <c r="AC323" s="36">
        <f t="shared" si="135"/>
        <v>0</v>
      </c>
      <c r="AE323" s="36">
        <f t="shared" si="125"/>
        <v>0</v>
      </c>
      <c r="AF323" s="36">
        <f t="shared" si="126"/>
        <v>0</v>
      </c>
      <c r="AG323" s="36">
        <f t="shared" si="127"/>
        <v>0</v>
      </c>
      <c r="AH323" s="37"/>
      <c r="AK323" t="str">
        <f t="shared" si="122"/>
        <v/>
      </c>
      <c r="AL323" t="str">
        <f t="shared" si="136"/>
        <v/>
      </c>
      <c r="AM323" s="37">
        <f t="shared" si="123"/>
        <v>0</v>
      </c>
      <c r="AN323" s="37" t="b">
        <f t="shared" si="137"/>
        <v>0</v>
      </c>
      <c r="AO323" s="37">
        <f t="shared" si="124"/>
        <v>0</v>
      </c>
      <c r="AP323" s="36">
        <f t="shared" si="121"/>
        <v>0</v>
      </c>
      <c r="AV323" s="115" t="str">
        <f t="shared" si="100"/>
        <v>R1GNHS CONTINUING CARE RETROSPECTIVE REVIEW</v>
      </c>
      <c r="AW323" s="116" t="s">
        <v>2732</v>
      </c>
      <c r="AX323" s="116" t="s">
        <v>2733</v>
      </c>
      <c r="AY323" s="116" t="s">
        <v>2732</v>
      </c>
      <c r="AZ323" s="116" t="s">
        <v>2733</v>
      </c>
      <c r="BA323" s="116" t="str">
        <f t="shared" si="101"/>
        <v>R1G</v>
      </c>
    </row>
    <row r="324" spans="1:53" hidden="1" x14ac:dyDescent="0.2">
      <c r="A324" s="37" t="e">
        <f t="shared" si="129"/>
        <v>#N/A</v>
      </c>
      <c r="B324" s="37" t="e">
        <f t="shared" si="130"/>
        <v>#N/A</v>
      </c>
      <c r="C324" s="37"/>
      <c r="D324" s="37">
        <f t="shared" si="131"/>
        <v>0</v>
      </c>
      <c r="E324" s="51">
        <f t="shared" si="108"/>
        <v>0</v>
      </c>
      <c r="F324" s="37" t="str">
        <f t="shared" si="109"/>
        <v/>
      </c>
      <c r="G324" s="51" t="str">
        <f t="shared" si="110"/>
        <v/>
      </c>
      <c r="H324" s="51">
        <f t="shared" si="111"/>
        <v>0</v>
      </c>
      <c r="I324" s="51">
        <f t="shared" si="112"/>
        <v>0</v>
      </c>
      <c r="J324" s="51">
        <f t="shared" si="132"/>
        <v>0</v>
      </c>
      <c r="K324" s="51">
        <f t="shared" si="133"/>
        <v>0</v>
      </c>
      <c r="L324" s="51">
        <f t="shared" si="113"/>
        <v>0</v>
      </c>
      <c r="M324" s="51">
        <f t="shared" si="114"/>
        <v>0</v>
      </c>
      <c r="N324" s="51">
        <f t="shared" si="115"/>
        <v>0</v>
      </c>
      <c r="O324" s="51"/>
      <c r="P324" s="51"/>
      <c r="Q324" s="51">
        <f t="shared" si="134"/>
        <v>0</v>
      </c>
      <c r="R324" s="51">
        <f t="shared" si="134"/>
        <v>0</v>
      </c>
      <c r="S324" s="51">
        <f t="shared" si="134"/>
        <v>0</v>
      </c>
      <c r="T324" s="51">
        <f t="shared" si="134"/>
        <v>0</v>
      </c>
      <c r="U324" s="51">
        <f t="shared" si="116"/>
        <v>0</v>
      </c>
      <c r="V324" s="51"/>
      <c r="W324" s="51"/>
      <c r="X324" s="51"/>
      <c r="Y324" s="37">
        <f t="shared" si="117"/>
        <v>0</v>
      </c>
      <c r="AC324" s="36">
        <f t="shared" si="135"/>
        <v>0</v>
      </c>
      <c r="AE324" s="36">
        <f t="shared" si="125"/>
        <v>0</v>
      </c>
      <c r="AF324" s="36">
        <f t="shared" si="126"/>
        <v>0</v>
      </c>
      <c r="AG324" s="36">
        <f t="shared" si="127"/>
        <v>0</v>
      </c>
      <c r="AH324" s="37"/>
      <c r="AK324" t="str">
        <f t="shared" si="122"/>
        <v/>
      </c>
      <c r="AL324" t="str">
        <f t="shared" si="136"/>
        <v/>
      </c>
      <c r="AM324" s="37">
        <f t="shared" si="123"/>
        <v>0</v>
      </c>
      <c r="AN324" s="37" t="b">
        <f t="shared" si="137"/>
        <v>0</v>
      </c>
      <c r="AO324" s="37">
        <f t="shared" si="124"/>
        <v>0</v>
      </c>
      <c r="AP324" s="36">
        <f t="shared" si="121"/>
        <v>0</v>
      </c>
      <c r="AV324" s="115" t="str">
        <f t="shared" si="100"/>
        <v>R1GPAIGNTON HOSPITAL</v>
      </c>
      <c r="AW324" s="116" t="s">
        <v>2712</v>
      </c>
      <c r="AX324" s="116" t="s">
        <v>2713</v>
      </c>
      <c r="AY324" s="116" t="s">
        <v>2712</v>
      </c>
      <c r="AZ324" s="116" t="s">
        <v>2713</v>
      </c>
      <c r="BA324" s="116" t="str">
        <f t="shared" si="101"/>
        <v>R1G</v>
      </c>
    </row>
    <row r="325" spans="1:53" hidden="1" x14ac:dyDescent="0.2">
      <c r="A325" s="37" t="e">
        <f t="shared" si="129"/>
        <v>#N/A</v>
      </c>
      <c r="B325" s="37" t="e">
        <f t="shared" si="130"/>
        <v>#N/A</v>
      </c>
      <c r="C325" s="37"/>
      <c r="D325" s="37">
        <f t="shared" si="131"/>
        <v>0</v>
      </c>
      <c r="E325" s="51">
        <f t="shared" si="108"/>
        <v>0</v>
      </c>
      <c r="F325" s="37" t="str">
        <f t="shared" si="109"/>
        <v/>
      </c>
      <c r="G325" s="51" t="str">
        <f t="shared" si="110"/>
        <v/>
      </c>
      <c r="H325" s="51">
        <f t="shared" si="111"/>
        <v>0</v>
      </c>
      <c r="I325" s="51">
        <f t="shared" si="112"/>
        <v>0</v>
      </c>
      <c r="J325" s="51">
        <f t="shared" si="132"/>
        <v>0</v>
      </c>
      <c r="K325" s="51">
        <f t="shared" si="133"/>
        <v>0</v>
      </c>
      <c r="L325" s="51">
        <f t="shared" si="113"/>
        <v>0</v>
      </c>
      <c r="M325" s="51">
        <f t="shared" si="114"/>
        <v>0</v>
      </c>
      <c r="N325" s="51">
        <f t="shared" si="115"/>
        <v>0</v>
      </c>
      <c r="O325" s="51"/>
      <c r="P325" s="51"/>
      <c r="Q325" s="51">
        <f t="shared" si="134"/>
        <v>0</v>
      </c>
      <c r="R325" s="51">
        <f t="shared" si="134"/>
        <v>0</v>
      </c>
      <c r="S325" s="51">
        <f t="shared" si="134"/>
        <v>0</v>
      </c>
      <c r="T325" s="51">
        <f t="shared" si="134"/>
        <v>0</v>
      </c>
      <c r="U325" s="51">
        <f t="shared" si="116"/>
        <v>0</v>
      </c>
      <c r="V325" s="51"/>
      <c r="W325" s="51"/>
      <c r="X325" s="51"/>
      <c r="Y325" s="37">
        <f t="shared" si="117"/>
        <v>0</v>
      </c>
      <c r="AC325" s="36">
        <f t="shared" si="135"/>
        <v>0</v>
      </c>
      <c r="AE325" s="36">
        <f t="shared" si="125"/>
        <v>0</v>
      </c>
      <c r="AF325" s="36">
        <f t="shared" si="126"/>
        <v>0</v>
      </c>
      <c r="AG325" s="36">
        <f t="shared" si="127"/>
        <v>0</v>
      </c>
      <c r="AH325" s="37"/>
      <c r="AK325" t="str">
        <f t="shared" si="122"/>
        <v/>
      </c>
      <c r="AL325" t="str">
        <f t="shared" si="136"/>
        <v/>
      </c>
      <c r="AM325" s="37">
        <f t="shared" si="123"/>
        <v>0</v>
      </c>
      <c r="AN325" s="37" t="b">
        <f t="shared" si="137"/>
        <v>0</v>
      </c>
      <c r="AO325" s="37">
        <f t="shared" si="124"/>
        <v>0</v>
      </c>
      <c r="AP325" s="36">
        <f t="shared" si="121"/>
        <v>0</v>
      </c>
      <c r="AV325" s="115" t="str">
        <f t="shared" si="100"/>
        <v>R1GSAFER COMMUNITIES TORBAY</v>
      </c>
      <c r="AW325" s="116" t="s">
        <v>2734</v>
      </c>
      <c r="AX325" s="116" t="s">
        <v>2735</v>
      </c>
      <c r="AY325" s="116" t="s">
        <v>2734</v>
      </c>
      <c r="AZ325" s="116" t="s">
        <v>2735</v>
      </c>
      <c r="BA325" s="116" t="str">
        <f t="shared" si="101"/>
        <v>R1G</v>
      </c>
    </row>
    <row r="326" spans="1:53" hidden="1" x14ac:dyDescent="0.2">
      <c r="A326" s="37" t="e">
        <f t="shared" si="129"/>
        <v>#N/A</v>
      </c>
      <c r="B326" s="37" t="e">
        <f t="shared" si="130"/>
        <v>#N/A</v>
      </c>
      <c r="C326" s="37"/>
      <c r="D326" s="37">
        <f t="shared" si="131"/>
        <v>0</v>
      </c>
      <c r="E326" s="51">
        <f t="shared" si="108"/>
        <v>0</v>
      </c>
      <c r="F326" s="37" t="str">
        <f t="shared" si="109"/>
        <v/>
      </c>
      <c r="G326" s="51" t="str">
        <f t="shared" si="110"/>
        <v/>
      </c>
      <c r="H326" s="51">
        <f t="shared" si="111"/>
        <v>0</v>
      </c>
      <c r="I326" s="51">
        <f t="shared" si="112"/>
        <v>0</v>
      </c>
      <c r="J326" s="51">
        <f t="shared" si="132"/>
        <v>0</v>
      </c>
      <c r="K326" s="51">
        <f t="shared" si="133"/>
        <v>0</v>
      </c>
      <c r="L326" s="51">
        <f t="shared" si="113"/>
        <v>0</v>
      </c>
      <c r="M326" s="51">
        <f t="shared" si="114"/>
        <v>0</v>
      </c>
      <c r="N326" s="51">
        <f t="shared" si="115"/>
        <v>0</v>
      </c>
      <c r="O326" s="51"/>
      <c r="P326" s="51"/>
      <c r="Q326" s="51">
        <f t="shared" si="134"/>
        <v>0</v>
      </c>
      <c r="R326" s="51">
        <f t="shared" si="134"/>
        <v>0</v>
      </c>
      <c r="S326" s="51">
        <f t="shared" si="134"/>
        <v>0</v>
      </c>
      <c r="T326" s="51">
        <f t="shared" si="134"/>
        <v>0</v>
      </c>
      <c r="U326" s="51">
        <f t="shared" si="116"/>
        <v>0</v>
      </c>
      <c r="V326" s="51"/>
      <c r="W326" s="51"/>
      <c r="X326" s="51"/>
      <c r="Y326" s="37">
        <f t="shared" si="117"/>
        <v>0</v>
      </c>
      <c r="AC326" s="36">
        <f t="shared" si="135"/>
        <v>0</v>
      </c>
      <c r="AE326" s="36">
        <f t="shared" si="125"/>
        <v>0</v>
      </c>
      <c r="AF326" s="36">
        <f t="shared" si="126"/>
        <v>0</v>
      </c>
      <c r="AG326" s="36">
        <f t="shared" si="127"/>
        <v>0</v>
      </c>
      <c r="AH326" s="37"/>
      <c r="AK326" t="str">
        <f t="shared" si="122"/>
        <v/>
      </c>
      <c r="AL326" t="str">
        <f t="shared" si="136"/>
        <v/>
      </c>
      <c r="AM326" s="37">
        <f t="shared" si="123"/>
        <v>0</v>
      </c>
      <c r="AN326" s="37" t="b">
        <f t="shared" si="137"/>
        <v>0</v>
      </c>
      <c r="AO326" s="37">
        <f t="shared" si="124"/>
        <v>0</v>
      </c>
      <c r="AP326" s="36">
        <f t="shared" si="121"/>
        <v>0</v>
      </c>
      <c r="AV326" s="115" t="str">
        <f t="shared" si="100"/>
        <v>R1GSOUTH HAMS (KINGSBRIDGE) HOSPITAL</v>
      </c>
      <c r="AW326" s="116" t="s">
        <v>2738</v>
      </c>
      <c r="AX326" s="116" t="s">
        <v>2739</v>
      </c>
      <c r="AY326" s="116" t="s">
        <v>2738</v>
      </c>
      <c r="AZ326" s="116" t="s">
        <v>2739</v>
      </c>
      <c r="BA326" s="116" t="str">
        <f t="shared" si="101"/>
        <v>R1G</v>
      </c>
    </row>
    <row r="327" spans="1:53" hidden="1" x14ac:dyDescent="0.2">
      <c r="A327" s="37" t="e">
        <f t="shared" si="129"/>
        <v>#N/A</v>
      </c>
      <c r="B327" s="37" t="e">
        <f t="shared" si="130"/>
        <v>#N/A</v>
      </c>
      <c r="C327" s="37"/>
      <c r="D327" s="37">
        <f t="shared" si="131"/>
        <v>0</v>
      </c>
      <c r="E327" s="51">
        <f t="shared" si="108"/>
        <v>0</v>
      </c>
      <c r="F327" s="37" t="str">
        <f t="shared" si="109"/>
        <v/>
      </c>
      <c r="G327" s="51" t="str">
        <f t="shared" si="110"/>
        <v/>
      </c>
      <c r="H327" s="51">
        <f t="shared" si="111"/>
        <v>0</v>
      </c>
      <c r="I327" s="51">
        <f t="shared" si="112"/>
        <v>0</v>
      </c>
      <c r="J327" s="51">
        <f t="shared" si="132"/>
        <v>0</v>
      </c>
      <c r="K327" s="51">
        <f t="shared" si="133"/>
        <v>0</v>
      </c>
      <c r="L327" s="51">
        <f t="shared" si="113"/>
        <v>0</v>
      </c>
      <c r="M327" s="51">
        <f t="shared" si="114"/>
        <v>0</v>
      </c>
      <c r="N327" s="51">
        <f t="shared" si="115"/>
        <v>0</v>
      </c>
      <c r="O327" s="51"/>
      <c r="P327" s="51"/>
      <c r="Q327" s="51">
        <f t="shared" ref="Q327:T342" si="138">IF(Q126="",0,IF(Q126&gt;100%,1,0))</f>
        <v>0</v>
      </c>
      <c r="R327" s="51">
        <f t="shared" si="138"/>
        <v>0</v>
      </c>
      <c r="S327" s="51">
        <f t="shared" si="138"/>
        <v>0</v>
      </c>
      <c r="T327" s="51">
        <f t="shared" si="138"/>
        <v>0</v>
      </c>
      <c r="U327" s="51">
        <f t="shared" si="116"/>
        <v>0</v>
      </c>
      <c r="V327" s="51"/>
      <c r="W327" s="51"/>
      <c r="X327" s="51"/>
      <c r="Y327" s="37">
        <f t="shared" si="117"/>
        <v>0</v>
      </c>
      <c r="AC327" s="36">
        <f t="shared" si="135"/>
        <v>0</v>
      </c>
      <c r="AE327" s="36">
        <f t="shared" si="125"/>
        <v>0</v>
      </c>
      <c r="AF327" s="36">
        <f t="shared" si="126"/>
        <v>0</v>
      </c>
      <c r="AG327" s="36">
        <f t="shared" si="127"/>
        <v>0</v>
      </c>
      <c r="AH327" s="37"/>
      <c r="AK327" t="str">
        <f t="shared" si="122"/>
        <v/>
      </c>
      <c r="AL327" t="str">
        <f t="shared" si="136"/>
        <v/>
      </c>
      <c r="AM327" s="37">
        <f t="shared" si="123"/>
        <v>0</v>
      </c>
      <c r="AN327" s="37" t="b">
        <f t="shared" si="137"/>
        <v>0</v>
      </c>
      <c r="AO327" s="37">
        <f t="shared" si="124"/>
        <v>0</v>
      </c>
      <c r="AP327" s="36">
        <f t="shared" si="121"/>
        <v>0</v>
      </c>
      <c r="AV327" s="115" t="str">
        <f t="shared" si="100"/>
        <v>R1GST EDMUNDS</v>
      </c>
      <c r="AW327" s="116" t="s">
        <v>2718</v>
      </c>
      <c r="AX327" s="116" t="s">
        <v>2719</v>
      </c>
      <c r="AY327" s="116" t="s">
        <v>2718</v>
      </c>
      <c r="AZ327" s="116" t="s">
        <v>2719</v>
      </c>
      <c r="BA327" s="116" t="str">
        <f t="shared" si="101"/>
        <v>R1G</v>
      </c>
    </row>
    <row r="328" spans="1:53" hidden="1" x14ac:dyDescent="0.2">
      <c r="A328" s="37" t="e">
        <f t="shared" si="129"/>
        <v>#N/A</v>
      </c>
      <c r="B328" s="37" t="e">
        <f t="shared" si="130"/>
        <v>#N/A</v>
      </c>
      <c r="C328" s="37"/>
      <c r="D328" s="37">
        <f t="shared" si="131"/>
        <v>0</v>
      </c>
      <c r="E328" s="51">
        <f t="shared" si="108"/>
        <v>0</v>
      </c>
      <c r="F328" s="37" t="str">
        <f t="shared" si="109"/>
        <v/>
      </c>
      <c r="G328" s="51" t="str">
        <f t="shared" si="110"/>
        <v/>
      </c>
      <c r="H328" s="51">
        <f t="shared" si="111"/>
        <v>0</v>
      </c>
      <c r="I328" s="51">
        <f t="shared" si="112"/>
        <v>0</v>
      </c>
      <c r="J328" s="51">
        <f t="shared" si="132"/>
        <v>0</v>
      </c>
      <c r="K328" s="51">
        <f t="shared" si="133"/>
        <v>0</v>
      </c>
      <c r="L328" s="51">
        <f t="shared" si="113"/>
        <v>0</v>
      </c>
      <c r="M328" s="51">
        <f t="shared" si="114"/>
        <v>0</v>
      </c>
      <c r="N328" s="51">
        <f t="shared" si="115"/>
        <v>0</v>
      </c>
      <c r="O328" s="51"/>
      <c r="P328" s="51"/>
      <c r="Q328" s="51">
        <f t="shared" si="138"/>
        <v>0</v>
      </c>
      <c r="R328" s="51">
        <f t="shared" si="138"/>
        <v>0</v>
      </c>
      <c r="S328" s="51">
        <f t="shared" si="138"/>
        <v>0</v>
      </c>
      <c r="T328" s="51">
        <f t="shared" si="138"/>
        <v>0</v>
      </c>
      <c r="U328" s="51">
        <f t="shared" si="116"/>
        <v>0</v>
      </c>
      <c r="V328" s="51"/>
      <c r="W328" s="51"/>
      <c r="X328" s="51"/>
      <c r="Y328" s="37">
        <f t="shared" si="117"/>
        <v>0</v>
      </c>
      <c r="AC328" s="36">
        <f t="shared" si="135"/>
        <v>0</v>
      </c>
      <c r="AE328" s="36">
        <f t="shared" si="125"/>
        <v>0</v>
      </c>
      <c r="AF328" s="36">
        <f t="shared" si="126"/>
        <v>0</v>
      </c>
      <c r="AG328" s="36">
        <f t="shared" si="127"/>
        <v>0</v>
      </c>
      <c r="AH328" s="37"/>
      <c r="AK328" t="str">
        <f t="shared" si="122"/>
        <v/>
      </c>
      <c r="AL328" t="str">
        <f t="shared" si="136"/>
        <v/>
      </c>
      <c r="AM328" s="37">
        <f t="shared" si="123"/>
        <v>0</v>
      </c>
      <c r="AN328" s="37" t="b">
        <f t="shared" si="137"/>
        <v>0</v>
      </c>
      <c r="AO328" s="37">
        <f t="shared" si="124"/>
        <v>0</v>
      </c>
      <c r="AP328" s="36">
        <f t="shared" si="121"/>
        <v>0</v>
      </c>
      <c r="AV328" s="115" t="str">
        <f t="shared" si="100"/>
        <v>R1GTAVISTOCK HOSPITAL</v>
      </c>
      <c r="AW328" s="116" t="s">
        <v>2740</v>
      </c>
      <c r="AX328" s="116" t="s">
        <v>2741</v>
      </c>
      <c r="AY328" s="116" t="s">
        <v>2740</v>
      </c>
      <c r="AZ328" s="116" t="s">
        <v>2741</v>
      </c>
      <c r="BA328" s="116" t="str">
        <f t="shared" si="101"/>
        <v>R1G</v>
      </c>
    </row>
    <row r="329" spans="1:53" hidden="1" x14ac:dyDescent="0.2">
      <c r="A329" s="37" t="e">
        <f t="shared" si="129"/>
        <v>#N/A</v>
      </c>
      <c r="B329" s="37" t="e">
        <f t="shared" si="130"/>
        <v>#N/A</v>
      </c>
      <c r="C329" s="37"/>
      <c r="D329" s="37">
        <f t="shared" si="131"/>
        <v>0</v>
      </c>
      <c r="E329" s="51">
        <f t="shared" si="108"/>
        <v>0</v>
      </c>
      <c r="F329" s="37" t="str">
        <f t="shared" si="109"/>
        <v/>
      </c>
      <c r="G329" s="51" t="str">
        <f t="shared" si="110"/>
        <v/>
      </c>
      <c r="H329" s="51">
        <f t="shared" si="111"/>
        <v>0</v>
      </c>
      <c r="I329" s="51">
        <f t="shared" si="112"/>
        <v>0</v>
      </c>
      <c r="J329" s="51">
        <f t="shared" si="132"/>
        <v>0</v>
      </c>
      <c r="K329" s="51">
        <f t="shared" si="133"/>
        <v>0</v>
      </c>
      <c r="L329" s="51">
        <f t="shared" si="113"/>
        <v>0</v>
      </c>
      <c r="M329" s="51">
        <f t="shared" si="114"/>
        <v>0</v>
      </c>
      <c r="N329" s="51">
        <f t="shared" si="115"/>
        <v>0</v>
      </c>
      <c r="O329" s="51"/>
      <c r="P329" s="51"/>
      <c r="Q329" s="51">
        <f t="shared" si="138"/>
        <v>0</v>
      </c>
      <c r="R329" s="51">
        <f t="shared" si="138"/>
        <v>0</v>
      </c>
      <c r="S329" s="51">
        <f t="shared" si="138"/>
        <v>0</v>
      </c>
      <c r="T329" s="51">
        <f t="shared" si="138"/>
        <v>0</v>
      </c>
      <c r="U329" s="51">
        <f t="shared" si="116"/>
        <v>0</v>
      </c>
      <c r="V329" s="51"/>
      <c r="W329" s="51"/>
      <c r="X329" s="51"/>
      <c r="Y329" s="37">
        <f t="shared" si="117"/>
        <v>0</v>
      </c>
      <c r="AC329" s="36">
        <f t="shared" si="135"/>
        <v>0</v>
      </c>
      <c r="AE329" s="36">
        <f t="shared" si="125"/>
        <v>0</v>
      </c>
      <c r="AF329" s="36">
        <f t="shared" si="126"/>
        <v>0</v>
      </c>
      <c r="AG329" s="36">
        <f t="shared" si="127"/>
        <v>0</v>
      </c>
      <c r="AH329" s="37"/>
      <c r="AK329" t="str">
        <f t="shared" si="122"/>
        <v/>
      </c>
      <c r="AL329" t="str">
        <f t="shared" si="136"/>
        <v/>
      </c>
      <c r="AM329" s="37">
        <f t="shared" si="123"/>
        <v>0</v>
      </c>
      <c r="AN329" s="37" t="b">
        <f t="shared" si="137"/>
        <v>0</v>
      </c>
      <c r="AO329" s="37">
        <f t="shared" si="124"/>
        <v>0</v>
      </c>
      <c r="AP329" s="36">
        <f t="shared" si="121"/>
        <v>0</v>
      </c>
      <c r="AV329" s="115" t="str">
        <f t="shared" si="100"/>
        <v>R1GTEIGNMOUTH HOSPITAL</v>
      </c>
      <c r="AW329" s="116" t="s">
        <v>2728</v>
      </c>
      <c r="AX329" s="116" t="s">
        <v>2729</v>
      </c>
      <c r="AY329" s="116" t="s">
        <v>2728</v>
      </c>
      <c r="AZ329" s="116" t="s">
        <v>2729</v>
      </c>
      <c r="BA329" s="116" t="str">
        <f t="shared" si="101"/>
        <v>R1G</v>
      </c>
    </row>
    <row r="330" spans="1:53" hidden="1" x14ac:dyDescent="0.2">
      <c r="A330" s="37" t="e">
        <f t="shared" si="129"/>
        <v>#N/A</v>
      </c>
      <c r="B330" s="37" t="e">
        <f t="shared" si="130"/>
        <v>#N/A</v>
      </c>
      <c r="C330" s="37"/>
      <c r="D330" s="37">
        <f t="shared" si="131"/>
        <v>0</v>
      </c>
      <c r="E330" s="51">
        <f t="shared" si="108"/>
        <v>0</v>
      </c>
      <c r="F330" s="37" t="str">
        <f t="shared" si="109"/>
        <v/>
      </c>
      <c r="G330" s="51" t="str">
        <f t="shared" si="110"/>
        <v/>
      </c>
      <c r="H330" s="51">
        <f t="shared" si="111"/>
        <v>0</v>
      </c>
      <c r="I330" s="51">
        <f t="shared" si="112"/>
        <v>0</v>
      </c>
      <c r="J330" s="51">
        <f t="shared" si="132"/>
        <v>0</v>
      </c>
      <c r="K330" s="51">
        <f t="shared" si="133"/>
        <v>0</v>
      </c>
      <c r="L330" s="51">
        <f t="shared" si="113"/>
        <v>0</v>
      </c>
      <c r="M330" s="51">
        <f t="shared" si="114"/>
        <v>0</v>
      </c>
      <c r="N330" s="51">
        <f t="shared" si="115"/>
        <v>0</v>
      </c>
      <c r="O330" s="51"/>
      <c r="P330" s="51"/>
      <c r="Q330" s="51">
        <f t="shared" si="138"/>
        <v>0</v>
      </c>
      <c r="R330" s="51">
        <f t="shared" si="138"/>
        <v>0</v>
      </c>
      <c r="S330" s="51">
        <f t="shared" si="138"/>
        <v>0</v>
      </c>
      <c r="T330" s="51">
        <f t="shared" si="138"/>
        <v>0</v>
      </c>
      <c r="U330" s="51">
        <f t="shared" si="116"/>
        <v>0</v>
      </c>
      <c r="V330" s="51"/>
      <c r="W330" s="51"/>
      <c r="X330" s="51"/>
      <c r="Y330" s="37">
        <f t="shared" si="117"/>
        <v>0</v>
      </c>
      <c r="AC330" s="36">
        <f t="shared" si="135"/>
        <v>0</v>
      </c>
      <c r="AE330" s="36">
        <f t="shared" si="125"/>
        <v>0</v>
      </c>
      <c r="AF330" s="36">
        <f t="shared" si="126"/>
        <v>0</v>
      </c>
      <c r="AG330" s="36">
        <f t="shared" si="127"/>
        <v>0</v>
      </c>
      <c r="AH330" s="37"/>
      <c r="AK330" t="str">
        <f t="shared" si="122"/>
        <v/>
      </c>
      <c r="AL330" t="str">
        <f t="shared" si="136"/>
        <v/>
      </c>
      <c r="AM330" s="37">
        <f t="shared" si="123"/>
        <v>0</v>
      </c>
      <c r="AN330" s="37" t="b">
        <f t="shared" si="137"/>
        <v>0</v>
      </c>
      <c r="AO330" s="37">
        <f t="shared" si="124"/>
        <v>0</v>
      </c>
      <c r="AP330" s="36">
        <f t="shared" si="121"/>
        <v>0</v>
      </c>
      <c r="AV330" s="115" t="str">
        <f t="shared" si="100"/>
        <v>R1GTOTNES HOSPITAL</v>
      </c>
      <c r="AW330" s="116" t="s">
        <v>2730</v>
      </c>
      <c r="AX330" s="116" t="s">
        <v>2731</v>
      </c>
      <c r="AY330" s="116" t="s">
        <v>2730</v>
      </c>
      <c r="AZ330" s="116" t="s">
        <v>2731</v>
      </c>
      <c r="BA330" s="116" t="str">
        <f t="shared" si="101"/>
        <v>R1G</v>
      </c>
    </row>
    <row r="331" spans="1:53" hidden="1" x14ac:dyDescent="0.2">
      <c r="A331" s="37" t="e">
        <f t="shared" si="129"/>
        <v>#N/A</v>
      </c>
      <c r="B331" s="37" t="e">
        <f t="shared" si="130"/>
        <v>#N/A</v>
      </c>
      <c r="C331" s="37"/>
      <c r="D331" s="37">
        <f t="shared" si="131"/>
        <v>0</v>
      </c>
      <c r="E331" s="51">
        <f t="shared" si="108"/>
        <v>0</v>
      </c>
      <c r="F331" s="37" t="str">
        <f t="shared" si="109"/>
        <v/>
      </c>
      <c r="G331" s="51" t="str">
        <f t="shared" si="110"/>
        <v/>
      </c>
      <c r="H331" s="51">
        <f t="shared" si="111"/>
        <v>0</v>
      </c>
      <c r="I331" s="51">
        <f t="shared" si="112"/>
        <v>0</v>
      </c>
      <c r="J331" s="51">
        <f t="shared" si="132"/>
        <v>0</v>
      </c>
      <c r="K331" s="51">
        <f t="shared" si="133"/>
        <v>0</v>
      </c>
      <c r="L331" s="51">
        <f t="shared" si="113"/>
        <v>0</v>
      </c>
      <c r="M331" s="51">
        <f t="shared" si="114"/>
        <v>0</v>
      </c>
      <c r="N331" s="51">
        <f t="shared" si="115"/>
        <v>0</v>
      </c>
      <c r="O331" s="51"/>
      <c r="P331" s="51"/>
      <c r="Q331" s="51">
        <f t="shared" si="138"/>
        <v>0</v>
      </c>
      <c r="R331" s="51">
        <f t="shared" si="138"/>
        <v>0</v>
      </c>
      <c r="S331" s="51">
        <f t="shared" si="138"/>
        <v>0</v>
      </c>
      <c r="T331" s="51">
        <f t="shared" si="138"/>
        <v>0</v>
      </c>
      <c r="U331" s="51">
        <f t="shared" si="116"/>
        <v>0</v>
      </c>
      <c r="V331" s="51"/>
      <c r="W331" s="51"/>
      <c r="X331" s="51"/>
      <c r="Y331" s="37">
        <f t="shared" si="117"/>
        <v>0</v>
      </c>
      <c r="AC331" s="36">
        <f t="shared" si="135"/>
        <v>0</v>
      </c>
      <c r="AE331" s="36">
        <f t="shared" si="125"/>
        <v>0</v>
      </c>
      <c r="AF331" s="36">
        <f t="shared" si="126"/>
        <v>0</v>
      </c>
      <c r="AG331" s="36">
        <f t="shared" si="127"/>
        <v>0</v>
      </c>
      <c r="AH331" s="37"/>
      <c r="AK331" t="str">
        <f t="shared" si="122"/>
        <v/>
      </c>
      <c r="AL331" t="str">
        <f t="shared" si="136"/>
        <v/>
      </c>
      <c r="AM331" s="37">
        <f t="shared" si="123"/>
        <v>0</v>
      </c>
      <c r="AN331" s="37" t="b">
        <f t="shared" si="137"/>
        <v>0</v>
      </c>
      <c r="AO331" s="37">
        <f t="shared" si="124"/>
        <v>0</v>
      </c>
      <c r="AP331" s="36">
        <f t="shared" si="121"/>
        <v>0</v>
      </c>
      <c r="AV331" s="115" t="str">
        <f t="shared" si="100"/>
        <v>R1GUNIT 3</v>
      </c>
      <c r="AW331" s="116" t="s">
        <v>2742</v>
      </c>
      <c r="AX331" s="116" t="s">
        <v>2743</v>
      </c>
      <c r="AY331" s="116" t="s">
        <v>2742</v>
      </c>
      <c r="AZ331" s="116" t="s">
        <v>2743</v>
      </c>
      <c r="BA331" s="116" t="str">
        <f t="shared" si="101"/>
        <v>R1G</v>
      </c>
    </row>
    <row r="332" spans="1:53" hidden="1" x14ac:dyDescent="0.2">
      <c r="A332" s="37" t="e">
        <f t="shared" si="129"/>
        <v>#N/A</v>
      </c>
      <c r="B332" s="37" t="e">
        <f t="shared" si="130"/>
        <v>#N/A</v>
      </c>
      <c r="C332" s="37"/>
      <c r="D332" s="37">
        <f t="shared" si="131"/>
        <v>0</v>
      </c>
      <c r="E332" s="51">
        <f t="shared" si="108"/>
        <v>0</v>
      </c>
      <c r="F332" s="37" t="str">
        <f t="shared" si="109"/>
        <v/>
      </c>
      <c r="G332" s="51" t="str">
        <f t="shared" si="110"/>
        <v/>
      </c>
      <c r="H332" s="51">
        <f t="shared" si="111"/>
        <v>0</v>
      </c>
      <c r="I332" s="51">
        <f t="shared" si="112"/>
        <v>0</v>
      </c>
      <c r="J332" s="51">
        <f t="shared" si="132"/>
        <v>0</v>
      </c>
      <c r="K332" s="51">
        <f t="shared" si="133"/>
        <v>0</v>
      </c>
      <c r="L332" s="51">
        <f t="shared" si="113"/>
        <v>0</v>
      </c>
      <c r="M332" s="51">
        <f t="shared" si="114"/>
        <v>0</v>
      </c>
      <c r="N332" s="51">
        <f t="shared" si="115"/>
        <v>0</v>
      </c>
      <c r="O332" s="51"/>
      <c r="P332" s="51"/>
      <c r="Q332" s="51">
        <f t="shared" si="138"/>
        <v>0</v>
      </c>
      <c r="R332" s="51">
        <f t="shared" si="138"/>
        <v>0</v>
      </c>
      <c r="S332" s="51">
        <f t="shared" si="138"/>
        <v>0</v>
      </c>
      <c r="T332" s="51">
        <f t="shared" si="138"/>
        <v>0</v>
      </c>
      <c r="U332" s="51">
        <f t="shared" si="116"/>
        <v>0</v>
      </c>
      <c r="V332" s="51"/>
      <c r="W332" s="51"/>
      <c r="X332" s="51"/>
      <c r="Y332" s="37">
        <f t="shared" si="117"/>
        <v>0</v>
      </c>
      <c r="AC332" s="36">
        <f t="shared" si="135"/>
        <v>0</v>
      </c>
      <c r="AE332" s="36">
        <f t="shared" si="125"/>
        <v>0</v>
      </c>
      <c r="AF332" s="36">
        <f t="shared" si="126"/>
        <v>0</v>
      </c>
      <c r="AG332" s="36">
        <f t="shared" si="127"/>
        <v>0</v>
      </c>
      <c r="AH332" s="37"/>
      <c r="AK332" t="str">
        <f t="shared" si="122"/>
        <v/>
      </c>
      <c r="AL332" t="str">
        <f t="shared" si="136"/>
        <v/>
      </c>
      <c r="AM332" s="37">
        <f t="shared" si="123"/>
        <v>0</v>
      </c>
      <c r="AN332" s="37" t="b">
        <f t="shared" si="137"/>
        <v>0</v>
      </c>
      <c r="AO332" s="37">
        <f t="shared" si="124"/>
        <v>0</v>
      </c>
      <c r="AP332" s="36">
        <f t="shared" si="121"/>
        <v>0</v>
      </c>
      <c r="AV332" s="115" t="str">
        <f t="shared" ref="AV332:AV418" si="139">CONCATENATE(LEFT(AW332, 3),AX332)</f>
        <v>R1HAINSLEY UNIT</v>
      </c>
      <c r="AW332" s="116" t="s">
        <v>8863</v>
      </c>
      <c r="AX332" s="116" t="s">
        <v>9053</v>
      </c>
      <c r="AY332" s="116" t="s">
        <v>8863</v>
      </c>
      <c r="AZ332" s="116" t="s">
        <v>9053</v>
      </c>
      <c r="BA332" s="116" t="str">
        <f t="shared" ref="BA332:BA418" si="140">LEFT(AY332,3)</f>
        <v>R1H</v>
      </c>
    </row>
    <row r="333" spans="1:53" hidden="1" x14ac:dyDescent="0.2">
      <c r="A333" s="37" t="e">
        <f t="shared" si="129"/>
        <v>#N/A</v>
      </c>
      <c r="B333" s="37" t="e">
        <f t="shared" si="130"/>
        <v>#N/A</v>
      </c>
      <c r="C333" s="37"/>
      <c r="D333" s="37">
        <f t="shared" si="131"/>
        <v>0</v>
      </c>
      <c r="E333" s="51">
        <f t="shared" si="108"/>
        <v>0</v>
      </c>
      <c r="F333" s="37" t="str">
        <f t="shared" si="109"/>
        <v/>
      </c>
      <c r="G333" s="51" t="str">
        <f t="shared" si="110"/>
        <v/>
      </c>
      <c r="H333" s="51">
        <f t="shared" si="111"/>
        <v>0</v>
      </c>
      <c r="I333" s="51">
        <f t="shared" si="112"/>
        <v>0</v>
      </c>
      <c r="J333" s="51">
        <f t="shared" si="132"/>
        <v>0</v>
      </c>
      <c r="K333" s="51">
        <f t="shared" si="133"/>
        <v>0</v>
      </c>
      <c r="L333" s="51">
        <f t="shared" si="113"/>
        <v>0</v>
      </c>
      <c r="M333" s="51">
        <f t="shared" si="114"/>
        <v>0</v>
      </c>
      <c r="N333" s="51">
        <f t="shared" si="115"/>
        <v>0</v>
      </c>
      <c r="O333" s="51"/>
      <c r="P333" s="51"/>
      <c r="Q333" s="51">
        <f t="shared" si="138"/>
        <v>0</v>
      </c>
      <c r="R333" s="51">
        <f t="shared" si="138"/>
        <v>0</v>
      </c>
      <c r="S333" s="51">
        <f t="shared" si="138"/>
        <v>0</v>
      </c>
      <c r="T333" s="51">
        <f t="shared" si="138"/>
        <v>0</v>
      </c>
      <c r="U333" s="51">
        <f t="shared" si="116"/>
        <v>0</v>
      </c>
      <c r="V333" s="51"/>
      <c r="W333" s="51"/>
      <c r="X333" s="51"/>
      <c r="Y333" s="37">
        <f t="shared" si="117"/>
        <v>0</v>
      </c>
      <c r="AC333" s="36">
        <f t="shared" si="135"/>
        <v>0</v>
      </c>
      <c r="AE333" s="36">
        <f t="shared" si="125"/>
        <v>0</v>
      </c>
      <c r="AF333" s="36">
        <f t="shared" si="126"/>
        <v>0</v>
      </c>
      <c r="AG333" s="36">
        <f t="shared" si="127"/>
        <v>0</v>
      </c>
      <c r="AH333" s="37"/>
      <c r="AK333" t="str">
        <f t="shared" si="122"/>
        <v/>
      </c>
      <c r="AL333" t="str">
        <f t="shared" si="136"/>
        <v/>
      </c>
      <c r="AM333" s="37">
        <f t="shared" si="123"/>
        <v>0</v>
      </c>
      <c r="AN333" s="37" t="b">
        <f t="shared" si="137"/>
        <v>0</v>
      </c>
      <c r="AO333" s="37">
        <f t="shared" si="124"/>
        <v>0</v>
      </c>
      <c r="AP333" s="36">
        <f t="shared" si="121"/>
        <v>0</v>
      </c>
      <c r="AV333" s="115" t="str">
        <f t="shared" si="139"/>
        <v>R1HBLT BIRTH CENTRE - R1H90</v>
      </c>
      <c r="AW333" s="116" t="s">
        <v>850</v>
      </c>
      <c r="AX333" s="116" t="s">
        <v>10120</v>
      </c>
      <c r="AY333" s="116" t="s">
        <v>850</v>
      </c>
      <c r="AZ333" s="116" t="s">
        <v>9023</v>
      </c>
      <c r="BA333" s="116" t="str">
        <f t="shared" si="140"/>
        <v>R1H</v>
      </c>
    </row>
    <row r="334" spans="1:53" hidden="1" x14ac:dyDescent="0.2">
      <c r="A334" s="37" t="e">
        <f t="shared" si="129"/>
        <v>#N/A</v>
      </c>
      <c r="B334" s="37" t="e">
        <f t="shared" si="130"/>
        <v>#N/A</v>
      </c>
      <c r="C334" s="37"/>
      <c r="D334" s="37">
        <f t="shared" si="131"/>
        <v>0</v>
      </c>
      <c r="E334" s="51">
        <f t="shared" si="108"/>
        <v>0</v>
      </c>
      <c r="F334" s="37" t="str">
        <f t="shared" si="109"/>
        <v/>
      </c>
      <c r="G334" s="51" t="str">
        <f t="shared" si="110"/>
        <v/>
      </c>
      <c r="H334" s="51">
        <f t="shared" si="111"/>
        <v>0</v>
      </c>
      <c r="I334" s="51">
        <f t="shared" si="112"/>
        <v>0</v>
      </c>
      <c r="J334" s="51">
        <f t="shared" si="132"/>
        <v>0</v>
      </c>
      <c r="K334" s="51">
        <f t="shared" si="133"/>
        <v>0</v>
      </c>
      <c r="L334" s="51">
        <f t="shared" si="113"/>
        <v>0</v>
      </c>
      <c r="M334" s="51">
        <f t="shared" si="114"/>
        <v>0</v>
      </c>
      <c r="N334" s="51">
        <f t="shared" si="115"/>
        <v>0</v>
      </c>
      <c r="O334" s="51"/>
      <c r="P334" s="51"/>
      <c r="Q334" s="51">
        <f t="shared" si="138"/>
        <v>0</v>
      </c>
      <c r="R334" s="51">
        <f t="shared" si="138"/>
        <v>0</v>
      </c>
      <c r="S334" s="51">
        <f t="shared" si="138"/>
        <v>0</v>
      </c>
      <c r="T334" s="51">
        <f t="shared" si="138"/>
        <v>0</v>
      </c>
      <c r="U334" s="51">
        <f t="shared" si="116"/>
        <v>0</v>
      </c>
      <c r="V334" s="51"/>
      <c r="W334" s="51"/>
      <c r="X334" s="51"/>
      <c r="Y334" s="37">
        <f t="shared" si="117"/>
        <v>0</v>
      </c>
      <c r="AC334" s="36">
        <f t="shared" si="135"/>
        <v>0</v>
      </c>
      <c r="AE334" s="36">
        <f t="shared" si="125"/>
        <v>0</v>
      </c>
      <c r="AF334" s="36">
        <f t="shared" si="126"/>
        <v>0</v>
      </c>
      <c r="AG334" s="36">
        <f t="shared" si="127"/>
        <v>0</v>
      </c>
      <c r="AH334" s="37"/>
      <c r="AK334" t="str">
        <f t="shared" si="122"/>
        <v/>
      </c>
      <c r="AL334" t="str">
        <f t="shared" si="136"/>
        <v/>
      </c>
      <c r="AM334" s="37">
        <f t="shared" si="123"/>
        <v>0</v>
      </c>
      <c r="AN334" s="37" t="b">
        <f t="shared" si="137"/>
        <v>0</v>
      </c>
      <c r="AO334" s="37">
        <f t="shared" si="124"/>
        <v>0</v>
      </c>
      <c r="AP334" s="36">
        <f t="shared" si="121"/>
        <v>0</v>
      </c>
      <c r="AV334" s="115" t="str">
        <f t="shared" si="139"/>
        <v>R1HBLT PRIVATE HOSPITALS - R1H86</v>
      </c>
      <c r="AW334" s="116" t="s">
        <v>851</v>
      </c>
      <c r="AX334" s="116" t="s">
        <v>10121</v>
      </c>
      <c r="AY334" s="116" t="s">
        <v>851</v>
      </c>
      <c r="AZ334" s="116" t="s">
        <v>9024</v>
      </c>
      <c r="BA334" s="116" t="str">
        <f t="shared" si="140"/>
        <v>R1H</v>
      </c>
    </row>
    <row r="335" spans="1:53" hidden="1" x14ac:dyDescent="0.2">
      <c r="A335" s="37" t="e">
        <f t="shared" si="129"/>
        <v>#N/A</v>
      </c>
      <c r="B335" s="37" t="e">
        <f t="shared" si="130"/>
        <v>#N/A</v>
      </c>
      <c r="C335" s="37"/>
      <c r="D335" s="37">
        <f t="shared" si="131"/>
        <v>0</v>
      </c>
      <c r="E335" s="51">
        <f t="shared" si="108"/>
        <v>0</v>
      </c>
      <c r="F335" s="37" t="str">
        <f t="shared" si="109"/>
        <v/>
      </c>
      <c r="G335" s="51" t="str">
        <f t="shared" si="110"/>
        <v/>
      </c>
      <c r="H335" s="51">
        <f t="shared" si="111"/>
        <v>0</v>
      </c>
      <c r="I335" s="51">
        <f t="shared" si="112"/>
        <v>0</v>
      </c>
      <c r="J335" s="51">
        <f t="shared" si="132"/>
        <v>0</v>
      </c>
      <c r="K335" s="51">
        <f t="shared" si="133"/>
        <v>0</v>
      </c>
      <c r="L335" s="51">
        <f t="shared" si="113"/>
        <v>0</v>
      </c>
      <c r="M335" s="51">
        <f t="shared" si="114"/>
        <v>0</v>
      </c>
      <c r="N335" s="51">
        <f t="shared" si="115"/>
        <v>0</v>
      </c>
      <c r="O335" s="51"/>
      <c r="P335" s="51"/>
      <c r="Q335" s="51">
        <f t="shared" si="138"/>
        <v>0</v>
      </c>
      <c r="R335" s="51">
        <f t="shared" si="138"/>
        <v>0</v>
      </c>
      <c r="S335" s="51">
        <f t="shared" si="138"/>
        <v>0</v>
      </c>
      <c r="T335" s="51">
        <f t="shared" si="138"/>
        <v>0</v>
      </c>
      <c r="U335" s="51">
        <f t="shared" si="116"/>
        <v>0</v>
      </c>
      <c r="V335" s="51"/>
      <c r="W335" s="51"/>
      <c r="X335" s="51"/>
      <c r="Y335" s="37">
        <f t="shared" si="117"/>
        <v>0</v>
      </c>
      <c r="AC335" s="36">
        <f t="shared" si="135"/>
        <v>0</v>
      </c>
      <c r="AE335" s="36">
        <f t="shared" si="125"/>
        <v>0</v>
      </c>
      <c r="AF335" s="36">
        <f t="shared" si="126"/>
        <v>0</v>
      </c>
      <c r="AG335" s="36">
        <f t="shared" si="127"/>
        <v>0</v>
      </c>
      <c r="AH335" s="37"/>
      <c r="AK335" t="str">
        <f t="shared" si="122"/>
        <v/>
      </c>
      <c r="AL335" t="str">
        <f t="shared" si="136"/>
        <v/>
      </c>
      <c r="AM335" s="37">
        <f t="shared" si="123"/>
        <v>0</v>
      </c>
      <c r="AN335" s="37" t="b">
        <f t="shared" si="137"/>
        <v>0</v>
      </c>
      <c r="AO335" s="37">
        <f t="shared" si="124"/>
        <v>0</v>
      </c>
      <c r="AP335" s="36">
        <f t="shared" si="121"/>
        <v>0</v>
      </c>
      <c r="AV335" s="115" t="str">
        <f t="shared" si="139"/>
        <v>R1HGATEWAY SURGICAL CENTRE - R1H11</v>
      </c>
      <c r="AW335" s="116" t="s">
        <v>600</v>
      </c>
      <c r="AX335" s="116" t="s">
        <v>10122</v>
      </c>
      <c r="AY335" s="116" t="s">
        <v>600</v>
      </c>
      <c r="AZ335" s="116" t="s">
        <v>9025</v>
      </c>
      <c r="BA335" s="116" t="str">
        <f t="shared" si="140"/>
        <v>R1H</v>
      </c>
    </row>
    <row r="336" spans="1:53" hidden="1" x14ac:dyDescent="0.2">
      <c r="A336" s="37" t="e">
        <f t="shared" si="129"/>
        <v>#N/A</v>
      </c>
      <c r="B336" s="37" t="e">
        <f t="shared" si="130"/>
        <v>#N/A</v>
      </c>
      <c r="C336" s="37"/>
      <c r="D336" s="37">
        <f t="shared" si="131"/>
        <v>0</v>
      </c>
      <c r="E336" s="51">
        <f t="shared" si="108"/>
        <v>0</v>
      </c>
      <c r="F336" s="37" t="str">
        <f t="shared" si="109"/>
        <v/>
      </c>
      <c r="G336" s="51" t="str">
        <f t="shared" si="110"/>
        <v/>
      </c>
      <c r="H336" s="51">
        <f t="shared" si="111"/>
        <v>0</v>
      </c>
      <c r="I336" s="51">
        <f t="shared" si="112"/>
        <v>0</v>
      </c>
      <c r="J336" s="51">
        <f t="shared" si="132"/>
        <v>0</v>
      </c>
      <c r="K336" s="51">
        <f t="shared" si="133"/>
        <v>0</v>
      </c>
      <c r="L336" s="51">
        <f t="shared" si="113"/>
        <v>0</v>
      </c>
      <c r="M336" s="51">
        <f t="shared" si="114"/>
        <v>0</v>
      </c>
      <c r="N336" s="51">
        <f t="shared" si="115"/>
        <v>0</v>
      </c>
      <c r="O336" s="51"/>
      <c r="P336" s="51"/>
      <c r="Q336" s="51">
        <f t="shared" si="138"/>
        <v>0</v>
      </c>
      <c r="R336" s="51">
        <f t="shared" si="138"/>
        <v>0</v>
      </c>
      <c r="S336" s="51">
        <f t="shared" si="138"/>
        <v>0</v>
      </c>
      <c r="T336" s="51">
        <f t="shared" si="138"/>
        <v>0</v>
      </c>
      <c r="U336" s="51">
        <f t="shared" si="116"/>
        <v>0</v>
      </c>
      <c r="V336" s="51"/>
      <c r="W336" s="51"/>
      <c r="X336" s="51"/>
      <c r="Y336" s="37">
        <f t="shared" si="117"/>
        <v>0</v>
      </c>
      <c r="AC336" s="36">
        <f t="shared" si="135"/>
        <v>0</v>
      </c>
      <c r="AE336" s="36">
        <f t="shared" si="125"/>
        <v>0</v>
      </c>
      <c r="AF336" s="36">
        <f t="shared" si="126"/>
        <v>0</v>
      </c>
      <c r="AG336" s="36">
        <f t="shared" si="127"/>
        <v>0</v>
      </c>
      <c r="AH336" s="37"/>
      <c r="AK336" t="str">
        <f t="shared" si="122"/>
        <v/>
      </c>
      <c r="AL336" t="str">
        <f t="shared" si="136"/>
        <v/>
      </c>
      <c r="AM336" s="37">
        <f t="shared" si="123"/>
        <v>0</v>
      </c>
      <c r="AN336" s="37" t="b">
        <f t="shared" si="137"/>
        <v>0</v>
      </c>
      <c r="AO336" s="37">
        <f t="shared" si="124"/>
        <v>0</v>
      </c>
      <c r="AP336" s="36">
        <f t="shared" si="121"/>
        <v>0</v>
      </c>
      <c r="AV336" s="115" t="str">
        <f t="shared" si="139"/>
        <v>R1HMILE END HOSPITAL - R1H13</v>
      </c>
      <c r="AW336" s="116" t="s">
        <v>852</v>
      </c>
      <c r="AX336" s="116" t="s">
        <v>10123</v>
      </c>
      <c r="AY336" s="116" t="s">
        <v>852</v>
      </c>
      <c r="AZ336" s="116" t="s">
        <v>9026</v>
      </c>
      <c r="BA336" s="116" t="str">
        <f t="shared" si="140"/>
        <v>R1H</v>
      </c>
    </row>
    <row r="337" spans="1:53" hidden="1" x14ac:dyDescent="0.2">
      <c r="A337" s="37" t="e">
        <f t="shared" si="129"/>
        <v>#N/A</v>
      </c>
      <c r="B337" s="37" t="e">
        <f t="shared" si="130"/>
        <v>#N/A</v>
      </c>
      <c r="C337" s="37"/>
      <c r="D337" s="37">
        <f t="shared" si="131"/>
        <v>0</v>
      </c>
      <c r="E337" s="51">
        <f t="shared" si="108"/>
        <v>0</v>
      </c>
      <c r="F337" s="37" t="str">
        <f t="shared" si="109"/>
        <v/>
      </c>
      <c r="G337" s="51" t="str">
        <f t="shared" si="110"/>
        <v/>
      </c>
      <c r="H337" s="51">
        <f t="shared" si="111"/>
        <v>0</v>
      </c>
      <c r="I337" s="51">
        <f t="shared" si="112"/>
        <v>0</v>
      </c>
      <c r="J337" s="51">
        <f t="shared" si="132"/>
        <v>0</v>
      </c>
      <c r="K337" s="51">
        <f t="shared" si="133"/>
        <v>0</v>
      </c>
      <c r="L337" s="51">
        <f t="shared" si="113"/>
        <v>0</v>
      </c>
      <c r="M337" s="51">
        <f t="shared" si="114"/>
        <v>0</v>
      </c>
      <c r="N337" s="51">
        <f t="shared" si="115"/>
        <v>0</v>
      </c>
      <c r="O337" s="51"/>
      <c r="P337" s="51"/>
      <c r="Q337" s="51">
        <f t="shared" si="138"/>
        <v>0</v>
      </c>
      <c r="R337" s="51">
        <f t="shared" si="138"/>
        <v>0</v>
      </c>
      <c r="S337" s="51">
        <f t="shared" si="138"/>
        <v>0</v>
      </c>
      <c r="T337" s="51">
        <f t="shared" si="138"/>
        <v>0</v>
      </c>
      <c r="U337" s="51">
        <f t="shared" si="116"/>
        <v>0</v>
      </c>
      <c r="V337" s="51"/>
      <c r="W337" s="51"/>
      <c r="X337" s="51"/>
      <c r="Y337" s="37">
        <f t="shared" si="117"/>
        <v>0</v>
      </c>
      <c r="AC337" s="36">
        <f t="shared" si="135"/>
        <v>0</v>
      </c>
      <c r="AE337" s="36">
        <f t="shared" si="125"/>
        <v>0</v>
      </c>
      <c r="AF337" s="36">
        <f t="shared" si="126"/>
        <v>0</v>
      </c>
      <c r="AG337" s="36">
        <f t="shared" si="127"/>
        <v>0</v>
      </c>
      <c r="AH337" s="37"/>
      <c r="AK337" t="str">
        <f t="shared" si="122"/>
        <v/>
      </c>
      <c r="AL337" t="str">
        <f t="shared" si="136"/>
        <v/>
      </c>
      <c r="AM337" s="37">
        <f t="shared" si="123"/>
        <v>0</v>
      </c>
      <c r="AN337" s="37" t="b">
        <f t="shared" si="137"/>
        <v>0</v>
      </c>
      <c r="AO337" s="37">
        <f t="shared" si="124"/>
        <v>0</v>
      </c>
      <c r="AP337" s="36">
        <f t="shared" si="121"/>
        <v>0</v>
      </c>
      <c r="AV337" s="115" t="str">
        <f t="shared" si="139"/>
        <v>R1HNEWHAM GENERAL HOSPITAL - R1HNH</v>
      </c>
      <c r="AW337" s="116" t="s">
        <v>849</v>
      </c>
      <c r="AX337" s="116" t="s">
        <v>10124</v>
      </c>
      <c r="AY337" s="116" t="s">
        <v>849</v>
      </c>
      <c r="AZ337" s="116" t="s">
        <v>9027</v>
      </c>
      <c r="BA337" s="116" t="str">
        <f t="shared" si="140"/>
        <v>R1H</v>
      </c>
    </row>
    <row r="338" spans="1:53" hidden="1" x14ac:dyDescent="0.2">
      <c r="A338" s="37" t="e">
        <f t="shared" si="129"/>
        <v>#N/A</v>
      </c>
      <c r="B338" s="37" t="e">
        <f t="shared" si="130"/>
        <v>#N/A</v>
      </c>
      <c r="C338" s="37"/>
      <c r="D338" s="37">
        <f t="shared" si="131"/>
        <v>0</v>
      </c>
      <c r="E338" s="51">
        <f t="shared" si="108"/>
        <v>0</v>
      </c>
      <c r="F338" s="37" t="str">
        <f t="shared" si="109"/>
        <v/>
      </c>
      <c r="G338" s="51" t="str">
        <f t="shared" si="110"/>
        <v/>
      </c>
      <c r="H338" s="51">
        <f t="shared" si="111"/>
        <v>0</v>
      </c>
      <c r="I338" s="51">
        <f t="shared" si="112"/>
        <v>0</v>
      </c>
      <c r="J338" s="51">
        <f t="shared" si="132"/>
        <v>0</v>
      </c>
      <c r="K338" s="51">
        <f t="shared" si="133"/>
        <v>0</v>
      </c>
      <c r="L338" s="51">
        <f t="shared" si="113"/>
        <v>0</v>
      </c>
      <c r="M338" s="51">
        <f t="shared" si="114"/>
        <v>0</v>
      </c>
      <c r="N338" s="51">
        <f t="shared" si="115"/>
        <v>0</v>
      </c>
      <c r="O338" s="51"/>
      <c r="P338" s="51"/>
      <c r="Q338" s="51">
        <f t="shared" si="138"/>
        <v>0</v>
      </c>
      <c r="R338" s="51">
        <f t="shared" si="138"/>
        <v>0</v>
      </c>
      <c r="S338" s="51">
        <f t="shared" si="138"/>
        <v>0</v>
      </c>
      <c r="T338" s="51">
        <f t="shared" si="138"/>
        <v>0</v>
      </c>
      <c r="U338" s="51">
        <f t="shared" si="116"/>
        <v>0</v>
      </c>
      <c r="V338" s="51"/>
      <c r="W338" s="51"/>
      <c r="X338" s="51"/>
      <c r="Y338" s="37">
        <f t="shared" si="117"/>
        <v>0</v>
      </c>
      <c r="AC338" s="36">
        <f t="shared" si="135"/>
        <v>0</v>
      </c>
      <c r="AE338" s="36">
        <f t="shared" si="125"/>
        <v>0</v>
      </c>
      <c r="AF338" s="36">
        <f t="shared" si="126"/>
        <v>0</v>
      </c>
      <c r="AG338" s="36">
        <f t="shared" si="127"/>
        <v>0</v>
      </c>
      <c r="AH338" s="37"/>
      <c r="AK338" t="str">
        <f t="shared" si="122"/>
        <v/>
      </c>
      <c r="AL338" t="str">
        <f t="shared" si="136"/>
        <v/>
      </c>
      <c r="AM338" s="37">
        <f t="shared" si="123"/>
        <v>0</v>
      </c>
      <c r="AN338" s="37" t="b">
        <f t="shared" si="137"/>
        <v>0</v>
      </c>
      <c r="AO338" s="37">
        <f t="shared" si="124"/>
        <v>0</v>
      </c>
      <c r="AP338" s="36">
        <f t="shared" si="121"/>
        <v>0</v>
      </c>
      <c r="AV338" s="115" t="str">
        <f t="shared" si="139"/>
        <v>R1HST BARTHOLOMEW'S HOSPITAL - R1HM0</v>
      </c>
      <c r="AW338" s="116" t="s">
        <v>853</v>
      </c>
      <c r="AX338" s="116" t="s">
        <v>10125</v>
      </c>
      <c r="AY338" s="116" t="s">
        <v>853</v>
      </c>
      <c r="AZ338" s="116" t="s">
        <v>9028</v>
      </c>
      <c r="BA338" s="116" t="str">
        <f t="shared" si="140"/>
        <v>R1H</v>
      </c>
    </row>
    <row r="339" spans="1:53" hidden="1" x14ac:dyDescent="0.2">
      <c r="A339" s="37" t="e">
        <f t="shared" si="129"/>
        <v>#N/A</v>
      </c>
      <c r="B339" s="37" t="e">
        <f t="shared" si="130"/>
        <v>#N/A</v>
      </c>
      <c r="C339" s="37"/>
      <c r="D339" s="37">
        <f t="shared" si="131"/>
        <v>0</v>
      </c>
      <c r="E339" s="51">
        <f t="shared" si="108"/>
        <v>0</v>
      </c>
      <c r="F339" s="37" t="str">
        <f t="shared" si="109"/>
        <v/>
      </c>
      <c r="G339" s="51" t="str">
        <f t="shared" si="110"/>
        <v/>
      </c>
      <c r="H339" s="51">
        <f t="shared" si="111"/>
        <v>0</v>
      </c>
      <c r="I339" s="51">
        <f t="shared" si="112"/>
        <v>0</v>
      </c>
      <c r="J339" s="51">
        <f t="shared" si="132"/>
        <v>0</v>
      </c>
      <c r="K339" s="51">
        <f t="shared" si="133"/>
        <v>0</v>
      </c>
      <c r="L339" s="51">
        <f t="shared" si="113"/>
        <v>0</v>
      </c>
      <c r="M339" s="51">
        <f t="shared" si="114"/>
        <v>0</v>
      </c>
      <c r="N339" s="51">
        <f t="shared" si="115"/>
        <v>0</v>
      </c>
      <c r="O339" s="51"/>
      <c r="P339" s="51"/>
      <c r="Q339" s="51">
        <f t="shared" si="138"/>
        <v>0</v>
      </c>
      <c r="R339" s="51">
        <f t="shared" si="138"/>
        <v>0</v>
      </c>
      <c r="S339" s="51">
        <f t="shared" si="138"/>
        <v>0</v>
      </c>
      <c r="T339" s="51">
        <f t="shared" si="138"/>
        <v>0</v>
      </c>
      <c r="U339" s="51">
        <f t="shared" si="116"/>
        <v>0</v>
      </c>
      <c r="V339" s="51"/>
      <c r="W339" s="51"/>
      <c r="X339" s="51"/>
      <c r="Y339" s="37">
        <f t="shared" si="117"/>
        <v>0</v>
      </c>
      <c r="AC339" s="36">
        <f t="shared" si="135"/>
        <v>0</v>
      </c>
      <c r="AE339" s="36">
        <f t="shared" si="125"/>
        <v>0</v>
      </c>
      <c r="AF339" s="36">
        <f t="shared" si="126"/>
        <v>0</v>
      </c>
      <c r="AG339" s="36">
        <f t="shared" si="127"/>
        <v>0</v>
      </c>
      <c r="AH339" s="37"/>
      <c r="AK339" t="str">
        <f t="shared" si="122"/>
        <v/>
      </c>
      <c r="AL339" t="str">
        <f t="shared" si="136"/>
        <v/>
      </c>
      <c r="AM339" s="37">
        <f t="shared" si="123"/>
        <v>0</v>
      </c>
      <c r="AN339" s="37" t="b">
        <f t="shared" si="137"/>
        <v>0</v>
      </c>
      <c r="AO339" s="37">
        <f t="shared" si="124"/>
        <v>0</v>
      </c>
      <c r="AP339" s="36">
        <f t="shared" si="121"/>
        <v>0</v>
      </c>
      <c r="AV339" s="115" t="str">
        <f t="shared" si="139"/>
        <v>R1HTHE LONDON CHEST HOSPITAL - R1H83</v>
      </c>
      <c r="AW339" s="116" t="s">
        <v>854</v>
      </c>
      <c r="AX339" s="116" t="s">
        <v>10126</v>
      </c>
      <c r="AY339" s="116" t="s">
        <v>854</v>
      </c>
      <c r="AZ339" s="116" t="s">
        <v>9029</v>
      </c>
      <c r="BA339" s="116" t="str">
        <f t="shared" si="140"/>
        <v>R1H</v>
      </c>
    </row>
    <row r="340" spans="1:53" hidden="1" x14ac:dyDescent="0.2">
      <c r="A340" s="37" t="e">
        <f t="shared" si="129"/>
        <v>#N/A</v>
      </c>
      <c r="B340" s="37" t="e">
        <f t="shared" si="130"/>
        <v>#N/A</v>
      </c>
      <c r="C340" s="37"/>
      <c r="D340" s="37">
        <f t="shared" si="131"/>
        <v>0</v>
      </c>
      <c r="E340" s="51">
        <f t="shared" si="108"/>
        <v>0</v>
      </c>
      <c r="F340" s="37" t="str">
        <f t="shared" si="109"/>
        <v/>
      </c>
      <c r="G340" s="51" t="str">
        <f t="shared" si="110"/>
        <v/>
      </c>
      <c r="H340" s="51">
        <f t="shared" si="111"/>
        <v>0</v>
      </c>
      <c r="I340" s="51">
        <f t="shared" si="112"/>
        <v>0</v>
      </c>
      <c r="J340" s="51">
        <f t="shared" si="132"/>
        <v>0</v>
      </c>
      <c r="K340" s="51">
        <f t="shared" si="133"/>
        <v>0</v>
      </c>
      <c r="L340" s="51">
        <f t="shared" si="113"/>
        <v>0</v>
      </c>
      <c r="M340" s="51">
        <f t="shared" si="114"/>
        <v>0</v>
      </c>
      <c r="N340" s="51">
        <f t="shared" si="115"/>
        <v>0</v>
      </c>
      <c r="O340" s="51"/>
      <c r="P340" s="51"/>
      <c r="Q340" s="51">
        <f t="shared" si="138"/>
        <v>0</v>
      </c>
      <c r="R340" s="51">
        <f t="shared" si="138"/>
        <v>0</v>
      </c>
      <c r="S340" s="51">
        <f t="shared" si="138"/>
        <v>0</v>
      </c>
      <c r="T340" s="51">
        <f t="shared" si="138"/>
        <v>0</v>
      </c>
      <c r="U340" s="51">
        <f t="shared" si="116"/>
        <v>0</v>
      </c>
      <c r="V340" s="51"/>
      <c r="W340" s="51"/>
      <c r="X340" s="51"/>
      <c r="Y340" s="37">
        <f t="shared" si="117"/>
        <v>0</v>
      </c>
      <c r="AC340" s="36">
        <f t="shared" si="135"/>
        <v>0</v>
      </c>
      <c r="AE340" s="36">
        <f t="shared" si="125"/>
        <v>0</v>
      </c>
      <c r="AF340" s="36">
        <f t="shared" si="126"/>
        <v>0</v>
      </c>
      <c r="AG340" s="36">
        <f t="shared" si="127"/>
        <v>0</v>
      </c>
      <c r="AH340" s="37"/>
      <c r="AK340" t="str">
        <f t="shared" si="122"/>
        <v/>
      </c>
      <c r="AL340" t="str">
        <f t="shared" si="136"/>
        <v/>
      </c>
      <c r="AM340" s="37">
        <f t="shared" si="123"/>
        <v>0</v>
      </c>
      <c r="AN340" s="37" t="b">
        <f t="shared" si="137"/>
        <v>0</v>
      </c>
      <c r="AO340" s="37">
        <f t="shared" si="124"/>
        <v>0</v>
      </c>
      <c r="AP340" s="36">
        <f t="shared" si="121"/>
        <v>0</v>
      </c>
      <c r="AV340" s="115" t="str">
        <f t="shared" si="139"/>
        <v>R1HTHE ROYAL LONDON HOSPITAL - R1H12</v>
      </c>
      <c r="AW340" s="116" t="s">
        <v>855</v>
      </c>
      <c r="AX340" s="116" t="s">
        <v>10127</v>
      </c>
      <c r="AY340" s="116" t="s">
        <v>855</v>
      </c>
      <c r="AZ340" s="116" t="s">
        <v>9030</v>
      </c>
      <c r="BA340" s="116" t="str">
        <f t="shared" si="140"/>
        <v>R1H</v>
      </c>
    </row>
    <row r="341" spans="1:53" hidden="1" x14ac:dyDescent="0.2">
      <c r="A341" s="37" t="e">
        <f t="shared" si="129"/>
        <v>#N/A</v>
      </c>
      <c r="B341" s="37" t="e">
        <f t="shared" si="130"/>
        <v>#N/A</v>
      </c>
      <c r="C341" s="37"/>
      <c r="D341" s="37">
        <f t="shared" si="131"/>
        <v>0</v>
      </c>
      <c r="E341" s="51">
        <f t="shared" si="108"/>
        <v>0</v>
      </c>
      <c r="F341" s="37" t="str">
        <f t="shared" si="109"/>
        <v/>
      </c>
      <c r="G341" s="51" t="str">
        <f t="shared" si="110"/>
        <v/>
      </c>
      <c r="H341" s="51">
        <f t="shared" si="111"/>
        <v>0</v>
      </c>
      <c r="I341" s="51">
        <f t="shared" si="112"/>
        <v>0</v>
      </c>
      <c r="J341" s="51">
        <f t="shared" si="132"/>
        <v>0</v>
      </c>
      <c r="K341" s="51">
        <f t="shared" si="133"/>
        <v>0</v>
      </c>
      <c r="L341" s="51">
        <f t="shared" si="113"/>
        <v>0</v>
      </c>
      <c r="M341" s="51">
        <f t="shared" si="114"/>
        <v>0</v>
      </c>
      <c r="N341" s="51">
        <f t="shared" si="115"/>
        <v>0</v>
      </c>
      <c r="O341" s="51"/>
      <c r="P341" s="51"/>
      <c r="Q341" s="51">
        <f t="shared" si="138"/>
        <v>0</v>
      </c>
      <c r="R341" s="51">
        <f t="shared" si="138"/>
        <v>0</v>
      </c>
      <c r="S341" s="51">
        <f t="shared" si="138"/>
        <v>0</v>
      </c>
      <c r="T341" s="51">
        <f t="shared" si="138"/>
        <v>0</v>
      </c>
      <c r="U341" s="51">
        <f t="shared" si="116"/>
        <v>0</v>
      </c>
      <c r="V341" s="51"/>
      <c r="W341" s="51"/>
      <c r="X341" s="51"/>
      <c r="Y341" s="37">
        <f t="shared" si="117"/>
        <v>0</v>
      </c>
      <c r="AC341" s="36">
        <f t="shared" si="135"/>
        <v>0</v>
      </c>
      <c r="AE341" s="36">
        <f t="shared" si="125"/>
        <v>0</v>
      </c>
      <c r="AF341" s="36">
        <f t="shared" si="126"/>
        <v>0</v>
      </c>
      <c r="AG341" s="36">
        <f t="shared" si="127"/>
        <v>0</v>
      </c>
      <c r="AH341" s="37"/>
      <c r="AK341" t="str">
        <f t="shared" si="122"/>
        <v/>
      </c>
      <c r="AL341" t="str">
        <f t="shared" si="136"/>
        <v/>
      </c>
      <c r="AM341" s="37">
        <f t="shared" si="123"/>
        <v>0</v>
      </c>
      <c r="AN341" s="37" t="b">
        <f t="shared" si="137"/>
        <v>0</v>
      </c>
      <c r="AO341" s="37">
        <f t="shared" si="124"/>
        <v>0</v>
      </c>
      <c r="AP341" s="36">
        <f t="shared" si="121"/>
        <v>0</v>
      </c>
      <c r="AV341" s="115" t="str">
        <f t="shared" si="139"/>
        <v>R1HWHIPPS CROSS AT SILVERTHORN MEDICAL - R1HCMC</v>
      </c>
      <c r="AW341" s="116" t="s">
        <v>598</v>
      </c>
      <c r="AX341" s="116" t="s">
        <v>10128</v>
      </c>
      <c r="AY341" s="116" t="s">
        <v>598</v>
      </c>
      <c r="AZ341" s="116" t="s">
        <v>9031</v>
      </c>
      <c r="BA341" s="116" t="str">
        <f t="shared" si="140"/>
        <v>R1H</v>
      </c>
    </row>
    <row r="342" spans="1:53" hidden="1" x14ac:dyDescent="0.2">
      <c r="A342" s="37" t="e">
        <f t="shared" si="129"/>
        <v>#N/A</v>
      </c>
      <c r="B342" s="37" t="e">
        <f t="shared" si="130"/>
        <v>#N/A</v>
      </c>
      <c r="C342" s="37"/>
      <c r="D342" s="37">
        <f t="shared" si="131"/>
        <v>0</v>
      </c>
      <c r="E342" s="51">
        <f t="shared" si="108"/>
        <v>0</v>
      </c>
      <c r="F342" s="37" t="str">
        <f t="shared" si="109"/>
        <v/>
      </c>
      <c r="G342" s="51" t="str">
        <f t="shared" si="110"/>
        <v/>
      </c>
      <c r="H342" s="51">
        <f t="shared" si="111"/>
        <v>0</v>
      </c>
      <c r="I342" s="51">
        <f t="shared" si="112"/>
        <v>0</v>
      </c>
      <c r="J342" s="51">
        <f t="shared" si="132"/>
        <v>0</v>
      </c>
      <c r="K342" s="51">
        <f t="shared" si="133"/>
        <v>0</v>
      </c>
      <c r="L342" s="51">
        <f t="shared" si="113"/>
        <v>0</v>
      </c>
      <c r="M342" s="51">
        <f t="shared" si="114"/>
        <v>0</v>
      </c>
      <c r="N342" s="51">
        <f t="shared" si="115"/>
        <v>0</v>
      </c>
      <c r="O342" s="51"/>
      <c r="P342" s="51"/>
      <c r="Q342" s="51">
        <f t="shared" si="138"/>
        <v>0</v>
      </c>
      <c r="R342" s="51">
        <f t="shared" si="138"/>
        <v>0</v>
      </c>
      <c r="S342" s="51">
        <f t="shared" si="138"/>
        <v>0</v>
      </c>
      <c r="T342" s="51">
        <f t="shared" si="138"/>
        <v>0</v>
      </c>
      <c r="U342" s="51">
        <f t="shared" si="116"/>
        <v>0</v>
      </c>
      <c r="V342" s="51"/>
      <c r="W342" s="51"/>
      <c r="X342" s="51"/>
      <c r="Y342" s="37">
        <f t="shared" si="117"/>
        <v>0</v>
      </c>
      <c r="AC342" s="36">
        <f t="shared" si="135"/>
        <v>0</v>
      </c>
      <c r="AE342" s="36">
        <f t="shared" si="125"/>
        <v>0</v>
      </c>
      <c r="AF342" s="36">
        <f t="shared" si="126"/>
        <v>0</v>
      </c>
      <c r="AG342" s="36">
        <f t="shared" si="127"/>
        <v>0</v>
      </c>
      <c r="AH342" s="37"/>
      <c r="AK342" t="str">
        <f t="shared" si="122"/>
        <v/>
      </c>
      <c r="AL342" t="str">
        <f t="shared" si="136"/>
        <v/>
      </c>
      <c r="AM342" s="37">
        <f t="shared" si="123"/>
        <v>0</v>
      </c>
      <c r="AN342" s="37" t="b">
        <f t="shared" si="137"/>
        <v>0</v>
      </c>
      <c r="AO342" s="37">
        <f t="shared" si="124"/>
        <v>0</v>
      </c>
      <c r="AP342" s="36">
        <f t="shared" si="121"/>
        <v>0</v>
      </c>
      <c r="AV342" s="115" t="str">
        <f t="shared" si="139"/>
        <v>R1HWHIPPS CROSS UNIVERSITY HOSPITAL - R1HKH</v>
      </c>
      <c r="AW342" s="116" t="s">
        <v>599</v>
      </c>
      <c r="AX342" s="116" t="s">
        <v>10129</v>
      </c>
      <c r="AY342" s="116" t="s">
        <v>599</v>
      </c>
      <c r="AZ342" s="116" t="s">
        <v>9032</v>
      </c>
      <c r="BA342" s="116" t="str">
        <f t="shared" si="140"/>
        <v>R1H</v>
      </c>
    </row>
    <row r="343" spans="1:53" hidden="1" x14ac:dyDescent="0.2">
      <c r="A343" s="37" t="e">
        <f t="shared" ref="A343:A374" si="141">VLOOKUP($D142,$AW:$AW,1,0)</f>
        <v>#N/A</v>
      </c>
      <c r="B343" s="37" t="e">
        <f t="shared" ref="B343:B374" si="142">VLOOKUP($E142,$AX:$AX,1,0)</f>
        <v>#N/A</v>
      </c>
      <c r="C343" s="37"/>
      <c r="D343" s="37">
        <f t="shared" ref="D343:D374" si="143">IF(D142="",0,IF(ISERROR(VLOOKUP(D142,$AW$3:$AW$249,1,0)),0,IF(VLOOKUP(D142,$AW$3:$BA$249,5,0)=$B$8,0,1)))</f>
        <v>0</v>
      </c>
      <c r="E343" s="51">
        <f t="shared" si="108"/>
        <v>0</v>
      </c>
      <c r="F343" s="37" t="str">
        <f t="shared" si="109"/>
        <v/>
      </c>
      <c r="G343" s="51" t="str">
        <f t="shared" si="110"/>
        <v/>
      </c>
      <c r="H343" s="51">
        <f t="shared" si="111"/>
        <v>0</v>
      </c>
      <c r="I343" s="51">
        <f t="shared" si="112"/>
        <v>0</v>
      </c>
      <c r="J343" s="51">
        <f t="shared" ref="J343:J374" si="144">IF(G142="",0,IF(ISERROR(VLOOKUP(G142,$Z$14:$Z$98,1,FALSE)),1,0))</f>
        <v>0</v>
      </c>
      <c r="K343" s="51">
        <f t="shared" ref="K343:K374" si="145">IF(H142="",0,IF(ISERROR(VLOOKUP(H142,$Z$14:$Z$98,1,FALSE)),1,0))</f>
        <v>0</v>
      </c>
      <c r="L343" s="51">
        <f t="shared" si="113"/>
        <v>0</v>
      </c>
      <c r="M343" s="51">
        <f t="shared" si="114"/>
        <v>0</v>
      </c>
      <c r="N343" s="51">
        <f t="shared" si="115"/>
        <v>0</v>
      </c>
      <c r="O343" s="51"/>
      <c r="P343" s="51"/>
      <c r="Q343" s="51">
        <f t="shared" ref="Q343:T358" si="146">IF(Q142="",0,IF(Q142&gt;100%,1,0))</f>
        <v>0</v>
      </c>
      <c r="R343" s="51">
        <f t="shared" si="146"/>
        <v>0</v>
      </c>
      <c r="S343" s="51">
        <f t="shared" si="146"/>
        <v>0</v>
      </c>
      <c r="T343" s="51">
        <f t="shared" si="146"/>
        <v>0</v>
      </c>
      <c r="U343" s="51">
        <f t="shared" si="116"/>
        <v>0</v>
      </c>
      <c r="V343" s="51"/>
      <c r="W343" s="51"/>
      <c r="X343" s="51"/>
      <c r="Y343" s="37">
        <f t="shared" si="117"/>
        <v>0</v>
      </c>
      <c r="AC343" s="36">
        <f t="shared" si="135"/>
        <v>0</v>
      </c>
      <c r="AE343" s="36">
        <f t="shared" si="125"/>
        <v>0</v>
      </c>
      <c r="AF343" s="36">
        <f t="shared" si="126"/>
        <v>0</v>
      </c>
      <c r="AG343" s="36">
        <f t="shared" si="127"/>
        <v>0</v>
      </c>
      <c r="AH343" s="37"/>
      <c r="AK343" t="str">
        <f t="shared" si="122"/>
        <v/>
      </c>
      <c r="AL343" t="str">
        <f t="shared" si="136"/>
        <v/>
      </c>
      <c r="AM343" s="37">
        <f t="shared" si="123"/>
        <v>0</v>
      </c>
      <c r="AN343" s="37" t="b">
        <f t="shared" si="137"/>
        <v>0</v>
      </c>
      <c r="AO343" s="37">
        <f t="shared" si="124"/>
        <v>0</v>
      </c>
      <c r="AP343" s="36">
        <f t="shared" si="121"/>
        <v>0</v>
      </c>
      <c r="AV343" s="115" t="str">
        <f t="shared" si="139"/>
        <v>R1JBADGERS CROFT</v>
      </c>
      <c r="AW343" s="116" t="s">
        <v>2780</v>
      </c>
      <c r="AX343" s="116" t="s">
        <v>2781</v>
      </c>
      <c r="AY343" s="116" t="s">
        <v>2780</v>
      </c>
      <c r="AZ343" s="116" t="s">
        <v>2781</v>
      </c>
      <c r="BA343" s="116" t="str">
        <f t="shared" si="140"/>
        <v>R1J</v>
      </c>
    </row>
    <row r="344" spans="1:53" hidden="1" x14ac:dyDescent="0.2">
      <c r="A344" s="37" t="e">
        <f t="shared" si="141"/>
        <v>#N/A</v>
      </c>
      <c r="B344" s="37" t="e">
        <f t="shared" si="142"/>
        <v>#N/A</v>
      </c>
      <c r="C344" s="37"/>
      <c r="D344" s="37">
        <f t="shared" si="143"/>
        <v>0</v>
      </c>
      <c r="E344" s="51">
        <f t="shared" ref="E344:E407" si="147">IF(E143="",0,IF(G143="",1,0))</f>
        <v>0</v>
      </c>
      <c r="F344" s="37" t="str">
        <f t="shared" ref="F344:F407" si="148">IF(E143="","",IF(SUM(I143,K143,M143,O143)=0,1,0))</f>
        <v/>
      </c>
      <c r="G344" s="51" t="str">
        <f t="shared" ref="G344:G407" si="149">IF(E143="","",IF(SUM(J143,L143,N143,P143)=0,1,0))</f>
        <v/>
      </c>
      <c r="H344" s="51">
        <f t="shared" ref="H344:H407" si="150">IF(E143="",0,IF(SUM(I143:P143)&lt;1448,1,0))</f>
        <v>0</v>
      </c>
      <c r="I344" s="51">
        <f t="shared" ref="I344:I407" si="151">IF(E143="",0,IF((J143+L143+N143+P143)&gt;30000,1,0))</f>
        <v>0</v>
      </c>
      <c r="J344" s="51">
        <f t="shared" si="144"/>
        <v>0</v>
      </c>
      <c r="K344" s="51">
        <f t="shared" si="145"/>
        <v>0</v>
      </c>
      <c r="L344" s="51">
        <f t="shared" ref="L344:L407" si="152">IF(E143="",0,IF(D143="",1,0))</f>
        <v>0</v>
      </c>
      <c r="M344" s="51">
        <f t="shared" ref="M344:M407" si="153">IF(OR(I143&lt;&gt;"",K143&lt;&gt;"",J143&lt;&gt;"",L143&lt;&gt;"",M143&lt;&gt;"",N143&lt;&gt;"",O143&lt;&gt;"",P143&lt;&gt;"",F143&lt;&gt;"",G143&lt;&gt;"",H143&lt;&gt;""),IF(E143="",1,0),0)</f>
        <v>0</v>
      </c>
      <c r="N344" s="51">
        <f t="shared" ref="N344:N407" si="154">IF(E143="",0,IF(F143="",1,0))</f>
        <v>0</v>
      </c>
      <c r="O344" s="51"/>
      <c r="P344" s="51"/>
      <c r="Q344" s="51">
        <f t="shared" si="146"/>
        <v>0</v>
      </c>
      <c r="R344" s="51">
        <f t="shared" si="146"/>
        <v>0</v>
      </c>
      <c r="S344" s="51">
        <f t="shared" si="146"/>
        <v>0</v>
      </c>
      <c r="T344" s="51">
        <f t="shared" si="146"/>
        <v>0</v>
      </c>
      <c r="U344" s="51">
        <f t="shared" ref="U344:U407" si="155">IF(AND(SUM(J143,L143,N143,P143)&gt;0,U143=0),1,0)</f>
        <v>0</v>
      </c>
      <c r="V344" s="51"/>
      <c r="W344" s="51"/>
      <c r="X344" s="51"/>
      <c r="Y344" s="37">
        <f t="shared" ref="Y344:Y407" si="156">SUM(H344:T344)</f>
        <v>0</v>
      </c>
      <c r="AC344" s="36">
        <f t="shared" ref="AC344:AC375" si="157">IF(Q142="",0, IF(Q142="-",0,IF(Q142&gt;100%,1,0)))</f>
        <v>0</v>
      </c>
      <c r="AE344" s="36">
        <f t="shared" si="125"/>
        <v>0</v>
      </c>
      <c r="AF344" s="36">
        <f t="shared" si="126"/>
        <v>0</v>
      </c>
      <c r="AG344" s="36">
        <f t="shared" si="127"/>
        <v>0</v>
      </c>
      <c r="AH344" s="37"/>
      <c r="AK344" t="str">
        <f t="shared" si="122"/>
        <v/>
      </c>
      <c r="AL344" t="str">
        <f t="shared" ref="AL344:AL375" si="158">IF(AK344="","",(IF(COUNTIF($AK$216:$AK$414,AK344)&gt;1,1,0))=1)</f>
        <v/>
      </c>
      <c r="AM344" s="37">
        <f t="shared" si="123"/>
        <v>0</v>
      </c>
      <c r="AN344" s="37" t="b">
        <f t="shared" ref="AN344:AN375" si="159">IF(E142="",(COUNTA(E143)=1),"Complete")</f>
        <v>0</v>
      </c>
      <c r="AO344" s="37">
        <f t="shared" si="124"/>
        <v>0</v>
      </c>
      <c r="AP344" s="36">
        <f t="shared" ref="AP344:AP407" si="160">IF(G142="",0,IF(G142=H142,1,0))</f>
        <v>0</v>
      </c>
      <c r="AV344" s="115" t="str">
        <f t="shared" si="139"/>
        <v>R1JBVALE ASSESS &amp; TREAT (ICATS)</v>
      </c>
      <c r="AW344" s="116" t="s">
        <v>2789</v>
      </c>
      <c r="AX344" s="116" t="s">
        <v>2790</v>
      </c>
      <c r="AY344" s="116" t="s">
        <v>2789</v>
      </c>
      <c r="AZ344" s="116" t="s">
        <v>2790</v>
      </c>
      <c r="BA344" s="116" t="str">
        <f t="shared" si="140"/>
        <v>R1J</v>
      </c>
    </row>
    <row r="345" spans="1:53" hidden="1" x14ac:dyDescent="0.2">
      <c r="A345" s="37" t="e">
        <f t="shared" si="141"/>
        <v>#N/A</v>
      </c>
      <c r="B345" s="37" t="e">
        <f t="shared" si="142"/>
        <v>#N/A</v>
      </c>
      <c r="C345" s="37"/>
      <c r="D345" s="37">
        <f t="shared" si="143"/>
        <v>0</v>
      </c>
      <c r="E345" s="51">
        <f t="shared" si="147"/>
        <v>0</v>
      </c>
      <c r="F345" s="37" t="str">
        <f t="shared" si="148"/>
        <v/>
      </c>
      <c r="G345" s="51" t="str">
        <f t="shared" si="149"/>
        <v/>
      </c>
      <c r="H345" s="51">
        <f t="shared" si="150"/>
        <v>0</v>
      </c>
      <c r="I345" s="51">
        <f t="shared" si="151"/>
        <v>0</v>
      </c>
      <c r="J345" s="51">
        <f t="shared" si="144"/>
        <v>0</v>
      </c>
      <c r="K345" s="51">
        <f t="shared" si="145"/>
        <v>0</v>
      </c>
      <c r="L345" s="51">
        <f t="shared" si="152"/>
        <v>0</v>
      </c>
      <c r="M345" s="51">
        <f t="shared" si="153"/>
        <v>0</v>
      </c>
      <c r="N345" s="51">
        <f t="shared" si="154"/>
        <v>0</v>
      </c>
      <c r="O345" s="51"/>
      <c r="P345" s="51"/>
      <c r="Q345" s="51">
        <f t="shared" si="146"/>
        <v>0</v>
      </c>
      <c r="R345" s="51">
        <f t="shared" si="146"/>
        <v>0</v>
      </c>
      <c r="S345" s="51">
        <f t="shared" si="146"/>
        <v>0</v>
      </c>
      <c r="T345" s="51">
        <f t="shared" si="146"/>
        <v>0</v>
      </c>
      <c r="U345" s="51">
        <f t="shared" si="155"/>
        <v>0</v>
      </c>
      <c r="V345" s="51"/>
      <c r="W345" s="51"/>
      <c r="X345" s="51"/>
      <c r="Y345" s="37">
        <f t="shared" si="156"/>
        <v>0</v>
      </c>
      <c r="AC345" s="36">
        <f t="shared" si="157"/>
        <v>0</v>
      </c>
      <c r="AE345" s="36">
        <f t="shared" si="125"/>
        <v>0</v>
      </c>
      <c r="AF345" s="36">
        <f t="shared" si="126"/>
        <v>0</v>
      </c>
      <c r="AG345" s="36">
        <f t="shared" si="127"/>
        <v>0</v>
      </c>
      <c r="AH345" s="37"/>
      <c r="AK345" t="str">
        <f t="shared" ref="AK345:AK408" si="161">CONCATENATE(D143,E143,F143)</f>
        <v/>
      </c>
      <c r="AL345" t="str">
        <f t="shared" si="158"/>
        <v/>
      </c>
      <c r="AM345" s="37">
        <f t="shared" ref="AM345:AM408" si="162">IF(AL345=TRUE,1,0)</f>
        <v>0</v>
      </c>
      <c r="AN345" s="37" t="b">
        <f t="shared" si="159"/>
        <v>0</v>
      </c>
      <c r="AO345" s="37">
        <f t="shared" ref="AO345:AO408" si="163">IF(AN345="Complete",0, IF(AN345=TRUE, 1, IF(AN345=FALSE,0,0)))</f>
        <v>0</v>
      </c>
      <c r="AP345" s="36">
        <f t="shared" si="160"/>
        <v>0</v>
      </c>
      <c r="AV345" s="115" t="str">
        <f t="shared" si="139"/>
        <v>R1JCHELTENHAM GENERAL HOSPITAL</v>
      </c>
      <c r="AW345" s="116" t="s">
        <v>2752</v>
      </c>
      <c r="AX345" s="116" t="s">
        <v>2753</v>
      </c>
      <c r="AY345" s="116" t="s">
        <v>2752</v>
      </c>
      <c r="AZ345" s="116" t="s">
        <v>2753</v>
      </c>
      <c r="BA345" s="116" t="str">
        <f t="shared" si="140"/>
        <v>R1J</v>
      </c>
    </row>
    <row r="346" spans="1:53" hidden="1" x14ac:dyDescent="0.2">
      <c r="A346" s="37" t="e">
        <f t="shared" si="141"/>
        <v>#N/A</v>
      </c>
      <c r="B346" s="37" t="e">
        <f t="shared" si="142"/>
        <v>#N/A</v>
      </c>
      <c r="C346" s="37"/>
      <c r="D346" s="37">
        <f t="shared" si="143"/>
        <v>0</v>
      </c>
      <c r="E346" s="51">
        <f t="shared" si="147"/>
        <v>0</v>
      </c>
      <c r="F346" s="37" t="str">
        <f t="shared" si="148"/>
        <v/>
      </c>
      <c r="G346" s="51" t="str">
        <f t="shared" si="149"/>
        <v/>
      </c>
      <c r="H346" s="51">
        <f t="shared" si="150"/>
        <v>0</v>
      </c>
      <c r="I346" s="51">
        <f t="shared" si="151"/>
        <v>0</v>
      </c>
      <c r="J346" s="51">
        <f t="shared" si="144"/>
        <v>0</v>
      </c>
      <c r="K346" s="51">
        <f t="shared" si="145"/>
        <v>0</v>
      </c>
      <c r="L346" s="51">
        <f t="shared" si="152"/>
        <v>0</v>
      </c>
      <c r="M346" s="51">
        <f t="shared" si="153"/>
        <v>0</v>
      </c>
      <c r="N346" s="51">
        <f t="shared" si="154"/>
        <v>0</v>
      </c>
      <c r="O346" s="51"/>
      <c r="P346" s="51"/>
      <c r="Q346" s="51">
        <f t="shared" si="146"/>
        <v>0</v>
      </c>
      <c r="R346" s="51">
        <f t="shared" si="146"/>
        <v>0</v>
      </c>
      <c r="S346" s="51">
        <f t="shared" si="146"/>
        <v>0</v>
      </c>
      <c r="T346" s="51">
        <f t="shared" si="146"/>
        <v>0</v>
      </c>
      <c r="U346" s="51">
        <f t="shared" si="155"/>
        <v>0</v>
      </c>
      <c r="V346" s="51"/>
      <c r="W346" s="51"/>
      <c r="X346" s="51"/>
      <c r="Y346" s="37">
        <f t="shared" si="156"/>
        <v>0</v>
      </c>
      <c r="AC346" s="36">
        <f t="shared" si="157"/>
        <v>0</v>
      </c>
      <c r="AE346" s="36">
        <f t="shared" si="125"/>
        <v>0</v>
      </c>
      <c r="AF346" s="36">
        <f t="shared" si="126"/>
        <v>0</v>
      </c>
      <c r="AG346" s="36">
        <f t="shared" si="127"/>
        <v>0</v>
      </c>
      <c r="AH346" s="37"/>
      <c r="AK346" t="str">
        <f t="shared" si="161"/>
        <v/>
      </c>
      <c r="AL346" t="str">
        <f t="shared" si="158"/>
        <v/>
      </c>
      <c r="AM346" s="37">
        <f t="shared" si="162"/>
        <v>0</v>
      </c>
      <c r="AN346" s="37" t="b">
        <f t="shared" si="159"/>
        <v>0</v>
      </c>
      <c r="AO346" s="37">
        <f t="shared" si="163"/>
        <v>0</v>
      </c>
      <c r="AP346" s="36">
        <f t="shared" si="160"/>
        <v>0</v>
      </c>
      <c r="AV346" s="115" t="str">
        <f t="shared" si="139"/>
        <v>R1JCIRENCESTER HOSPITAL</v>
      </c>
      <c r="AW346" s="116" t="s">
        <v>2754</v>
      </c>
      <c r="AX346" s="116" t="s">
        <v>2755</v>
      </c>
      <c r="AY346" s="116" t="s">
        <v>2754</v>
      </c>
      <c r="AZ346" s="116" t="s">
        <v>2755</v>
      </c>
      <c r="BA346" s="116" t="str">
        <f t="shared" si="140"/>
        <v>R1J</v>
      </c>
    </row>
    <row r="347" spans="1:53" hidden="1" x14ac:dyDescent="0.2">
      <c r="A347" s="37" t="e">
        <f t="shared" si="141"/>
        <v>#N/A</v>
      </c>
      <c r="B347" s="37" t="e">
        <f t="shared" si="142"/>
        <v>#N/A</v>
      </c>
      <c r="C347" s="37"/>
      <c r="D347" s="37">
        <f t="shared" si="143"/>
        <v>0</v>
      </c>
      <c r="E347" s="51">
        <f t="shared" si="147"/>
        <v>0</v>
      </c>
      <c r="F347" s="37" t="str">
        <f t="shared" si="148"/>
        <v/>
      </c>
      <c r="G347" s="51" t="str">
        <f t="shared" si="149"/>
        <v/>
      </c>
      <c r="H347" s="51">
        <f t="shared" si="150"/>
        <v>0</v>
      </c>
      <c r="I347" s="51">
        <f t="shared" si="151"/>
        <v>0</v>
      </c>
      <c r="J347" s="51">
        <f t="shared" si="144"/>
        <v>0</v>
      </c>
      <c r="K347" s="51">
        <f t="shared" si="145"/>
        <v>0</v>
      </c>
      <c r="L347" s="51">
        <f t="shared" si="152"/>
        <v>0</v>
      </c>
      <c r="M347" s="51">
        <f t="shared" si="153"/>
        <v>0</v>
      </c>
      <c r="N347" s="51">
        <f t="shared" si="154"/>
        <v>0</v>
      </c>
      <c r="O347" s="51"/>
      <c r="P347" s="51"/>
      <c r="Q347" s="51">
        <f t="shared" si="146"/>
        <v>0</v>
      </c>
      <c r="R347" s="51">
        <f t="shared" si="146"/>
        <v>0</v>
      </c>
      <c r="S347" s="51">
        <f t="shared" si="146"/>
        <v>0</v>
      </c>
      <c r="T347" s="51">
        <f t="shared" si="146"/>
        <v>0</v>
      </c>
      <c r="U347" s="51">
        <f t="shared" si="155"/>
        <v>0</v>
      </c>
      <c r="V347" s="51"/>
      <c r="W347" s="51"/>
      <c r="X347" s="51"/>
      <c r="Y347" s="37">
        <f t="shared" si="156"/>
        <v>0</v>
      </c>
      <c r="AC347" s="36">
        <f t="shared" si="157"/>
        <v>0</v>
      </c>
      <c r="AE347" s="36">
        <f t="shared" si="125"/>
        <v>0</v>
      </c>
      <c r="AF347" s="36">
        <f t="shared" si="126"/>
        <v>0</v>
      </c>
      <c r="AG347" s="36">
        <f t="shared" si="127"/>
        <v>0</v>
      </c>
      <c r="AH347" s="37"/>
      <c r="AK347" t="str">
        <f t="shared" si="161"/>
        <v/>
      </c>
      <c r="AL347" t="str">
        <f t="shared" si="158"/>
        <v/>
      </c>
      <c r="AM347" s="37">
        <f t="shared" si="162"/>
        <v>0</v>
      </c>
      <c r="AN347" s="37" t="b">
        <f t="shared" si="159"/>
        <v>0</v>
      </c>
      <c r="AO347" s="37">
        <f t="shared" si="163"/>
        <v>0</v>
      </c>
      <c r="AP347" s="36">
        <f t="shared" si="160"/>
        <v>0</v>
      </c>
      <c r="AV347" s="115" t="str">
        <f t="shared" si="139"/>
        <v>R1JDERMATOLOGY GPSI-TEWKESBURY</v>
      </c>
      <c r="AW347" s="116" t="s">
        <v>2791</v>
      </c>
      <c r="AX347" s="116" t="s">
        <v>2792</v>
      </c>
      <c r="AY347" s="116" t="s">
        <v>2791</v>
      </c>
      <c r="AZ347" s="116" t="s">
        <v>2792</v>
      </c>
      <c r="BA347" s="116" t="str">
        <f t="shared" si="140"/>
        <v>R1J</v>
      </c>
    </row>
    <row r="348" spans="1:53" hidden="1" x14ac:dyDescent="0.2">
      <c r="A348" s="37" t="e">
        <f t="shared" si="141"/>
        <v>#N/A</v>
      </c>
      <c r="B348" s="37" t="e">
        <f t="shared" si="142"/>
        <v>#N/A</v>
      </c>
      <c r="C348" s="37"/>
      <c r="D348" s="37">
        <f t="shared" si="143"/>
        <v>0</v>
      </c>
      <c r="E348" s="51">
        <f t="shared" si="147"/>
        <v>0</v>
      </c>
      <c r="F348" s="37" t="str">
        <f t="shared" si="148"/>
        <v/>
      </c>
      <c r="G348" s="51" t="str">
        <f t="shared" si="149"/>
        <v/>
      </c>
      <c r="H348" s="51">
        <f t="shared" si="150"/>
        <v>0</v>
      </c>
      <c r="I348" s="51">
        <f t="shared" si="151"/>
        <v>0</v>
      </c>
      <c r="J348" s="51">
        <f t="shared" si="144"/>
        <v>0</v>
      </c>
      <c r="K348" s="51">
        <f t="shared" si="145"/>
        <v>0</v>
      </c>
      <c r="L348" s="51">
        <f t="shared" si="152"/>
        <v>0</v>
      </c>
      <c r="M348" s="51">
        <f t="shared" si="153"/>
        <v>0</v>
      </c>
      <c r="N348" s="51">
        <f t="shared" si="154"/>
        <v>0</v>
      </c>
      <c r="O348" s="51"/>
      <c r="P348" s="51"/>
      <c r="Q348" s="51">
        <f t="shared" si="146"/>
        <v>0</v>
      </c>
      <c r="R348" s="51">
        <f t="shared" si="146"/>
        <v>0</v>
      </c>
      <c r="S348" s="51">
        <f t="shared" si="146"/>
        <v>0</v>
      </c>
      <c r="T348" s="51">
        <f t="shared" si="146"/>
        <v>0</v>
      </c>
      <c r="U348" s="51">
        <f t="shared" si="155"/>
        <v>0</v>
      </c>
      <c r="V348" s="51"/>
      <c r="W348" s="51"/>
      <c r="X348" s="51"/>
      <c r="Y348" s="37">
        <f t="shared" si="156"/>
        <v>0</v>
      </c>
      <c r="AC348" s="36">
        <f t="shared" si="157"/>
        <v>0</v>
      </c>
      <c r="AE348" s="36">
        <f t="shared" si="125"/>
        <v>0</v>
      </c>
      <c r="AF348" s="36">
        <f t="shared" si="126"/>
        <v>0</v>
      </c>
      <c r="AG348" s="36">
        <f t="shared" si="127"/>
        <v>0</v>
      </c>
      <c r="AH348" s="37"/>
      <c r="AK348" t="str">
        <f t="shared" si="161"/>
        <v/>
      </c>
      <c r="AL348" t="str">
        <f t="shared" si="158"/>
        <v/>
      </c>
      <c r="AM348" s="37">
        <f t="shared" si="162"/>
        <v>0</v>
      </c>
      <c r="AN348" s="37" t="b">
        <f t="shared" si="159"/>
        <v>0</v>
      </c>
      <c r="AO348" s="37">
        <f t="shared" si="163"/>
        <v>0</v>
      </c>
      <c r="AP348" s="36">
        <f t="shared" si="160"/>
        <v>0</v>
      </c>
      <c r="AV348" s="115" t="str">
        <f t="shared" si="139"/>
        <v>R1JDILKE MEMORIAL HOSPITAL</v>
      </c>
      <c r="AW348" s="116" t="s">
        <v>2760</v>
      </c>
      <c r="AX348" s="116" t="s">
        <v>2761</v>
      </c>
      <c r="AY348" s="116" t="s">
        <v>2760</v>
      </c>
      <c r="AZ348" s="116" t="s">
        <v>2761</v>
      </c>
      <c r="BA348" s="116" t="str">
        <f t="shared" si="140"/>
        <v>R1J</v>
      </c>
    </row>
    <row r="349" spans="1:53" hidden="1" x14ac:dyDescent="0.2">
      <c r="A349" s="37" t="e">
        <f t="shared" si="141"/>
        <v>#N/A</v>
      </c>
      <c r="B349" s="37" t="e">
        <f t="shared" si="142"/>
        <v>#N/A</v>
      </c>
      <c r="C349" s="37"/>
      <c r="D349" s="37">
        <f t="shared" si="143"/>
        <v>0</v>
      </c>
      <c r="E349" s="51">
        <f t="shared" si="147"/>
        <v>0</v>
      </c>
      <c r="F349" s="37" t="str">
        <f t="shared" si="148"/>
        <v/>
      </c>
      <c r="G349" s="51" t="str">
        <f t="shared" si="149"/>
        <v/>
      </c>
      <c r="H349" s="51">
        <f t="shared" si="150"/>
        <v>0</v>
      </c>
      <c r="I349" s="51">
        <f t="shared" si="151"/>
        <v>0</v>
      </c>
      <c r="J349" s="51">
        <f t="shared" si="144"/>
        <v>0</v>
      </c>
      <c r="K349" s="51">
        <f t="shared" si="145"/>
        <v>0</v>
      </c>
      <c r="L349" s="51">
        <f t="shared" si="152"/>
        <v>0</v>
      </c>
      <c r="M349" s="51">
        <f t="shared" si="153"/>
        <v>0</v>
      </c>
      <c r="N349" s="51">
        <f t="shared" si="154"/>
        <v>0</v>
      </c>
      <c r="O349" s="51"/>
      <c r="P349" s="51"/>
      <c r="Q349" s="51">
        <f t="shared" si="146"/>
        <v>0</v>
      </c>
      <c r="R349" s="51">
        <f t="shared" si="146"/>
        <v>0</v>
      </c>
      <c r="S349" s="51">
        <f t="shared" si="146"/>
        <v>0</v>
      </c>
      <c r="T349" s="51">
        <f t="shared" si="146"/>
        <v>0</v>
      </c>
      <c r="U349" s="51">
        <f t="shared" si="155"/>
        <v>0</v>
      </c>
      <c r="V349" s="51"/>
      <c r="W349" s="51"/>
      <c r="X349" s="51"/>
      <c r="Y349" s="37">
        <f t="shared" si="156"/>
        <v>0</v>
      </c>
      <c r="AC349" s="36">
        <f t="shared" si="157"/>
        <v>0</v>
      </c>
      <c r="AE349" s="36">
        <f t="shared" si="125"/>
        <v>0</v>
      </c>
      <c r="AF349" s="36">
        <f t="shared" si="126"/>
        <v>0</v>
      </c>
      <c r="AG349" s="36">
        <f t="shared" si="127"/>
        <v>0</v>
      </c>
      <c r="AH349" s="37"/>
      <c r="AK349" t="str">
        <f t="shared" si="161"/>
        <v/>
      </c>
      <c r="AL349" t="str">
        <f t="shared" si="158"/>
        <v/>
      </c>
      <c r="AM349" s="37">
        <f t="shared" si="162"/>
        <v>0</v>
      </c>
      <c r="AN349" s="37" t="b">
        <f t="shared" si="159"/>
        <v>0</v>
      </c>
      <c r="AO349" s="37">
        <f t="shared" si="163"/>
        <v>0</v>
      </c>
      <c r="AP349" s="36">
        <f t="shared" si="160"/>
        <v>0</v>
      </c>
      <c r="AV349" s="115" t="str">
        <f t="shared" si="139"/>
        <v>R1JFAIRFORD HOSPITAL</v>
      </c>
      <c r="AW349" s="116" t="s">
        <v>2764</v>
      </c>
      <c r="AX349" s="116" t="s">
        <v>2765</v>
      </c>
      <c r="AY349" s="116" t="s">
        <v>2764</v>
      </c>
      <c r="AZ349" s="116" t="s">
        <v>2765</v>
      </c>
      <c r="BA349" s="116" t="str">
        <f t="shared" si="140"/>
        <v>R1J</v>
      </c>
    </row>
    <row r="350" spans="1:53" hidden="1" x14ac:dyDescent="0.2">
      <c r="A350" s="37" t="e">
        <f t="shared" si="141"/>
        <v>#N/A</v>
      </c>
      <c r="B350" s="37" t="e">
        <f t="shared" si="142"/>
        <v>#N/A</v>
      </c>
      <c r="C350" s="37"/>
      <c r="D350" s="37">
        <f t="shared" si="143"/>
        <v>0</v>
      </c>
      <c r="E350" s="51">
        <f t="shared" si="147"/>
        <v>0</v>
      </c>
      <c r="F350" s="37" t="str">
        <f t="shared" si="148"/>
        <v/>
      </c>
      <c r="G350" s="51" t="str">
        <f t="shared" si="149"/>
        <v/>
      </c>
      <c r="H350" s="51">
        <f t="shared" si="150"/>
        <v>0</v>
      </c>
      <c r="I350" s="51">
        <f t="shared" si="151"/>
        <v>0</v>
      </c>
      <c r="J350" s="51">
        <f t="shared" si="144"/>
        <v>0</v>
      </c>
      <c r="K350" s="51">
        <f t="shared" si="145"/>
        <v>0</v>
      </c>
      <c r="L350" s="51">
        <f t="shared" si="152"/>
        <v>0</v>
      </c>
      <c r="M350" s="51">
        <f t="shared" si="153"/>
        <v>0</v>
      </c>
      <c r="N350" s="51">
        <f t="shared" si="154"/>
        <v>0</v>
      </c>
      <c r="O350" s="51"/>
      <c r="P350" s="51"/>
      <c r="Q350" s="51">
        <f t="shared" si="146"/>
        <v>0</v>
      </c>
      <c r="R350" s="51">
        <f t="shared" si="146"/>
        <v>0</v>
      </c>
      <c r="S350" s="51">
        <f t="shared" si="146"/>
        <v>0</v>
      </c>
      <c r="T350" s="51">
        <f t="shared" si="146"/>
        <v>0</v>
      </c>
      <c r="U350" s="51">
        <f t="shared" si="155"/>
        <v>0</v>
      </c>
      <c r="V350" s="51"/>
      <c r="W350" s="51"/>
      <c r="X350" s="51"/>
      <c r="Y350" s="37">
        <f t="shared" si="156"/>
        <v>0</v>
      </c>
      <c r="AC350" s="36">
        <f t="shared" si="157"/>
        <v>0</v>
      </c>
      <c r="AE350" s="36">
        <f t="shared" si="125"/>
        <v>0</v>
      </c>
      <c r="AF350" s="36">
        <f t="shared" si="126"/>
        <v>0</v>
      </c>
      <c r="AG350" s="36">
        <f t="shared" si="127"/>
        <v>0</v>
      </c>
      <c r="AH350" s="37"/>
      <c r="AK350" t="str">
        <f t="shared" si="161"/>
        <v/>
      </c>
      <c r="AL350" t="str">
        <f t="shared" si="158"/>
        <v/>
      </c>
      <c r="AM350" s="37">
        <f t="shared" si="162"/>
        <v>0</v>
      </c>
      <c r="AN350" s="37" t="b">
        <f t="shared" si="159"/>
        <v>0</v>
      </c>
      <c r="AO350" s="37">
        <f t="shared" si="163"/>
        <v>0</v>
      </c>
      <c r="AP350" s="36">
        <f t="shared" si="160"/>
        <v>0</v>
      </c>
      <c r="AV350" s="115" t="str">
        <f t="shared" si="139"/>
        <v>R1JGLOUCESTER EAPC</v>
      </c>
      <c r="AW350" s="116" t="s">
        <v>2784</v>
      </c>
      <c r="AX350" s="116" t="s">
        <v>2785</v>
      </c>
      <c r="AY350" s="116" t="s">
        <v>2784</v>
      </c>
      <c r="AZ350" s="116" t="s">
        <v>2785</v>
      </c>
      <c r="BA350" s="116" t="str">
        <f t="shared" si="140"/>
        <v>R1J</v>
      </c>
    </row>
    <row r="351" spans="1:53" hidden="1" x14ac:dyDescent="0.2">
      <c r="A351" s="37" t="e">
        <f t="shared" si="141"/>
        <v>#N/A</v>
      </c>
      <c r="B351" s="37" t="e">
        <f t="shared" si="142"/>
        <v>#N/A</v>
      </c>
      <c r="C351" s="37"/>
      <c r="D351" s="37">
        <f t="shared" si="143"/>
        <v>0</v>
      </c>
      <c r="E351" s="51">
        <f t="shared" si="147"/>
        <v>0</v>
      </c>
      <c r="F351" s="37" t="str">
        <f t="shared" si="148"/>
        <v/>
      </c>
      <c r="G351" s="51" t="str">
        <f t="shared" si="149"/>
        <v/>
      </c>
      <c r="H351" s="51">
        <f t="shared" si="150"/>
        <v>0</v>
      </c>
      <c r="I351" s="51">
        <f t="shared" si="151"/>
        <v>0</v>
      </c>
      <c r="J351" s="51">
        <f t="shared" si="144"/>
        <v>0</v>
      </c>
      <c r="K351" s="51">
        <f t="shared" si="145"/>
        <v>0</v>
      </c>
      <c r="L351" s="51">
        <f t="shared" si="152"/>
        <v>0</v>
      </c>
      <c r="M351" s="51">
        <f t="shared" si="153"/>
        <v>0</v>
      </c>
      <c r="N351" s="51">
        <f t="shared" si="154"/>
        <v>0</v>
      </c>
      <c r="O351" s="51"/>
      <c r="P351" s="51"/>
      <c r="Q351" s="51">
        <f t="shared" si="146"/>
        <v>0</v>
      </c>
      <c r="R351" s="51">
        <f t="shared" si="146"/>
        <v>0</v>
      </c>
      <c r="S351" s="51">
        <f t="shared" si="146"/>
        <v>0</v>
      </c>
      <c r="T351" s="51">
        <f t="shared" si="146"/>
        <v>0</v>
      </c>
      <c r="U351" s="51">
        <f t="shared" si="155"/>
        <v>0</v>
      </c>
      <c r="V351" s="51"/>
      <c r="W351" s="51"/>
      <c r="X351" s="51"/>
      <c r="Y351" s="37">
        <f t="shared" si="156"/>
        <v>0</v>
      </c>
      <c r="AC351" s="36">
        <f t="shared" si="157"/>
        <v>0</v>
      </c>
      <c r="AE351" s="36">
        <f t="shared" si="125"/>
        <v>0</v>
      </c>
      <c r="AF351" s="36">
        <f t="shared" si="126"/>
        <v>0</v>
      </c>
      <c r="AG351" s="36">
        <f t="shared" si="127"/>
        <v>0</v>
      </c>
      <c r="AH351" s="37"/>
      <c r="AK351" t="str">
        <f t="shared" si="161"/>
        <v/>
      </c>
      <c r="AL351" t="str">
        <f t="shared" si="158"/>
        <v/>
      </c>
      <c r="AM351" s="37">
        <f t="shared" si="162"/>
        <v>0</v>
      </c>
      <c r="AN351" s="37" t="b">
        <f t="shared" si="159"/>
        <v>0</v>
      </c>
      <c r="AO351" s="37">
        <f t="shared" si="163"/>
        <v>0</v>
      </c>
      <c r="AP351" s="36">
        <f t="shared" si="160"/>
        <v>0</v>
      </c>
      <c r="AV351" s="115" t="str">
        <f t="shared" si="139"/>
        <v>R1JGLOUCESTERSHIRE ROYAL HOSPITAL</v>
      </c>
      <c r="AW351" s="116" t="s">
        <v>2750</v>
      </c>
      <c r="AX351" s="116" t="s">
        <v>2751</v>
      </c>
      <c r="AY351" s="116" t="s">
        <v>2750</v>
      </c>
      <c r="AZ351" s="116" t="s">
        <v>2751</v>
      </c>
      <c r="BA351" s="116" t="str">
        <f t="shared" si="140"/>
        <v>R1J</v>
      </c>
    </row>
    <row r="352" spans="1:53" hidden="1" x14ac:dyDescent="0.2">
      <c r="A352" s="37" t="e">
        <f t="shared" si="141"/>
        <v>#N/A</v>
      </c>
      <c r="B352" s="37" t="e">
        <f t="shared" si="142"/>
        <v>#N/A</v>
      </c>
      <c r="C352" s="37"/>
      <c r="D352" s="37">
        <f t="shared" si="143"/>
        <v>0</v>
      </c>
      <c r="E352" s="51">
        <f t="shared" si="147"/>
        <v>0</v>
      </c>
      <c r="F352" s="37" t="str">
        <f t="shared" si="148"/>
        <v/>
      </c>
      <c r="G352" s="51" t="str">
        <f t="shared" si="149"/>
        <v/>
      </c>
      <c r="H352" s="51">
        <f t="shared" si="150"/>
        <v>0</v>
      </c>
      <c r="I352" s="51">
        <f t="shared" si="151"/>
        <v>0</v>
      </c>
      <c r="J352" s="51">
        <f t="shared" si="144"/>
        <v>0</v>
      </c>
      <c r="K352" s="51">
        <f t="shared" si="145"/>
        <v>0</v>
      </c>
      <c r="L352" s="51">
        <f t="shared" si="152"/>
        <v>0</v>
      </c>
      <c r="M352" s="51">
        <f t="shared" si="153"/>
        <v>0</v>
      </c>
      <c r="N352" s="51">
        <f t="shared" si="154"/>
        <v>0</v>
      </c>
      <c r="O352" s="51"/>
      <c r="P352" s="51"/>
      <c r="Q352" s="51">
        <f t="shared" si="146"/>
        <v>0</v>
      </c>
      <c r="R352" s="51">
        <f t="shared" si="146"/>
        <v>0</v>
      </c>
      <c r="S352" s="51">
        <f t="shared" si="146"/>
        <v>0</v>
      </c>
      <c r="T352" s="51">
        <f t="shared" si="146"/>
        <v>0</v>
      </c>
      <c r="U352" s="51">
        <f t="shared" si="155"/>
        <v>0</v>
      </c>
      <c r="V352" s="51"/>
      <c r="W352" s="51"/>
      <c r="X352" s="51"/>
      <c r="Y352" s="37">
        <f t="shared" si="156"/>
        <v>0</v>
      </c>
      <c r="AC352" s="36">
        <f t="shared" si="157"/>
        <v>0</v>
      </c>
      <c r="AE352" s="36">
        <f t="shared" si="125"/>
        <v>0</v>
      </c>
      <c r="AF352" s="36">
        <f t="shared" si="126"/>
        <v>0</v>
      </c>
      <c r="AG352" s="36">
        <f t="shared" si="127"/>
        <v>0</v>
      </c>
      <c r="AH352" s="37"/>
      <c r="AK352" t="str">
        <f t="shared" si="161"/>
        <v/>
      </c>
      <c r="AL352" t="str">
        <f t="shared" si="158"/>
        <v/>
      </c>
      <c r="AM352" s="37">
        <f t="shared" si="162"/>
        <v>0</v>
      </c>
      <c r="AN352" s="37" t="b">
        <f t="shared" si="159"/>
        <v>0</v>
      </c>
      <c r="AO352" s="37">
        <f t="shared" si="163"/>
        <v>0</v>
      </c>
      <c r="AP352" s="36">
        <f t="shared" si="160"/>
        <v>0</v>
      </c>
      <c r="AV352" s="115" t="str">
        <f t="shared" si="139"/>
        <v>R1JGWC INTERMEDIATE CARE</v>
      </c>
      <c r="AW352" s="116" t="s">
        <v>2786</v>
      </c>
      <c r="AX352" s="116" t="s">
        <v>2787</v>
      </c>
      <c r="AY352" s="116" t="s">
        <v>2786</v>
      </c>
      <c r="AZ352" s="116" t="s">
        <v>2787</v>
      </c>
      <c r="BA352" s="116" t="str">
        <f t="shared" si="140"/>
        <v>R1J</v>
      </c>
    </row>
    <row r="353" spans="1:53" hidden="1" x14ac:dyDescent="0.2">
      <c r="A353" s="37" t="e">
        <f t="shared" si="141"/>
        <v>#N/A</v>
      </c>
      <c r="B353" s="37" t="e">
        <f t="shared" si="142"/>
        <v>#N/A</v>
      </c>
      <c r="C353" s="37"/>
      <c r="D353" s="37">
        <f t="shared" si="143"/>
        <v>0</v>
      </c>
      <c r="E353" s="51">
        <f t="shared" si="147"/>
        <v>0</v>
      </c>
      <c r="F353" s="37" t="str">
        <f t="shared" si="148"/>
        <v/>
      </c>
      <c r="G353" s="51" t="str">
        <f t="shared" si="149"/>
        <v/>
      </c>
      <c r="H353" s="51">
        <f t="shared" si="150"/>
        <v>0</v>
      </c>
      <c r="I353" s="51">
        <f t="shared" si="151"/>
        <v>0</v>
      </c>
      <c r="J353" s="51">
        <f t="shared" si="144"/>
        <v>0</v>
      </c>
      <c r="K353" s="51">
        <f t="shared" si="145"/>
        <v>0</v>
      </c>
      <c r="L353" s="51">
        <f t="shared" si="152"/>
        <v>0</v>
      </c>
      <c r="M353" s="51">
        <f t="shared" si="153"/>
        <v>0</v>
      </c>
      <c r="N353" s="51">
        <f t="shared" si="154"/>
        <v>0</v>
      </c>
      <c r="O353" s="51"/>
      <c r="P353" s="51"/>
      <c r="Q353" s="51">
        <f t="shared" si="146"/>
        <v>0</v>
      </c>
      <c r="R353" s="51">
        <f t="shared" si="146"/>
        <v>0</v>
      </c>
      <c r="S353" s="51">
        <f t="shared" si="146"/>
        <v>0</v>
      </c>
      <c r="T353" s="51">
        <f t="shared" si="146"/>
        <v>0</v>
      </c>
      <c r="U353" s="51">
        <f t="shared" si="155"/>
        <v>0</v>
      </c>
      <c r="V353" s="51"/>
      <c r="W353" s="51"/>
      <c r="X353" s="51"/>
      <c r="Y353" s="37">
        <f t="shared" si="156"/>
        <v>0</v>
      </c>
      <c r="AC353" s="36">
        <f t="shared" si="157"/>
        <v>0</v>
      </c>
      <c r="AE353" s="36">
        <f t="shared" si="125"/>
        <v>0</v>
      </c>
      <c r="AF353" s="36">
        <f t="shared" si="126"/>
        <v>0</v>
      </c>
      <c r="AG353" s="36">
        <f t="shared" si="127"/>
        <v>0</v>
      </c>
      <c r="AH353" s="37"/>
      <c r="AK353" t="str">
        <f t="shared" si="161"/>
        <v/>
      </c>
      <c r="AL353" t="str">
        <f t="shared" si="158"/>
        <v/>
      </c>
      <c r="AM353" s="37">
        <f t="shared" si="162"/>
        <v>0</v>
      </c>
      <c r="AN353" s="37" t="b">
        <f t="shared" si="159"/>
        <v>0</v>
      </c>
      <c r="AO353" s="37">
        <f t="shared" si="163"/>
        <v>0</v>
      </c>
      <c r="AP353" s="36">
        <f t="shared" si="160"/>
        <v>0</v>
      </c>
      <c r="AV353" s="115" t="str">
        <f t="shared" si="139"/>
        <v>R1JLYDNEY &amp; DISTRICT HOSPITAL SITE</v>
      </c>
      <c r="AW353" s="116" t="s">
        <v>2762</v>
      </c>
      <c r="AX353" s="116" t="s">
        <v>2763</v>
      </c>
      <c r="AY353" s="116" t="s">
        <v>2762</v>
      </c>
      <c r="AZ353" s="116" t="s">
        <v>2763</v>
      </c>
      <c r="BA353" s="116" t="str">
        <f t="shared" si="140"/>
        <v>R1J</v>
      </c>
    </row>
    <row r="354" spans="1:53" hidden="1" x14ac:dyDescent="0.2">
      <c r="A354" s="37" t="e">
        <f t="shared" si="141"/>
        <v>#N/A</v>
      </c>
      <c r="B354" s="37" t="e">
        <f t="shared" si="142"/>
        <v>#N/A</v>
      </c>
      <c r="C354" s="37"/>
      <c r="D354" s="37">
        <f t="shared" si="143"/>
        <v>0</v>
      </c>
      <c r="E354" s="51">
        <f t="shared" si="147"/>
        <v>0</v>
      </c>
      <c r="F354" s="37" t="str">
        <f t="shared" si="148"/>
        <v/>
      </c>
      <c r="G354" s="51" t="str">
        <f t="shared" si="149"/>
        <v/>
      </c>
      <c r="H354" s="51">
        <f t="shared" si="150"/>
        <v>0</v>
      </c>
      <c r="I354" s="51">
        <f t="shared" si="151"/>
        <v>0</v>
      </c>
      <c r="J354" s="51">
        <f t="shared" si="144"/>
        <v>0</v>
      </c>
      <c r="K354" s="51">
        <f t="shared" si="145"/>
        <v>0</v>
      </c>
      <c r="L354" s="51">
        <f t="shared" si="152"/>
        <v>0</v>
      </c>
      <c r="M354" s="51">
        <f t="shared" si="153"/>
        <v>0</v>
      </c>
      <c r="N354" s="51">
        <f t="shared" si="154"/>
        <v>0</v>
      </c>
      <c r="O354" s="51"/>
      <c r="P354" s="51"/>
      <c r="Q354" s="51">
        <f t="shared" si="146"/>
        <v>0</v>
      </c>
      <c r="R354" s="51">
        <f t="shared" si="146"/>
        <v>0</v>
      </c>
      <c r="S354" s="51">
        <f t="shared" si="146"/>
        <v>0</v>
      </c>
      <c r="T354" s="51">
        <f t="shared" si="146"/>
        <v>0</v>
      </c>
      <c r="U354" s="51">
        <f t="shared" si="155"/>
        <v>0</v>
      </c>
      <c r="V354" s="51"/>
      <c r="W354" s="51"/>
      <c r="X354" s="51"/>
      <c r="Y354" s="37">
        <f t="shared" si="156"/>
        <v>0</v>
      </c>
      <c r="AC354" s="36">
        <f t="shared" si="157"/>
        <v>0</v>
      </c>
      <c r="AE354" s="36">
        <f t="shared" si="125"/>
        <v>0</v>
      </c>
      <c r="AF354" s="36">
        <f t="shared" si="126"/>
        <v>0</v>
      </c>
      <c r="AG354" s="36">
        <f t="shared" si="127"/>
        <v>0</v>
      </c>
      <c r="AH354" s="37"/>
      <c r="AK354" t="str">
        <f t="shared" si="161"/>
        <v/>
      </c>
      <c r="AL354" t="str">
        <f t="shared" si="158"/>
        <v/>
      </c>
      <c r="AM354" s="37">
        <f t="shared" si="162"/>
        <v>0</v>
      </c>
      <c r="AN354" s="37" t="b">
        <f t="shared" si="159"/>
        <v>0</v>
      </c>
      <c r="AO354" s="37">
        <f t="shared" si="163"/>
        <v>0</v>
      </c>
      <c r="AP354" s="36">
        <f t="shared" si="160"/>
        <v>0</v>
      </c>
      <c r="AV354" s="115" t="str">
        <f t="shared" si="139"/>
        <v>R1JMOORE COTTAGE HOSPITAL</v>
      </c>
      <c r="AW354" s="116" t="s">
        <v>2768</v>
      </c>
      <c r="AX354" s="116" t="s">
        <v>2769</v>
      </c>
      <c r="AY354" s="116" t="s">
        <v>2768</v>
      </c>
      <c r="AZ354" s="116" t="s">
        <v>2769</v>
      </c>
      <c r="BA354" s="116" t="str">
        <f t="shared" si="140"/>
        <v>R1J</v>
      </c>
    </row>
    <row r="355" spans="1:53" hidden="1" x14ac:dyDescent="0.2">
      <c r="A355" s="37" t="e">
        <f t="shared" si="141"/>
        <v>#N/A</v>
      </c>
      <c r="B355" s="37" t="e">
        <f t="shared" si="142"/>
        <v>#N/A</v>
      </c>
      <c r="C355" s="37"/>
      <c r="D355" s="37">
        <f t="shared" si="143"/>
        <v>0</v>
      </c>
      <c r="E355" s="51">
        <f t="shared" si="147"/>
        <v>0</v>
      </c>
      <c r="F355" s="37" t="str">
        <f t="shared" si="148"/>
        <v/>
      </c>
      <c r="G355" s="51" t="str">
        <f t="shared" si="149"/>
        <v/>
      </c>
      <c r="H355" s="51">
        <f t="shared" si="150"/>
        <v>0</v>
      </c>
      <c r="I355" s="51">
        <f t="shared" si="151"/>
        <v>0</v>
      </c>
      <c r="J355" s="51">
        <f t="shared" si="144"/>
        <v>0</v>
      </c>
      <c r="K355" s="51">
        <f t="shared" si="145"/>
        <v>0</v>
      </c>
      <c r="L355" s="51">
        <f t="shared" si="152"/>
        <v>0</v>
      </c>
      <c r="M355" s="51">
        <f t="shared" si="153"/>
        <v>0</v>
      </c>
      <c r="N355" s="51">
        <f t="shared" si="154"/>
        <v>0</v>
      </c>
      <c r="O355" s="51"/>
      <c r="P355" s="51"/>
      <c r="Q355" s="51">
        <f t="shared" si="146"/>
        <v>0</v>
      </c>
      <c r="R355" s="51">
        <f t="shared" si="146"/>
        <v>0</v>
      </c>
      <c r="S355" s="51">
        <f t="shared" si="146"/>
        <v>0</v>
      </c>
      <c r="T355" s="51">
        <f t="shared" si="146"/>
        <v>0</v>
      </c>
      <c r="U355" s="51">
        <f t="shared" si="155"/>
        <v>0</v>
      </c>
      <c r="V355" s="51"/>
      <c r="W355" s="51"/>
      <c r="X355" s="51"/>
      <c r="Y355" s="37">
        <f t="shared" si="156"/>
        <v>0</v>
      </c>
      <c r="AC355" s="36">
        <f t="shared" si="157"/>
        <v>0</v>
      </c>
      <c r="AE355" s="36">
        <f t="shared" ref="AE355:AE415" si="164">IF(R153="",0, IF(R153="-",0,IF(R153&gt;100%,1,0)))</f>
        <v>0</v>
      </c>
      <c r="AF355" s="36">
        <f t="shared" ref="AF355:AF415" si="165">IF(S153="",0, IF(S153="-",0,IF(S153&gt;100%,1,0)))</f>
        <v>0</v>
      </c>
      <c r="AG355" s="36">
        <f t="shared" ref="AG355:AG415" si="166">IF(T153="",0, IF(T153="-",0,IF(T153&gt;100%,1,0)))</f>
        <v>0</v>
      </c>
      <c r="AH355" s="37"/>
      <c r="AK355" t="str">
        <f t="shared" si="161"/>
        <v/>
      </c>
      <c r="AL355" t="str">
        <f t="shared" si="158"/>
        <v/>
      </c>
      <c r="AM355" s="37">
        <f t="shared" si="162"/>
        <v>0</v>
      </c>
      <c r="AN355" s="37" t="b">
        <f t="shared" si="159"/>
        <v>0</v>
      </c>
      <c r="AO355" s="37">
        <f t="shared" si="163"/>
        <v>0</v>
      </c>
      <c r="AP355" s="36">
        <f t="shared" si="160"/>
        <v>0</v>
      </c>
      <c r="AV355" s="115" t="str">
        <f t="shared" si="139"/>
        <v>R1JNEW TEWKESBURY COMMUNITY HOSPITAL</v>
      </c>
      <c r="AW355" s="116" t="s">
        <v>2776</v>
      </c>
      <c r="AX355" s="116" t="s">
        <v>2777</v>
      </c>
      <c r="AY355" s="116" t="s">
        <v>2776</v>
      </c>
      <c r="AZ355" s="116" t="s">
        <v>2777</v>
      </c>
      <c r="BA355" s="116" t="str">
        <f t="shared" si="140"/>
        <v>R1J</v>
      </c>
    </row>
    <row r="356" spans="1:53" hidden="1" x14ac:dyDescent="0.2">
      <c r="A356" s="37" t="e">
        <f t="shared" si="141"/>
        <v>#N/A</v>
      </c>
      <c r="B356" s="37" t="e">
        <f t="shared" si="142"/>
        <v>#N/A</v>
      </c>
      <c r="C356" s="37"/>
      <c r="D356" s="37">
        <f t="shared" si="143"/>
        <v>0</v>
      </c>
      <c r="E356" s="51">
        <f t="shared" si="147"/>
        <v>0</v>
      </c>
      <c r="F356" s="37" t="str">
        <f t="shared" si="148"/>
        <v/>
      </c>
      <c r="G356" s="51" t="str">
        <f t="shared" si="149"/>
        <v/>
      </c>
      <c r="H356" s="51">
        <f t="shared" si="150"/>
        <v>0</v>
      </c>
      <c r="I356" s="51">
        <f t="shared" si="151"/>
        <v>0</v>
      </c>
      <c r="J356" s="51">
        <f t="shared" si="144"/>
        <v>0</v>
      </c>
      <c r="K356" s="51">
        <f t="shared" si="145"/>
        <v>0</v>
      </c>
      <c r="L356" s="51">
        <f t="shared" si="152"/>
        <v>0</v>
      </c>
      <c r="M356" s="51">
        <f t="shared" si="153"/>
        <v>0</v>
      </c>
      <c r="N356" s="51">
        <f t="shared" si="154"/>
        <v>0</v>
      </c>
      <c r="O356" s="51"/>
      <c r="P356" s="51"/>
      <c r="Q356" s="51">
        <f t="shared" si="146"/>
        <v>0</v>
      </c>
      <c r="R356" s="51">
        <f t="shared" si="146"/>
        <v>0</v>
      </c>
      <c r="S356" s="51">
        <f t="shared" si="146"/>
        <v>0</v>
      </c>
      <c r="T356" s="51">
        <f t="shared" si="146"/>
        <v>0</v>
      </c>
      <c r="U356" s="51">
        <f t="shared" si="155"/>
        <v>0</v>
      </c>
      <c r="V356" s="51"/>
      <c r="W356" s="51"/>
      <c r="X356" s="51"/>
      <c r="Y356" s="37">
        <f t="shared" si="156"/>
        <v>0</v>
      </c>
      <c r="AC356" s="36">
        <f t="shared" si="157"/>
        <v>0</v>
      </c>
      <c r="AE356" s="36">
        <f t="shared" si="164"/>
        <v>0</v>
      </c>
      <c r="AF356" s="36">
        <f t="shared" si="165"/>
        <v>0</v>
      </c>
      <c r="AG356" s="36">
        <f t="shared" si="166"/>
        <v>0</v>
      </c>
      <c r="AH356" s="37"/>
      <c r="AK356" t="str">
        <f t="shared" si="161"/>
        <v/>
      </c>
      <c r="AL356" t="str">
        <f t="shared" si="158"/>
        <v/>
      </c>
      <c r="AM356" s="37">
        <f t="shared" si="162"/>
        <v>0</v>
      </c>
      <c r="AN356" s="37" t="b">
        <f t="shared" si="159"/>
        <v>0</v>
      </c>
      <c r="AO356" s="37">
        <f t="shared" si="163"/>
        <v>0</v>
      </c>
      <c r="AP356" s="36">
        <f t="shared" si="160"/>
        <v>0</v>
      </c>
      <c r="AV356" s="115" t="str">
        <f t="shared" si="139"/>
        <v>R1JNORTH COTSWOLD HOSPITAL</v>
      </c>
      <c r="AW356" s="116" t="s">
        <v>2778</v>
      </c>
      <c r="AX356" s="116" t="s">
        <v>2779</v>
      </c>
      <c r="AY356" s="116" t="s">
        <v>2778</v>
      </c>
      <c r="AZ356" s="116" t="s">
        <v>2779</v>
      </c>
      <c r="BA356" s="116" t="str">
        <f t="shared" si="140"/>
        <v>R1J</v>
      </c>
    </row>
    <row r="357" spans="1:53" hidden="1" x14ac:dyDescent="0.2">
      <c r="A357" s="37" t="e">
        <f t="shared" si="141"/>
        <v>#N/A</v>
      </c>
      <c r="B357" s="37" t="e">
        <f t="shared" si="142"/>
        <v>#N/A</v>
      </c>
      <c r="C357" s="37"/>
      <c r="D357" s="37">
        <f t="shared" si="143"/>
        <v>0</v>
      </c>
      <c r="E357" s="51">
        <f t="shared" si="147"/>
        <v>0</v>
      </c>
      <c r="F357" s="37" t="str">
        <f t="shared" si="148"/>
        <v/>
      </c>
      <c r="G357" s="51" t="str">
        <f t="shared" si="149"/>
        <v/>
      </c>
      <c r="H357" s="51">
        <f t="shared" si="150"/>
        <v>0</v>
      </c>
      <c r="I357" s="51">
        <f t="shared" si="151"/>
        <v>0</v>
      </c>
      <c r="J357" s="51">
        <f t="shared" si="144"/>
        <v>0</v>
      </c>
      <c r="K357" s="51">
        <f t="shared" si="145"/>
        <v>0</v>
      </c>
      <c r="L357" s="51">
        <f t="shared" si="152"/>
        <v>0</v>
      </c>
      <c r="M357" s="51">
        <f t="shared" si="153"/>
        <v>0</v>
      </c>
      <c r="N357" s="51">
        <f t="shared" si="154"/>
        <v>0</v>
      </c>
      <c r="O357" s="51"/>
      <c r="P357" s="51"/>
      <c r="Q357" s="51">
        <f t="shared" si="146"/>
        <v>0</v>
      </c>
      <c r="R357" s="51">
        <f t="shared" si="146"/>
        <v>0</v>
      </c>
      <c r="S357" s="51">
        <f t="shared" si="146"/>
        <v>0</v>
      </c>
      <c r="T357" s="51">
        <f t="shared" si="146"/>
        <v>0</v>
      </c>
      <c r="U357" s="51">
        <f t="shared" si="155"/>
        <v>0</v>
      </c>
      <c r="V357" s="51"/>
      <c r="W357" s="51"/>
      <c r="X357" s="51"/>
      <c r="Y357" s="37">
        <f t="shared" si="156"/>
        <v>0</v>
      </c>
      <c r="AC357" s="36">
        <f t="shared" si="157"/>
        <v>0</v>
      </c>
      <c r="AE357" s="36">
        <f t="shared" si="164"/>
        <v>0</v>
      </c>
      <c r="AF357" s="36">
        <f t="shared" si="165"/>
        <v>0</v>
      </c>
      <c r="AG357" s="36">
        <f t="shared" si="166"/>
        <v>0</v>
      </c>
      <c r="AH357" s="37"/>
      <c r="AK357" t="str">
        <f t="shared" si="161"/>
        <v/>
      </c>
      <c r="AL357" t="str">
        <f t="shared" si="158"/>
        <v/>
      </c>
      <c r="AM357" s="37">
        <f t="shared" si="162"/>
        <v>0</v>
      </c>
      <c r="AN357" s="37" t="b">
        <f t="shared" si="159"/>
        <v>0</v>
      </c>
      <c r="AO357" s="37">
        <f t="shared" si="163"/>
        <v>0</v>
      </c>
      <c r="AP357" s="36">
        <f t="shared" si="160"/>
        <v>0</v>
      </c>
      <c r="AV357" s="115" t="str">
        <f t="shared" si="139"/>
        <v>R1JNORTH COTSWOLDS INTERMEDIATE CARE UNIT</v>
      </c>
      <c r="AW357" s="116" t="s">
        <v>2793</v>
      </c>
      <c r="AX357" s="116" t="s">
        <v>2794</v>
      </c>
      <c r="AY357" s="116" t="s">
        <v>2793</v>
      </c>
      <c r="AZ357" s="116" t="s">
        <v>2794</v>
      </c>
      <c r="BA357" s="116" t="str">
        <f t="shared" si="140"/>
        <v>R1J</v>
      </c>
    </row>
    <row r="358" spans="1:53" hidden="1" x14ac:dyDescent="0.2">
      <c r="A358" s="37" t="e">
        <f t="shared" si="141"/>
        <v>#N/A</v>
      </c>
      <c r="B358" s="37" t="e">
        <f t="shared" si="142"/>
        <v>#N/A</v>
      </c>
      <c r="C358" s="37"/>
      <c r="D358" s="37">
        <f t="shared" si="143"/>
        <v>0</v>
      </c>
      <c r="E358" s="51">
        <f t="shared" si="147"/>
        <v>0</v>
      </c>
      <c r="F358" s="37" t="str">
        <f t="shared" si="148"/>
        <v/>
      </c>
      <c r="G358" s="51" t="str">
        <f t="shared" si="149"/>
        <v/>
      </c>
      <c r="H358" s="51">
        <f t="shared" si="150"/>
        <v>0</v>
      </c>
      <c r="I358" s="51">
        <f t="shared" si="151"/>
        <v>0</v>
      </c>
      <c r="J358" s="51">
        <f t="shared" si="144"/>
        <v>0</v>
      </c>
      <c r="K358" s="51">
        <f t="shared" si="145"/>
        <v>0</v>
      </c>
      <c r="L358" s="51">
        <f t="shared" si="152"/>
        <v>0</v>
      </c>
      <c r="M358" s="51">
        <f t="shared" si="153"/>
        <v>0</v>
      </c>
      <c r="N358" s="51">
        <f t="shared" si="154"/>
        <v>0</v>
      </c>
      <c r="O358" s="51"/>
      <c r="P358" s="51"/>
      <c r="Q358" s="51">
        <f t="shared" si="146"/>
        <v>0</v>
      </c>
      <c r="R358" s="51">
        <f t="shared" si="146"/>
        <v>0</v>
      </c>
      <c r="S358" s="51">
        <f t="shared" si="146"/>
        <v>0</v>
      </c>
      <c r="T358" s="51">
        <f t="shared" si="146"/>
        <v>0</v>
      </c>
      <c r="U358" s="51">
        <f t="shared" si="155"/>
        <v>0</v>
      </c>
      <c r="V358" s="51"/>
      <c r="W358" s="51"/>
      <c r="X358" s="51"/>
      <c r="Y358" s="37">
        <f t="shared" si="156"/>
        <v>0</v>
      </c>
      <c r="AC358" s="36">
        <f t="shared" si="157"/>
        <v>0</v>
      </c>
      <c r="AE358" s="36">
        <f t="shared" si="164"/>
        <v>0</v>
      </c>
      <c r="AF358" s="36">
        <f t="shared" si="165"/>
        <v>0</v>
      </c>
      <c r="AG358" s="36">
        <f t="shared" si="166"/>
        <v>0</v>
      </c>
      <c r="AH358" s="37"/>
      <c r="AK358" t="str">
        <f t="shared" si="161"/>
        <v/>
      </c>
      <c r="AL358" t="str">
        <f t="shared" si="158"/>
        <v/>
      </c>
      <c r="AM358" s="37">
        <f t="shared" si="162"/>
        <v>0</v>
      </c>
      <c r="AN358" s="37" t="b">
        <f t="shared" si="159"/>
        <v>0</v>
      </c>
      <c r="AO358" s="37">
        <f t="shared" si="163"/>
        <v>0</v>
      </c>
      <c r="AP358" s="36">
        <f t="shared" si="160"/>
        <v>0</v>
      </c>
      <c r="AV358" s="115" t="str">
        <f t="shared" si="139"/>
        <v>R1JREDWOOD</v>
      </c>
      <c r="AW358" s="116" t="s">
        <v>2795</v>
      </c>
      <c r="AX358" s="116" t="s">
        <v>2796</v>
      </c>
      <c r="AY358" s="116" t="s">
        <v>2795</v>
      </c>
      <c r="AZ358" s="116" t="s">
        <v>2796</v>
      </c>
      <c r="BA358" s="116" t="str">
        <f t="shared" si="140"/>
        <v>R1J</v>
      </c>
    </row>
    <row r="359" spans="1:53" hidden="1" x14ac:dyDescent="0.2">
      <c r="A359" s="37" t="e">
        <f t="shared" si="141"/>
        <v>#N/A</v>
      </c>
      <c r="B359" s="37" t="e">
        <f t="shared" si="142"/>
        <v>#N/A</v>
      </c>
      <c r="C359" s="37"/>
      <c r="D359" s="37">
        <f t="shared" si="143"/>
        <v>0</v>
      </c>
      <c r="E359" s="51">
        <f t="shared" si="147"/>
        <v>0</v>
      </c>
      <c r="F359" s="37" t="str">
        <f t="shared" si="148"/>
        <v/>
      </c>
      <c r="G359" s="51" t="str">
        <f t="shared" si="149"/>
        <v/>
      </c>
      <c r="H359" s="51">
        <f t="shared" si="150"/>
        <v>0</v>
      </c>
      <c r="I359" s="51">
        <f t="shared" si="151"/>
        <v>0</v>
      </c>
      <c r="J359" s="51">
        <f t="shared" si="144"/>
        <v>0</v>
      </c>
      <c r="K359" s="51">
        <f t="shared" si="145"/>
        <v>0</v>
      </c>
      <c r="L359" s="51">
        <f t="shared" si="152"/>
        <v>0</v>
      </c>
      <c r="M359" s="51">
        <f t="shared" si="153"/>
        <v>0</v>
      </c>
      <c r="N359" s="51">
        <f t="shared" si="154"/>
        <v>0</v>
      </c>
      <c r="O359" s="51"/>
      <c r="P359" s="51"/>
      <c r="Q359" s="51">
        <f t="shared" ref="Q359:T374" si="167">IF(Q158="",0,IF(Q158&gt;100%,1,0))</f>
        <v>0</v>
      </c>
      <c r="R359" s="51">
        <f t="shared" si="167"/>
        <v>0</v>
      </c>
      <c r="S359" s="51">
        <f t="shared" si="167"/>
        <v>0</v>
      </c>
      <c r="T359" s="51">
        <f t="shared" si="167"/>
        <v>0</v>
      </c>
      <c r="U359" s="51">
        <f t="shared" si="155"/>
        <v>0</v>
      </c>
      <c r="V359" s="51"/>
      <c r="W359" s="51"/>
      <c r="X359" s="51"/>
      <c r="Y359" s="37">
        <f t="shared" si="156"/>
        <v>0</v>
      </c>
      <c r="AC359" s="36">
        <f t="shared" si="157"/>
        <v>0</v>
      </c>
      <c r="AE359" s="36">
        <f t="shared" si="164"/>
        <v>0</v>
      </c>
      <c r="AF359" s="36">
        <f t="shared" si="165"/>
        <v>0</v>
      </c>
      <c r="AG359" s="36">
        <f t="shared" si="166"/>
        <v>0</v>
      </c>
      <c r="AH359" s="37"/>
      <c r="AK359" t="str">
        <f t="shared" si="161"/>
        <v/>
      </c>
      <c r="AL359" t="str">
        <f t="shared" si="158"/>
        <v/>
      </c>
      <c r="AM359" s="37">
        <f t="shared" si="162"/>
        <v>0</v>
      </c>
      <c r="AN359" s="37" t="b">
        <f t="shared" si="159"/>
        <v>0</v>
      </c>
      <c r="AO359" s="37">
        <f t="shared" si="163"/>
        <v>0</v>
      </c>
      <c r="AP359" s="36">
        <f t="shared" si="160"/>
        <v>0</v>
      </c>
      <c r="AV359" s="115" t="str">
        <f t="shared" si="139"/>
        <v>R1JSOUTHGATE MOORINGS</v>
      </c>
      <c r="AW359" s="116" t="s">
        <v>2782</v>
      </c>
      <c r="AX359" s="116" t="s">
        <v>2783</v>
      </c>
      <c r="AY359" s="116" t="s">
        <v>2782</v>
      </c>
      <c r="AZ359" s="116" t="s">
        <v>2783</v>
      </c>
      <c r="BA359" s="116" t="str">
        <f t="shared" si="140"/>
        <v>R1J</v>
      </c>
    </row>
    <row r="360" spans="1:53" hidden="1" x14ac:dyDescent="0.2">
      <c r="A360" s="37" t="e">
        <f t="shared" si="141"/>
        <v>#N/A</v>
      </c>
      <c r="B360" s="37" t="e">
        <f t="shared" si="142"/>
        <v>#N/A</v>
      </c>
      <c r="C360" s="37"/>
      <c r="D360" s="37">
        <f t="shared" si="143"/>
        <v>0</v>
      </c>
      <c r="E360" s="51">
        <f t="shared" si="147"/>
        <v>0</v>
      </c>
      <c r="F360" s="37" t="str">
        <f t="shared" si="148"/>
        <v/>
      </c>
      <c r="G360" s="51" t="str">
        <f t="shared" si="149"/>
        <v/>
      </c>
      <c r="H360" s="51">
        <f t="shared" si="150"/>
        <v>0</v>
      </c>
      <c r="I360" s="51">
        <f t="shared" si="151"/>
        <v>0</v>
      </c>
      <c r="J360" s="51">
        <f t="shared" si="144"/>
        <v>0</v>
      </c>
      <c r="K360" s="51">
        <f t="shared" si="145"/>
        <v>0</v>
      </c>
      <c r="L360" s="51">
        <f t="shared" si="152"/>
        <v>0</v>
      </c>
      <c r="M360" s="51">
        <f t="shared" si="153"/>
        <v>0</v>
      </c>
      <c r="N360" s="51">
        <f t="shared" si="154"/>
        <v>0</v>
      </c>
      <c r="O360" s="51"/>
      <c r="P360" s="51"/>
      <c r="Q360" s="51">
        <f t="shared" si="167"/>
        <v>0</v>
      </c>
      <c r="R360" s="51">
        <f t="shared" si="167"/>
        <v>0</v>
      </c>
      <c r="S360" s="51">
        <f t="shared" si="167"/>
        <v>0</v>
      </c>
      <c r="T360" s="51">
        <f t="shared" si="167"/>
        <v>0</v>
      </c>
      <c r="U360" s="51">
        <f t="shared" si="155"/>
        <v>0</v>
      </c>
      <c r="V360" s="51"/>
      <c r="W360" s="51"/>
      <c r="X360" s="51"/>
      <c r="Y360" s="37">
        <f t="shared" si="156"/>
        <v>0</v>
      </c>
      <c r="AC360" s="36">
        <f t="shared" si="157"/>
        <v>0</v>
      </c>
      <c r="AE360" s="36">
        <f t="shared" si="164"/>
        <v>0</v>
      </c>
      <c r="AF360" s="36">
        <f t="shared" si="165"/>
        <v>0</v>
      </c>
      <c r="AG360" s="36">
        <f t="shared" si="166"/>
        <v>0</v>
      </c>
      <c r="AH360" s="37"/>
      <c r="AK360" t="str">
        <f t="shared" si="161"/>
        <v/>
      </c>
      <c r="AL360" t="str">
        <f t="shared" si="158"/>
        <v/>
      </c>
      <c r="AM360" s="37">
        <f t="shared" si="162"/>
        <v>0</v>
      </c>
      <c r="AN360" s="37" t="b">
        <f t="shared" si="159"/>
        <v>0</v>
      </c>
      <c r="AO360" s="37">
        <f t="shared" si="163"/>
        <v>0</v>
      </c>
      <c r="AP360" s="36">
        <f t="shared" si="160"/>
        <v>0</v>
      </c>
      <c r="AV360" s="115" t="str">
        <f t="shared" si="139"/>
        <v>R1JSTROUD GENERAL HOSPITAL</v>
      </c>
      <c r="AW360" s="116" t="s">
        <v>2766</v>
      </c>
      <c r="AX360" s="116" t="s">
        <v>2767</v>
      </c>
      <c r="AY360" s="116" t="s">
        <v>2766</v>
      </c>
      <c r="AZ360" s="116" t="s">
        <v>2767</v>
      </c>
      <c r="BA360" s="116" t="str">
        <f t="shared" si="140"/>
        <v>R1J</v>
      </c>
    </row>
    <row r="361" spans="1:53" hidden="1" x14ac:dyDescent="0.2">
      <c r="A361" s="37" t="e">
        <f t="shared" si="141"/>
        <v>#N/A</v>
      </c>
      <c r="B361" s="37" t="e">
        <f t="shared" si="142"/>
        <v>#N/A</v>
      </c>
      <c r="C361" s="37"/>
      <c r="D361" s="37">
        <f t="shared" si="143"/>
        <v>0</v>
      </c>
      <c r="E361" s="51">
        <f t="shared" si="147"/>
        <v>0</v>
      </c>
      <c r="F361" s="37" t="str">
        <f t="shared" si="148"/>
        <v/>
      </c>
      <c r="G361" s="51" t="str">
        <f t="shared" si="149"/>
        <v/>
      </c>
      <c r="H361" s="51">
        <f t="shared" si="150"/>
        <v>0</v>
      </c>
      <c r="I361" s="51">
        <f t="shared" si="151"/>
        <v>0</v>
      </c>
      <c r="J361" s="51">
        <f t="shared" si="144"/>
        <v>0</v>
      </c>
      <c r="K361" s="51">
        <f t="shared" si="145"/>
        <v>0</v>
      </c>
      <c r="L361" s="51">
        <f t="shared" si="152"/>
        <v>0</v>
      </c>
      <c r="M361" s="51">
        <f t="shared" si="153"/>
        <v>0</v>
      </c>
      <c r="N361" s="51">
        <f t="shared" si="154"/>
        <v>0</v>
      </c>
      <c r="O361" s="51"/>
      <c r="P361" s="51"/>
      <c r="Q361" s="51">
        <f t="shared" si="167"/>
        <v>0</v>
      </c>
      <c r="R361" s="51">
        <f t="shared" si="167"/>
        <v>0</v>
      </c>
      <c r="S361" s="51">
        <f t="shared" si="167"/>
        <v>0</v>
      </c>
      <c r="T361" s="51">
        <f t="shared" si="167"/>
        <v>0</v>
      </c>
      <c r="U361" s="51">
        <f t="shared" si="155"/>
        <v>0</v>
      </c>
      <c r="V361" s="51"/>
      <c r="W361" s="51"/>
      <c r="X361" s="51"/>
      <c r="Y361" s="37">
        <f t="shared" si="156"/>
        <v>0</v>
      </c>
      <c r="AC361" s="36">
        <f t="shared" si="157"/>
        <v>0</v>
      </c>
      <c r="AE361" s="36">
        <f t="shared" si="164"/>
        <v>0</v>
      </c>
      <c r="AF361" s="36">
        <f t="shared" si="165"/>
        <v>0</v>
      </c>
      <c r="AG361" s="36">
        <f t="shared" si="166"/>
        <v>0</v>
      </c>
      <c r="AH361" s="37"/>
      <c r="AK361" t="str">
        <f t="shared" si="161"/>
        <v/>
      </c>
      <c r="AL361" t="str">
        <f t="shared" si="158"/>
        <v/>
      </c>
      <c r="AM361" s="37">
        <f t="shared" si="162"/>
        <v>0</v>
      </c>
      <c r="AN361" s="37" t="b">
        <f t="shared" si="159"/>
        <v>0</v>
      </c>
      <c r="AO361" s="37">
        <f t="shared" si="163"/>
        <v>0</v>
      </c>
      <c r="AP361" s="36">
        <f t="shared" si="160"/>
        <v>0</v>
      </c>
      <c r="AV361" s="115" t="str">
        <f t="shared" si="139"/>
        <v>R1JSUE RYDER CARE HOME</v>
      </c>
      <c r="AW361" s="116" t="s">
        <v>2774</v>
      </c>
      <c r="AX361" s="116" t="s">
        <v>2775</v>
      </c>
      <c r="AY361" s="116" t="s">
        <v>2774</v>
      </c>
      <c r="AZ361" s="116" t="s">
        <v>2775</v>
      </c>
      <c r="BA361" s="116" t="str">
        <f t="shared" si="140"/>
        <v>R1J</v>
      </c>
    </row>
    <row r="362" spans="1:53" hidden="1" x14ac:dyDescent="0.2">
      <c r="A362" s="37" t="e">
        <f t="shared" si="141"/>
        <v>#N/A</v>
      </c>
      <c r="B362" s="37" t="e">
        <f t="shared" si="142"/>
        <v>#N/A</v>
      </c>
      <c r="C362" s="37"/>
      <c r="D362" s="37">
        <f t="shared" si="143"/>
        <v>0</v>
      </c>
      <c r="E362" s="51">
        <f t="shared" si="147"/>
        <v>0</v>
      </c>
      <c r="F362" s="37" t="str">
        <f t="shared" si="148"/>
        <v/>
      </c>
      <c r="G362" s="51" t="str">
        <f t="shared" si="149"/>
        <v/>
      </c>
      <c r="H362" s="51">
        <f t="shared" si="150"/>
        <v>0</v>
      </c>
      <c r="I362" s="51">
        <f t="shared" si="151"/>
        <v>0</v>
      </c>
      <c r="J362" s="51">
        <f t="shared" si="144"/>
        <v>0</v>
      </c>
      <c r="K362" s="51">
        <f t="shared" si="145"/>
        <v>0</v>
      </c>
      <c r="L362" s="51">
        <f t="shared" si="152"/>
        <v>0</v>
      </c>
      <c r="M362" s="51">
        <f t="shared" si="153"/>
        <v>0</v>
      </c>
      <c r="N362" s="51">
        <f t="shared" si="154"/>
        <v>0</v>
      </c>
      <c r="O362" s="51"/>
      <c r="P362" s="51"/>
      <c r="Q362" s="51">
        <f t="shared" si="167"/>
        <v>0</v>
      </c>
      <c r="R362" s="51">
        <f t="shared" si="167"/>
        <v>0</v>
      </c>
      <c r="S362" s="51">
        <f t="shared" si="167"/>
        <v>0</v>
      </c>
      <c r="T362" s="51">
        <f t="shared" si="167"/>
        <v>0</v>
      </c>
      <c r="U362" s="51">
        <f t="shared" si="155"/>
        <v>0</v>
      </c>
      <c r="V362" s="51"/>
      <c r="W362" s="51"/>
      <c r="X362" s="51"/>
      <c r="Y362" s="37">
        <f t="shared" si="156"/>
        <v>0</v>
      </c>
      <c r="AC362" s="36">
        <f t="shared" si="157"/>
        <v>0</v>
      </c>
      <c r="AE362" s="36">
        <f t="shared" si="164"/>
        <v>0</v>
      </c>
      <c r="AF362" s="36">
        <f t="shared" si="165"/>
        <v>0</v>
      </c>
      <c r="AG362" s="36">
        <f t="shared" si="166"/>
        <v>0</v>
      </c>
      <c r="AH362" s="37"/>
      <c r="AK362" t="str">
        <f t="shared" si="161"/>
        <v/>
      </c>
      <c r="AL362" t="str">
        <f t="shared" si="158"/>
        <v/>
      </c>
      <c r="AM362" s="37">
        <f t="shared" si="162"/>
        <v>0</v>
      </c>
      <c r="AN362" s="37" t="b">
        <f t="shared" si="159"/>
        <v>0</v>
      </c>
      <c r="AO362" s="37">
        <f t="shared" si="163"/>
        <v>0</v>
      </c>
      <c r="AP362" s="36">
        <f t="shared" si="160"/>
        <v>0</v>
      </c>
      <c r="AV362" s="115" t="str">
        <f t="shared" si="139"/>
        <v>R1JTETBURY HOSPITAL</v>
      </c>
      <c r="AW362" s="116" t="s">
        <v>2772</v>
      </c>
      <c r="AX362" s="116" t="s">
        <v>2773</v>
      </c>
      <c r="AY362" s="116" t="s">
        <v>2772</v>
      </c>
      <c r="AZ362" s="116" t="s">
        <v>2773</v>
      </c>
      <c r="BA362" s="116" t="str">
        <f t="shared" si="140"/>
        <v>R1J</v>
      </c>
    </row>
    <row r="363" spans="1:53" hidden="1" x14ac:dyDescent="0.2">
      <c r="A363" s="37" t="e">
        <f t="shared" si="141"/>
        <v>#N/A</v>
      </c>
      <c r="B363" s="37" t="e">
        <f t="shared" si="142"/>
        <v>#N/A</v>
      </c>
      <c r="C363" s="37"/>
      <c r="D363" s="37">
        <f t="shared" si="143"/>
        <v>0</v>
      </c>
      <c r="E363" s="51">
        <f t="shared" si="147"/>
        <v>0</v>
      </c>
      <c r="F363" s="37" t="str">
        <f t="shared" si="148"/>
        <v/>
      </c>
      <c r="G363" s="51" t="str">
        <f t="shared" si="149"/>
        <v/>
      </c>
      <c r="H363" s="51">
        <f t="shared" si="150"/>
        <v>0</v>
      </c>
      <c r="I363" s="51">
        <f t="shared" si="151"/>
        <v>0</v>
      </c>
      <c r="J363" s="51">
        <f t="shared" si="144"/>
        <v>0</v>
      </c>
      <c r="K363" s="51">
        <f t="shared" si="145"/>
        <v>0</v>
      </c>
      <c r="L363" s="51">
        <f t="shared" si="152"/>
        <v>0</v>
      </c>
      <c r="M363" s="51">
        <f t="shared" si="153"/>
        <v>0</v>
      </c>
      <c r="N363" s="51">
        <f t="shared" si="154"/>
        <v>0</v>
      </c>
      <c r="O363" s="51"/>
      <c r="P363" s="51"/>
      <c r="Q363" s="51">
        <f t="shared" si="167"/>
        <v>0</v>
      </c>
      <c r="R363" s="51">
        <f t="shared" si="167"/>
        <v>0</v>
      </c>
      <c r="S363" s="51">
        <f t="shared" si="167"/>
        <v>0</v>
      </c>
      <c r="T363" s="51">
        <f t="shared" si="167"/>
        <v>0</v>
      </c>
      <c r="U363" s="51">
        <f t="shared" si="155"/>
        <v>0</v>
      </c>
      <c r="V363" s="51"/>
      <c r="W363" s="51"/>
      <c r="X363" s="51"/>
      <c r="Y363" s="37">
        <f t="shared" si="156"/>
        <v>0</v>
      </c>
      <c r="AC363" s="36">
        <f t="shared" si="157"/>
        <v>0</v>
      </c>
      <c r="AE363" s="36">
        <f t="shared" si="164"/>
        <v>0</v>
      </c>
      <c r="AF363" s="36">
        <f t="shared" si="165"/>
        <v>0</v>
      </c>
      <c r="AG363" s="36">
        <f t="shared" si="166"/>
        <v>0</v>
      </c>
      <c r="AH363" s="37"/>
      <c r="AK363" t="str">
        <f t="shared" si="161"/>
        <v/>
      </c>
      <c r="AL363" t="str">
        <f t="shared" si="158"/>
        <v/>
      </c>
      <c r="AM363" s="37">
        <f t="shared" si="162"/>
        <v>0</v>
      </c>
      <c r="AN363" s="37" t="b">
        <f t="shared" si="159"/>
        <v>0</v>
      </c>
      <c r="AO363" s="37">
        <f t="shared" si="163"/>
        <v>0</v>
      </c>
      <c r="AP363" s="36">
        <f t="shared" si="160"/>
        <v>0</v>
      </c>
      <c r="AV363" s="115" t="str">
        <f t="shared" si="139"/>
        <v>R1JTEWKESBURY HOSPITAL</v>
      </c>
      <c r="AW363" s="116" t="s">
        <v>2758</v>
      </c>
      <c r="AX363" s="116" t="s">
        <v>2759</v>
      </c>
      <c r="AY363" s="116" t="s">
        <v>2758</v>
      </c>
      <c r="AZ363" s="116" t="s">
        <v>2759</v>
      </c>
      <c r="BA363" s="116" t="str">
        <f t="shared" si="140"/>
        <v>R1J</v>
      </c>
    </row>
    <row r="364" spans="1:53" hidden="1" x14ac:dyDescent="0.2">
      <c r="A364" s="37" t="e">
        <f t="shared" si="141"/>
        <v>#N/A</v>
      </c>
      <c r="B364" s="37" t="e">
        <f t="shared" si="142"/>
        <v>#N/A</v>
      </c>
      <c r="C364" s="37"/>
      <c r="D364" s="37">
        <f t="shared" si="143"/>
        <v>0</v>
      </c>
      <c r="E364" s="51">
        <f t="shared" si="147"/>
        <v>0</v>
      </c>
      <c r="F364" s="37" t="str">
        <f t="shared" si="148"/>
        <v/>
      </c>
      <c r="G364" s="51" t="str">
        <f t="shared" si="149"/>
        <v/>
      </c>
      <c r="H364" s="51">
        <f t="shared" si="150"/>
        <v>0</v>
      </c>
      <c r="I364" s="51">
        <f t="shared" si="151"/>
        <v>0</v>
      </c>
      <c r="J364" s="51">
        <f t="shared" si="144"/>
        <v>0</v>
      </c>
      <c r="K364" s="51">
        <f t="shared" si="145"/>
        <v>0</v>
      </c>
      <c r="L364" s="51">
        <f t="shared" si="152"/>
        <v>0</v>
      </c>
      <c r="M364" s="51">
        <f t="shared" si="153"/>
        <v>0</v>
      </c>
      <c r="N364" s="51">
        <f t="shared" si="154"/>
        <v>0</v>
      </c>
      <c r="O364" s="51"/>
      <c r="P364" s="51"/>
      <c r="Q364" s="51">
        <f t="shared" si="167"/>
        <v>0</v>
      </c>
      <c r="R364" s="51">
        <f t="shared" si="167"/>
        <v>0</v>
      </c>
      <c r="S364" s="51">
        <f t="shared" si="167"/>
        <v>0</v>
      </c>
      <c r="T364" s="51">
        <f t="shared" si="167"/>
        <v>0</v>
      </c>
      <c r="U364" s="51">
        <f t="shared" si="155"/>
        <v>0</v>
      </c>
      <c r="V364" s="51"/>
      <c r="W364" s="51"/>
      <c r="X364" s="51"/>
      <c r="Y364" s="37">
        <f t="shared" si="156"/>
        <v>0</v>
      </c>
      <c r="AC364" s="36">
        <f t="shared" si="157"/>
        <v>0</v>
      </c>
      <c r="AE364" s="36">
        <f t="shared" si="164"/>
        <v>0</v>
      </c>
      <c r="AF364" s="36">
        <f t="shared" si="165"/>
        <v>0</v>
      </c>
      <c r="AG364" s="36">
        <f t="shared" si="166"/>
        <v>0</v>
      </c>
      <c r="AH364" s="37"/>
      <c r="AK364" t="str">
        <f t="shared" si="161"/>
        <v/>
      </c>
      <c r="AL364" t="str">
        <f t="shared" si="158"/>
        <v/>
      </c>
      <c r="AM364" s="37">
        <f t="shared" si="162"/>
        <v>0</v>
      </c>
      <c r="AN364" s="37" t="b">
        <f t="shared" si="159"/>
        <v>0</v>
      </c>
      <c r="AO364" s="37">
        <f t="shared" si="163"/>
        <v>0</v>
      </c>
      <c r="AP364" s="36">
        <f t="shared" si="160"/>
        <v>0</v>
      </c>
      <c r="AV364" s="115" t="str">
        <f t="shared" si="139"/>
        <v>R1JTHE WINCHCOMBE UNIT</v>
      </c>
      <c r="AW364" s="116" t="s">
        <v>2770</v>
      </c>
      <c r="AX364" s="116" t="s">
        <v>2771</v>
      </c>
      <c r="AY364" s="116" t="s">
        <v>2770</v>
      </c>
      <c r="AZ364" s="116" t="s">
        <v>2771</v>
      </c>
      <c r="BA364" s="116" t="str">
        <f t="shared" si="140"/>
        <v>R1J</v>
      </c>
    </row>
    <row r="365" spans="1:53" hidden="1" x14ac:dyDescent="0.2">
      <c r="A365" s="37" t="e">
        <f t="shared" si="141"/>
        <v>#N/A</v>
      </c>
      <c r="B365" s="37" t="e">
        <f t="shared" si="142"/>
        <v>#N/A</v>
      </c>
      <c r="C365" s="37"/>
      <c r="D365" s="37">
        <f t="shared" si="143"/>
        <v>0</v>
      </c>
      <c r="E365" s="51">
        <f t="shared" si="147"/>
        <v>0</v>
      </c>
      <c r="F365" s="37" t="str">
        <f t="shared" si="148"/>
        <v/>
      </c>
      <c r="G365" s="51" t="str">
        <f t="shared" si="149"/>
        <v/>
      </c>
      <c r="H365" s="51">
        <f t="shared" si="150"/>
        <v>0</v>
      </c>
      <c r="I365" s="51">
        <f t="shared" si="151"/>
        <v>0</v>
      </c>
      <c r="J365" s="51">
        <f t="shared" si="144"/>
        <v>0</v>
      </c>
      <c r="K365" s="51">
        <f t="shared" si="145"/>
        <v>0</v>
      </c>
      <c r="L365" s="51">
        <f t="shared" si="152"/>
        <v>0</v>
      </c>
      <c r="M365" s="51">
        <f t="shared" si="153"/>
        <v>0</v>
      </c>
      <c r="N365" s="51">
        <f t="shared" si="154"/>
        <v>0</v>
      </c>
      <c r="O365" s="51"/>
      <c r="P365" s="51"/>
      <c r="Q365" s="51">
        <f t="shared" si="167"/>
        <v>0</v>
      </c>
      <c r="R365" s="51">
        <f t="shared" si="167"/>
        <v>0</v>
      </c>
      <c r="S365" s="51">
        <f t="shared" si="167"/>
        <v>0</v>
      </c>
      <c r="T365" s="51">
        <f t="shared" si="167"/>
        <v>0</v>
      </c>
      <c r="U365" s="51">
        <f t="shared" si="155"/>
        <v>0</v>
      </c>
      <c r="V365" s="51"/>
      <c r="W365" s="51"/>
      <c r="X365" s="51"/>
      <c r="Y365" s="37">
        <f t="shared" si="156"/>
        <v>0</v>
      </c>
      <c r="AC365" s="36">
        <f t="shared" si="157"/>
        <v>0</v>
      </c>
      <c r="AE365" s="36">
        <f t="shared" si="164"/>
        <v>0</v>
      </c>
      <c r="AF365" s="36">
        <f t="shared" si="165"/>
        <v>0</v>
      </c>
      <c r="AG365" s="36">
        <f t="shared" si="166"/>
        <v>0</v>
      </c>
      <c r="AH365" s="37"/>
      <c r="AK365" t="str">
        <f t="shared" si="161"/>
        <v/>
      </c>
      <c r="AL365" t="str">
        <f t="shared" si="158"/>
        <v/>
      </c>
      <c r="AM365" s="37">
        <f t="shared" si="162"/>
        <v>0</v>
      </c>
      <c r="AN365" s="37" t="b">
        <f t="shared" si="159"/>
        <v>0</v>
      </c>
      <c r="AO365" s="37">
        <f t="shared" si="163"/>
        <v>0</v>
      </c>
      <c r="AP365" s="36">
        <f t="shared" si="160"/>
        <v>0</v>
      </c>
      <c r="AV365" s="115" t="str">
        <f t="shared" si="139"/>
        <v>R1JTHE WINCHCOMBE UNIT</v>
      </c>
      <c r="AW365" s="116" t="s">
        <v>2788</v>
      </c>
      <c r="AX365" s="116" t="s">
        <v>2771</v>
      </c>
      <c r="AY365" s="116" t="s">
        <v>2788</v>
      </c>
      <c r="AZ365" s="116" t="s">
        <v>2771</v>
      </c>
      <c r="BA365" s="116" t="str">
        <f t="shared" si="140"/>
        <v>R1J</v>
      </c>
    </row>
    <row r="366" spans="1:53" hidden="1" x14ac:dyDescent="0.2">
      <c r="A366" s="37" t="e">
        <f t="shared" si="141"/>
        <v>#N/A</v>
      </c>
      <c r="B366" s="37" t="e">
        <f t="shared" si="142"/>
        <v>#N/A</v>
      </c>
      <c r="C366" s="37"/>
      <c r="D366" s="37">
        <f t="shared" si="143"/>
        <v>0</v>
      </c>
      <c r="E366" s="51">
        <f t="shared" si="147"/>
        <v>0</v>
      </c>
      <c r="F366" s="37" t="str">
        <f t="shared" si="148"/>
        <v/>
      </c>
      <c r="G366" s="51" t="str">
        <f t="shared" si="149"/>
        <v/>
      </c>
      <c r="H366" s="51">
        <f t="shared" si="150"/>
        <v>0</v>
      </c>
      <c r="I366" s="51">
        <f t="shared" si="151"/>
        <v>0</v>
      </c>
      <c r="J366" s="51">
        <f t="shared" si="144"/>
        <v>0</v>
      </c>
      <c r="K366" s="51">
        <f t="shared" si="145"/>
        <v>0</v>
      </c>
      <c r="L366" s="51">
        <f t="shared" si="152"/>
        <v>0</v>
      </c>
      <c r="M366" s="51">
        <f t="shared" si="153"/>
        <v>0</v>
      </c>
      <c r="N366" s="51">
        <f t="shared" si="154"/>
        <v>0</v>
      </c>
      <c r="O366" s="51"/>
      <c r="P366" s="51"/>
      <c r="Q366" s="51">
        <f t="shared" si="167"/>
        <v>0</v>
      </c>
      <c r="R366" s="51">
        <f t="shared" si="167"/>
        <v>0</v>
      </c>
      <c r="S366" s="51">
        <f t="shared" si="167"/>
        <v>0</v>
      </c>
      <c r="T366" s="51">
        <f t="shared" si="167"/>
        <v>0</v>
      </c>
      <c r="U366" s="51">
        <f t="shared" si="155"/>
        <v>0</v>
      </c>
      <c r="V366" s="51"/>
      <c r="W366" s="51"/>
      <c r="X366" s="51"/>
      <c r="Y366" s="37">
        <f t="shared" si="156"/>
        <v>0</v>
      </c>
      <c r="AC366" s="36">
        <f t="shared" si="157"/>
        <v>0</v>
      </c>
      <c r="AE366" s="36">
        <f t="shared" si="164"/>
        <v>0</v>
      </c>
      <c r="AF366" s="36">
        <f t="shared" si="165"/>
        <v>0</v>
      </c>
      <c r="AG366" s="36">
        <f t="shared" si="166"/>
        <v>0</v>
      </c>
      <c r="AH366" s="37"/>
      <c r="AK366" t="str">
        <f t="shared" si="161"/>
        <v/>
      </c>
      <c r="AL366" t="str">
        <f t="shared" si="158"/>
        <v/>
      </c>
      <c r="AM366" s="37">
        <f t="shared" si="162"/>
        <v>0</v>
      </c>
      <c r="AN366" s="37" t="b">
        <f t="shared" si="159"/>
        <v>0</v>
      </c>
      <c r="AO366" s="37">
        <f t="shared" si="163"/>
        <v>0</v>
      </c>
      <c r="AP366" s="36">
        <f t="shared" si="160"/>
        <v>0</v>
      </c>
      <c r="AV366" s="115" t="str">
        <f t="shared" si="139"/>
        <v>R1JVALE COMMUNITY HOSPITAL</v>
      </c>
      <c r="AW366" s="116" t="s">
        <v>2756</v>
      </c>
      <c r="AX366" s="116" t="s">
        <v>2757</v>
      </c>
      <c r="AY366" s="116" t="s">
        <v>2756</v>
      </c>
      <c r="AZ366" s="116" t="s">
        <v>2757</v>
      </c>
      <c r="BA366" s="116" t="str">
        <f t="shared" si="140"/>
        <v>R1J</v>
      </c>
    </row>
    <row r="367" spans="1:53" hidden="1" x14ac:dyDescent="0.2">
      <c r="A367" s="37" t="e">
        <f t="shared" si="141"/>
        <v>#N/A</v>
      </c>
      <c r="B367" s="37" t="e">
        <f t="shared" si="142"/>
        <v>#N/A</v>
      </c>
      <c r="C367" s="37"/>
      <c r="D367" s="37">
        <f t="shared" si="143"/>
        <v>0</v>
      </c>
      <c r="E367" s="51">
        <f t="shared" si="147"/>
        <v>0</v>
      </c>
      <c r="F367" s="37" t="str">
        <f t="shared" si="148"/>
        <v/>
      </c>
      <c r="G367" s="51" t="str">
        <f t="shared" si="149"/>
        <v/>
      </c>
      <c r="H367" s="51">
        <f t="shared" si="150"/>
        <v>0</v>
      </c>
      <c r="I367" s="51">
        <f t="shared" si="151"/>
        <v>0</v>
      </c>
      <c r="J367" s="51">
        <f t="shared" si="144"/>
        <v>0</v>
      </c>
      <c r="K367" s="51">
        <f t="shared" si="145"/>
        <v>0</v>
      </c>
      <c r="L367" s="51">
        <f t="shared" si="152"/>
        <v>0</v>
      </c>
      <c r="M367" s="51">
        <f t="shared" si="153"/>
        <v>0</v>
      </c>
      <c r="N367" s="51">
        <f t="shared" si="154"/>
        <v>0</v>
      </c>
      <c r="O367" s="51"/>
      <c r="P367" s="51"/>
      <c r="Q367" s="51">
        <f t="shared" si="167"/>
        <v>0</v>
      </c>
      <c r="R367" s="51">
        <f t="shared" si="167"/>
        <v>0</v>
      </c>
      <c r="S367" s="51">
        <f t="shared" si="167"/>
        <v>0</v>
      </c>
      <c r="T367" s="51">
        <f t="shared" si="167"/>
        <v>0</v>
      </c>
      <c r="U367" s="51">
        <f t="shared" si="155"/>
        <v>0</v>
      </c>
      <c r="V367" s="51"/>
      <c r="W367" s="51"/>
      <c r="X367" s="51"/>
      <c r="Y367" s="37">
        <f t="shared" si="156"/>
        <v>0</v>
      </c>
      <c r="AC367" s="36">
        <f t="shared" si="157"/>
        <v>0</v>
      </c>
      <c r="AE367" s="36">
        <f t="shared" si="164"/>
        <v>0</v>
      </c>
      <c r="AF367" s="36">
        <f t="shared" si="165"/>
        <v>0</v>
      </c>
      <c r="AG367" s="36">
        <f t="shared" si="166"/>
        <v>0</v>
      </c>
      <c r="AH367" s="37"/>
      <c r="AK367" t="str">
        <f t="shared" si="161"/>
        <v/>
      </c>
      <c r="AL367" t="str">
        <f t="shared" si="158"/>
        <v/>
      </c>
      <c r="AM367" s="37">
        <f t="shared" si="162"/>
        <v>0</v>
      </c>
      <c r="AN367" s="37" t="b">
        <f t="shared" si="159"/>
        <v>0</v>
      </c>
      <c r="AO367" s="37">
        <f t="shared" si="163"/>
        <v>0</v>
      </c>
      <c r="AP367" s="36">
        <f t="shared" si="160"/>
        <v>0</v>
      </c>
      <c r="AV367" s="115" t="str">
        <f t="shared" si="139"/>
        <v>R1K EDGWARE COMMUNITY HOSPITAL</v>
      </c>
      <c r="AW367" s="118" t="s">
        <v>9947</v>
      </c>
      <c r="AX367" s="118" t="s">
        <v>9948</v>
      </c>
      <c r="AY367" s="118" t="s">
        <v>9947</v>
      </c>
      <c r="AZ367" s="118" t="s">
        <v>9948</v>
      </c>
      <c r="BA367" s="116" t="str">
        <f t="shared" si="140"/>
        <v>R1K</v>
      </c>
    </row>
    <row r="368" spans="1:53" hidden="1" x14ac:dyDescent="0.2">
      <c r="A368" s="37" t="e">
        <f t="shared" si="141"/>
        <v>#N/A</v>
      </c>
      <c r="B368" s="37" t="e">
        <f t="shared" si="142"/>
        <v>#N/A</v>
      </c>
      <c r="C368" s="37"/>
      <c r="D368" s="37">
        <f t="shared" si="143"/>
        <v>0</v>
      </c>
      <c r="E368" s="51">
        <f t="shared" si="147"/>
        <v>0</v>
      </c>
      <c r="F368" s="37" t="str">
        <f t="shared" si="148"/>
        <v/>
      </c>
      <c r="G368" s="51" t="str">
        <f t="shared" si="149"/>
        <v/>
      </c>
      <c r="H368" s="51">
        <f t="shared" si="150"/>
        <v>0</v>
      </c>
      <c r="I368" s="51">
        <f t="shared" si="151"/>
        <v>0</v>
      </c>
      <c r="J368" s="51">
        <f t="shared" si="144"/>
        <v>0</v>
      </c>
      <c r="K368" s="51">
        <f t="shared" si="145"/>
        <v>0</v>
      </c>
      <c r="L368" s="51">
        <f t="shared" si="152"/>
        <v>0</v>
      </c>
      <c r="M368" s="51">
        <f t="shared" si="153"/>
        <v>0</v>
      </c>
      <c r="N368" s="51">
        <f t="shared" si="154"/>
        <v>0</v>
      </c>
      <c r="O368" s="51"/>
      <c r="P368" s="51"/>
      <c r="Q368" s="51">
        <f t="shared" si="167"/>
        <v>0</v>
      </c>
      <c r="R368" s="51">
        <f t="shared" si="167"/>
        <v>0</v>
      </c>
      <c r="S368" s="51">
        <f t="shared" si="167"/>
        <v>0</v>
      </c>
      <c r="T368" s="51">
        <f t="shared" si="167"/>
        <v>0</v>
      </c>
      <c r="U368" s="51">
        <f t="shared" si="155"/>
        <v>0</v>
      </c>
      <c r="V368" s="51"/>
      <c r="W368" s="51"/>
      <c r="X368" s="51"/>
      <c r="Y368" s="37">
        <f t="shared" si="156"/>
        <v>0</v>
      </c>
      <c r="AC368" s="36">
        <f t="shared" si="157"/>
        <v>0</v>
      </c>
      <c r="AE368" s="36">
        <f t="shared" si="164"/>
        <v>0</v>
      </c>
      <c r="AF368" s="36">
        <f t="shared" si="165"/>
        <v>0</v>
      </c>
      <c r="AG368" s="36">
        <f t="shared" si="166"/>
        <v>0</v>
      </c>
      <c r="AH368" s="37"/>
      <c r="AK368" t="str">
        <f t="shared" si="161"/>
        <v/>
      </c>
      <c r="AL368" t="str">
        <f t="shared" si="158"/>
        <v/>
      </c>
      <c r="AM368" s="37">
        <f t="shared" si="162"/>
        <v>0</v>
      </c>
      <c r="AN368" s="37" t="b">
        <f t="shared" si="159"/>
        <v>0</v>
      </c>
      <c r="AO368" s="37">
        <f t="shared" si="163"/>
        <v>0</v>
      </c>
      <c r="AP368" s="36">
        <f t="shared" si="160"/>
        <v>0</v>
      </c>
      <c r="AV368" s="115" t="str">
        <f t="shared" si="139"/>
        <v>R1KCENTRAL MIDDLESEX HOSPITAL</v>
      </c>
      <c r="AW368" s="118" t="s">
        <v>9945</v>
      </c>
      <c r="AX368" s="118" t="s">
        <v>9092</v>
      </c>
      <c r="AY368" s="118" t="s">
        <v>9945</v>
      </c>
      <c r="AZ368" s="118" t="s">
        <v>9092</v>
      </c>
      <c r="BA368" s="116" t="str">
        <f t="shared" si="140"/>
        <v>R1K</v>
      </c>
    </row>
    <row r="369" spans="1:53" hidden="1" x14ac:dyDescent="0.2">
      <c r="A369" s="37" t="e">
        <f t="shared" si="141"/>
        <v>#N/A</v>
      </c>
      <c r="B369" s="37" t="e">
        <f t="shared" si="142"/>
        <v>#N/A</v>
      </c>
      <c r="C369" s="37"/>
      <c r="D369" s="37">
        <f t="shared" si="143"/>
        <v>0</v>
      </c>
      <c r="E369" s="51">
        <f t="shared" si="147"/>
        <v>0</v>
      </c>
      <c r="F369" s="37" t="str">
        <f t="shared" si="148"/>
        <v/>
      </c>
      <c r="G369" s="51" t="str">
        <f t="shared" si="149"/>
        <v/>
      </c>
      <c r="H369" s="51">
        <f t="shared" si="150"/>
        <v>0</v>
      </c>
      <c r="I369" s="51">
        <f t="shared" si="151"/>
        <v>0</v>
      </c>
      <c r="J369" s="51">
        <f t="shared" si="144"/>
        <v>0</v>
      </c>
      <c r="K369" s="51">
        <f t="shared" si="145"/>
        <v>0</v>
      </c>
      <c r="L369" s="51">
        <f t="shared" si="152"/>
        <v>0</v>
      </c>
      <c r="M369" s="51">
        <f t="shared" si="153"/>
        <v>0</v>
      </c>
      <c r="N369" s="51">
        <f t="shared" si="154"/>
        <v>0</v>
      </c>
      <c r="O369" s="51"/>
      <c r="P369" s="51"/>
      <c r="Q369" s="51">
        <f t="shared" si="167"/>
        <v>0</v>
      </c>
      <c r="R369" s="51">
        <f t="shared" si="167"/>
        <v>0</v>
      </c>
      <c r="S369" s="51">
        <f t="shared" si="167"/>
        <v>0</v>
      </c>
      <c r="T369" s="51">
        <f t="shared" si="167"/>
        <v>0</v>
      </c>
      <c r="U369" s="51">
        <f t="shared" si="155"/>
        <v>0</v>
      </c>
      <c r="V369" s="51"/>
      <c r="W369" s="51"/>
      <c r="X369" s="51"/>
      <c r="Y369" s="37">
        <f t="shared" si="156"/>
        <v>0</v>
      </c>
      <c r="AC369" s="36">
        <f t="shared" si="157"/>
        <v>0</v>
      </c>
      <c r="AE369" s="36">
        <f t="shared" si="164"/>
        <v>0</v>
      </c>
      <c r="AF369" s="36">
        <f t="shared" si="165"/>
        <v>0</v>
      </c>
      <c r="AG369" s="36">
        <f t="shared" si="166"/>
        <v>0</v>
      </c>
      <c r="AH369" s="37"/>
      <c r="AK369" t="str">
        <f t="shared" si="161"/>
        <v/>
      </c>
      <c r="AL369" t="str">
        <f t="shared" si="158"/>
        <v/>
      </c>
      <c r="AM369" s="37">
        <f t="shared" si="162"/>
        <v>0</v>
      </c>
      <c r="AN369" s="37" t="b">
        <f t="shared" si="159"/>
        <v>0</v>
      </c>
      <c r="AO369" s="37">
        <f t="shared" si="163"/>
        <v>0</v>
      </c>
      <c r="AP369" s="36">
        <f t="shared" si="160"/>
        <v>0</v>
      </c>
      <c r="AV369" s="115" t="str">
        <f t="shared" si="139"/>
        <v>R1KEALING HOSPITAL</v>
      </c>
      <c r="AW369" s="118" t="s">
        <v>9946</v>
      </c>
      <c r="AX369" s="118" t="s">
        <v>9093</v>
      </c>
      <c r="AY369" s="118" t="s">
        <v>9946</v>
      </c>
      <c r="AZ369" s="118" t="s">
        <v>9093</v>
      </c>
      <c r="BA369" s="116" t="str">
        <f t="shared" si="140"/>
        <v>R1K</v>
      </c>
    </row>
    <row r="370" spans="1:53" hidden="1" x14ac:dyDescent="0.2">
      <c r="A370" s="37" t="e">
        <f t="shared" si="141"/>
        <v>#N/A</v>
      </c>
      <c r="B370" s="37" t="e">
        <f t="shared" si="142"/>
        <v>#N/A</v>
      </c>
      <c r="C370" s="37"/>
      <c r="D370" s="37">
        <f t="shared" si="143"/>
        <v>0</v>
      </c>
      <c r="E370" s="51">
        <f t="shared" si="147"/>
        <v>0</v>
      </c>
      <c r="F370" s="37" t="str">
        <f t="shared" si="148"/>
        <v/>
      </c>
      <c r="G370" s="51" t="str">
        <f t="shared" si="149"/>
        <v/>
      </c>
      <c r="H370" s="51">
        <f t="shared" si="150"/>
        <v>0</v>
      </c>
      <c r="I370" s="51">
        <f t="shared" si="151"/>
        <v>0</v>
      </c>
      <c r="J370" s="51">
        <f t="shared" si="144"/>
        <v>0</v>
      </c>
      <c r="K370" s="51">
        <f t="shared" si="145"/>
        <v>0</v>
      </c>
      <c r="L370" s="51">
        <f t="shared" si="152"/>
        <v>0</v>
      </c>
      <c r="M370" s="51">
        <f t="shared" si="153"/>
        <v>0</v>
      </c>
      <c r="N370" s="51">
        <f t="shared" si="154"/>
        <v>0</v>
      </c>
      <c r="O370" s="51"/>
      <c r="P370" s="51"/>
      <c r="Q370" s="51">
        <f t="shared" si="167"/>
        <v>0</v>
      </c>
      <c r="R370" s="51">
        <f t="shared" si="167"/>
        <v>0</v>
      </c>
      <c r="S370" s="51">
        <f t="shared" si="167"/>
        <v>0</v>
      </c>
      <c r="T370" s="51">
        <f t="shared" si="167"/>
        <v>0</v>
      </c>
      <c r="U370" s="51">
        <f t="shared" si="155"/>
        <v>0</v>
      </c>
      <c r="V370" s="51"/>
      <c r="W370" s="51"/>
      <c r="X370" s="51"/>
      <c r="Y370" s="37">
        <f t="shared" si="156"/>
        <v>0</v>
      </c>
      <c r="AC370" s="36">
        <f t="shared" si="157"/>
        <v>0</v>
      </c>
      <c r="AE370" s="36">
        <f t="shared" si="164"/>
        <v>0</v>
      </c>
      <c r="AF370" s="36">
        <f t="shared" si="165"/>
        <v>0</v>
      </c>
      <c r="AG370" s="36">
        <f t="shared" si="166"/>
        <v>0</v>
      </c>
      <c r="AH370" s="37"/>
      <c r="AK370" t="str">
        <f t="shared" si="161"/>
        <v/>
      </c>
      <c r="AL370" t="str">
        <f t="shared" si="158"/>
        <v/>
      </c>
      <c r="AM370" s="37">
        <f t="shared" si="162"/>
        <v>0</v>
      </c>
      <c r="AN370" s="37" t="b">
        <f t="shared" si="159"/>
        <v>0</v>
      </c>
      <c r="AO370" s="37">
        <f t="shared" si="163"/>
        <v>0</v>
      </c>
      <c r="AP370" s="36">
        <f t="shared" si="160"/>
        <v>0</v>
      </c>
      <c r="AV370" s="115" t="str">
        <f t="shared" si="139"/>
        <v>R1KNORTHWICK PARK HOSPITAL</v>
      </c>
      <c r="AW370" s="118" t="s">
        <v>9949</v>
      </c>
      <c r="AX370" s="118" t="s">
        <v>1243</v>
      </c>
      <c r="AY370" s="118" t="s">
        <v>9949</v>
      </c>
      <c r="AZ370" s="118" t="s">
        <v>1243</v>
      </c>
      <c r="BA370" s="116" t="str">
        <f t="shared" si="140"/>
        <v>R1K</v>
      </c>
    </row>
    <row r="371" spans="1:53" hidden="1" x14ac:dyDescent="0.2">
      <c r="A371" s="37" t="e">
        <f t="shared" si="141"/>
        <v>#N/A</v>
      </c>
      <c r="B371" s="37" t="e">
        <f t="shared" si="142"/>
        <v>#N/A</v>
      </c>
      <c r="C371" s="37"/>
      <c r="D371" s="37">
        <f t="shared" si="143"/>
        <v>0</v>
      </c>
      <c r="E371" s="51">
        <f t="shared" si="147"/>
        <v>0</v>
      </c>
      <c r="F371" s="37" t="str">
        <f t="shared" si="148"/>
        <v/>
      </c>
      <c r="G371" s="51" t="str">
        <f t="shared" si="149"/>
        <v/>
      </c>
      <c r="H371" s="51">
        <f t="shared" si="150"/>
        <v>0</v>
      </c>
      <c r="I371" s="51">
        <f t="shared" si="151"/>
        <v>0</v>
      </c>
      <c r="J371" s="51">
        <f t="shared" si="144"/>
        <v>0</v>
      </c>
      <c r="K371" s="51">
        <f t="shared" si="145"/>
        <v>0</v>
      </c>
      <c r="L371" s="51">
        <f t="shared" si="152"/>
        <v>0</v>
      </c>
      <c r="M371" s="51">
        <f t="shared" si="153"/>
        <v>0</v>
      </c>
      <c r="N371" s="51">
        <f t="shared" si="154"/>
        <v>0</v>
      </c>
      <c r="O371" s="51"/>
      <c r="P371" s="51"/>
      <c r="Q371" s="51">
        <f t="shared" si="167"/>
        <v>0</v>
      </c>
      <c r="R371" s="51">
        <f t="shared" si="167"/>
        <v>0</v>
      </c>
      <c r="S371" s="51">
        <f t="shared" si="167"/>
        <v>0</v>
      </c>
      <c r="T371" s="51">
        <f t="shared" si="167"/>
        <v>0</v>
      </c>
      <c r="U371" s="51">
        <f t="shared" si="155"/>
        <v>0</v>
      </c>
      <c r="V371" s="51"/>
      <c r="W371" s="51"/>
      <c r="X371" s="51"/>
      <c r="Y371" s="37">
        <f t="shared" si="156"/>
        <v>0</v>
      </c>
      <c r="AC371" s="36">
        <f t="shared" si="157"/>
        <v>0</v>
      </c>
      <c r="AE371" s="36">
        <f t="shared" si="164"/>
        <v>0</v>
      </c>
      <c r="AF371" s="36">
        <f t="shared" si="165"/>
        <v>0</v>
      </c>
      <c r="AG371" s="36">
        <f t="shared" si="166"/>
        <v>0</v>
      </c>
      <c r="AH371" s="37"/>
      <c r="AK371" t="str">
        <f t="shared" si="161"/>
        <v/>
      </c>
      <c r="AL371" t="str">
        <f t="shared" si="158"/>
        <v/>
      </c>
      <c r="AM371" s="37">
        <f t="shared" si="162"/>
        <v>0</v>
      </c>
      <c r="AN371" s="37" t="b">
        <f t="shared" si="159"/>
        <v>0</v>
      </c>
      <c r="AO371" s="37">
        <f t="shared" si="163"/>
        <v>0</v>
      </c>
      <c r="AP371" s="36">
        <f t="shared" si="160"/>
        <v>0</v>
      </c>
      <c r="AV371" s="115" t="str">
        <f t="shared" si="139"/>
        <v>R1KNORTHWICK PARK HOSPITAL  STARRS HARROW</v>
      </c>
      <c r="AW371" s="118" t="s">
        <v>9952</v>
      </c>
      <c r="AX371" s="118" t="s">
        <v>9953</v>
      </c>
      <c r="AY371" s="118" t="s">
        <v>9952</v>
      </c>
      <c r="AZ371" s="118" t="s">
        <v>9953</v>
      </c>
      <c r="BA371" s="116" t="str">
        <f t="shared" si="140"/>
        <v>R1K</v>
      </c>
    </row>
    <row r="372" spans="1:53" hidden="1" x14ac:dyDescent="0.2">
      <c r="A372" s="37" t="e">
        <f t="shared" si="141"/>
        <v>#N/A</v>
      </c>
      <c r="B372" s="37" t="e">
        <f t="shared" si="142"/>
        <v>#N/A</v>
      </c>
      <c r="C372" s="37"/>
      <c r="D372" s="37">
        <f t="shared" si="143"/>
        <v>0</v>
      </c>
      <c r="E372" s="51">
        <f t="shared" si="147"/>
        <v>0</v>
      </c>
      <c r="F372" s="37" t="str">
        <f t="shared" si="148"/>
        <v/>
      </c>
      <c r="G372" s="51" t="str">
        <f t="shared" si="149"/>
        <v/>
      </c>
      <c r="H372" s="51">
        <f t="shared" si="150"/>
        <v>0</v>
      </c>
      <c r="I372" s="51">
        <f t="shared" si="151"/>
        <v>0</v>
      </c>
      <c r="J372" s="51">
        <f t="shared" si="144"/>
        <v>0</v>
      </c>
      <c r="K372" s="51">
        <f t="shared" si="145"/>
        <v>0</v>
      </c>
      <c r="L372" s="51">
        <f t="shared" si="152"/>
        <v>0</v>
      </c>
      <c r="M372" s="51">
        <f t="shared" si="153"/>
        <v>0</v>
      </c>
      <c r="N372" s="51">
        <f t="shared" si="154"/>
        <v>0</v>
      </c>
      <c r="O372" s="51"/>
      <c r="P372" s="51"/>
      <c r="Q372" s="51">
        <f t="shared" si="167"/>
        <v>0</v>
      </c>
      <c r="R372" s="51">
        <f t="shared" si="167"/>
        <v>0</v>
      </c>
      <c r="S372" s="51">
        <f t="shared" si="167"/>
        <v>0</v>
      </c>
      <c r="T372" s="51">
        <f t="shared" si="167"/>
        <v>0</v>
      </c>
      <c r="U372" s="51">
        <f t="shared" si="155"/>
        <v>0</v>
      </c>
      <c r="V372" s="51"/>
      <c r="W372" s="51"/>
      <c r="X372" s="51"/>
      <c r="Y372" s="37">
        <f t="shared" si="156"/>
        <v>0</v>
      </c>
      <c r="AC372" s="36">
        <f t="shared" si="157"/>
        <v>0</v>
      </c>
      <c r="AE372" s="36">
        <f t="shared" si="164"/>
        <v>0</v>
      </c>
      <c r="AF372" s="36">
        <f t="shared" si="165"/>
        <v>0</v>
      </c>
      <c r="AG372" s="36">
        <f t="shared" si="166"/>
        <v>0</v>
      </c>
      <c r="AH372" s="37"/>
      <c r="AK372" t="str">
        <f t="shared" si="161"/>
        <v/>
      </c>
      <c r="AL372" t="str">
        <f t="shared" si="158"/>
        <v/>
      </c>
      <c r="AM372" s="37">
        <f t="shared" si="162"/>
        <v>0</v>
      </c>
      <c r="AN372" s="37" t="b">
        <f t="shared" si="159"/>
        <v>0</v>
      </c>
      <c r="AO372" s="37">
        <f t="shared" si="163"/>
        <v>0</v>
      </c>
      <c r="AP372" s="36">
        <f t="shared" si="160"/>
        <v>0</v>
      </c>
      <c r="AV372" s="115" t="str">
        <f t="shared" si="139"/>
        <v>R1KNORTHWICK PARK HOSPITAL ELCO COMMUNITY</v>
      </c>
      <c r="AW372" s="118" t="s">
        <v>9950</v>
      </c>
      <c r="AX372" s="118" t="s">
        <v>9951</v>
      </c>
      <c r="AY372" s="118" t="s">
        <v>9950</v>
      </c>
      <c r="AZ372" s="118" t="s">
        <v>9951</v>
      </c>
      <c r="BA372" s="116" t="str">
        <f t="shared" si="140"/>
        <v>R1K</v>
      </c>
    </row>
    <row r="373" spans="1:53" hidden="1" x14ac:dyDescent="0.2">
      <c r="A373" s="37" t="e">
        <f t="shared" si="141"/>
        <v>#N/A</v>
      </c>
      <c r="B373" s="37" t="e">
        <f t="shared" si="142"/>
        <v>#N/A</v>
      </c>
      <c r="C373" s="37"/>
      <c r="D373" s="37">
        <f t="shared" si="143"/>
        <v>0</v>
      </c>
      <c r="E373" s="51">
        <f t="shared" si="147"/>
        <v>0</v>
      </c>
      <c r="F373" s="37" t="str">
        <f t="shared" si="148"/>
        <v/>
      </c>
      <c r="G373" s="51" t="str">
        <f t="shared" si="149"/>
        <v/>
      </c>
      <c r="H373" s="51">
        <f t="shared" si="150"/>
        <v>0</v>
      </c>
      <c r="I373" s="51">
        <f t="shared" si="151"/>
        <v>0</v>
      </c>
      <c r="J373" s="51">
        <f t="shared" si="144"/>
        <v>0</v>
      </c>
      <c r="K373" s="51">
        <f t="shared" si="145"/>
        <v>0</v>
      </c>
      <c r="L373" s="51">
        <f t="shared" si="152"/>
        <v>0</v>
      </c>
      <c r="M373" s="51">
        <f t="shared" si="153"/>
        <v>0</v>
      </c>
      <c r="N373" s="51">
        <f t="shared" si="154"/>
        <v>0</v>
      </c>
      <c r="O373" s="51"/>
      <c r="P373" s="51"/>
      <c r="Q373" s="51">
        <f t="shared" si="167"/>
        <v>0</v>
      </c>
      <c r="R373" s="51">
        <f t="shared" si="167"/>
        <v>0</v>
      </c>
      <c r="S373" s="51">
        <f t="shared" si="167"/>
        <v>0</v>
      </c>
      <c r="T373" s="51">
        <f t="shared" si="167"/>
        <v>0</v>
      </c>
      <c r="U373" s="51">
        <f t="shared" si="155"/>
        <v>0</v>
      </c>
      <c r="V373" s="51"/>
      <c r="W373" s="51"/>
      <c r="X373" s="51"/>
      <c r="Y373" s="37">
        <f t="shared" si="156"/>
        <v>0</v>
      </c>
      <c r="AC373" s="36">
        <f t="shared" si="157"/>
        <v>0</v>
      </c>
      <c r="AE373" s="36">
        <f t="shared" si="164"/>
        <v>0</v>
      </c>
      <c r="AF373" s="36">
        <f t="shared" si="165"/>
        <v>0</v>
      </c>
      <c r="AG373" s="36">
        <f t="shared" si="166"/>
        <v>0</v>
      </c>
      <c r="AH373" s="37"/>
      <c r="AK373" t="str">
        <f t="shared" si="161"/>
        <v/>
      </c>
      <c r="AL373" t="str">
        <f t="shared" si="158"/>
        <v/>
      </c>
      <c r="AM373" s="37">
        <f t="shared" si="162"/>
        <v>0</v>
      </c>
      <c r="AN373" s="37" t="b">
        <f t="shared" si="159"/>
        <v>0</v>
      </c>
      <c r="AO373" s="37">
        <f t="shared" si="163"/>
        <v>0</v>
      </c>
      <c r="AP373" s="36">
        <f t="shared" si="160"/>
        <v>0</v>
      </c>
      <c r="AV373" s="115" t="str">
        <f t="shared" si="139"/>
        <v xml:space="preserve">R1KST MARKS HOSPITAL </v>
      </c>
      <c r="AW373" s="118" t="s">
        <v>9954</v>
      </c>
      <c r="AX373" s="118" t="s">
        <v>9955</v>
      </c>
      <c r="AY373" s="118" t="s">
        <v>9954</v>
      </c>
      <c r="AZ373" s="118" t="s">
        <v>9955</v>
      </c>
      <c r="BA373" s="116" t="str">
        <f t="shared" si="140"/>
        <v>R1K</v>
      </c>
    </row>
    <row r="374" spans="1:53" hidden="1" x14ac:dyDescent="0.2">
      <c r="A374" s="37" t="e">
        <f t="shared" si="141"/>
        <v>#N/A</v>
      </c>
      <c r="B374" s="37" t="e">
        <f t="shared" si="142"/>
        <v>#N/A</v>
      </c>
      <c r="C374" s="37"/>
      <c r="D374" s="37">
        <f t="shared" si="143"/>
        <v>0</v>
      </c>
      <c r="E374" s="51">
        <f t="shared" si="147"/>
        <v>0</v>
      </c>
      <c r="F374" s="37" t="str">
        <f t="shared" si="148"/>
        <v/>
      </c>
      <c r="G374" s="51" t="str">
        <f t="shared" si="149"/>
        <v/>
      </c>
      <c r="H374" s="51">
        <f t="shared" si="150"/>
        <v>0</v>
      </c>
      <c r="I374" s="51">
        <f t="shared" si="151"/>
        <v>0</v>
      </c>
      <c r="J374" s="51">
        <f t="shared" si="144"/>
        <v>0</v>
      </c>
      <c r="K374" s="51">
        <f t="shared" si="145"/>
        <v>0</v>
      </c>
      <c r="L374" s="51">
        <f t="shared" si="152"/>
        <v>0</v>
      </c>
      <c r="M374" s="51">
        <f t="shared" si="153"/>
        <v>0</v>
      </c>
      <c r="N374" s="51">
        <f t="shared" si="154"/>
        <v>0</v>
      </c>
      <c r="O374" s="51"/>
      <c r="P374" s="51"/>
      <c r="Q374" s="51">
        <f t="shared" si="167"/>
        <v>0</v>
      </c>
      <c r="R374" s="51">
        <f t="shared" si="167"/>
        <v>0</v>
      </c>
      <c r="S374" s="51">
        <f t="shared" si="167"/>
        <v>0</v>
      </c>
      <c r="T374" s="51">
        <f t="shared" si="167"/>
        <v>0</v>
      </c>
      <c r="U374" s="51">
        <f t="shared" si="155"/>
        <v>0</v>
      </c>
      <c r="V374" s="51"/>
      <c r="W374" s="51"/>
      <c r="X374" s="51"/>
      <c r="Y374" s="37">
        <f t="shared" si="156"/>
        <v>0</v>
      </c>
      <c r="AC374" s="36">
        <f t="shared" si="157"/>
        <v>0</v>
      </c>
      <c r="AE374" s="36">
        <f t="shared" si="164"/>
        <v>0</v>
      </c>
      <c r="AF374" s="36">
        <f t="shared" si="165"/>
        <v>0</v>
      </c>
      <c r="AG374" s="36">
        <f t="shared" si="166"/>
        <v>0</v>
      </c>
      <c r="AH374" s="37"/>
      <c r="AK374" t="str">
        <f t="shared" si="161"/>
        <v/>
      </c>
      <c r="AL374" t="str">
        <f t="shared" si="158"/>
        <v/>
      </c>
      <c r="AM374" s="37">
        <f t="shared" si="162"/>
        <v>0</v>
      </c>
      <c r="AN374" s="37" t="b">
        <f t="shared" si="159"/>
        <v>0</v>
      </c>
      <c r="AO374" s="37">
        <f t="shared" si="163"/>
        <v>0</v>
      </c>
      <c r="AP374" s="36">
        <f t="shared" si="160"/>
        <v>0</v>
      </c>
      <c r="AV374" s="115" t="str">
        <f t="shared" si="139"/>
        <v>R1KURGENT CARE CENTRE CENTAL MIDDLESEX HOSPITAL</v>
      </c>
      <c r="AW374" s="118" t="s">
        <v>9956</v>
      </c>
      <c r="AX374" s="118" t="s">
        <v>9957</v>
      </c>
      <c r="AY374" s="118" t="s">
        <v>9956</v>
      </c>
      <c r="AZ374" s="118" t="s">
        <v>9957</v>
      </c>
      <c r="BA374" s="116" t="str">
        <f t="shared" si="140"/>
        <v>R1K</v>
      </c>
    </row>
    <row r="375" spans="1:53" hidden="1" x14ac:dyDescent="0.2">
      <c r="A375" s="37" t="e">
        <f t="shared" ref="A375:A406" si="168">VLOOKUP($D174,$AW:$AW,1,0)</f>
        <v>#N/A</v>
      </c>
      <c r="B375" s="37" t="e">
        <f t="shared" ref="B375:B406" si="169">VLOOKUP($E174,$AX:$AX,1,0)</f>
        <v>#N/A</v>
      </c>
      <c r="C375" s="37"/>
      <c r="D375" s="37">
        <f t="shared" ref="D375:D406" si="170">IF(D174="",0,IF(ISERROR(VLOOKUP(D174,$AW$3:$AW$249,1,0)),0,IF(VLOOKUP(D174,$AW$3:$BA$249,5,0)=$B$8,0,1)))</f>
        <v>0</v>
      </c>
      <c r="E375" s="51">
        <f t="shared" si="147"/>
        <v>0</v>
      </c>
      <c r="F375" s="37" t="str">
        <f t="shared" si="148"/>
        <v/>
      </c>
      <c r="G375" s="51" t="str">
        <f t="shared" si="149"/>
        <v/>
      </c>
      <c r="H375" s="51">
        <f t="shared" si="150"/>
        <v>0</v>
      </c>
      <c r="I375" s="51">
        <f t="shared" si="151"/>
        <v>0</v>
      </c>
      <c r="J375" s="51">
        <f t="shared" ref="J375:J406" si="171">IF(G174="",0,IF(ISERROR(VLOOKUP(G174,$Z$14:$Z$98,1,FALSE)),1,0))</f>
        <v>0</v>
      </c>
      <c r="K375" s="51">
        <f t="shared" ref="K375:K406" si="172">IF(H174="",0,IF(ISERROR(VLOOKUP(H174,$Z$14:$Z$98,1,FALSE)),1,0))</f>
        <v>0</v>
      </c>
      <c r="L375" s="51">
        <f t="shared" si="152"/>
        <v>0</v>
      </c>
      <c r="M375" s="51">
        <f t="shared" si="153"/>
        <v>0</v>
      </c>
      <c r="N375" s="51">
        <f t="shared" si="154"/>
        <v>0</v>
      </c>
      <c r="O375" s="51"/>
      <c r="P375" s="51"/>
      <c r="Q375" s="51">
        <f t="shared" ref="Q375:T390" si="173">IF(Q174="",0,IF(Q174&gt;100%,1,0))</f>
        <v>0</v>
      </c>
      <c r="R375" s="51">
        <f t="shared" si="173"/>
        <v>0</v>
      </c>
      <c r="S375" s="51">
        <f t="shared" si="173"/>
        <v>0</v>
      </c>
      <c r="T375" s="51">
        <f t="shared" si="173"/>
        <v>0</v>
      </c>
      <c r="U375" s="51">
        <f t="shared" si="155"/>
        <v>0</v>
      </c>
      <c r="V375" s="51"/>
      <c r="W375" s="51"/>
      <c r="X375" s="51"/>
      <c r="Y375" s="37">
        <f t="shared" si="156"/>
        <v>0</v>
      </c>
      <c r="AC375" s="36">
        <f t="shared" si="157"/>
        <v>0</v>
      </c>
      <c r="AE375" s="36">
        <f t="shared" si="164"/>
        <v>0</v>
      </c>
      <c r="AF375" s="36">
        <f t="shared" si="165"/>
        <v>0</v>
      </c>
      <c r="AG375" s="36">
        <f t="shared" si="166"/>
        <v>0</v>
      </c>
      <c r="AH375" s="37"/>
      <c r="AK375" t="str">
        <f t="shared" si="161"/>
        <v/>
      </c>
      <c r="AL375" t="str">
        <f t="shared" si="158"/>
        <v/>
      </c>
      <c r="AM375" s="37">
        <f t="shared" si="162"/>
        <v>0</v>
      </c>
      <c r="AN375" s="37" t="b">
        <f t="shared" si="159"/>
        <v>0</v>
      </c>
      <c r="AO375" s="37">
        <f t="shared" si="163"/>
        <v>0</v>
      </c>
      <c r="AP375" s="36">
        <f t="shared" si="160"/>
        <v>0</v>
      </c>
      <c r="AV375" s="115" t="str">
        <f t="shared" si="139"/>
        <v>R1KURGENT CARE CENTRE EALING HOSPITAL</v>
      </c>
      <c r="AW375" s="118" t="s">
        <v>9958</v>
      </c>
      <c r="AX375" s="118" t="s">
        <v>9959</v>
      </c>
      <c r="AY375" s="118" t="s">
        <v>9958</v>
      </c>
      <c r="AZ375" s="118" t="s">
        <v>9959</v>
      </c>
      <c r="BA375" s="116" t="str">
        <f t="shared" si="140"/>
        <v>R1K</v>
      </c>
    </row>
    <row r="376" spans="1:53" hidden="1" x14ac:dyDescent="0.2">
      <c r="A376" s="37" t="e">
        <f t="shared" si="168"/>
        <v>#N/A</v>
      </c>
      <c r="B376" s="37" t="e">
        <f t="shared" si="169"/>
        <v>#N/A</v>
      </c>
      <c r="C376" s="37"/>
      <c r="D376" s="37">
        <f t="shared" si="170"/>
        <v>0</v>
      </c>
      <c r="E376" s="51">
        <f t="shared" si="147"/>
        <v>0</v>
      </c>
      <c r="F376" s="37" t="str">
        <f t="shared" si="148"/>
        <v/>
      </c>
      <c r="G376" s="51" t="str">
        <f t="shared" si="149"/>
        <v/>
      </c>
      <c r="H376" s="51">
        <f t="shared" si="150"/>
        <v>0</v>
      </c>
      <c r="I376" s="51">
        <f t="shared" si="151"/>
        <v>0</v>
      </c>
      <c r="J376" s="51">
        <f t="shared" si="171"/>
        <v>0</v>
      </c>
      <c r="K376" s="51">
        <f t="shared" si="172"/>
        <v>0</v>
      </c>
      <c r="L376" s="51">
        <f t="shared" si="152"/>
        <v>0</v>
      </c>
      <c r="M376" s="51">
        <f t="shared" si="153"/>
        <v>0</v>
      </c>
      <c r="N376" s="51">
        <f t="shared" si="154"/>
        <v>0</v>
      </c>
      <c r="O376" s="51"/>
      <c r="P376" s="51"/>
      <c r="Q376" s="51">
        <f t="shared" si="173"/>
        <v>0</v>
      </c>
      <c r="R376" s="51">
        <f t="shared" si="173"/>
        <v>0</v>
      </c>
      <c r="S376" s="51">
        <f t="shared" si="173"/>
        <v>0</v>
      </c>
      <c r="T376" s="51">
        <f t="shared" si="173"/>
        <v>0</v>
      </c>
      <c r="U376" s="51">
        <f t="shared" si="155"/>
        <v>0</v>
      </c>
      <c r="V376" s="51"/>
      <c r="W376" s="51"/>
      <c r="X376" s="51"/>
      <c r="Y376" s="37">
        <f t="shared" si="156"/>
        <v>0</v>
      </c>
      <c r="AC376" s="36">
        <f t="shared" ref="AC376:AC407" si="174">IF(Q174="",0, IF(Q174="-",0,IF(Q174&gt;100%,1,0)))</f>
        <v>0</v>
      </c>
      <c r="AE376" s="36">
        <f t="shared" si="164"/>
        <v>0</v>
      </c>
      <c r="AF376" s="36">
        <f t="shared" si="165"/>
        <v>0</v>
      </c>
      <c r="AG376" s="36">
        <f t="shared" si="166"/>
        <v>0</v>
      </c>
      <c r="AH376" s="37"/>
      <c r="AK376" t="str">
        <f t="shared" si="161"/>
        <v/>
      </c>
      <c r="AL376" t="str">
        <f t="shared" ref="AL376:AL407" si="175">IF(AK376="","",(IF(COUNTIF($AK$216:$AK$414,AK376)&gt;1,1,0))=1)</f>
        <v/>
      </c>
      <c r="AM376" s="37">
        <f t="shared" si="162"/>
        <v>0</v>
      </c>
      <c r="AN376" s="37" t="b">
        <f t="shared" ref="AN376:AN407" si="176">IF(E174="",(COUNTA(E175)=1),"Complete")</f>
        <v>0</v>
      </c>
      <c r="AO376" s="37">
        <f t="shared" si="163"/>
        <v>0</v>
      </c>
      <c r="AP376" s="36">
        <f t="shared" si="160"/>
        <v>0</v>
      </c>
      <c r="AV376" s="115" t="str">
        <f t="shared" si="139"/>
        <v>R1LARCHER UNIT</v>
      </c>
      <c r="AW376" s="118" t="s">
        <v>10858</v>
      </c>
      <c r="AX376" s="118" t="s">
        <v>5494</v>
      </c>
      <c r="AY376" s="118" t="s">
        <v>10858</v>
      </c>
      <c r="AZ376" s="118" t="s">
        <v>5494</v>
      </c>
      <c r="BA376" s="116" t="str">
        <f t="shared" si="140"/>
        <v>R1L</v>
      </c>
    </row>
    <row r="377" spans="1:53" hidden="1" x14ac:dyDescent="0.2">
      <c r="A377" s="37" t="e">
        <f t="shared" si="168"/>
        <v>#N/A</v>
      </c>
      <c r="B377" s="37" t="e">
        <f t="shared" si="169"/>
        <v>#N/A</v>
      </c>
      <c r="C377" s="37"/>
      <c r="D377" s="37">
        <f t="shared" si="170"/>
        <v>0</v>
      </c>
      <c r="E377" s="51">
        <f t="shared" si="147"/>
        <v>0</v>
      </c>
      <c r="F377" s="37" t="str">
        <f t="shared" si="148"/>
        <v/>
      </c>
      <c r="G377" s="51" t="str">
        <f t="shared" si="149"/>
        <v/>
      </c>
      <c r="H377" s="51">
        <f t="shared" si="150"/>
        <v>0</v>
      </c>
      <c r="I377" s="51">
        <f t="shared" si="151"/>
        <v>0</v>
      </c>
      <c r="J377" s="51">
        <f t="shared" si="171"/>
        <v>0</v>
      </c>
      <c r="K377" s="51">
        <f t="shared" si="172"/>
        <v>0</v>
      </c>
      <c r="L377" s="51">
        <f t="shared" si="152"/>
        <v>0</v>
      </c>
      <c r="M377" s="51">
        <f t="shared" si="153"/>
        <v>0</v>
      </c>
      <c r="N377" s="51">
        <f t="shared" si="154"/>
        <v>0</v>
      </c>
      <c r="O377" s="51"/>
      <c r="P377" s="51"/>
      <c r="Q377" s="51">
        <f t="shared" si="173"/>
        <v>0</v>
      </c>
      <c r="R377" s="51">
        <f t="shared" si="173"/>
        <v>0</v>
      </c>
      <c r="S377" s="51">
        <f t="shared" si="173"/>
        <v>0</v>
      </c>
      <c r="T377" s="51">
        <f t="shared" si="173"/>
        <v>0</v>
      </c>
      <c r="U377" s="51">
        <f t="shared" si="155"/>
        <v>0</v>
      </c>
      <c r="V377" s="51"/>
      <c r="W377" s="51"/>
      <c r="X377" s="51"/>
      <c r="Y377" s="37">
        <f t="shared" si="156"/>
        <v>0</v>
      </c>
      <c r="AC377" s="36">
        <f t="shared" si="174"/>
        <v>0</v>
      </c>
      <c r="AE377" s="36">
        <f t="shared" si="164"/>
        <v>0</v>
      </c>
      <c r="AF377" s="36">
        <f t="shared" si="165"/>
        <v>0</v>
      </c>
      <c r="AG377" s="36">
        <f t="shared" si="166"/>
        <v>0</v>
      </c>
      <c r="AH377" s="37"/>
      <c r="AK377" t="str">
        <f t="shared" si="161"/>
        <v/>
      </c>
      <c r="AL377" t="str">
        <f t="shared" si="175"/>
        <v/>
      </c>
      <c r="AM377" s="37">
        <f t="shared" si="162"/>
        <v>0</v>
      </c>
      <c r="AN377" s="37" t="b">
        <f t="shared" si="176"/>
        <v>0</v>
      </c>
      <c r="AO377" s="37">
        <f t="shared" si="163"/>
        <v>0</v>
      </c>
      <c r="AP377" s="36">
        <f t="shared" si="160"/>
        <v>0</v>
      </c>
      <c r="AV377" s="115" t="str">
        <f t="shared" si="139"/>
        <v>R1LBRAINTREE - THE GABLES</v>
      </c>
      <c r="AW377" s="118" t="s">
        <v>10859</v>
      </c>
      <c r="AX377" s="118" t="s">
        <v>2219</v>
      </c>
      <c r="AY377" s="118" t="s">
        <v>10859</v>
      </c>
      <c r="AZ377" s="118" t="s">
        <v>2219</v>
      </c>
      <c r="BA377" s="116" t="str">
        <f t="shared" si="140"/>
        <v>R1L</v>
      </c>
    </row>
    <row r="378" spans="1:53" hidden="1" x14ac:dyDescent="0.2">
      <c r="A378" s="37" t="e">
        <f t="shared" si="168"/>
        <v>#N/A</v>
      </c>
      <c r="B378" s="37" t="e">
        <f t="shared" si="169"/>
        <v>#N/A</v>
      </c>
      <c r="C378" s="37"/>
      <c r="D378" s="37">
        <f t="shared" si="170"/>
        <v>0</v>
      </c>
      <c r="E378" s="51">
        <f t="shared" si="147"/>
        <v>0</v>
      </c>
      <c r="F378" s="37" t="str">
        <f t="shared" si="148"/>
        <v/>
      </c>
      <c r="G378" s="51" t="str">
        <f t="shared" si="149"/>
        <v/>
      </c>
      <c r="H378" s="51">
        <f t="shared" si="150"/>
        <v>0</v>
      </c>
      <c r="I378" s="51">
        <f t="shared" si="151"/>
        <v>0</v>
      </c>
      <c r="J378" s="51">
        <f t="shared" si="171"/>
        <v>0</v>
      </c>
      <c r="K378" s="51">
        <f t="shared" si="172"/>
        <v>0</v>
      </c>
      <c r="L378" s="51">
        <f t="shared" si="152"/>
        <v>0</v>
      </c>
      <c r="M378" s="51">
        <f t="shared" si="153"/>
        <v>0</v>
      </c>
      <c r="N378" s="51">
        <f t="shared" si="154"/>
        <v>0</v>
      </c>
      <c r="O378" s="51"/>
      <c r="P378" s="51"/>
      <c r="Q378" s="51">
        <f t="shared" si="173"/>
        <v>0</v>
      </c>
      <c r="R378" s="51">
        <f t="shared" si="173"/>
        <v>0</v>
      </c>
      <c r="S378" s="51">
        <f t="shared" si="173"/>
        <v>0</v>
      </c>
      <c r="T378" s="51">
        <f t="shared" si="173"/>
        <v>0</v>
      </c>
      <c r="U378" s="51">
        <f t="shared" si="155"/>
        <v>0</v>
      </c>
      <c r="V378" s="51"/>
      <c r="W378" s="51"/>
      <c r="X378" s="51"/>
      <c r="Y378" s="37">
        <f t="shared" si="156"/>
        <v>0</v>
      </c>
      <c r="AC378" s="36">
        <f t="shared" si="174"/>
        <v>0</v>
      </c>
      <c r="AE378" s="36">
        <f t="shared" si="164"/>
        <v>0</v>
      </c>
      <c r="AF378" s="36">
        <f t="shared" si="165"/>
        <v>0</v>
      </c>
      <c r="AG378" s="36">
        <f t="shared" si="166"/>
        <v>0</v>
      </c>
      <c r="AH378" s="37"/>
      <c r="AK378" t="str">
        <f t="shared" si="161"/>
        <v/>
      </c>
      <c r="AL378" t="str">
        <f t="shared" si="175"/>
        <v/>
      </c>
      <c r="AM378" s="37">
        <f t="shared" si="162"/>
        <v>0</v>
      </c>
      <c r="AN378" s="37" t="b">
        <f t="shared" si="176"/>
        <v>0</v>
      </c>
      <c r="AO378" s="37">
        <f t="shared" si="163"/>
        <v>0</v>
      </c>
      <c r="AP378" s="36">
        <f t="shared" si="160"/>
        <v>0</v>
      </c>
      <c r="AV378" s="115" t="str">
        <f t="shared" si="139"/>
        <v>R1LBROCKFIELD HOUSE</v>
      </c>
      <c r="AW378" s="118" t="s">
        <v>10860</v>
      </c>
      <c r="AX378" s="118" t="s">
        <v>10861</v>
      </c>
      <c r="AY378" s="118" t="s">
        <v>10860</v>
      </c>
      <c r="AZ378" s="118" t="s">
        <v>10861</v>
      </c>
      <c r="BA378" s="116" t="str">
        <f t="shared" si="140"/>
        <v>R1L</v>
      </c>
    </row>
    <row r="379" spans="1:53" hidden="1" x14ac:dyDescent="0.2">
      <c r="A379" s="37" t="e">
        <f t="shared" si="168"/>
        <v>#N/A</v>
      </c>
      <c r="B379" s="37" t="e">
        <f t="shared" si="169"/>
        <v>#N/A</v>
      </c>
      <c r="C379" s="37"/>
      <c r="D379" s="37">
        <f t="shared" si="170"/>
        <v>0</v>
      </c>
      <c r="E379" s="51">
        <f t="shared" si="147"/>
        <v>0</v>
      </c>
      <c r="F379" s="37" t="str">
        <f t="shared" si="148"/>
        <v/>
      </c>
      <c r="G379" s="51" t="str">
        <f t="shared" si="149"/>
        <v/>
      </c>
      <c r="H379" s="51">
        <f t="shared" si="150"/>
        <v>0</v>
      </c>
      <c r="I379" s="51">
        <f t="shared" si="151"/>
        <v>0</v>
      </c>
      <c r="J379" s="51">
        <f t="shared" si="171"/>
        <v>0</v>
      </c>
      <c r="K379" s="51">
        <f t="shared" si="172"/>
        <v>0</v>
      </c>
      <c r="L379" s="51">
        <f t="shared" si="152"/>
        <v>0</v>
      </c>
      <c r="M379" s="51">
        <f t="shared" si="153"/>
        <v>0</v>
      </c>
      <c r="N379" s="51">
        <f t="shared" si="154"/>
        <v>0</v>
      </c>
      <c r="O379" s="51"/>
      <c r="P379" s="51"/>
      <c r="Q379" s="51">
        <f t="shared" si="173"/>
        <v>0</v>
      </c>
      <c r="R379" s="51">
        <f t="shared" si="173"/>
        <v>0</v>
      </c>
      <c r="S379" s="51">
        <f t="shared" si="173"/>
        <v>0</v>
      </c>
      <c r="T379" s="51">
        <f t="shared" si="173"/>
        <v>0</v>
      </c>
      <c r="U379" s="51">
        <f t="shared" si="155"/>
        <v>0</v>
      </c>
      <c r="V379" s="51"/>
      <c r="W379" s="51"/>
      <c r="X379" s="51"/>
      <c r="Y379" s="37">
        <f t="shared" si="156"/>
        <v>0</v>
      </c>
      <c r="AC379" s="36">
        <f t="shared" si="174"/>
        <v>0</v>
      </c>
      <c r="AE379" s="36">
        <f t="shared" si="164"/>
        <v>0</v>
      </c>
      <c r="AF379" s="36">
        <f t="shared" si="165"/>
        <v>0</v>
      </c>
      <c r="AG379" s="36">
        <f t="shared" si="166"/>
        <v>0</v>
      </c>
      <c r="AH379" s="37"/>
      <c r="AK379" t="str">
        <f t="shared" si="161"/>
        <v/>
      </c>
      <c r="AL379" t="str">
        <f t="shared" si="175"/>
        <v/>
      </c>
      <c r="AM379" s="37">
        <f t="shared" si="162"/>
        <v>0</v>
      </c>
      <c r="AN379" s="37" t="b">
        <f t="shared" si="176"/>
        <v>0</v>
      </c>
      <c r="AO379" s="37">
        <f t="shared" si="163"/>
        <v>0</v>
      </c>
      <c r="AP379" s="36">
        <f t="shared" si="160"/>
        <v>0</v>
      </c>
      <c r="AV379" s="115" t="str">
        <f t="shared" si="139"/>
        <v>R1LCHELMSFORD - THE LINDEN CENTRE</v>
      </c>
      <c r="AW379" s="118" t="s">
        <v>10862</v>
      </c>
      <c r="AX379" s="118" t="s">
        <v>8616</v>
      </c>
      <c r="AY379" s="118" t="s">
        <v>10862</v>
      </c>
      <c r="AZ379" s="118" t="s">
        <v>8616</v>
      </c>
      <c r="BA379" s="116" t="str">
        <f t="shared" si="140"/>
        <v>R1L</v>
      </c>
    </row>
    <row r="380" spans="1:53" hidden="1" x14ac:dyDescent="0.2">
      <c r="A380" s="37" t="e">
        <f t="shared" si="168"/>
        <v>#N/A</v>
      </c>
      <c r="B380" s="37" t="e">
        <f t="shared" si="169"/>
        <v>#N/A</v>
      </c>
      <c r="C380" s="37"/>
      <c r="D380" s="37">
        <f t="shared" si="170"/>
        <v>0</v>
      </c>
      <c r="E380" s="51">
        <f t="shared" si="147"/>
        <v>0</v>
      </c>
      <c r="F380" s="37" t="str">
        <f t="shared" si="148"/>
        <v/>
      </c>
      <c r="G380" s="51" t="str">
        <f t="shared" si="149"/>
        <v/>
      </c>
      <c r="H380" s="51">
        <f t="shared" si="150"/>
        <v>0</v>
      </c>
      <c r="I380" s="51">
        <f t="shared" si="151"/>
        <v>0</v>
      </c>
      <c r="J380" s="51">
        <f t="shared" si="171"/>
        <v>0</v>
      </c>
      <c r="K380" s="51">
        <f t="shared" si="172"/>
        <v>0</v>
      </c>
      <c r="L380" s="51">
        <f t="shared" si="152"/>
        <v>0</v>
      </c>
      <c r="M380" s="51">
        <f t="shared" si="153"/>
        <v>0</v>
      </c>
      <c r="N380" s="51">
        <f t="shared" si="154"/>
        <v>0</v>
      </c>
      <c r="O380" s="51"/>
      <c r="P380" s="51"/>
      <c r="Q380" s="51">
        <f t="shared" si="173"/>
        <v>0</v>
      </c>
      <c r="R380" s="51">
        <f t="shared" si="173"/>
        <v>0</v>
      </c>
      <c r="S380" s="51">
        <f t="shared" si="173"/>
        <v>0</v>
      </c>
      <c r="T380" s="51">
        <f t="shared" si="173"/>
        <v>0</v>
      </c>
      <c r="U380" s="51">
        <f t="shared" si="155"/>
        <v>0</v>
      </c>
      <c r="V380" s="51"/>
      <c r="W380" s="51"/>
      <c r="X380" s="51"/>
      <c r="Y380" s="37">
        <f t="shared" si="156"/>
        <v>0</v>
      </c>
      <c r="AC380" s="36">
        <f t="shared" si="174"/>
        <v>0</v>
      </c>
      <c r="AE380" s="36">
        <f t="shared" si="164"/>
        <v>0</v>
      </c>
      <c r="AF380" s="36">
        <f t="shared" si="165"/>
        <v>0</v>
      </c>
      <c r="AG380" s="36">
        <f t="shared" si="166"/>
        <v>0</v>
      </c>
      <c r="AH380" s="37"/>
      <c r="AK380" t="str">
        <f t="shared" si="161"/>
        <v/>
      </c>
      <c r="AL380" t="str">
        <f t="shared" si="175"/>
        <v/>
      </c>
      <c r="AM380" s="37">
        <f t="shared" si="162"/>
        <v>0</v>
      </c>
      <c r="AN380" s="37" t="b">
        <f t="shared" si="176"/>
        <v>0</v>
      </c>
      <c r="AO380" s="37">
        <f t="shared" si="163"/>
        <v>0</v>
      </c>
      <c r="AP380" s="36">
        <f t="shared" si="160"/>
        <v>0</v>
      </c>
      <c r="AV380" s="115" t="str">
        <f t="shared" si="139"/>
        <v>R1LCLACTON - MENTAL HEALTH SERVICES - CLACTON HOSPITAL</v>
      </c>
      <c r="AW380" s="118" t="s">
        <v>10863</v>
      </c>
      <c r="AX380" s="118" t="s">
        <v>8608</v>
      </c>
      <c r="AY380" s="118" t="s">
        <v>10863</v>
      </c>
      <c r="AZ380" s="118" t="s">
        <v>8608</v>
      </c>
      <c r="BA380" s="116" t="str">
        <f t="shared" si="140"/>
        <v>R1L</v>
      </c>
    </row>
    <row r="381" spans="1:53" hidden="1" x14ac:dyDescent="0.2">
      <c r="A381" s="37" t="e">
        <f t="shared" si="168"/>
        <v>#N/A</v>
      </c>
      <c r="B381" s="37" t="e">
        <f t="shared" si="169"/>
        <v>#N/A</v>
      </c>
      <c r="C381" s="37"/>
      <c r="D381" s="37">
        <f t="shared" si="170"/>
        <v>0</v>
      </c>
      <c r="E381" s="51">
        <f t="shared" si="147"/>
        <v>0</v>
      </c>
      <c r="F381" s="37" t="str">
        <f t="shared" si="148"/>
        <v/>
      </c>
      <c r="G381" s="51" t="str">
        <f t="shared" si="149"/>
        <v/>
      </c>
      <c r="H381" s="51">
        <f t="shared" si="150"/>
        <v>0</v>
      </c>
      <c r="I381" s="51">
        <f t="shared" si="151"/>
        <v>0</v>
      </c>
      <c r="J381" s="51">
        <f t="shared" si="171"/>
        <v>0</v>
      </c>
      <c r="K381" s="51">
        <f t="shared" si="172"/>
        <v>0</v>
      </c>
      <c r="L381" s="51">
        <f t="shared" si="152"/>
        <v>0</v>
      </c>
      <c r="M381" s="51">
        <f t="shared" si="153"/>
        <v>0</v>
      </c>
      <c r="N381" s="51">
        <f t="shared" si="154"/>
        <v>0</v>
      </c>
      <c r="O381" s="51"/>
      <c r="P381" s="51"/>
      <c r="Q381" s="51">
        <f t="shared" si="173"/>
        <v>0</v>
      </c>
      <c r="R381" s="51">
        <f t="shared" si="173"/>
        <v>0</v>
      </c>
      <c r="S381" s="51">
        <f t="shared" si="173"/>
        <v>0</v>
      </c>
      <c r="T381" s="51">
        <f t="shared" si="173"/>
        <v>0</v>
      </c>
      <c r="U381" s="51">
        <f t="shared" si="155"/>
        <v>0</v>
      </c>
      <c r="V381" s="51"/>
      <c r="W381" s="51"/>
      <c r="X381" s="51"/>
      <c r="Y381" s="37">
        <f t="shared" si="156"/>
        <v>0</v>
      </c>
      <c r="AC381" s="36">
        <f t="shared" si="174"/>
        <v>0</v>
      </c>
      <c r="AE381" s="36">
        <f t="shared" si="164"/>
        <v>0</v>
      </c>
      <c r="AF381" s="36">
        <f t="shared" si="165"/>
        <v>0</v>
      </c>
      <c r="AG381" s="36">
        <f t="shared" si="166"/>
        <v>0</v>
      </c>
      <c r="AH381" s="37"/>
      <c r="AK381" t="str">
        <f t="shared" si="161"/>
        <v/>
      </c>
      <c r="AL381" t="str">
        <f t="shared" si="175"/>
        <v/>
      </c>
      <c r="AM381" s="37">
        <f t="shared" si="162"/>
        <v>0</v>
      </c>
      <c r="AN381" s="37" t="b">
        <f t="shared" si="176"/>
        <v>0</v>
      </c>
      <c r="AO381" s="37">
        <f t="shared" si="163"/>
        <v>0</v>
      </c>
      <c r="AP381" s="36">
        <f t="shared" si="160"/>
        <v>0</v>
      </c>
      <c r="AV381" s="115" t="str">
        <f t="shared" si="139"/>
        <v>R1LCLIFTON LODGE</v>
      </c>
      <c r="AW381" s="118" t="s">
        <v>10864</v>
      </c>
      <c r="AX381" s="118" t="s">
        <v>10865</v>
      </c>
      <c r="AY381" s="118" t="s">
        <v>10864</v>
      </c>
      <c r="AZ381" s="118" t="s">
        <v>10865</v>
      </c>
      <c r="BA381" s="116" t="str">
        <f t="shared" si="140"/>
        <v>R1L</v>
      </c>
    </row>
    <row r="382" spans="1:53" hidden="1" x14ac:dyDescent="0.2">
      <c r="A382" s="37" t="e">
        <f t="shared" si="168"/>
        <v>#N/A</v>
      </c>
      <c r="B382" s="37" t="e">
        <f t="shared" si="169"/>
        <v>#N/A</v>
      </c>
      <c r="C382" s="37"/>
      <c r="D382" s="37">
        <f t="shared" si="170"/>
        <v>0</v>
      </c>
      <c r="E382" s="51">
        <f t="shared" si="147"/>
        <v>0</v>
      </c>
      <c r="F382" s="37" t="str">
        <f t="shared" si="148"/>
        <v/>
      </c>
      <c r="G382" s="51" t="str">
        <f t="shared" si="149"/>
        <v/>
      </c>
      <c r="H382" s="51">
        <f t="shared" si="150"/>
        <v>0</v>
      </c>
      <c r="I382" s="51">
        <f t="shared" si="151"/>
        <v>0</v>
      </c>
      <c r="J382" s="51">
        <f t="shared" si="171"/>
        <v>0</v>
      </c>
      <c r="K382" s="51">
        <f t="shared" si="172"/>
        <v>0</v>
      </c>
      <c r="L382" s="51">
        <f t="shared" si="152"/>
        <v>0</v>
      </c>
      <c r="M382" s="51">
        <f t="shared" si="153"/>
        <v>0</v>
      </c>
      <c r="N382" s="51">
        <f t="shared" si="154"/>
        <v>0</v>
      </c>
      <c r="O382" s="51"/>
      <c r="P382" s="51"/>
      <c r="Q382" s="51">
        <f t="shared" si="173"/>
        <v>0</v>
      </c>
      <c r="R382" s="51">
        <f t="shared" si="173"/>
        <v>0</v>
      </c>
      <c r="S382" s="51">
        <f t="shared" si="173"/>
        <v>0</v>
      </c>
      <c r="T382" s="51">
        <f t="shared" si="173"/>
        <v>0</v>
      </c>
      <c r="U382" s="51">
        <f t="shared" si="155"/>
        <v>0</v>
      </c>
      <c r="V382" s="51"/>
      <c r="W382" s="51"/>
      <c r="X382" s="51"/>
      <c r="Y382" s="37">
        <f t="shared" si="156"/>
        <v>0</v>
      </c>
      <c r="AC382" s="36">
        <f t="shared" si="174"/>
        <v>0</v>
      </c>
      <c r="AE382" s="36">
        <f t="shared" si="164"/>
        <v>0</v>
      </c>
      <c r="AF382" s="36">
        <f t="shared" si="165"/>
        <v>0</v>
      </c>
      <c r="AG382" s="36">
        <f t="shared" si="166"/>
        <v>0</v>
      </c>
      <c r="AH382" s="37"/>
      <c r="AK382" t="str">
        <f t="shared" si="161"/>
        <v/>
      </c>
      <c r="AL382" t="str">
        <f t="shared" si="175"/>
        <v/>
      </c>
      <c r="AM382" s="37">
        <f t="shared" si="162"/>
        <v>0</v>
      </c>
      <c r="AN382" s="37" t="b">
        <f t="shared" si="176"/>
        <v>0</v>
      </c>
      <c r="AO382" s="37">
        <f t="shared" si="163"/>
        <v>0</v>
      </c>
      <c r="AP382" s="36">
        <f t="shared" si="160"/>
        <v>0</v>
      </c>
      <c r="AV382" s="115" t="str">
        <f t="shared" si="139"/>
        <v>R1LCOLCHESTER - KING'S WOOD CENTRE</v>
      </c>
      <c r="AW382" s="118" t="s">
        <v>10866</v>
      </c>
      <c r="AX382" s="118" t="s">
        <v>8614</v>
      </c>
      <c r="AY382" s="118" t="s">
        <v>10866</v>
      </c>
      <c r="AZ382" s="118" t="s">
        <v>8614</v>
      </c>
      <c r="BA382" s="116" t="str">
        <f t="shared" si="140"/>
        <v>R1L</v>
      </c>
    </row>
    <row r="383" spans="1:53" hidden="1" x14ac:dyDescent="0.2">
      <c r="A383" s="37" t="e">
        <f t="shared" si="168"/>
        <v>#N/A</v>
      </c>
      <c r="B383" s="37" t="e">
        <f t="shared" si="169"/>
        <v>#N/A</v>
      </c>
      <c r="C383" s="37"/>
      <c r="D383" s="37">
        <f t="shared" si="170"/>
        <v>0</v>
      </c>
      <c r="E383" s="51">
        <f t="shared" si="147"/>
        <v>0</v>
      </c>
      <c r="F383" s="37" t="str">
        <f t="shared" si="148"/>
        <v/>
      </c>
      <c r="G383" s="51" t="str">
        <f t="shared" si="149"/>
        <v/>
      </c>
      <c r="H383" s="51">
        <f t="shared" si="150"/>
        <v>0</v>
      </c>
      <c r="I383" s="51">
        <f t="shared" si="151"/>
        <v>0</v>
      </c>
      <c r="J383" s="51">
        <f t="shared" si="171"/>
        <v>0</v>
      </c>
      <c r="K383" s="51">
        <f t="shared" si="172"/>
        <v>0</v>
      </c>
      <c r="L383" s="51">
        <f t="shared" si="152"/>
        <v>0</v>
      </c>
      <c r="M383" s="51">
        <f t="shared" si="153"/>
        <v>0</v>
      </c>
      <c r="N383" s="51">
        <f t="shared" si="154"/>
        <v>0</v>
      </c>
      <c r="O383" s="51"/>
      <c r="P383" s="51"/>
      <c r="Q383" s="51">
        <f t="shared" si="173"/>
        <v>0</v>
      </c>
      <c r="R383" s="51">
        <f t="shared" si="173"/>
        <v>0</v>
      </c>
      <c r="S383" s="51">
        <f t="shared" si="173"/>
        <v>0</v>
      </c>
      <c r="T383" s="51">
        <f t="shared" si="173"/>
        <v>0</v>
      </c>
      <c r="U383" s="51">
        <f t="shared" si="155"/>
        <v>0</v>
      </c>
      <c r="V383" s="51"/>
      <c r="W383" s="51"/>
      <c r="X383" s="51"/>
      <c r="Y383" s="37">
        <f t="shared" si="156"/>
        <v>0</v>
      </c>
      <c r="AC383" s="36">
        <f t="shared" si="174"/>
        <v>0</v>
      </c>
      <c r="AE383" s="36">
        <f t="shared" si="164"/>
        <v>0</v>
      </c>
      <c r="AF383" s="36">
        <f t="shared" si="165"/>
        <v>0</v>
      </c>
      <c r="AG383" s="36">
        <f t="shared" si="166"/>
        <v>0</v>
      </c>
      <c r="AH383" s="37"/>
      <c r="AK383" t="str">
        <f t="shared" si="161"/>
        <v/>
      </c>
      <c r="AL383" t="str">
        <f t="shared" si="175"/>
        <v/>
      </c>
      <c r="AM383" s="37">
        <f t="shared" si="162"/>
        <v>0</v>
      </c>
      <c r="AN383" s="37" t="b">
        <f t="shared" si="176"/>
        <v>0</v>
      </c>
      <c r="AO383" s="37">
        <f t="shared" si="163"/>
        <v>0</v>
      </c>
      <c r="AP383" s="36">
        <f t="shared" si="160"/>
        <v>0</v>
      </c>
      <c r="AV383" s="115" t="str">
        <f t="shared" si="139"/>
        <v>R1LCOLCHESTER - THE BRAMBLES</v>
      </c>
      <c r="AW383" s="118" t="s">
        <v>10867</v>
      </c>
      <c r="AX383" s="118" t="s">
        <v>2203</v>
      </c>
      <c r="AY383" s="118" t="s">
        <v>10867</v>
      </c>
      <c r="AZ383" s="118" t="s">
        <v>2203</v>
      </c>
      <c r="BA383" s="116" t="str">
        <f t="shared" si="140"/>
        <v>R1L</v>
      </c>
    </row>
    <row r="384" spans="1:53" hidden="1" x14ac:dyDescent="0.2">
      <c r="A384" s="37" t="e">
        <f t="shared" si="168"/>
        <v>#N/A</v>
      </c>
      <c r="B384" s="37" t="e">
        <f t="shared" si="169"/>
        <v>#N/A</v>
      </c>
      <c r="C384" s="37"/>
      <c r="D384" s="37">
        <f t="shared" si="170"/>
        <v>0</v>
      </c>
      <c r="E384" s="51">
        <f t="shared" si="147"/>
        <v>0</v>
      </c>
      <c r="F384" s="37" t="str">
        <f t="shared" si="148"/>
        <v/>
      </c>
      <c r="G384" s="51" t="str">
        <f t="shared" si="149"/>
        <v/>
      </c>
      <c r="H384" s="51">
        <f t="shared" si="150"/>
        <v>0</v>
      </c>
      <c r="I384" s="51">
        <f t="shared" si="151"/>
        <v>0</v>
      </c>
      <c r="J384" s="51">
        <f t="shared" si="171"/>
        <v>0</v>
      </c>
      <c r="K384" s="51">
        <f t="shared" si="172"/>
        <v>0</v>
      </c>
      <c r="L384" s="51">
        <f t="shared" si="152"/>
        <v>0</v>
      </c>
      <c r="M384" s="51">
        <f t="shared" si="153"/>
        <v>0</v>
      </c>
      <c r="N384" s="51">
        <f t="shared" si="154"/>
        <v>0</v>
      </c>
      <c r="O384" s="51"/>
      <c r="P384" s="51"/>
      <c r="Q384" s="51">
        <f t="shared" si="173"/>
        <v>0</v>
      </c>
      <c r="R384" s="51">
        <f t="shared" si="173"/>
        <v>0</v>
      </c>
      <c r="S384" s="51">
        <f t="shared" si="173"/>
        <v>0</v>
      </c>
      <c r="T384" s="51">
        <f t="shared" si="173"/>
        <v>0</v>
      </c>
      <c r="U384" s="51">
        <f t="shared" si="155"/>
        <v>0</v>
      </c>
      <c r="V384" s="51"/>
      <c r="W384" s="51"/>
      <c r="X384" s="51"/>
      <c r="Y384" s="37">
        <f t="shared" si="156"/>
        <v>0</v>
      </c>
      <c r="AC384" s="36">
        <f t="shared" si="174"/>
        <v>0</v>
      </c>
      <c r="AE384" s="36">
        <f t="shared" si="164"/>
        <v>0</v>
      </c>
      <c r="AF384" s="36">
        <f t="shared" si="165"/>
        <v>0</v>
      </c>
      <c r="AG384" s="36">
        <f t="shared" si="166"/>
        <v>0</v>
      </c>
      <c r="AH384" s="37"/>
      <c r="AK384" t="str">
        <f t="shared" si="161"/>
        <v/>
      </c>
      <c r="AL384" t="str">
        <f t="shared" si="175"/>
        <v/>
      </c>
      <c r="AM384" s="37">
        <f t="shared" si="162"/>
        <v>0</v>
      </c>
      <c r="AN384" s="37" t="b">
        <f t="shared" si="176"/>
        <v>0</v>
      </c>
      <c r="AO384" s="37">
        <f t="shared" si="163"/>
        <v>0</v>
      </c>
      <c r="AP384" s="36">
        <f t="shared" si="160"/>
        <v>0</v>
      </c>
      <c r="AV384" s="115" t="str">
        <f t="shared" si="139"/>
        <v>R1LCOLCHESTER - THE LAKES</v>
      </c>
      <c r="AW384" s="118" t="s">
        <v>10868</v>
      </c>
      <c r="AX384" s="118" t="s">
        <v>2227</v>
      </c>
      <c r="AY384" s="118" t="s">
        <v>10868</v>
      </c>
      <c r="AZ384" s="118" t="s">
        <v>2227</v>
      </c>
      <c r="BA384" s="116" t="str">
        <f t="shared" si="140"/>
        <v>R1L</v>
      </c>
    </row>
    <row r="385" spans="1:53" hidden="1" x14ac:dyDescent="0.2">
      <c r="A385" s="37" t="e">
        <f t="shared" si="168"/>
        <v>#N/A</v>
      </c>
      <c r="B385" s="37" t="e">
        <f t="shared" si="169"/>
        <v>#N/A</v>
      </c>
      <c r="C385" s="37"/>
      <c r="D385" s="37">
        <f t="shared" si="170"/>
        <v>0</v>
      </c>
      <c r="E385" s="51">
        <f t="shared" si="147"/>
        <v>0</v>
      </c>
      <c r="F385" s="37" t="str">
        <f t="shared" si="148"/>
        <v/>
      </c>
      <c r="G385" s="51" t="str">
        <f t="shared" si="149"/>
        <v/>
      </c>
      <c r="H385" s="51">
        <f t="shared" si="150"/>
        <v>0</v>
      </c>
      <c r="I385" s="51">
        <f t="shared" si="151"/>
        <v>0</v>
      </c>
      <c r="J385" s="51">
        <f t="shared" si="171"/>
        <v>0</v>
      </c>
      <c r="K385" s="51">
        <f t="shared" si="172"/>
        <v>0</v>
      </c>
      <c r="L385" s="51">
        <f t="shared" si="152"/>
        <v>0</v>
      </c>
      <c r="M385" s="51">
        <f t="shared" si="153"/>
        <v>0</v>
      </c>
      <c r="N385" s="51">
        <f t="shared" si="154"/>
        <v>0</v>
      </c>
      <c r="O385" s="51"/>
      <c r="P385" s="51"/>
      <c r="Q385" s="51">
        <f t="shared" si="173"/>
        <v>0</v>
      </c>
      <c r="R385" s="51">
        <f t="shared" si="173"/>
        <v>0</v>
      </c>
      <c r="S385" s="51">
        <f t="shared" si="173"/>
        <v>0</v>
      </c>
      <c r="T385" s="51">
        <f t="shared" si="173"/>
        <v>0</v>
      </c>
      <c r="U385" s="51">
        <f t="shared" si="155"/>
        <v>0</v>
      </c>
      <c r="V385" s="51"/>
      <c r="W385" s="51"/>
      <c r="X385" s="51"/>
      <c r="Y385" s="37">
        <f t="shared" si="156"/>
        <v>0</v>
      </c>
      <c r="AC385" s="36">
        <f t="shared" si="174"/>
        <v>0</v>
      </c>
      <c r="AE385" s="36">
        <f t="shared" si="164"/>
        <v>0</v>
      </c>
      <c r="AF385" s="36">
        <f t="shared" si="165"/>
        <v>0</v>
      </c>
      <c r="AG385" s="36">
        <f t="shared" si="166"/>
        <v>0</v>
      </c>
      <c r="AH385" s="37"/>
      <c r="AK385" t="str">
        <f t="shared" si="161"/>
        <v/>
      </c>
      <c r="AL385" t="str">
        <f t="shared" si="175"/>
        <v/>
      </c>
      <c r="AM385" s="37">
        <f t="shared" si="162"/>
        <v>0</v>
      </c>
      <c r="AN385" s="37" t="b">
        <f t="shared" si="176"/>
        <v>0</v>
      </c>
      <c r="AO385" s="37">
        <f t="shared" si="163"/>
        <v>0</v>
      </c>
      <c r="AP385" s="36">
        <f t="shared" si="160"/>
        <v>0</v>
      </c>
      <c r="AV385" s="115" t="str">
        <f t="shared" si="139"/>
        <v>R1LCUMBERLEDGE CENTRE</v>
      </c>
      <c r="AW385" s="118" t="s">
        <v>10869</v>
      </c>
      <c r="AX385" s="118" t="s">
        <v>10870</v>
      </c>
      <c r="AY385" s="118" t="s">
        <v>10869</v>
      </c>
      <c r="AZ385" s="118" t="s">
        <v>10870</v>
      </c>
      <c r="BA385" s="116" t="str">
        <f t="shared" si="140"/>
        <v>R1L</v>
      </c>
    </row>
    <row r="386" spans="1:53" hidden="1" x14ac:dyDescent="0.2">
      <c r="A386" s="37" t="e">
        <f t="shared" si="168"/>
        <v>#N/A</v>
      </c>
      <c r="B386" s="37" t="e">
        <f t="shared" si="169"/>
        <v>#N/A</v>
      </c>
      <c r="C386" s="37"/>
      <c r="D386" s="37">
        <f t="shared" si="170"/>
        <v>0</v>
      </c>
      <c r="E386" s="51">
        <f t="shared" si="147"/>
        <v>0</v>
      </c>
      <c r="F386" s="37" t="str">
        <f t="shared" si="148"/>
        <v/>
      </c>
      <c r="G386" s="51" t="str">
        <f t="shared" si="149"/>
        <v/>
      </c>
      <c r="H386" s="51">
        <f t="shared" si="150"/>
        <v>0</v>
      </c>
      <c r="I386" s="51">
        <f t="shared" si="151"/>
        <v>0</v>
      </c>
      <c r="J386" s="51">
        <f t="shared" si="171"/>
        <v>0</v>
      </c>
      <c r="K386" s="51">
        <f t="shared" si="172"/>
        <v>0</v>
      </c>
      <c r="L386" s="51">
        <f t="shared" si="152"/>
        <v>0</v>
      </c>
      <c r="M386" s="51">
        <f t="shared" si="153"/>
        <v>0</v>
      </c>
      <c r="N386" s="51">
        <f t="shared" si="154"/>
        <v>0</v>
      </c>
      <c r="O386" s="51"/>
      <c r="P386" s="51"/>
      <c r="Q386" s="51">
        <f t="shared" si="173"/>
        <v>0</v>
      </c>
      <c r="R386" s="51">
        <f t="shared" si="173"/>
        <v>0</v>
      </c>
      <c r="S386" s="51">
        <f t="shared" si="173"/>
        <v>0</v>
      </c>
      <c r="T386" s="51">
        <f t="shared" si="173"/>
        <v>0</v>
      </c>
      <c r="U386" s="51">
        <f t="shared" si="155"/>
        <v>0</v>
      </c>
      <c r="V386" s="51"/>
      <c r="W386" s="51"/>
      <c r="X386" s="51"/>
      <c r="Y386" s="37">
        <f t="shared" si="156"/>
        <v>0</v>
      </c>
      <c r="AC386" s="36">
        <f t="shared" si="174"/>
        <v>0</v>
      </c>
      <c r="AE386" s="36">
        <f t="shared" si="164"/>
        <v>0</v>
      </c>
      <c r="AF386" s="36">
        <f t="shared" si="165"/>
        <v>0</v>
      </c>
      <c r="AG386" s="36">
        <f t="shared" si="166"/>
        <v>0</v>
      </c>
      <c r="AH386" s="37"/>
      <c r="AK386" t="str">
        <f t="shared" si="161"/>
        <v/>
      </c>
      <c r="AL386" t="str">
        <f t="shared" si="175"/>
        <v/>
      </c>
      <c r="AM386" s="37">
        <f t="shared" si="162"/>
        <v>0</v>
      </c>
      <c r="AN386" s="37" t="b">
        <f t="shared" si="176"/>
        <v>0</v>
      </c>
      <c r="AO386" s="37">
        <f t="shared" si="163"/>
        <v>0</v>
      </c>
      <c r="AP386" s="36">
        <f t="shared" si="160"/>
        <v>0</v>
      </c>
      <c r="AV386" s="115" t="str">
        <f t="shared" si="139"/>
        <v>R1LHARLOW - DERWENT CENTRE</v>
      </c>
      <c r="AW386" s="118" t="s">
        <v>10871</v>
      </c>
      <c r="AX386" s="118" t="s">
        <v>8612</v>
      </c>
      <c r="AY386" s="118" t="s">
        <v>10871</v>
      </c>
      <c r="AZ386" s="118" t="s">
        <v>8612</v>
      </c>
      <c r="BA386" s="116" t="str">
        <f t="shared" si="140"/>
        <v>R1L</v>
      </c>
    </row>
    <row r="387" spans="1:53" hidden="1" x14ac:dyDescent="0.2">
      <c r="A387" s="37" t="e">
        <f t="shared" si="168"/>
        <v>#N/A</v>
      </c>
      <c r="B387" s="37" t="e">
        <f t="shared" si="169"/>
        <v>#N/A</v>
      </c>
      <c r="C387" s="37"/>
      <c r="D387" s="37">
        <f t="shared" si="170"/>
        <v>0</v>
      </c>
      <c r="E387" s="51">
        <f t="shared" si="147"/>
        <v>0</v>
      </c>
      <c r="F387" s="37" t="str">
        <f t="shared" si="148"/>
        <v/>
      </c>
      <c r="G387" s="51" t="str">
        <f t="shared" si="149"/>
        <v/>
      </c>
      <c r="H387" s="51">
        <f t="shared" si="150"/>
        <v>0</v>
      </c>
      <c r="I387" s="51">
        <f t="shared" si="151"/>
        <v>0</v>
      </c>
      <c r="J387" s="51">
        <f t="shared" si="171"/>
        <v>0</v>
      </c>
      <c r="K387" s="51">
        <f t="shared" si="172"/>
        <v>0</v>
      </c>
      <c r="L387" s="51">
        <f t="shared" si="152"/>
        <v>0</v>
      </c>
      <c r="M387" s="51">
        <f t="shared" si="153"/>
        <v>0</v>
      </c>
      <c r="N387" s="51">
        <f t="shared" si="154"/>
        <v>0</v>
      </c>
      <c r="O387" s="51"/>
      <c r="P387" s="51"/>
      <c r="Q387" s="51">
        <f t="shared" si="173"/>
        <v>0</v>
      </c>
      <c r="R387" s="51">
        <f t="shared" si="173"/>
        <v>0</v>
      </c>
      <c r="S387" s="51">
        <f t="shared" si="173"/>
        <v>0</v>
      </c>
      <c r="T387" s="51">
        <f t="shared" si="173"/>
        <v>0</v>
      </c>
      <c r="U387" s="51">
        <f t="shared" si="155"/>
        <v>0</v>
      </c>
      <c r="V387" s="51"/>
      <c r="W387" s="51"/>
      <c r="X387" s="51"/>
      <c r="Y387" s="37">
        <f t="shared" si="156"/>
        <v>0</v>
      </c>
      <c r="AC387" s="36">
        <f t="shared" si="174"/>
        <v>0</v>
      </c>
      <c r="AE387" s="36">
        <f t="shared" si="164"/>
        <v>0</v>
      </c>
      <c r="AF387" s="36">
        <f t="shared" si="165"/>
        <v>0</v>
      </c>
      <c r="AG387" s="36">
        <f t="shared" si="166"/>
        <v>0</v>
      </c>
      <c r="AH387" s="37"/>
      <c r="AK387" t="str">
        <f t="shared" si="161"/>
        <v/>
      </c>
      <c r="AL387" t="str">
        <f t="shared" si="175"/>
        <v/>
      </c>
      <c r="AM387" s="37">
        <f t="shared" si="162"/>
        <v>0</v>
      </c>
      <c r="AN387" s="37" t="b">
        <f t="shared" si="176"/>
        <v>0</v>
      </c>
      <c r="AO387" s="37">
        <f t="shared" si="163"/>
        <v>0</v>
      </c>
      <c r="AP387" s="36">
        <f t="shared" si="160"/>
        <v>0</v>
      </c>
      <c r="AV387" s="115" t="str">
        <f t="shared" si="139"/>
        <v>R1LHARLOW - SYDENHAM HOUSE</v>
      </c>
      <c r="AW387" s="118" t="s">
        <v>10872</v>
      </c>
      <c r="AX387" s="118" t="s">
        <v>8618</v>
      </c>
      <c r="AY387" s="118" t="s">
        <v>10872</v>
      </c>
      <c r="AZ387" s="118" t="s">
        <v>8618</v>
      </c>
      <c r="BA387" s="116" t="str">
        <f t="shared" si="140"/>
        <v>R1L</v>
      </c>
    </row>
    <row r="388" spans="1:53" hidden="1" x14ac:dyDescent="0.2">
      <c r="A388" s="37" t="e">
        <f t="shared" si="168"/>
        <v>#N/A</v>
      </c>
      <c r="B388" s="37" t="e">
        <f t="shared" si="169"/>
        <v>#N/A</v>
      </c>
      <c r="C388" s="37"/>
      <c r="D388" s="37">
        <f t="shared" si="170"/>
        <v>0</v>
      </c>
      <c r="E388" s="51">
        <f t="shared" si="147"/>
        <v>0</v>
      </c>
      <c r="F388" s="37" t="str">
        <f t="shared" si="148"/>
        <v/>
      </c>
      <c r="G388" s="51" t="str">
        <f t="shared" si="149"/>
        <v/>
      </c>
      <c r="H388" s="51">
        <f t="shared" si="150"/>
        <v>0</v>
      </c>
      <c r="I388" s="51">
        <f t="shared" si="151"/>
        <v>0</v>
      </c>
      <c r="J388" s="51">
        <f t="shared" si="171"/>
        <v>0</v>
      </c>
      <c r="K388" s="51">
        <f t="shared" si="172"/>
        <v>0</v>
      </c>
      <c r="L388" s="51">
        <f t="shared" si="152"/>
        <v>0</v>
      </c>
      <c r="M388" s="51">
        <f t="shared" si="153"/>
        <v>0</v>
      </c>
      <c r="N388" s="51">
        <f t="shared" si="154"/>
        <v>0</v>
      </c>
      <c r="O388" s="51"/>
      <c r="P388" s="51"/>
      <c r="Q388" s="51">
        <f t="shared" si="173"/>
        <v>0</v>
      </c>
      <c r="R388" s="51">
        <f t="shared" si="173"/>
        <v>0</v>
      </c>
      <c r="S388" s="51">
        <f t="shared" si="173"/>
        <v>0</v>
      </c>
      <c r="T388" s="51">
        <f t="shared" si="173"/>
        <v>0</v>
      </c>
      <c r="U388" s="51">
        <f t="shared" si="155"/>
        <v>0</v>
      </c>
      <c r="V388" s="51"/>
      <c r="W388" s="51"/>
      <c r="X388" s="51"/>
      <c r="Y388" s="37">
        <f t="shared" si="156"/>
        <v>0</v>
      </c>
      <c r="AC388" s="36">
        <f t="shared" si="174"/>
        <v>0</v>
      </c>
      <c r="AE388" s="36">
        <f t="shared" si="164"/>
        <v>0</v>
      </c>
      <c r="AF388" s="36">
        <f t="shared" si="165"/>
        <v>0</v>
      </c>
      <c r="AG388" s="36">
        <f t="shared" si="166"/>
        <v>0</v>
      </c>
      <c r="AH388" s="37"/>
      <c r="AK388" t="str">
        <f t="shared" si="161"/>
        <v/>
      </c>
      <c r="AL388" t="str">
        <f t="shared" si="175"/>
        <v/>
      </c>
      <c r="AM388" s="37">
        <f t="shared" si="162"/>
        <v>0</v>
      </c>
      <c r="AN388" s="37" t="b">
        <f t="shared" si="176"/>
        <v>0</v>
      </c>
      <c r="AO388" s="37">
        <f t="shared" si="163"/>
        <v>0</v>
      </c>
      <c r="AP388" s="36">
        <f t="shared" si="160"/>
        <v>0</v>
      </c>
      <c r="AV388" s="115" t="str">
        <f t="shared" si="139"/>
        <v>R1LHEATH CLOSE</v>
      </c>
      <c r="AW388" s="118" t="s">
        <v>10873</v>
      </c>
      <c r="AX388" s="118" t="s">
        <v>9735</v>
      </c>
      <c r="AY388" s="118" t="s">
        <v>10873</v>
      </c>
      <c r="AZ388" s="118" t="s">
        <v>9735</v>
      </c>
      <c r="BA388" s="116" t="str">
        <f t="shared" si="140"/>
        <v>R1L</v>
      </c>
    </row>
    <row r="389" spans="1:53" hidden="1" x14ac:dyDescent="0.2">
      <c r="A389" s="37" t="e">
        <f t="shared" si="168"/>
        <v>#N/A</v>
      </c>
      <c r="B389" s="37" t="e">
        <f t="shared" si="169"/>
        <v>#N/A</v>
      </c>
      <c r="C389" s="37"/>
      <c r="D389" s="37">
        <f t="shared" si="170"/>
        <v>0</v>
      </c>
      <c r="E389" s="51">
        <f t="shared" si="147"/>
        <v>0</v>
      </c>
      <c r="F389" s="37" t="str">
        <f t="shared" si="148"/>
        <v/>
      </c>
      <c r="G389" s="51" t="str">
        <f t="shared" si="149"/>
        <v/>
      </c>
      <c r="H389" s="51">
        <f t="shared" si="150"/>
        <v>0</v>
      </c>
      <c r="I389" s="51">
        <f t="shared" si="151"/>
        <v>0</v>
      </c>
      <c r="J389" s="51">
        <f t="shared" si="171"/>
        <v>0</v>
      </c>
      <c r="K389" s="51">
        <f t="shared" si="172"/>
        <v>0</v>
      </c>
      <c r="L389" s="51">
        <f t="shared" si="152"/>
        <v>0</v>
      </c>
      <c r="M389" s="51">
        <f t="shared" si="153"/>
        <v>0</v>
      </c>
      <c r="N389" s="51">
        <f t="shared" si="154"/>
        <v>0</v>
      </c>
      <c r="O389" s="51"/>
      <c r="P389" s="51"/>
      <c r="Q389" s="51">
        <f t="shared" si="173"/>
        <v>0</v>
      </c>
      <c r="R389" s="51">
        <f t="shared" si="173"/>
        <v>0</v>
      </c>
      <c r="S389" s="51">
        <f t="shared" si="173"/>
        <v>0</v>
      </c>
      <c r="T389" s="51">
        <f t="shared" si="173"/>
        <v>0</v>
      </c>
      <c r="U389" s="51">
        <f t="shared" si="155"/>
        <v>0</v>
      </c>
      <c r="V389" s="51"/>
      <c r="W389" s="51"/>
      <c r="X389" s="51"/>
      <c r="Y389" s="37">
        <f t="shared" si="156"/>
        <v>0</v>
      </c>
      <c r="AC389" s="36">
        <f t="shared" si="174"/>
        <v>0</v>
      </c>
      <c r="AE389" s="36">
        <f t="shared" si="164"/>
        <v>0</v>
      </c>
      <c r="AF389" s="36">
        <f t="shared" si="165"/>
        <v>0</v>
      </c>
      <c r="AG389" s="36">
        <f t="shared" si="166"/>
        <v>0</v>
      </c>
      <c r="AH389" s="37"/>
      <c r="AK389" t="str">
        <f t="shared" si="161"/>
        <v/>
      </c>
      <c r="AL389" t="str">
        <f t="shared" si="175"/>
        <v/>
      </c>
      <c r="AM389" s="37">
        <f t="shared" si="162"/>
        <v>0</v>
      </c>
      <c r="AN389" s="37" t="b">
        <f t="shared" si="176"/>
        <v>0</v>
      </c>
      <c r="AO389" s="37">
        <f t="shared" si="163"/>
        <v>0</v>
      </c>
      <c r="AP389" s="36">
        <f t="shared" si="160"/>
        <v>0</v>
      </c>
      <c r="AV389" s="115" t="str">
        <f t="shared" si="139"/>
        <v>R1LMENTAL HEALTH UNIT (BASILDON)</v>
      </c>
      <c r="AW389" s="118" t="s">
        <v>10874</v>
      </c>
      <c r="AX389" s="118" t="s">
        <v>5476</v>
      </c>
      <c r="AY389" s="118" t="s">
        <v>10874</v>
      </c>
      <c r="AZ389" s="118" t="s">
        <v>5476</v>
      </c>
      <c r="BA389" s="116" t="str">
        <f t="shared" si="140"/>
        <v>R1L</v>
      </c>
    </row>
    <row r="390" spans="1:53" hidden="1" x14ac:dyDescent="0.2">
      <c r="A390" s="37" t="e">
        <f t="shared" si="168"/>
        <v>#N/A</v>
      </c>
      <c r="B390" s="37" t="e">
        <f t="shared" si="169"/>
        <v>#N/A</v>
      </c>
      <c r="C390" s="37"/>
      <c r="D390" s="37">
        <f t="shared" si="170"/>
        <v>0</v>
      </c>
      <c r="E390" s="51">
        <f t="shared" si="147"/>
        <v>0</v>
      </c>
      <c r="F390" s="37" t="str">
        <f t="shared" si="148"/>
        <v/>
      </c>
      <c r="G390" s="51" t="str">
        <f t="shared" si="149"/>
        <v/>
      </c>
      <c r="H390" s="51">
        <f t="shared" si="150"/>
        <v>0</v>
      </c>
      <c r="I390" s="51">
        <f t="shared" si="151"/>
        <v>0</v>
      </c>
      <c r="J390" s="51">
        <f t="shared" si="171"/>
        <v>0</v>
      </c>
      <c r="K390" s="51">
        <f t="shared" si="172"/>
        <v>0</v>
      </c>
      <c r="L390" s="51">
        <f t="shared" si="152"/>
        <v>0</v>
      </c>
      <c r="M390" s="51">
        <f t="shared" si="153"/>
        <v>0</v>
      </c>
      <c r="N390" s="51">
        <f t="shared" si="154"/>
        <v>0</v>
      </c>
      <c r="O390" s="51"/>
      <c r="P390" s="51"/>
      <c r="Q390" s="51">
        <f t="shared" si="173"/>
        <v>0</v>
      </c>
      <c r="R390" s="51">
        <f t="shared" si="173"/>
        <v>0</v>
      </c>
      <c r="S390" s="51">
        <f t="shared" si="173"/>
        <v>0</v>
      </c>
      <c r="T390" s="51">
        <f t="shared" si="173"/>
        <v>0</v>
      </c>
      <c r="U390" s="51">
        <f t="shared" si="155"/>
        <v>0</v>
      </c>
      <c r="V390" s="51"/>
      <c r="W390" s="51"/>
      <c r="X390" s="51"/>
      <c r="Y390" s="37">
        <f t="shared" si="156"/>
        <v>0</v>
      </c>
      <c r="AC390" s="36">
        <f t="shared" si="174"/>
        <v>0</v>
      </c>
      <c r="AE390" s="36">
        <f t="shared" si="164"/>
        <v>0</v>
      </c>
      <c r="AF390" s="36">
        <f t="shared" si="165"/>
        <v>0</v>
      </c>
      <c r="AG390" s="36">
        <f t="shared" si="166"/>
        <v>0</v>
      </c>
      <c r="AH390" s="37"/>
      <c r="AK390" t="str">
        <f t="shared" si="161"/>
        <v/>
      </c>
      <c r="AL390" t="str">
        <f t="shared" si="175"/>
        <v/>
      </c>
      <c r="AM390" s="37">
        <f t="shared" si="162"/>
        <v>0</v>
      </c>
      <c r="AN390" s="37" t="b">
        <f t="shared" si="176"/>
        <v>0</v>
      </c>
      <c r="AO390" s="37">
        <f t="shared" si="163"/>
        <v>0</v>
      </c>
      <c r="AP390" s="36">
        <f t="shared" si="160"/>
        <v>0</v>
      </c>
      <c r="AV390" s="115" t="str">
        <f t="shared" si="139"/>
        <v>R1LMOUNTNESSING COURT</v>
      </c>
      <c r="AW390" s="118" t="s">
        <v>10875</v>
      </c>
      <c r="AX390" s="118" t="s">
        <v>9738</v>
      </c>
      <c r="AY390" s="118" t="s">
        <v>10875</v>
      </c>
      <c r="AZ390" s="118" t="s">
        <v>9738</v>
      </c>
      <c r="BA390" s="116" t="str">
        <f t="shared" si="140"/>
        <v>R1L</v>
      </c>
    </row>
    <row r="391" spans="1:53" hidden="1" x14ac:dyDescent="0.2">
      <c r="A391" s="37" t="e">
        <f t="shared" si="168"/>
        <v>#N/A</v>
      </c>
      <c r="B391" s="37" t="e">
        <f t="shared" si="169"/>
        <v>#N/A</v>
      </c>
      <c r="C391" s="37"/>
      <c r="D391" s="37">
        <f t="shared" si="170"/>
        <v>0</v>
      </c>
      <c r="E391" s="51">
        <f t="shared" si="147"/>
        <v>0</v>
      </c>
      <c r="F391" s="37" t="str">
        <f t="shared" si="148"/>
        <v/>
      </c>
      <c r="G391" s="51" t="str">
        <f t="shared" si="149"/>
        <v/>
      </c>
      <c r="H391" s="51">
        <f t="shared" si="150"/>
        <v>0</v>
      </c>
      <c r="I391" s="51">
        <f t="shared" si="151"/>
        <v>0</v>
      </c>
      <c r="J391" s="51">
        <f t="shared" si="171"/>
        <v>0</v>
      </c>
      <c r="K391" s="51">
        <f t="shared" si="172"/>
        <v>0</v>
      </c>
      <c r="L391" s="51">
        <f t="shared" si="152"/>
        <v>0</v>
      </c>
      <c r="M391" s="51">
        <f t="shared" si="153"/>
        <v>0</v>
      </c>
      <c r="N391" s="51">
        <f t="shared" si="154"/>
        <v>0</v>
      </c>
      <c r="O391" s="51"/>
      <c r="P391" s="51"/>
      <c r="Q391" s="51">
        <f t="shared" ref="Q391:T406" si="177">IF(Q190="",0,IF(Q190&gt;100%,1,0))</f>
        <v>0</v>
      </c>
      <c r="R391" s="51">
        <f t="shared" si="177"/>
        <v>0</v>
      </c>
      <c r="S391" s="51">
        <f t="shared" si="177"/>
        <v>0</v>
      </c>
      <c r="T391" s="51">
        <f t="shared" si="177"/>
        <v>0</v>
      </c>
      <c r="U391" s="51">
        <f t="shared" si="155"/>
        <v>0</v>
      </c>
      <c r="V391" s="51"/>
      <c r="W391" s="51"/>
      <c r="X391" s="51"/>
      <c r="Y391" s="37">
        <f t="shared" si="156"/>
        <v>0</v>
      </c>
      <c r="AC391" s="36">
        <f t="shared" si="174"/>
        <v>0</v>
      </c>
      <c r="AE391" s="36">
        <f t="shared" si="164"/>
        <v>0</v>
      </c>
      <c r="AF391" s="36">
        <f t="shared" si="165"/>
        <v>0</v>
      </c>
      <c r="AG391" s="36">
        <f t="shared" si="166"/>
        <v>0</v>
      </c>
      <c r="AH391" s="37"/>
      <c r="AK391" t="str">
        <f t="shared" si="161"/>
        <v/>
      </c>
      <c r="AL391" t="str">
        <f t="shared" si="175"/>
        <v/>
      </c>
      <c r="AM391" s="37">
        <f t="shared" si="162"/>
        <v>0</v>
      </c>
      <c r="AN391" s="37" t="b">
        <f t="shared" si="176"/>
        <v>0</v>
      </c>
      <c r="AO391" s="37">
        <f t="shared" si="163"/>
        <v>0</v>
      </c>
      <c r="AP391" s="36">
        <f t="shared" si="160"/>
        <v>0</v>
      </c>
      <c r="AV391" s="115" t="str">
        <f t="shared" si="139"/>
        <v>R1LNEW ST AUBYN CENTRE</v>
      </c>
      <c r="AW391" s="118" t="s">
        <v>10888</v>
      </c>
      <c r="AX391" s="118" t="s">
        <v>10889</v>
      </c>
      <c r="AY391" s="118" t="s">
        <v>10890</v>
      </c>
      <c r="AZ391" s="118" t="s">
        <v>10889</v>
      </c>
      <c r="BA391" s="116" t="str">
        <f t="shared" si="140"/>
        <v>R1L</v>
      </c>
    </row>
    <row r="392" spans="1:53" hidden="1" x14ac:dyDescent="0.2">
      <c r="A392" s="37" t="e">
        <f t="shared" si="168"/>
        <v>#N/A</v>
      </c>
      <c r="B392" s="37" t="e">
        <f t="shared" si="169"/>
        <v>#N/A</v>
      </c>
      <c r="C392" s="37"/>
      <c r="D392" s="37">
        <f t="shared" si="170"/>
        <v>0</v>
      </c>
      <c r="E392" s="51">
        <f t="shared" si="147"/>
        <v>0</v>
      </c>
      <c r="F392" s="37" t="str">
        <f t="shared" si="148"/>
        <v/>
      </c>
      <c r="G392" s="51" t="str">
        <f t="shared" si="149"/>
        <v/>
      </c>
      <c r="H392" s="51">
        <f t="shared" si="150"/>
        <v>0</v>
      </c>
      <c r="I392" s="51">
        <f t="shared" si="151"/>
        <v>0</v>
      </c>
      <c r="J392" s="51">
        <f t="shared" si="171"/>
        <v>0</v>
      </c>
      <c r="K392" s="51">
        <f t="shared" si="172"/>
        <v>0</v>
      </c>
      <c r="L392" s="51">
        <f t="shared" si="152"/>
        <v>0</v>
      </c>
      <c r="M392" s="51">
        <f t="shared" si="153"/>
        <v>0</v>
      </c>
      <c r="N392" s="51">
        <f t="shared" si="154"/>
        <v>0</v>
      </c>
      <c r="O392" s="51"/>
      <c r="P392" s="51"/>
      <c r="Q392" s="51">
        <f t="shared" si="177"/>
        <v>0</v>
      </c>
      <c r="R392" s="51">
        <f t="shared" si="177"/>
        <v>0</v>
      </c>
      <c r="S392" s="51">
        <f t="shared" si="177"/>
        <v>0</v>
      </c>
      <c r="T392" s="51">
        <f t="shared" si="177"/>
        <v>0</v>
      </c>
      <c r="U392" s="51">
        <f t="shared" si="155"/>
        <v>0</v>
      </c>
      <c r="V392" s="51"/>
      <c r="W392" s="51"/>
      <c r="X392" s="51"/>
      <c r="Y392" s="37">
        <f t="shared" si="156"/>
        <v>0</v>
      </c>
      <c r="AC392" s="36">
        <f t="shared" si="174"/>
        <v>0</v>
      </c>
      <c r="AE392" s="36">
        <f t="shared" si="164"/>
        <v>0</v>
      </c>
      <c r="AF392" s="36">
        <f t="shared" si="165"/>
        <v>0</v>
      </c>
      <c r="AG392" s="36">
        <f t="shared" si="166"/>
        <v>0</v>
      </c>
      <c r="AH392" s="37"/>
      <c r="AK392" t="str">
        <f t="shared" si="161"/>
        <v/>
      </c>
      <c r="AL392" t="str">
        <f t="shared" si="175"/>
        <v/>
      </c>
      <c r="AM392" s="37">
        <f t="shared" si="162"/>
        <v>0</v>
      </c>
      <c r="AN392" s="37" t="b">
        <f t="shared" si="176"/>
        <v>0</v>
      </c>
      <c r="AO392" s="37">
        <f t="shared" si="163"/>
        <v>0</v>
      </c>
      <c r="AP392" s="36">
        <f t="shared" si="160"/>
        <v>0</v>
      </c>
      <c r="AV392" s="115" t="str">
        <f t="shared" si="139"/>
        <v>R1LROBIN PINTO UNIT</v>
      </c>
      <c r="AW392" s="118" t="s">
        <v>10876</v>
      </c>
      <c r="AX392" s="118" t="s">
        <v>5468</v>
      </c>
      <c r="AY392" s="118" t="s">
        <v>10876</v>
      </c>
      <c r="AZ392" s="118" t="s">
        <v>5468</v>
      </c>
      <c r="BA392" s="116" t="str">
        <f t="shared" si="140"/>
        <v>R1L</v>
      </c>
    </row>
    <row r="393" spans="1:53" hidden="1" x14ac:dyDescent="0.2">
      <c r="A393" s="37" t="e">
        <f t="shared" si="168"/>
        <v>#N/A</v>
      </c>
      <c r="B393" s="37" t="e">
        <f t="shared" si="169"/>
        <v>#N/A</v>
      </c>
      <c r="C393" s="37"/>
      <c r="D393" s="37">
        <f t="shared" si="170"/>
        <v>0</v>
      </c>
      <c r="E393" s="51">
        <f t="shared" si="147"/>
        <v>0</v>
      </c>
      <c r="F393" s="37" t="str">
        <f t="shared" si="148"/>
        <v/>
      </c>
      <c r="G393" s="51" t="str">
        <f t="shared" si="149"/>
        <v/>
      </c>
      <c r="H393" s="51">
        <f t="shared" si="150"/>
        <v>0</v>
      </c>
      <c r="I393" s="51">
        <f t="shared" si="151"/>
        <v>0</v>
      </c>
      <c r="J393" s="51">
        <f t="shared" si="171"/>
        <v>0</v>
      </c>
      <c r="K393" s="51">
        <f t="shared" si="172"/>
        <v>0</v>
      </c>
      <c r="L393" s="51">
        <f t="shared" si="152"/>
        <v>0</v>
      </c>
      <c r="M393" s="51">
        <f t="shared" si="153"/>
        <v>0</v>
      </c>
      <c r="N393" s="51">
        <f t="shared" si="154"/>
        <v>0</v>
      </c>
      <c r="O393" s="51"/>
      <c r="P393" s="51"/>
      <c r="Q393" s="51">
        <f t="shared" si="177"/>
        <v>0</v>
      </c>
      <c r="R393" s="51">
        <f t="shared" si="177"/>
        <v>0</v>
      </c>
      <c r="S393" s="51">
        <f t="shared" si="177"/>
        <v>0</v>
      </c>
      <c r="T393" s="51">
        <f t="shared" si="177"/>
        <v>0</v>
      </c>
      <c r="U393" s="51">
        <f t="shared" si="155"/>
        <v>0</v>
      </c>
      <c r="V393" s="51"/>
      <c r="W393" s="51"/>
      <c r="X393" s="51"/>
      <c r="Y393" s="37">
        <f t="shared" si="156"/>
        <v>0</v>
      </c>
      <c r="AC393" s="36">
        <f t="shared" si="174"/>
        <v>0</v>
      </c>
      <c r="AE393" s="36">
        <f t="shared" si="164"/>
        <v>0</v>
      </c>
      <c r="AF393" s="36">
        <f t="shared" si="165"/>
        <v>0</v>
      </c>
      <c r="AG393" s="36">
        <f t="shared" si="166"/>
        <v>0</v>
      </c>
      <c r="AH393" s="37"/>
      <c r="AK393" t="str">
        <f t="shared" si="161"/>
        <v/>
      </c>
      <c r="AL393" t="str">
        <f t="shared" si="175"/>
        <v/>
      </c>
      <c r="AM393" s="37">
        <f t="shared" si="162"/>
        <v>0</v>
      </c>
      <c r="AN393" s="37" t="b">
        <f t="shared" si="176"/>
        <v>0</v>
      </c>
      <c r="AO393" s="37">
        <f t="shared" si="163"/>
        <v>0</v>
      </c>
      <c r="AP393" s="36">
        <f t="shared" si="160"/>
        <v>0</v>
      </c>
      <c r="AV393" s="115" t="str">
        <f t="shared" si="139"/>
        <v>R1LROCHFORD COMMUNITY HOSPITAL</v>
      </c>
      <c r="AW393" s="118" t="s">
        <v>10877</v>
      </c>
      <c r="AX393" s="118" t="s">
        <v>5456</v>
      </c>
      <c r="AY393" s="118" t="s">
        <v>10877</v>
      </c>
      <c r="AZ393" s="118" t="s">
        <v>5456</v>
      </c>
      <c r="BA393" s="116" t="str">
        <f t="shared" si="140"/>
        <v>R1L</v>
      </c>
    </row>
    <row r="394" spans="1:53" hidden="1" x14ac:dyDescent="0.2">
      <c r="A394" s="37" t="e">
        <f t="shared" si="168"/>
        <v>#N/A</v>
      </c>
      <c r="B394" s="37" t="e">
        <f t="shared" si="169"/>
        <v>#N/A</v>
      </c>
      <c r="C394" s="37"/>
      <c r="D394" s="37">
        <f t="shared" si="170"/>
        <v>0</v>
      </c>
      <c r="E394" s="51">
        <f t="shared" si="147"/>
        <v>0</v>
      </c>
      <c r="F394" s="37" t="str">
        <f t="shared" si="148"/>
        <v/>
      </c>
      <c r="G394" s="51" t="str">
        <f t="shared" si="149"/>
        <v/>
      </c>
      <c r="H394" s="51">
        <f t="shared" si="150"/>
        <v>0</v>
      </c>
      <c r="I394" s="51">
        <f t="shared" si="151"/>
        <v>0</v>
      </c>
      <c r="J394" s="51">
        <f t="shared" si="171"/>
        <v>0</v>
      </c>
      <c r="K394" s="51">
        <f t="shared" si="172"/>
        <v>0</v>
      </c>
      <c r="L394" s="51">
        <f t="shared" si="152"/>
        <v>0</v>
      </c>
      <c r="M394" s="51">
        <f t="shared" si="153"/>
        <v>0</v>
      </c>
      <c r="N394" s="51">
        <f t="shared" si="154"/>
        <v>0</v>
      </c>
      <c r="O394" s="51"/>
      <c r="P394" s="51"/>
      <c r="Q394" s="51">
        <f t="shared" si="177"/>
        <v>0</v>
      </c>
      <c r="R394" s="51">
        <f t="shared" si="177"/>
        <v>0</v>
      </c>
      <c r="S394" s="51">
        <f t="shared" si="177"/>
        <v>0</v>
      </c>
      <c r="T394" s="51">
        <f t="shared" si="177"/>
        <v>0</v>
      </c>
      <c r="U394" s="51">
        <f t="shared" si="155"/>
        <v>0</v>
      </c>
      <c r="V394" s="51"/>
      <c r="W394" s="51"/>
      <c r="X394" s="51"/>
      <c r="Y394" s="37">
        <f t="shared" si="156"/>
        <v>0</v>
      </c>
      <c r="AC394" s="36">
        <f t="shared" si="174"/>
        <v>0</v>
      </c>
      <c r="AE394" s="36">
        <f t="shared" si="164"/>
        <v>0</v>
      </c>
      <c r="AF394" s="36">
        <f t="shared" si="165"/>
        <v>0</v>
      </c>
      <c r="AG394" s="36">
        <f t="shared" si="166"/>
        <v>0</v>
      </c>
      <c r="AH394" s="37"/>
      <c r="AK394" t="str">
        <f t="shared" si="161"/>
        <v/>
      </c>
      <c r="AL394" t="str">
        <f t="shared" si="175"/>
        <v/>
      </c>
      <c r="AM394" s="37">
        <f t="shared" si="162"/>
        <v>0</v>
      </c>
      <c r="AN394" s="37" t="b">
        <f t="shared" si="176"/>
        <v>0</v>
      </c>
      <c r="AO394" s="37">
        <f t="shared" si="163"/>
        <v>0</v>
      </c>
      <c r="AP394" s="36">
        <f t="shared" si="160"/>
        <v>0</v>
      </c>
      <c r="AV394" s="115" t="str">
        <f t="shared" si="139"/>
        <v>R1LSAFFRON WALDEN COMMUNITY HOSPITAL</v>
      </c>
      <c r="AW394" s="118" t="s">
        <v>10878</v>
      </c>
      <c r="AX394" s="118" t="s">
        <v>5543</v>
      </c>
      <c r="AY394" s="118" t="s">
        <v>10878</v>
      </c>
      <c r="AZ394" s="118" t="s">
        <v>5543</v>
      </c>
      <c r="BA394" s="116" t="str">
        <f t="shared" si="140"/>
        <v>R1L</v>
      </c>
    </row>
    <row r="395" spans="1:53" hidden="1" x14ac:dyDescent="0.2">
      <c r="A395" s="37" t="e">
        <f t="shared" si="168"/>
        <v>#N/A</v>
      </c>
      <c r="B395" s="37" t="e">
        <f t="shared" si="169"/>
        <v>#N/A</v>
      </c>
      <c r="C395" s="37"/>
      <c r="D395" s="37">
        <f t="shared" si="170"/>
        <v>0</v>
      </c>
      <c r="E395" s="51">
        <f t="shared" si="147"/>
        <v>0</v>
      </c>
      <c r="F395" s="37" t="str">
        <f t="shared" si="148"/>
        <v/>
      </c>
      <c r="G395" s="51" t="str">
        <f t="shared" si="149"/>
        <v/>
      </c>
      <c r="H395" s="51">
        <f t="shared" si="150"/>
        <v>0</v>
      </c>
      <c r="I395" s="51">
        <f t="shared" si="151"/>
        <v>0</v>
      </c>
      <c r="J395" s="51">
        <f t="shared" si="171"/>
        <v>0</v>
      </c>
      <c r="K395" s="51">
        <f t="shared" si="172"/>
        <v>0</v>
      </c>
      <c r="L395" s="51">
        <f t="shared" si="152"/>
        <v>0</v>
      </c>
      <c r="M395" s="51">
        <f t="shared" si="153"/>
        <v>0</v>
      </c>
      <c r="N395" s="51">
        <f t="shared" si="154"/>
        <v>0</v>
      </c>
      <c r="O395" s="51"/>
      <c r="P395" s="51"/>
      <c r="Q395" s="51">
        <f t="shared" si="177"/>
        <v>0</v>
      </c>
      <c r="R395" s="51">
        <f t="shared" si="177"/>
        <v>0</v>
      </c>
      <c r="S395" s="51">
        <f t="shared" si="177"/>
        <v>0</v>
      </c>
      <c r="T395" s="51">
        <f t="shared" si="177"/>
        <v>0</v>
      </c>
      <c r="U395" s="51">
        <f t="shared" si="155"/>
        <v>0</v>
      </c>
      <c r="V395" s="51"/>
      <c r="W395" s="51"/>
      <c r="X395" s="51"/>
      <c r="Y395" s="37">
        <f t="shared" si="156"/>
        <v>0</v>
      </c>
      <c r="AC395" s="36">
        <f t="shared" si="174"/>
        <v>0</v>
      </c>
      <c r="AE395" s="36">
        <f t="shared" si="164"/>
        <v>0</v>
      </c>
      <c r="AF395" s="36">
        <f t="shared" si="165"/>
        <v>0</v>
      </c>
      <c r="AG395" s="36">
        <f t="shared" si="166"/>
        <v>0</v>
      </c>
      <c r="AH395" s="37"/>
      <c r="AK395" t="str">
        <f t="shared" si="161"/>
        <v/>
      </c>
      <c r="AL395" t="str">
        <f t="shared" si="175"/>
        <v/>
      </c>
      <c r="AM395" s="37">
        <f t="shared" si="162"/>
        <v>0</v>
      </c>
      <c r="AN395" s="37" t="b">
        <f t="shared" si="176"/>
        <v>0</v>
      </c>
      <c r="AO395" s="37">
        <f t="shared" si="163"/>
        <v>0</v>
      </c>
      <c r="AP395" s="36">
        <f t="shared" si="160"/>
        <v>0</v>
      </c>
      <c r="AV395" s="115" t="str">
        <f t="shared" si="139"/>
        <v>R1LST MARGARET'S HOSPITAL</v>
      </c>
      <c r="AW395" s="118" t="s">
        <v>10879</v>
      </c>
      <c r="AX395" s="118" t="s">
        <v>1863</v>
      </c>
      <c r="AY395" s="118" t="s">
        <v>10879</v>
      </c>
      <c r="AZ395" s="118" t="s">
        <v>1863</v>
      </c>
      <c r="BA395" s="116" t="str">
        <f t="shared" si="140"/>
        <v>R1L</v>
      </c>
    </row>
    <row r="396" spans="1:53" hidden="1" x14ac:dyDescent="0.2">
      <c r="A396" s="37" t="e">
        <f t="shared" si="168"/>
        <v>#N/A</v>
      </c>
      <c r="B396" s="37" t="e">
        <f t="shared" si="169"/>
        <v>#N/A</v>
      </c>
      <c r="C396" s="37"/>
      <c r="D396" s="37">
        <f t="shared" si="170"/>
        <v>0</v>
      </c>
      <c r="E396" s="51">
        <f t="shared" si="147"/>
        <v>0</v>
      </c>
      <c r="F396" s="37" t="str">
        <f t="shared" si="148"/>
        <v/>
      </c>
      <c r="G396" s="51" t="str">
        <f t="shared" si="149"/>
        <v/>
      </c>
      <c r="H396" s="51">
        <f t="shared" si="150"/>
        <v>0</v>
      </c>
      <c r="I396" s="51">
        <f t="shared" si="151"/>
        <v>0</v>
      </c>
      <c r="J396" s="51">
        <f t="shared" si="171"/>
        <v>0</v>
      </c>
      <c r="K396" s="51">
        <f t="shared" si="172"/>
        <v>0</v>
      </c>
      <c r="L396" s="51">
        <f t="shared" si="152"/>
        <v>0</v>
      </c>
      <c r="M396" s="51">
        <f t="shared" si="153"/>
        <v>0</v>
      </c>
      <c r="N396" s="51">
        <f t="shared" si="154"/>
        <v>0</v>
      </c>
      <c r="O396" s="51"/>
      <c r="P396" s="51"/>
      <c r="Q396" s="51">
        <f t="shared" si="177"/>
        <v>0</v>
      </c>
      <c r="R396" s="51">
        <f t="shared" si="177"/>
        <v>0</v>
      </c>
      <c r="S396" s="51">
        <f t="shared" si="177"/>
        <v>0</v>
      </c>
      <c r="T396" s="51">
        <f t="shared" si="177"/>
        <v>0</v>
      </c>
      <c r="U396" s="51">
        <f t="shared" si="155"/>
        <v>0</v>
      </c>
      <c r="V396" s="51"/>
      <c r="W396" s="51"/>
      <c r="X396" s="51"/>
      <c r="Y396" s="37">
        <f t="shared" si="156"/>
        <v>0</v>
      </c>
      <c r="AC396" s="36">
        <f t="shared" si="174"/>
        <v>0</v>
      </c>
      <c r="AE396" s="36">
        <f t="shared" si="164"/>
        <v>0</v>
      </c>
      <c r="AF396" s="36">
        <f t="shared" si="165"/>
        <v>0</v>
      </c>
      <c r="AG396" s="36">
        <f t="shared" si="166"/>
        <v>0</v>
      </c>
      <c r="AH396" s="37"/>
      <c r="AK396" t="str">
        <f t="shared" si="161"/>
        <v/>
      </c>
      <c r="AL396" t="str">
        <f t="shared" si="175"/>
        <v/>
      </c>
      <c r="AM396" s="37">
        <f t="shared" si="162"/>
        <v>0</v>
      </c>
      <c r="AN396" s="37" t="b">
        <f t="shared" si="176"/>
        <v>0</v>
      </c>
      <c r="AO396" s="37">
        <f t="shared" si="163"/>
        <v>0</v>
      </c>
      <c r="AP396" s="36">
        <f t="shared" si="160"/>
        <v>0</v>
      </c>
      <c r="AV396" s="115" t="str">
        <f t="shared" si="139"/>
        <v>R1LTHE CRYSTAL CENTRE</v>
      </c>
      <c r="AW396" s="118" t="s">
        <v>10880</v>
      </c>
      <c r="AX396" s="118" t="s">
        <v>8610</v>
      </c>
      <c r="AY396" s="118" t="s">
        <v>10880</v>
      </c>
      <c r="AZ396" s="118" t="s">
        <v>8610</v>
      </c>
      <c r="BA396" s="116" t="str">
        <f t="shared" si="140"/>
        <v>R1L</v>
      </c>
    </row>
    <row r="397" spans="1:53" hidden="1" x14ac:dyDescent="0.2">
      <c r="A397" s="37" t="e">
        <f t="shared" si="168"/>
        <v>#N/A</v>
      </c>
      <c r="B397" s="37" t="e">
        <f t="shared" si="169"/>
        <v>#N/A</v>
      </c>
      <c r="C397" s="37"/>
      <c r="D397" s="37">
        <f t="shared" si="170"/>
        <v>0</v>
      </c>
      <c r="E397" s="51">
        <f t="shared" si="147"/>
        <v>0</v>
      </c>
      <c r="F397" s="37" t="str">
        <f t="shared" si="148"/>
        <v/>
      </c>
      <c r="G397" s="51" t="str">
        <f t="shared" si="149"/>
        <v/>
      </c>
      <c r="H397" s="51">
        <f t="shared" si="150"/>
        <v>0</v>
      </c>
      <c r="I397" s="51">
        <f t="shared" si="151"/>
        <v>0</v>
      </c>
      <c r="J397" s="51">
        <f t="shared" si="171"/>
        <v>0</v>
      </c>
      <c r="K397" s="51">
        <f t="shared" si="172"/>
        <v>0</v>
      </c>
      <c r="L397" s="51">
        <f t="shared" si="152"/>
        <v>0</v>
      </c>
      <c r="M397" s="51">
        <f t="shared" si="153"/>
        <v>0</v>
      </c>
      <c r="N397" s="51">
        <f t="shared" si="154"/>
        <v>0</v>
      </c>
      <c r="O397" s="51"/>
      <c r="P397" s="51"/>
      <c r="Q397" s="51">
        <f t="shared" si="177"/>
        <v>0</v>
      </c>
      <c r="R397" s="51">
        <f t="shared" si="177"/>
        <v>0</v>
      </c>
      <c r="S397" s="51">
        <f t="shared" si="177"/>
        <v>0</v>
      </c>
      <c r="T397" s="51">
        <f t="shared" si="177"/>
        <v>0</v>
      </c>
      <c r="U397" s="51">
        <f t="shared" si="155"/>
        <v>0</v>
      </c>
      <c r="V397" s="51"/>
      <c r="W397" s="51"/>
      <c r="X397" s="51"/>
      <c r="Y397" s="37">
        <f t="shared" si="156"/>
        <v>0</v>
      </c>
      <c r="AC397" s="36">
        <f t="shared" si="174"/>
        <v>0</v>
      </c>
      <c r="AE397" s="36">
        <f t="shared" si="164"/>
        <v>0</v>
      </c>
      <c r="AF397" s="36">
        <f t="shared" si="165"/>
        <v>0</v>
      </c>
      <c r="AG397" s="36">
        <f t="shared" si="166"/>
        <v>0</v>
      </c>
      <c r="AH397" s="37"/>
      <c r="AK397" t="str">
        <f t="shared" si="161"/>
        <v/>
      </c>
      <c r="AL397" t="str">
        <f t="shared" si="175"/>
        <v/>
      </c>
      <c r="AM397" s="37">
        <f t="shared" si="162"/>
        <v>0</v>
      </c>
      <c r="AN397" s="37" t="b">
        <f t="shared" si="176"/>
        <v>0</v>
      </c>
      <c r="AO397" s="37">
        <f t="shared" si="163"/>
        <v>0</v>
      </c>
      <c r="AP397" s="36">
        <f t="shared" si="160"/>
        <v>0</v>
      </c>
      <c r="AV397" s="115" t="str">
        <f t="shared" si="139"/>
        <v>R1LTHURROCK COMMUNITY HOSPITAL</v>
      </c>
      <c r="AW397" s="118" t="s">
        <v>10881</v>
      </c>
      <c r="AX397" s="118" t="s">
        <v>5478</v>
      </c>
      <c r="AY397" s="118" t="s">
        <v>10881</v>
      </c>
      <c r="AZ397" s="118" t="s">
        <v>5478</v>
      </c>
      <c r="BA397" s="116" t="str">
        <f t="shared" si="140"/>
        <v>R1L</v>
      </c>
    </row>
    <row r="398" spans="1:53" hidden="1" x14ac:dyDescent="0.2">
      <c r="A398" s="37" t="e">
        <f t="shared" si="168"/>
        <v>#N/A</v>
      </c>
      <c r="B398" s="37" t="e">
        <f t="shared" si="169"/>
        <v>#N/A</v>
      </c>
      <c r="C398" s="37"/>
      <c r="D398" s="37">
        <f t="shared" si="170"/>
        <v>0</v>
      </c>
      <c r="E398" s="51">
        <f t="shared" si="147"/>
        <v>0</v>
      </c>
      <c r="F398" s="37" t="str">
        <f t="shared" si="148"/>
        <v/>
      </c>
      <c r="G398" s="51" t="str">
        <f t="shared" si="149"/>
        <v/>
      </c>
      <c r="H398" s="51">
        <f t="shared" si="150"/>
        <v>0</v>
      </c>
      <c r="I398" s="51">
        <f t="shared" si="151"/>
        <v>0</v>
      </c>
      <c r="J398" s="51">
        <f t="shared" si="171"/>
        <v>0</v>
      </c>
      <c r="K398" s="51">
        <f t="shared" si="172"/>
        <v>0</v>
      </c>
      <c r="L398" s="51">
        <f t="shared" si="152"/>
        <v>0</v>
      </c>
      <c r="M398" s="51">
        <f t="shared" si="153"/>
        <v>0</v>
      </c>
      <c r="N398" s="51">
        <f t="shared" si="154"/>
        <v>0</v>
      </c>
      <c r="O398" s="51"/>
      <c r="P398" s="51"/>
      <c r="Q398" s="51">
        <f t="shared" si="177"/>
        <v>0</v>
      </c>
      <c r="R398" s="51">
        <f t="shared" si="177"/>
        <v>0</v>
      </c>
      <c r="S398" s="51">
        <f t="shared" si="177"/>
        <v>0</v>
      </c>
      <c r="T398" s="51">
        <f t="shared" si="177"/>
        <v>0</v>
      </c>
      <c r="U398" s="51">
        <f t="shared" si="155"/>
        <v>0</v>
      </c>
      <c r="V398" s="51"/>
      <c r="W398" s="51"/>
      <c r="X398" s="51"/>
      <c r="Y398" s="37">
        <f t="shared" si="156"/>
        <v>0</v>
      </c>
      <c r="AC398" s="36">
        <f t="shared" si="174"/>
        <v>0</v>
      </c>
      <c r="AE398" s="36">
        <f t="shared" si="164"/>
        <v>0</v>
      </c>
      <c r="AF398" s="36">
        <f t="shared" si="165"/>
        <v>0</v>
      </c>
      <c r="AG398" s="36">
        <f t="shared" si="166"/>
        <v>0</v>
      </c>
      <c r="AH398" s="37"/>
      <c r="AK398" t="str">
        <f t="shared" si="161"/>
        <v/>
      </c>
      <c r="AL398" t="str">
        <f t="shared" si="175"/>
        <v/>
      </c>
      <c r="AM398" s="37">
        <f t="shared" si="162"/>
        <v>0</v>
      </c>
      <c r="AN398" s="37" t="b">
        <f t="shared" si="176"/>
        <v>0</v>
      </c>
      <c r="AO398" s="37">
        <f t="shared" si="163"/>
        <v>0</v>
      </c>
      <c r="AP398" s="36">
        <f t="shared" si="160"/>
        <v>0</v>
      </c>
      <c r="AV398" s="115" t="str">
        <f t="shared" si="139"/>
        <v>R1LWOODLEA CLINIC (LEARNING DISABILITY SERVICE)</v>
      </c>
      <c r="AW398" s="118" t="s">
        <v>10882</v>
      </c>
      <c r="AX398" s="118" t="s">
        <v>10883</v>
      </c>
      <c r="AY398" s="118" t="s">
        <v>10882</v>
      </c>
      <c r="AZ398" s="118" t="s">
        <v>10883</v>
      </c>
      <c r="BA398" s="116" t="str">
        <f t="shared" si="140"/>
        <v>R1L</v>
      </c>
    </row>
    <row r="399" spans="1:53" hidden="1" x14ac:dyDescent="0.2">
      <c r="A399" s="37" t="e">
        <f t="shared" si="168"/>
        <v>#N/A</v>
      </c>
      <c r="B399" s="37" t="e">
        <f t="shared" si="169"/>
        <v>#N/A</v>
      </c>
      <c r="C399" s="37"/>
      <c r="D399" s="37">
        <f t="shared" si="170"/>
        <v>0</v>
      </c>
      <c r="E399" s="51">
        <f t="shared" si="147"/>
        <v>0</v>
      </c>
      <c r="F399" s="37" t="str">
        <f t="shared" si="148"/>
        <v/>
      </c>
      <c r="G399" s="51" t="str">
        <f t="shared" si="149"/>
        <v/>
      </c>
      <c r="H399" s="51">
        <f t="shared" si="150"/>
        <v>0</v>
      </c>
      <c r="I399" s="51">
        <f t="shared" si="151"/>
        <v>0</v>
      </c>
      <c r="J399" s="51">
        <f t="shared" si="171"/>
        <v>0</v>
      </c>
      <c r="K399" s="51">
        <f t="shared" si="172"/>
        <v>0</v>
      </c>
      <c r="L399" s="51">
        <f t="shared" si="152"/>
        <v>0</v>
      </c>
      <c r="M399" s="51">
        <f t="shared" si="153"/>
        <v>0</v>
      </c>
      <c r="N399" s="51">
        <f t="shared" si="154"/>
        <v>0</v>
      </c>
      <c r="O399" s="51"/>
      <c r="P399" s="51"/>
      <c r="Q399" s="51">
        <f t="shared" si="177"/>
        <v>0</v>
      </c>
      <c r="R399" s="51">
        <f t="shared" si="177"/>
        <v>0</v>
      </c>
      <c r="S399" s="51">
        <f t="shared" si="177"/>
        <v>0</v>
      </c>
      <c r="T399" s="51">
        <f t="shared" si="177"/>
        <v>0</v>
      </c>
      <c r="U399" s="51">
        <f t="shared" si="155"/>
        <v>0</v>
      </c>
      <c r="V399" s="51"/>
      <c r="W399" s="51"/>
      <c r="X399" s="51"/>
      <c r="Y399" s="37">
        <f t="shared" si="156"/>
        <v>0</v>
      </c>
      <c r="AC399" s="36">
        <f t="shared" si="174"/>
        <v>0</v>
      </c>
      <c r="AE399" s="36">
        <f t="shared" si="164"/>
        <v>0</v>
      </c>
      <c r="AF399" s="36">
        <f t="shared" si="165"/>
        <v>0</v>
      </c>
      <c r="AG399" s="36">
        <f t="shared" si="166"/>
        <v>0</v>
      </c>
      <c r="AH399" s="37"/>
      <c r="AK399" t="str">
        <f t="shared" si="161"/>
        <v/>
      </c>
      <c r="AL399" t="str">
        <f t="shared" si="175"/>
        <v/>
      </c>
      <c r="AM399" s="37">
        <f t="shared" si="162"/>
        <v>0</v>
      </c>
      <c r="AN399" s="37" t="b">
        <f t="shared" si="176"/>
        <v>0</v>
      </c>
      <c r="AO399" s="37">
        <f t="shared" si="163"/>
        <v>0</v>
      </c>
      <c r="AP399" s="36">
        <f t="shared" si="160"/>
        <v>0</v>
      </c>
      <c r="AV399" s="115" t="str">
        <f t="shared" si="139"/>
        <v>RA2FARNHAM HOSPITAL - RA215</v>
      </c>
      <c r="AW399" s="116" t="s">
        <v>94</v>
      </c>
      <c r="AX399" s="116" t="s">
        <v>10130</v>
      </c>
      <c r="AY399" s="116" t="s">
        <v>94</v>
      </c>
      <c r="AZ399" s="116" t="s">
        <v>6890</v>
      </c>
      <c r="BA399" s="116" t="str">
        <f t="shared" si="140"/>
        <v>RA2</v>
      </c>
    </row>
    <row r="400" spans="1:53" hidden="1" x14ac:dyDescent="0.2">
      <c r="A400" s="37" t="e">
        <f t="shared" si="168"/>
        <v>#N/A</v>
      </c>
      <c r="B400" s="37" t="e">
        <f t="shared" si="169"/>
        <v>#N/A</v>
      </c>
      <c r="C400" s="37"/>
      <c r="D400" s="37">
        <f t="shared" si="170"/>
        <v>0</v>
      </c>
      <c r="E400" s="51">
        <f t="shared" si="147"/>
        <v>0</v>
      </c>
      <c r="F400" s="37" t="str">
        <f t="shared" si="148"/>
        <v/>
      </c>
      <c r="G400" s="51" t="str">
        <f t="shared" si="149"/>
        <v/>
      </c>
      <c r="H400" s="51">
        <f t="shared" si="150"/>
        <v>0</v>
      </c>
      <c r="I400" s="51">
        <f t="shared" si="151"/>
        <v>0</v>
      </c>
      <c r="J400" s="51">
        <f t="shared" si="171"/>
        <v>0</v>
      </c>
      <c r="K400" s="51">
        <f t="shared" si="172"/>
        <v>0</v>
      </c>
      <c r="L400" s="51">
        <f t="shared" si="152"/>
        <v>0</v>
      </c>
      <c r="M400" s="51">
        <f t="shared" si="153"/>
        <v>0</v>
      </c>
      <c r="N400" s="51">
        <f t="shared" si="154"/>
        <v>0</v>
      </c>
      <c r="O400" s="51"/>
      <c r="P400" s="51"/>
      <c r="Q400" s="51">
        <f t="shared" si="177"/>
        <v>0</v>
      </c>
      <c r="R400" s="51">
        <f t="shared" si="177"/>
        <v>0</v>
      </c>
      <c r="S400" s="51">
        <f t="shared" si="177"/>
        <v>0</v>
      </c>
      <c r="T400" s="51">
        <f t="shared" si="177"/>
        <v>0</v>
      </c>
      <c r="U400" s="51">
        <f t="shared" si="155"/>
        <v>0</v>
      </c>
      <c r="V400" s="51"/>
      <c r="W400" s="51"/>
      <c r="X400" s="51"/>
      <c r="Y400" s="37">
        <f t="shared" si="156"/>
        <v>0</v>
      </c>
      <c r="AC400" s="36">
        <f t="shared" si="174"/>
        <v>0</v>
      </c>
      <c r="AE400" s="36">
        <f t="shared" si="164"/>
        <v>0</v>
      </c>
      <c r="AF400" s="36">
        <f t="shared" si="165"/>
        <v>0</v>
      </c>
      <c r="AG400" s="36">
        <f t="shared" si="166"/>
        <v>0</v>
      </c>
      <c r="AH400" s="37"/>
      <c r="AK400" t="str">
        <f t="shared" si="161"/>
        <v/>
      </c>
      <c r="AL400" t="str">
        <f t="shared" si="175"/>
        <v/>
      </c>
      <c r="AM400" s="37">
        <f t="shared" si="162"/>
        <v>0</v>
      </c>
      <c r="AN400" s="37" t="b">
        <f t="shared" si="176"/>
        <v>0</v>
      </c>
      <c r="AO400" s="37">
        <f t="shared" si="163"/>
        <v>0</v>
      </c>
      <c r="AP400" s="36">
        <f t="shared" si="160"/>
        <v>0</v>
      </c>
      <c r="AV400" s="115" t="str">
        <f t="shared" si="139"/>
        <v>RA2FRIMLEY PARK HOSPITAL - RA245</v>
      </c>
      <c r="AW400" s="116" t="s">
        <v>95</v>
      </c>
      <c r="AX400" s="116" t="s">
        <v>10131</v>
      </c>
      <c r="AY400" s="116" t="s">
        <v>95</v>
      </c>
      <c r="AZ400" s="116" t="s">
        <v>5738</v>
      </c>
      <c r="BA400" s="116" t="str">
        <f t="shared" si="140"/>
        <v>RA2</v>
      </c>
    </row>
    <row r="401" spans="1:53" hidden="1" x14ac:dyDescent="0.2">
      <c r="A401" s="37" t="e">
        <f t="shared" si="168"/>
        <v>#N/A</v>
      </c>
      <c r="B401" s="37" t="e">
        <f t="shared" si="169"/>
        <v>#N/A</v>
      </c>
      <c r="C401" s="37"/>
      <c r="D401" s="37">
        <f t="shared" si="170"/>
        <v>0</v>
      </c>
      <c r="E401" s="51">
        <f t="shared" si="147"/>
        <v>0</v>
      </c>
      <c r="F401" s="37" t="str">
        <f t="shared" si="148"/>
        <v/>
      </c>
      <c r="G401" s="51" t="str">
        <f t="shared" si="149"/>
        <v/>
      </c>
      <c r="H401" s="51">
        <f t="shared" si="150"/>
        <v>0</v>
      </c>
      <c r="I401" s="51">
        <f t="shared" si="151"/>
        <v>0</v>
      </c>
      <c r="J401" s="51">
        <f t="shared" si="171"/>
        <v>0</v>
      </c>
      <c r="K401" s="51">
        <f t="shared" si="172"/>
        <v>0</v>
      </c>
      <c r="L401" s="51">
        <f t="shared" si="152"/>
        <v>0</v>
      </c>
      <c r="M401" s="51">
        <f t="shared" si="153"/>
        <v>0</v>
      </c>
      <c r="N401" s="51">
        <f t="shared" si="154"/>
        <v>0</v>
      </c>
      <c r="O401" s="51"/>
      <c r="P401" s="51"/>
      <c r="Q401" s="51">
        <f t="shared" si="177"/>
        <v>0</v>
      </c>
      <c r="R401" s="51">
        <f t="shared" si="177"/>
        <v>0</v>
      </c>
      <c r="S401" s="51">
        <f t="shared" si="177"/>
        <v>0</v>
      </c>
      <c r="T401" s="51">
        <f t="shared" si="177"/>
        <v>0</v>
      </c>
      <c r="U401" s="51">
        <f t="shared" si="155"/>
        <v>0</v>
      </c>
      <c r="V401" s="51"/>
      <c r="W401" s="51"/>
      <c r="X401" s="51"/>
      <c r="Y401" s="37">
        <f t="shared" si="156"/>
        <v>0</v>
      </c>
      <c r="AC401" s="36">
        <f t="shared" si="174"/>
        <v>0</v>
      </c>
      <c r="AE401" s="36">
        <f t="shared" si="164"/>
        <v>0</v>
      </c>
      <c r="AF401" s="36">
        <f t="shared" si="165"/>
        <v>0</v>
      </c>
      <c r="AG401" s="36">
        <f t="shared" si="166"/>
        <v>0</v>
      </c>
      <c r="AH401" s="37"/>
      <c r="AK401" t="str">
        <f t="shared" si="161"/>
        <v/>
      </c>
      <c r="AL401" t="str">
        <f t="shared" si="175"/>
        <v/>
      </c>
      <c r="AM401" s="37">
        <f t="shared" si="162"/>
        <v>0</v>
      </c>
      <c r="AN401" s="37" t="b">
        <f t="shared" si="176"/>
        <v>0</v>
      </c>
      <c r="AO401" s="37">
        <f t="shared" si="163"/>
        <v>0</v>
      </c>
      <c r="AP401" s="36">
        <f t="shared" si="160"/>
        <v>0</v>
      </c>
      <c r="AV401" s="115" t="str">
        <f t="shared" si="139"/>
        <v>RA2HASLEMERE HOSPITAL - RA219</v>
      </c>
      <c r="AW401" s="116" t="s">
        <v>334</v>
      </c>
      <c r="AX401" s="116" t="s">
        <v>10132</v>
      </c>
      <c r="AY401" s="116" t="s">
        <v>334</v>
      </c>
      <c r="AZ401" s="116" t="s">
        <v>6884</v>
      </c>
      <c r="BA401" s="116" t="str">
        <f t="shared" si="140"/>
        <v>RA2</v>
      </c>
    </row>
    <row r="402" spans="1:53" hidden="1" x14ac:dyDescent="0.2">
      <c r="A402" s="37" t="e">
        <f t="shared" si="168"/>
        <v>#N/A</v>
      </c>
      <c r="B402" s="37" t="e">
        <f t="shared" si="169"/>
        <v>#N/A</v>
      </c>
      <c r="C402" s="37"/>
      <c r="D402" s="37">
        <f t="shared" si="170"/>
        <v>0</v>
      </c>
      <c r="E402" s="51">
        <f t="shared" si="147"/>
        <v>0</v>
      </c>
      <c r="F402" s="37" t="str">
        <f t="shared" si="148"/>
        <v/>
      </c>
      <c r="G402" s="51" t="str">
        <f t="shared" si="149"/>
        <v/>
      </c>
      <c r="H402" s="51">
        <f t="shared" si="150"/>
        <v>0</v>
      </c>
      <c r="I402" s="51">
        <f t="shared" si="151"/>
        <v>0</v>
      </c>
      <c r="J402" s="51">
        <f t="shared" si="171"/>
        <v>0</v>
      </c>
      <c r="K402" s="51">
        <f t="shared" si="172"/>
        <v>0</v>
      </c>
      <c r="L402" s="51">
        <f t="shared" si="152"/>
        <v>0</v>
      </c>
      <c r="M402" s="51">
        <f t="shared" si="153"/>
        <v>0</v>
      </c>
      <c r="N402" s="51">
        <f t="shared" si="154"/>
        <v>0</v>
      </c>
      <c r="O402" s="51"/>
      <c r="P402" s="51"/>
      <c r="Q402" s="51">
        <f t="shared" si="177"/>
        <v>0</v>
      </c>
      <c r="R402" s="51">
        <f t="shared" si="177"/>
        <v>0</v>
      </c>
      <c r="S402" s="51">
        <f t="shared" si="177"/>
        <v>0</v>
      </c>
      <c r="T402" s="51">
        <f t="shared" si="177"/>
        <v>0</v>
      </c>
      <c r="U402" s="51">
        <f t="shared" si="155"/>
        <v>0</v>
      </c>
      <c r="V402" s="51"/>
      <c r="W402" s="51"/>
      <c r="X402" s="51"/>
      <c r="Y402" s="37">
        <f t="shared" si="156"/>
        <v>0</v>
      </c>
      <c r="AC402" s="36">
        <f t="shared" si="174"/>
        <v>0</v>
      </c>
      <c r="AE402" s="36">
        <f t="shared" si="164"/>
        <v>0</v>
      </c>
      <c r="AF402" s="36">
        <f t="shared" si="165"/>
        <v>0</v>
      </c>
      <c r="AG402" s="36">
        <f t="shared" si="166"/>
        <v>0</v>
      </c>
      <c r="AH402" s="37"/>
      <c r="AK402" t="str">
        <f t="shared" si="161"/>
        <v/>
      </c>
      <c r="AL402" t="str">
        <f t="shared" si="175"/>
        <v/>
      </c>
      <c r="AM402" s="37">
        <f t="shared" si="162"/>
        <v>0</v>
      </c>
      <c r="AN402" s="37" t="b">
        <f t="shared" si="176"/>
        <v>0</v>
      </c>
      <c r="AO402" s="37">
        <f t="shared" si="163"/>
        <v>0</v>
      </c>
      <c r="AP402" s="36">
        <f t="shared" si="160"/>
        <v>0</v>
      </c>
      <c r="AV402" s="115" t="str">
        <f t="shared" si="139"/>
        <v>RA2ROYAL SURREY COUNTY HOSPITAL - RA201</v>
      </c>
      <c r="AW402" s="116" t="s">
        <v>335</v>
      </c>
      <c r="AX402" s="116" t="s">
        <v>10133</v>
      </c>
      <c r="AY402" s="116" t="s">
        <v>335</v>
      </c>
      <c r="AZ402" s="116" t="s">
        <v>6882</v>
      </c>
      <c r="BA402" s="116" t="str">
        <f t="shared" si="140"/>
        <v>RA2</v>
      </c>
    </row>
    <row r="403" spans="1:53" hidden="1" x14ac:dyDescent="0.2">
      <c r="A403" s="37" t="e">
        <f t="shared" si="168"/>
        <v>#N/A</v>
      </c>
      <c r="B403" s="37" t="e">
        <f t="shared" si="169"/>
        <v>#N/A</v>
      </c>
      <c r="C403" s="37"/>
      <c r="D403" s="37">
        <f t="shared" si="170"/>
        <v>0</v>
      </c>
      <c r="E403" s="51">
        <f t="shared" si="147"/>
        <v>0</v>
      </c>
      <c r="F403" s="37" t="str">
        <f t="shared" si="148"/>
        <v/>
      </c>
      <c r="G403" s="51" t="str">
        <f t="shared" si="149"/>
        <v/>
      </c>
      <c r="H403" s="51">
        <f t="shared" si="150"/>
        <v>0</v>
      </c>
      <c r="I403" s="51">
        <f t="shared" si="151"/>
        <v>0</v>
      </c>
      <c r="J403" s="51">
        <f t="shared" si="171"/>
        <v>0</v>
      </c>
      <c r="K403" s="51">
        <f t="shared" si="172"/>
        <v>0</v>
      </c>
      <c r="L403" s="51">
        <f t="shared" si="152"/>
        <v>0</v>
      </c>
      <c r="M403" s="51">
        <f t="shared" si="153"/>
        <v>0</v>
      </c>
      <c r="N403" s="51">
        <f t="shared" si="154"/>
        <v>0</v>
      </c>
      <c r="O403" s="51"/>
      <c r="P403" s="51"/>
      <c r="Q403" s="51">
        <f t="shared" si="177"/>
        <v>0</v>
      </c>
      <c r="R403" s="51">
        <f t="shared" si="177"/>
        <v>0</v>
      </c>
      <c r="S403" s="51">
        <f t="shared" si="177"/>
        <v>0</v>
      </c>
      <c r="T403" s="51">
        <f t="shared" si="177"/>
        <v>0</v>
      </c>
      <c r="U403" s="51">
        <f t="shared" si="155"/>
        <v>0</v>
      </c>
      <c r="V403" s="51"/>
      <c r="W403" s="51"/>
      <c r="X403" s="51"/>
      <c r="Y403" s="37">
        <f t="shared" si="156"/>
        <v>0</v>
      </c>
      <c r="AC403" s="36">
        <f t="shared" si="174"/>
        <v>0</v>
      </c>
      <c r="AE403" s="36">
        <f t="shared" si="164"/>
        <v>0</v>
      </c>
      <c r="AF403" s="36">
        <f t="shared" si="165"/>
        <v>0</v>
      </c>
      <c r="AG403" s="36">
        <f t="shared" si="166"/>
        <v>0</v>
      </c>
      <c r="AH403" s="37"/>
      <c r="AK403" t="str">
        <f t="shared" si="161"/>
        <v/>
      </c>
      <c r="AL403" t="str">
        <f t="shared" si="175"/>
        <v/>
      </c>
      <c r="AM403" s="37">
        <f t="shared" si="162"/>
        <v>0</v>
      </c>
      <c r="AN403" s="37" t="b">
        <f t="shared" si="176"/>
        <v>0</v>
      </c>
      <c r="AO403" s="37">
        <f t="shared" si="163"/>
        <v>0</v>
      </c>
      <c r="AP403" s="36">
        <f t="shared" si="160"/>
        <v>0</v>
      </c>
      <c r="AV403" s="115" t="str">
        <f t="shared" si="139"/>
        <v>RA3CHILDREN'S SERVICES SOUTH - RA305</v>
      </c>
      <c r="AW403" s="116" t="s">
        <v>336</v>
      </c>
      <c r="AX403" s="116" t="s">
        <v>10134</v>
      </c>
      <c r="AY403" s="116" t="s">
        <v>336</v>
      </c>
      <c r="AZ403" s="116" t="s">
        <v>9033</v>
      </c>
      <c r="BA403" s="116" t="str">
        <f t="shared" si="140"/>
        <v>RA3</v>
      </c>
    </row>
    <row r="404" spans="1:53" hidden="1" x14ac:dyDescent="0.2">
      <c r="A404" s="37" t="e">
        <f t="shared" si="168"/>
        <v>#N/A</v>
      </c>
      <c r="B404" s="37" t="e">
        <f t="shared" si="169"/>
        <v>#N/A</v>
      </c>
      <c r="C404" s="37"/>
      <c r="D404" s="37">
        <f t="shared" si="170"/>
        <v>0</v>
      </c>
      <c r="E404" s="51">
        <f t="shared" si="147"/>
        <v>0</v>
      </c>
      <c r="F404" s="37" t="str">
        <f t="shared" si="148"/>
        <v/>
      </c>
      <c r="G404" s="51" t="str">
        <f t="shared" si="149"/>
        <v/>
      </c>
      <c r="H404" s="51">
        <f t="shared" si="150"/>
        <v>0</v>
      </c>
      <c r="I404" s="51">
        <f t="shared" si="151"/>
        <v>0</v>
      </c>
      <c r="J404" s="51">
        <f t="shared" si="171"/>
        <v>0</v>
      </c>
      <c r="K404" s="51">
        <f t="shared" si="172"/>
        <v>0</v>
      </c>
      <c r="L404" s="51">
        <f t="shared" si="152"/>
        <v>0</v>
      </c>
      <c r="M404" s="51">
        <f t="shared" si="153"/>
        <v>0</v>
      </c>
      <c r="N404" s="51">
        <f t="shared" si="154"/>
        <v>0</v>
      </c>
      <c r="O404" s="51"/>
      <c r="P404" s="51"/>
      <c r="Q404" s="51">
        <f t="shared" si="177"/>
        <v>0</v>
      </c>
      <c r="R404" s="51">
        <f t="shared" si="177"/>
        <v>0</v>
      </c>
      <c r="S404" s="51">
        <f t="shared" si="177"/>
        <v>0</v>
      </c>
      <c r="T404" s="51">
        <f t="shared" si="177"/>
        <v>0</v>
      </c>
      <c r="U404" s="51">
        <f t="shared" si="155"/>
        <v>0</v>
      </c>
      <c r="V404" s="51"/>
      <c r="W404" s="51"/>
      <c r="X404" s="51"/>
      <c r="Y404" s="37">
        <f t="shared" si="156"/>
        <v>0</v>
      </c>
      <c r="AC404" s="36">
        <f t="shared" si="174"/>
        <v>0</v>
      </c>
      <c r="AE404" s="36">
        <f t="shared" si="164"/>
        <v>0</v>
      </c>
      <c r="AF404" s="36">
        <f t="shared" si="165"/>
        <v>0</v>
      </c>
      <c r="AG404" s="36">
        <f t="shared" si="166"/>
        <v>0</v>
      </c>
      <c r="AH404" s="37"/>
      <c r="AK404" t="str">
        <f t="shared" si="161"/>
        <v/>
      </c>
      <c r="AL404" t="str">
        <f t="shared" si="175"/>
        <v/>
      </c>
      <c r="AM404" s="37">
        <f t="shared" si="162"/>
        <v>0</v>
      </c>
      <c r="AN404" s="37" t="b">
        <f t="shared" si="176"/>
        <v>0</v>
      </c>
      <c r="AO404" s="37">
        <f t="shared" si="163"/>
        <v>0</v>
      </c>
      <c r="AP404" s="36">
        <f t="shared" si="160"/>
        <v>0</v>
      </c>
      <c r="AV404" s="115" t="str">
        <f t="shared" si="139"/>
        <v>RA3WESTON GENERAL HOSPITAL - RA301</v>
      </c>
      <c r="AW404" s="116" t="s">
        <v>337</v>
      </c>
      <c r="AX404" s="116" t="s">
        <v>10135</v>
      </c>
      <c r="AY404" s="116" t="s">
        <v>337</v>
      </c>
      <c r="AZ404" s="116" t="s">
        <v>9034</v>
      </c>
      <c r="BA404" s="116" t="str">
        <f t="shared" si="140"/>
        <v>RA3</v>
      </c>
    </row>
    <row r="405" spans="1:53" hidden="1" x14ac:dyDescent="0.2">
      <c r="A405" s="37" t="e">
        <f t="shared" si="168"/>
        <v>#N/A</v>
      </c>
      <c r="B405" s="37" t="e">
        <f t="shared" si="169"/>
        <v>#N/A</v>
      </c>
      <c r="C405" s="37"/>
      <c r="D405" s="37">
        <f t="shared" si="170"/>
        <v>0</v>
      </c>
      <c r="E405" s="51">
        <f t="shared" si="147"/>
        <v>0</v>
      </c>
      <c r="F405" s="37" t="str">
        <f t="shared" si="148"/>
        <v/>
      </c>
      <c r="G405" s="51" t="str">
        <f t="shared" si="149"/>
        <v/>
      </c>
      <c r="H405" s="51">
        <f t="shared" si="150"/>
        <v>0</v>
      </c>
      <c r="I405" s="51">
        <f t="shared" si="151"/>
        <v>0</v>
      </c>
      <c r="J405" s="51">
        <f t="shared" si="171"/>
        <v>0</v>
      </c>
      <c r="K405" s="51">
        <f t="shared" si="172"/>
        <v>0</v>
      </c>
      <c r="L405" s="51">
        <f t="shared" si="152"/>
        <v>0</v>
      </c>
      <c r="M405" s="51">
        <f t="shared" si="153"/>
        <v>0</v>
      </c>
      <c r="N405" s="51">
        <f t="shared" si="154"/>
        <v>0</v>
      </c>
      <c r="O405" s="51"/>
      <c r="P405" s="51"/>
      <c r="Q405" s="51">
        <f t="shared" si="177"/>
        <v>0</v>
      </c>
      <c r="R405" s="51">
        <f t="shared" si="177"/>
        <v>0</v>
      </c>
      <c r="S405" s="51">
        <f t="shared" si="177"/>
        <v>0</v>
      </c>
      <c r="T405" s="51">
        <f t="shared" si="177"/>
        <v>0</v>
      </c>
      <c r="U405" s="51">
        <f t="shared" si="155"/>
        <v>0</v>
      </c>
      <c r="V405" s="51"/>
      <c r="W405" s="51"/>
      <c r="X405" s="51"/>
      <c r="Y405" s="37">
        <f t="shared" si="156"/>
        <v>0</v>
      </c>
      <c r="AC405" s="36">
        <f t="shared" si="174"/>
        <v>0</v>
      </c>
      <c r="AE405" s="36">
        <f t="shared" si="164"/>
        <v>0</v>
      </c>
      <c r="AF405" s="36">
        <f t="shared" si="165"/>
        <v>0</v>
      </c>
      <c r="AG405" s="36">
        <f t="shared" si="166"/>
        <v>0</v>
      </c>
      <c r="AH405" s="37"/>
      <c r="AK405" t="str">
        <f t="shared" si="161"/>
        <v/>
      </c>
      <c r="AL405" t="str">
        <f t="shared" si="175"/>
        <v/>
      </c>
      <c r="AM405" s="37">
        <f t="shared" si="162"/>
        <v>0</v>
      </c>
      <c r="AN405" s="37" t="b">
        <f t="shared" si="176"/>
        <v>0</v>
      </c>
      <c r="AO405" s="37">
        <f t="shared" si="163"/>
        <v>0</v>
      </c>
      <c r="AP405" s="36">
        <f t="shared" si="160"/>
        <v>0</v>
      </c>
      <c r="AV405" s="115" t="str">
        <f t="shared" si="139"/>
        <v>RA4YEOVIL DISTRICT HOSPITAL - RA430</v>
      </c>
      <c r="AW405" s="116" t="s">
        <v>338</v>
      </c>
      <c r="AX405" s="116" t="s">
        <v>10136</v>
      </c>
      <c r="AY405" s="116" t="s">
        <v>338</v>
      </c>
      <c r="AZ405" s="116" t="s">
        <v>9035</v>
      </c>
      <c r="BA405" s="116" t="str">
        <f t="shared" si="140"/>
        <v>RA4</v>
      </c>
    </row>
    <row r="406" spans="1:53" hidden="1" x14ac:dyDescent="0.2">
      <c r="A406" s="37" t="e">
        <f t="shared" si="168"/>
        <v>#N/A</v>
      </c>
      <c r="B406" s="37" t="e">
        <f t="shared" si="169"/>
        <v>#N/A</v>
      </c>
      <c r="C406" s="37"/>
      <c r="D406" s="37">
        <f t="shared" si="170"/>
        <v>0</v>
      </c>
      <c r="E406" s="51">
        <f t="shared" si="147"/>
        <v>0</v>
      </c>
      <c r="F406" s="37" t="str">
        <f t="shared" si="148"/>
        <v/>
      </c>
      <c r="G406" s="51" t="str">
        <f t="shared" si="149"/>
        <v/>
      </c>
      <c r="H406" s="51">
        <f t="shared" si="150"/>
        <v>0</v>
      </c>
      <c r="I406" s="51">
        <f t="shared" si="151"/>
        <v>0</v>
      </c>
      <c r="J406" s="51">
        <f t="shared" si="171"/>
        <v>0</v>
      </c>
      <c r="K406" s="51">
        <f t="shared" si="172"/>
        <v>0</v>
      </c>
      <c r="L406" s="51">
        <f t="shared" si="152"/>
        <v>0</v>
      </c>
      <c r="M406" s="51">
        <f t="shared" si="153"/>
        <v>0</v>
      </c>
      <c r="N406" s="51">
        <f t="shared" si="154"/>
        <v>0</v>
      </c>
      <c r="O406" s="51"/>
      <c r="P406" s="51"/>
      <c r="Q406" s="51">
        <f t="shared" si="177"/>
        <v>0</v>
      </c>
      <c r="R406" s="51">
        <f t="shared" si="177"/>
        <v>0</v>
      </c>
      <c r="S406" s="51">
        <f t="shared" si="177"/>
        <v>0</v>
      </c>
      <c r="T406" s="51">
        <f t="shared" si="177"/>
        <v>0</v>
      </c>
      <c r="U406" s="51">
        <f t="shared" si="155"/>
        <v>0</v>
      </c>
      <c r="V406" s="51"/>
      <c r="W406" s="51"/>
      <c r="X406" s="51"/>
      <c r="Y406" s="37">
        <f t="shared" si="156"/>
        <v>0</v>
      </c>
      <c r="AC406" s="36">
        <f t="shared" si="174"/>
        <v>0</v>
      </c>
      <c r="AE406" s="36">
        <f t="shared" si="164"/>
        <v>0</v>
      </c>
      <c r="AF406" s="36">
        <f t="shared" si="165"/>
        <v>0</v>
      </c>
      <c r="AG406" s="36">
        <f t="shared" si="166"/>
        <v>0</v>
      </c>
      <c r="AH406" s="37"/>
      <c r="AK406" t="str">
        <f t="shared" si="161"/>
        <v/>
      </c>
      <c r="AL406" t="str">
        <f t="shared" si="175"/>
        <v/>
      </c>
      <c r="AM406" s="37">
        <f t="shared" si="162"/>
        <v>0</v>
      </c>
      <c r="AN406" s="37" t="b">
        <f t="shared" si="176"/>
        <v>0</v>
      </c>
      <c r="AO406" s="37">
        <f t="shared" si="163"/>
        <v>0</v>
      </c>
      <c r="AP406" s="36">
        <f t="shared" si="160"/>
        <v>0</v>
      </c>
      <c r="AV406" s="115" t="str">
        <f t="shared" si="139"/>
        <v>RA7BRISTOL EYE HOSPITAL - RA708</v>
      </c>
      <c r="AW406" s="116" t="s">
        <v>339</v>
      </c>
      <c r="AX406" s="116" t="s">
        <v>10137</v>
      </c>
      <c r="AY406" s="116" t="s">
        <v>339</v>
      </c>
      <c r="AZ406" s="116" t="s">
        <v>9036</v>
      </c>
      <c r="BA406" s="116" t="str">
        <f t="shared" si="140"/>
        <v>RA7</v>
      </c>
    </row>
    <row r="407" spans="1:53" hidden="1" x14ac:dyDescent="0.2">
      <c r="A407" s="37" t="e">
        <f t="shared" ref="A407:A414" si="178">VLOOKUP($D206,$AW:$AW,1,0)</f>
        <v>#N/A</v>
      </c>
      <c r="B407" s="37" t="e">
        <f t="shared" ref="B407:B414" si="179">VLOOKUP($E206,$AX:$AX,1,0)</f>
        <v>#N/A</v>
      </c>
      <c r="C407" s="37"/>
      <c r="D407" s="37">
        <f t="shared" ref="D407:D414" si="180">IF(D206="",0,IF(ISERROR(VLOOKUP(D206,$AW$3:$AW$249,1,0)),0,IF(VLOOKUP(D206,$AW$3:$BA$249,5,0)=$B$8,0,1)))</f>
        <v>0</v>
      </c>
      <c r="E407" s="51">
        <f t="shared" si="147"/>
        <v>0</v>
      </c>
      <c r="F407" s="37" t="str">
        <f t="shared" si="148"/>
        <v/>
      </c>
      <c r="G407" s="51" t="str">
        <f t="shared" si="149"/>
        <v/>
      </c>
      <c r="H407" s="51">
        <f t="shared" si="150"/>
        <v>0</v>
      </c>
      <c r="I407" s="51">
        <f t="shared" si="151"/>
        <v>0</v>
      </c>
      <c r="J407" s="51">
        <f t="shared" ref="J407:K414" si="181">IF(G206="",0,IF(ISERROR(VLOOKUP(G206,$Z$14:$Z$98,1,FALSE)),1,0))</f>
        <v>0</v>
      </c>
      <c r="K407" s="51">
        <f t="shared" si="181"/>
        <v>0</v>
      </c>
      <c r="L407" s="51">
        <f t="shared" si="152"/>
        <v>0</v>
      </c>
      <c r="M407" s="51">
        <f t="shared" si="153"/>
        <v>0</v>
      </c>
      <c r="N407" s="51">
        <f t="shared" si="154"/>
        <v>0</v>
      </c>
      <c r="O407" s="51"/>
      <c r="P407" s="51"/>
      <c r="Q407" s="51">
        <f t="shared" ref="Q407:T414" si="182">IF(Q206="",0,IF(Q206&gt;100%,1,0))</f>
        <v>0</v>
      </c>
      <c r="R407" s="51">
        <f t="shared" si="182"/>
        <v>0</v>
      </c>
      <c r="S407" s="51">
        <f t="shared" si="182"/>
        <v>0</v>
      </c>
      <c r="T407" s="51">
        <f t="shared" si="182"/>
        <v>0</v>
      </c>
      <c r="U407" s="51">
        <f t="shared" si="155"/>
        <v>0</v>
      </c>
      <c r="V407" s="51"/>
      <c r="W407" s="51"/>
      <c r="X407" s="51"/>
      <c r="Y407" s="37">
        <f t="shared" si="156"/>
        <v>0</v>
      </c>
      <c r="AC407" s="36">
        <f t="shared" si="174"/>
        <v>0</v>
      </c>
      <c r="AE407" s="36">
        <f t="shared" si="164"/>
        <v>0</v>
      </c>
      <c r="AF407" s="36">
        <f t="shared" si="165"/>
        <v>0</v>
      </c>
      <c r="AG407" s="36">
        <f t="shared" si="166"/>
        <v>0</v>
      </c>
      <c r="AH407" s="37"/>
      <c r="AK407" t="str">
        <f t="shared" si="161"/>
        <v/>
      </c>
      <c r="AL407" t="str">
        <f t="shared" si="175"/>
        <v/>
      </c>
      <c r="AM407" s="37">
        <f t="shared" si="162"/>
        <v>0</v>
      </c>
      <c r="AN407" s="37" t="b">
        <f t="shared" si="176"/>
        <v>0</v>
      </c>
      <c r="AO407" s="37">
        <f t="shared" si="163"/>
        <v>0</v>
      </c>
      <c r="AP407" s="36">
        <f t="shared" si="160"/>
        <v>0</v>
      </c>
      <c r="AV407" s="115" t="str">
        <f t="shared" si="139"/>
        <v>RA7BRISTOL GENERAL HOSPITAL - RA702</v>
      </c>
      <c r="AW407" s="116" t="s">
        <v>340</v>
      </c>
      <c r="AX407" s="116" t="s">
        <v>10138</v>
      </c>
      <c r="AY407" s="116" t="s">
        <v>340</v>
      </c>
      <c r="AZ407" s="116" t="s">
        <v>9037</v>
      </c>
      <c r="BA407" s="116" t="str">
        <f t="shared" si="140"/>
        <v>RA7</v>
      </c>
    </row>
    <row r="408" spans="1:53" hidden="1" x14ac:dyDescent="0.2">
      <c r="A408" s="37" t="e">
        <f t="shared" si="178"/>
        <v>#N/A</v>
      </c>
      <c r="B408" s="37" t="e">
        <f t="shared" si="179"/>
        <v>#N/A</v>
      </c>
      <c r="C408" s="37"/>
      <c r="D408" s="37">
        <f t="shared" si="180"/>
        <v>0</v>
      </c>
      <c r="E408" s="51">
        <f t="shared" ref="E408:E414" si="183">IF(E207="",0,IF(G207="",1,0))</f>
        <v>0</v>
      </c>
      <c r="F408" s="37" t="str">
        <f t="shared" ref="F408:F414" si="184">IF(E207="","",IF(SUM(I207,K207,M207,O207)=0,1,0))</f>
        <v/>
      </c>
      <c r="G408" s="51" t="str">
        <f t="shared" ref="G408:G414" si="185">IF(E207="","",IF(SUM(J207,L207,N207,P207)=0,1,0))</f>
        <v/>
      </c>
      <c r="H408" s="51">
        <f t="shared" ref="H408:H414" si="186">IF(E207="",0,IF(SUM(I207:P207)&lt;1448,1,0))</f>
        <v>0</v>
      </c>
      <c r="I408" s="51">
        <f t="shared" ref="I408:I414" si="187">IF(E207="",0,IF((J207+L207+N207+P207)&gt;30000,1,0))</f>
        <v>0</v>
      </c>
      <c r="J408" s="51">
        <f t="shared" si="181"/>
        <v>0</v>
      </c>
      <c r="K408" s="51">
        <f t="shared" si="181"/>
        <v>0</v>
      </c>
      <c r="L408" s="51">
        <f t="shared" ref="L408:L414" si="188">IF(E207="",0,IF(D207="",1,0))</f>
        <v>0</v>
      </c>
      <c r="M408" s="51">
        <f t="shared" ref="M408:M414" si="189">IF(OR(I207&lt;&gt;"",K207&lt;&gt;"",J207&lt;&gt;"",L207&lt;&gt;"",M207&lt;&gt;"",N207&lt;&gt;"",O207&lt;&gt;"",P207&lt;&gt;"",F207&lt;&gt;"",G207&lt;&gt;"",H207&lt;&gt;""),IF(E207="",1,0),0)</f>
        <v>0</v>
      </c>
      <c r="N408" s="51">
        <f t="shared" ref="N408:N414" si="190">IF(E207="",0,IF(F207="",1,0))</f>
        <v>0</v>
      </c>
      <c r="O408" s="51"/>
      <c r="P408" s="51"/>
      <c r="Q408" s="51">
        <f t="shared" si="182"/>
        <v>0</v>
      </c>
      <c r="R408" s="51">
        <f t="shared" si="182"/>
        <v>0</v>
      </c>
      <c r="S408" s="51">
        <f t="shared" si="182"/>
        <v>0</v>
      </c>
      <c r="T408" s="51">
        <f t="shared" si="182"/>
        <v>0</v>
      </c>
      <c r="U408" s="51">
        <f t="shared" ref="U408:U414" si="191">IF(AND(SUM(J207,L207,N207,P207)&gt;0,U207=0),1,0)</f>
        <v>0</v>
      </c>
      <c r="V408" s="51"/>
      <c r="W408" s="51"/>
      <c r="X408" s="51"/>
      <c r="Y408" s="37">
        <f t="shared" ref="Y408:Y415" si="192">SUM(H408:T408)</f>
        <v>0</v>
      </c>
      <c r="AC408" s="36">
        <f t="shared" ref="AC408:AC415" si="193">IF(Q206="",0, IF(Q206="-",0,IF(Q206&gt;100%,1,0)))</f>
        <v>0</v>
      </c>
      <c r="AE408" s="36">
        <f t="shared" si="164"/>
        <v>0</v>
      </c>
      <c r="AF408" s="36">
        <f t="shared" si="165"/>
        <v>0</v>
      </c>
      <c r="AG408" s="36">
        <f t="shared" si="166"/>
        <v>0</v>
      </c>
      <c r="AH408" s="37"/>
      <c r="AK408" t="str">
        <f t="shared" si="161"/>
        <v/>
      </c>
      <c r="AL408" t="str">
        <f t="shared" ref="AL408:AL414" si="194">IF(AK408="","",(IF(COUNTIF($AK$216:$AK$414,AK408)&gt;1,1,0))=1)</f>
        <v/>
      </c>
      <c r="AM408" s="37">
        <f t="shared" si="162"/>
        <v>0</v>
      </c>
      <c r="AN408" s="37" t="b">
        <f t="shared" ref="AN408:AN415" si="195">IF(E206="",(COUNTA(E207)=1),"Complete")</f>
        <v>0</v>
      </c>
      <c r="AO408" s="37">
        <f t="shared" si="163"/>
        <v>0</v>
      </c>
      <c r="AP408" s="36">
        <f t="shared" ref="AP408:AP415" si="196">IF(G206="",0,IF(G206=H206,1,0))</f>
        <v>0</v>
      </c>
      <c r="AV408" s="115" t="str">
        <f t="shared" si="139"/>
        <v>RA7BRISTOL HAEMATOLOGY AND ONCOLOGY CENTRE - RA710</v>
      </c>
      <c r="AW408" s="116" t="s">
        <v>341</v>
      </c>
      <c r="AX408" s="116" t="s">
        <v>10139</v>
      </c>
      <c r="AY408" s="116" t="s">
        <v>341</v>
      </c>
      <c r="AZ408" s="116" t="s">
        <v>9038</v>
      </c>
      <c r="BA408" s="116" t="str">
        <f t="shared" si="140"/>
        <v>RA7</v>
      </c>
    </row>
    <row r="409" spans="1:53" hidden="1" x14ac:dyDescent="0.2">
      <c r="A409" s="37" t="e">
        <f t="shared" si="178"/>
        <v>#N/A</v>
      </c>
      <c r="B409" s="37" t="e">
        <f t="shared" si="179"/>
        <v>#N/A</v>
      </c>
      <c r="C409" s="37"/>
      <c r="D409" s="37">
        <f t="shared" si="180"/>
        <v>0</v>
      </c>
      <c r="E409" s="51">
        <f t="shared" si="183"/>
        <v>0</v>
      </c>
      <c r="F409" s="37" t="str">
        <f t="shared" si="184"/>
        <v/>
      </c>
      <c r="G409" s="51" t="str">
        <f t="shared" si="185"/>
        <v/>
      </c>
      <c r="H409" s="51">
        <f t="shared" si="186"/>
        <v>0</v>
      </c>
      <c r="I409" s="51">
        <f t="shared" si="187"/>
        <v>0</v>
      </c>
      <c r="J409" s="51">
        <f t="shared" si="181"/>
        <v>0</v>
      </c>
      <c r="K409" s="51">
        <f t="shared" si="181"/>
        <v>0</v>
      </c>
      <c r="L409" s="51">
        <f t="shared" si="188"/>
        <v>0</v>
      </c>
      <c r="M409" s="51">
        <f t="shared" si="189"/>
        <v>0</v>
      </c>
      <c r="N409" s="51">
        <f t="shared" si="190"/>
        <v>0</v>
      </c>
      <c r="O409" s="51"/>
      <c r="P409" s="51"/>
      <c r="Q409" s="51">
        <f t="shared" si="182"/>
        <v>0</v>
      </c>
      <c r="R409" s="51">
        <f t="shared" si="182"/>
        <v>0</v>
      </c>
      <c r="S409" s="51">
        <f t="shared" si="182"/>
        <v>0</v>
      </c>
      <c r="T409" s="51">
        <f t="shared" si="182"/>
        <v>0</v>
      </c>
      <c r="U409" s="51">
        <f t="shared" si="191"/>
        <v>0</v>
      </c>
      <c r="V409" s="51"/>
      <c r="W409" s="51"/>
      <c r="X409" s="51"/>
      <c r="Y409" s="37">
        <f t="shared" si="192"/>
        <v>0</v>
      </c>
      <c r="AC409" s="36">
        <f t="shared" si="193"/>
        <v>0</v>
      </c>
      <c r="AE409" s="36">
        <f t="shared" si="164"/>
        <v>0</v>
      </c>
      <c r="AF409" s="36">
        <f t="shared" si="165"/>
        <v>0</v>
      </c>
      <c r="AG409" s="36">
        <f t="shared" si="166"/>
        <v>0</v>
      </c>
      <c r="AH409" s="37"/>
      <c r="AK409" t="str">
        <f t="shared" ref="AK409:AK414" si="197">CONCATENATE(D207,E207,F207)</f>
        <v/>
      </c>
      <c r="AL409" t="str">
        <f t="shared" si="194"/>
        <v/>
      </c>
      <c r="AM409" s="37">
        <f t="shared" ref="AM409:AM414" si="198">IF(AL409=TRUE,1,0)</f>
        <v>0</v>
      </c>
      <c r="AN409" s="37" t="b">
        <f t="shared" si="195"/>
        <v>0</v>
      </c>
      <c r="AO409" s="37">
        <f t="shared" ref="AO409:AO415" si="199">IF(AN409="Complete",0, IF(AN409=TRUE, 1, IF(AN409=FALSE,0,0)))</f>
        <v>0</v>
      </c>
      <c r="AP409" s="36">
        <f t="shared" si="196"/>
        <v>0</v>
      </c>
      <c r="AV409" s="115" t="str">
        <f t="shared" si="139"/>
        <v>RA7BRISTOL HOMEOPATHIC HOSPITAL - RA703</v>
      </c>
      <c r="AW409" s="116" t="s">
        <v>342</v>
      </c>
      <c r="AX409" s="116" t="s">
        <v>10140</v>
      </c>
      <c r="AY409" s="116" t="s">
        <v>342</v>
      </c>
      <c r="AZ409" s="116" t="s">
        <v>9039</v>
      </c>
      <c r="BA409" s="116" t="str">
        <f t="shared" si="140"/>
        <v>RA7</v>
      </c>
    </row>
    <row r="410" spans="1:53" hidden="1" x14ac:dyDescent="0.2">
      <c r="A410" s="37" t="e">
        <f t="shared" si="178"/>
        <v>#N/A</v>
      </c>
      <c r="B410" s="37" t="e">
        <f t="shared" si="179"/>
        <v>#N/A</v>
      </c>
      <c r="C410" s="37"/>
      <c r="D410" s="37">
        <f t="shared" si="180"/>
        <v>0</v>
      </c>
      <c r="E410" s="51">
        <f t="shared" si="183"/>
        <v>0</v>
      </c>
      <c r="F410" s="37" t="str">
        <f t="shared" si="184"/>
        <v/>
      </c>
      <c r="G410" s="51" t="str">
        <f t="shared" si="185"/>
        <v/>
      </c>
      <c r="H410" s="51">
        <f t="shared" si="186"/>
        <v>0</v>
      </c>
      <c r="I410" s="51">
        <f t="shared" si="187"/>
        <v>0</v>
      </c>
      <c r="J410" s="51">
        <f t="shared" si="181"/>
        <v>0</v>
      </c>
      <c r="K410" s="51">
        <f t="shared" si="181"/>
        <v>0</v>
      </c>
      <c r="L410" s="51">
        <f t="shared" si="188"/>
        <v>0</v>
      </c>
      <c r="M410" s="51">
        <f t="shared" si="189"/>
        <v>0</v>
      </c>
      <c r="N410" s="51">
        <f t="shared" si="190"/>
        <v>0</v>
      </c>
      <c r="O410" s="51"/>
      <c r="P410" s="51"/>
      <c r="Q410" s="51">
        <f t="shared" si="182"/>
        <v>0</v>
      </c>
      <c r="R410" s="51">
        <f t="shared" si="182"/>
        <v>0</v>
      </c>
      <c r="S410" s="51">
        <f t="shared" si="182"/>
        <v>0</v>
      </c>
      <c r="T410" s="51">
        <f t="shared" si="182"/>
        <v>0</v>
      </c>
      <c r="U410" s="51">
        <f t="shared" si="191"/>
        <v>0</v>
      </c>
      <c r="V410" s="51"/>
      <c r="W410" s="51"/>
      <c r="X410" s="51"/>
      <c r="Y410" s="37">
        <f t="shared" si="192"/>
        <v>0</v>
      </c>
      <c r="AC410" s="36">
        <f t="shared" si="193"/>
        <v>0</v>
      </c>
      <c r="AE410" s="36">
        <f t="shared" si="164"/>
        <v>0</v>
      </c>
      <c r="AF410" s="36">
        <f t="shared" si="165"/>
        <v>0</v>
      </c>
      <c r="AG410" s="36">
        <f t="shared" si="166"/>
        <v>0</v>
      </c>
      <c r="AH410" s="37"/>
      <c r="AK410" t="str">
        <f t="shared" si="197"/>
        <v/>
      </c>
      <c r="AL410" t="str">
        <f t="shared" si="194"/>
        <v/>
      </c>
      <c r="AM410" s="37">
        <f t="shared" si="198"/>
        <v>0</v>
      </c>
      <c r="AN410" s="37" t="b">
        <f t="shared" si="195"/>
        <v>0</v>
      </c>
      <c r="AO410" s="37">
        <f t="shared" si="199"/>
        <v>0</v>
      </c>
      <c r="AP410" s="36">
        <f t="shared" si="196"/>
        <v>0</v>
      </c>
      <c r="AV410" s="115" t="str">
        <f t="shared" si="139"/>
        <v>RA7BRISTOL ROYAL HOSPITAL FOR CHILDREN - RA723</v>
      </c>
      <c r="AW410" s="116" t="s">
        <v>343</v>
      </c>
      <c r="AX410" s="116" t="s">
        <v>10141</v>
      </c>
      <c r="AY410" s="116" t="s">
        <v>343</v>
      </c>
      <c r="AZ410" s="116" t="s">
        <v>9040</v>
      </c>
      <c r="BA410" s="116" t="str">
        <f t="shared" si="140"/>
        <v>RA7</v>
      </c>
    </row>
    <row r="411" spans="1:53" hidden="1" x14ac:dyDescent="0.2">
      <c r="A411" s="37" t="e">
        <f t="shared" si="178"/>
        <v>#N/A</v>
      </c>
      <c r="B411" s="37" t="e">
        <f t="shared" si="179"/>
        <v>#N/A</v>
      </c>
      <c r="C411" s="37"/>
      <c r="D411" s="37">
        <f t="shared" si="180"/>
        <v>0</v>
      </c>
      <c r="E411" s="51">
        <f t="shared" si="183"/>
        <v>0</v>
      </c>
      <c r="F411" s="37" t="str">
        <f t="shared" si="184"/>
        <v/>
      </c>
      <c r="G411" s="51" t="str">
        <f t="shared" si="185"/>
        <v/>
      </c>
      <c r="H411" s="51">
        <f t="shared" si="186"/>
        <v>0</v>
      </c>
      <c r="I411" s="51">
        <f t="shared" si="187"/>
        <v>0</v>
      </c>
      <c r="J411" s="51">
        <f t="shared" si="181"/>
        <v>0</v>
      </c>
      <c r="K411" s="51">
        <f t="shared" si="181"/>
        <v>0</v>
      </c>
      <c r="L411" s="51">
        <f t="shared" si="188"/>
        <v>0</v>
      </c>
      <c r="M411" s="51">
        <f t="shared" si="189"/>
        <v>0</v>
      </c>
      <c r="N411" s="51">
        <f t="shared" si="190"/>
        <v>0</v>
      </c>
      <c r="O411" s="51"/>
      <c r="P411" s="51"/>
      <c r="Q411" s="51">
        <f t="shared" si="182"/>
        <v>0</v>
      </c>
      <c r="R411" s="51">
        <f t="shared" si="182"/>
        <v>0</v>
      </c>
      <c r="S411" s="51">
        <f t="shared" si="182"/>
        <v>0</v>
      </c>
      <c r="T411" s="51">
        <f t="shared" si="182"/>
        <v>0</v>
      </c>
      <c r="U411" s="51">
        <f t="shared" si="191"/>
        <v>0</v>
      </c>
      <c r="V411" s="51"/>
      <c r="W411" s="51"/>
      <c r="X411" s="51"/>
      <c r="Y411" s="37">
        <f t="shared" si="192"/>
        <v>0</v>
      </c>
      <c r="AC411" s="36">
        <f t="shared" si="193"/>
        <v>0</v>
      </c>
      <c r="AE411" s="36">
        <f t="shared" si="164"/>
        <v>0</v>
      </c>
      <c r="AF411" s="36">
        <f t="shared" si="165"/>
        <v>0</v>
      </c>
      <c r="AG411" s="36">
        <f t="shared" si="166"/>
        <v>0</v>
      </c>
      <c r="AH411" s="37"/>
      <c r="AK411" t="str">
        <f t="shared" si="197"/>
        <v/>
      </c>
      <c r="AL411" t="str">
        <f t="shared" si="194"/>
        <v/>
      </c>
      <c r="AM411" s="37">
        <f t="shared" si="198"/>
        <v>0</v>
      </c>
      <c r="AN411" s="37" t="b">
        <f t="shared" si="195"/>
        <v>0</v>
      </c>
      <c r="AO411" s="37">
        <f t="shared" si="199"/>
        <v>0</v>
      </c>
      <c r="AP411" s="36">
        <f t="shared" si="196"/>
        <v>0</v>
      </c>
      <c r="AV411" s="115" t="str">
        <f t="shared" si="139"/>
        <v>RA7BRISTOL ROYAL INFIRMARY - RA701</v>
      </c>
      <c r="AW411" s="116" t="s">
        <v>344</v>
      </c>
      <c r="AX411" s="116" t="s">
        <v>10142</v>
      </c>
      <c r="AY411" s="116" t="s">
        <v>344</v>
      </c>
      <c r="AZ411" s="116" t="s">
        <v>4859</v>
      </c>
      <c r="BA411" s="116" t="str">
        <f t="shared" si="140"/>
        <v>RA7</v>
      </c>
    </row>
    <row r="412" spans="1:53" hidden="1" x14ac:dyDescent="0.2">
      <c r="A412" s="37" t="e">
        <f t="shared" si="178"/>
        <v>#N/A</v>
      </c>
      <c r="B412" s="37" t="e">
        <f t="shared" si="179"/>
        <v>#N/A</v>
      </c>
      <c r="C412" s="37"/>
      <c r="D412" s="37">
        <f t="shared" si="180"/>
        <v>0</v>
      </c>
      <c r="E412" s="51">
        <f t="shared" si="183"/>
        <v>0</v>
      </c>
      <c r="F412" s="37" t="str">
        <f t="shared" si="184"/>
        <v/>
      </c>
      <c r="G412" s="51" t="str">
        <f t="shared" si="185"/>
        <v/>
      </c>
      <c r="H412" s="51">
        <f t="shared" si="186"/>
        <v>0</v>
      </c>
      <c r="I412" s="51">
        <f t="shared" si="187"/>
        <v>0</v>
      </c>
      <c r="J412" s="51">
        <f t="shared" si="181"/>
        <v>0</v>
      </c>
      <c r="K412" s="51">
        <f t="shared" si="181"/>
        <v>0</v>
      </c>
      <c r="L412" s="51">
        <f t="shared" si="188"/>
        <v>0</v>
      </c>
      <c r="M412" s="51">
        <f t="shared" si="189"/>
        <v>0</v>
      </c>
      <c r="N412" s="51">
        <f t="shared" si="190"/>
        <v>0</v>
      </c>
      <c r="O412" s="51"/>
      <c r="P412" s="51"/>
      <c r="Q412" s="51">
        <f t="shared" si="182"/>
        <v>0</v>
      </c>
      <c r="R412" s="51">
        <f t="shared" si="182"/>
        <v>0</v>
      </c>
      <c r="S412" s="51">
        <f t="shared" si="182"/>
        <v>0</v>
      </c>
      <c r="T412" s="51">
        <f t="shared" si="182"/>
        <v>0</v>
      </c>
      <c r="U412" s="51">
        <f t="shared" si="191"/>
        <v>0</v>
      </c>
      <c r="V412" s="51"/>
      <c r="W412" s="51"/>
      <c r="X412" s="51"/>
      <c r="Y412" s="37">
        <f t="shared" si="192"/>
        <v>0</v>
      </c>
      <c r="AC412" s="36">
        <f t="shared" si="193"/>
        <v>0</v>
      </c>
      <c r="AE412" s="36">
        <f t="shared" si="164"/>
        <v>0</v>
      </c>
      <c r="AF412" s="36">
        <f t="shared" si="165"/>
        <v>0</v>
      </c>
      <c r="AG412" s="36">
        <f t="shared" si="166"/>
        <v>0</v>
      </c>
      <c r="AH412" s="37"/>
      <c r="AK412" t="str">
        <f t="shared" si="197"/>
        <v/>
      </c>
      <c r="AL412" t="str">
        <f t="shared" si="194"/>
        <v/>
      </c>
      <c r="AM412" s="37">
        <f t="shared" si="198"/>
        <v>0</v>
      </c>
      <c r="AN412" s="37" t="b">
        <f t="shared" si="195"/>
        <v>0</v>
      </c>
      <c r="AO412" s="37">
        <f t="shared" si="199"/>
        <v>0</v>
      </c>
      <c r="AP412" s="36">
        <f t="shared" si="196"/>
        <v>0</v>
      </c>
      <c r="AV412" s="115" t="str">
        <f t="shared" si="139"/>
        <v>RA7KEYNSHAM HOSPITAL - RA705</v>
      </c>
      <c r="AW412" s="116" t="s">
        <v>601</v>
      </c>
      <c r="AX412" s="116" t="s">
        <v>10143</v>
      </c>
      <c r="AY412" s="116" t="s">
        <v>601</v>
      </c>
      <c r="AZ412" s="116" t="s">
        <v>9041</v>
      </c>
      <c r="BA412" s="116" t="str">
        <f t="shared" si="140"/>
        <v>RA7</v>
      </c>
    </row>
    <row r="413" spans="1:53" hidden="1" x14ac:dyDescent="0.2">
      <c r="A413" s="37" t="e">
        <f t="shared" si="178"/>
        <v>#N/A</v>
      </c>
      <c r="B413" s="37" t="e">
        <f t="shared" si="179"/>
        <v>#N/A</v>
      </c>
      <c r="C413" s="37"/>
      <c r="D413" s="37">
        <f t="shared" si="180"/>
        <v>0</v>
      </c>
      <c r="E413" s="51">
        <f t="shared" si="183"/>
        <v>0</v>
      </c>
      <c r="F413" s="37" t="str">
        <f t="shared" si="184"/>
        <v/>
      </c>
      <c r="G413" s="51" t="str">
        <f t="shared" si="185"/>
        <v/>
      </c>
      <c r="H413" s="51">
        <f t="shared" si="186"/>
        <v>0</v>
      </c>
      <c r="I413" s="51">
        <f t="shared" si="187"/>
        <v>0</v>
      </c>
      <c r="J413" s="51">
        <f t="shared" si="181"/>
        <v>0</v>
      </c>
      <c r="K413" s="51">
        <f t="shared" si="181"/>
        <v>0</v>
      </c>
      <c r="L413" s="51">
        <f t="shared" si="188"/>
        <v>0</v>
      </c>
      <c r="M413" s="51">
        <f t="shared" si="189"/>
        <v>0</v>
      </c>
      <c r="N413" s="51">
        <f t="shared" si="190"/>
        <v>0</v>
      </c>
      <c r="O413" s="51"/>
      <c r="P413" s="51"/>
      <c r="Q413" s="51">
        <f t="shared" si="182"/>
        <v>0</v>
      </c>
      <c r="R413" s="51">
        <f t="shared" si="182"/>
        <v>0</v>
      </c>
      <c r="S413" s="51">
        <f t="shared" si="182"/>
        <v>0</v>
      </c>
      <c r="T413" s="51">
        <f t="shared" si="182"/>
        <v>0</v>
      </c>
      <c r="U413" s="51">
        <f t="shared" si="191"/>
        <v>0</v>
      </c>
      <c r="V413" s="51"/>
      <c r="W413" s="51"/>
      <c r="X413" s="51"/>
      <c r="Y413" s="37">
        <f t="shared" si="192"/>
        <v>0</v>
      </c>
      <c r="AC413" s="36">
        <f t="shared" si="193"/>
        <v>0</v>
      </c>
      <c r="AE413" s="36">
        <f t="shared" si="164"/>
        <v>0</v>
      </c>
      <c r="AF413" s="36">
        <f t="shared" si="165"/>
        <v>0</v>
      </c>
      <c r="AG413" s="36">
        <f t="shared" si="166"/>
        <v>0</v>
      </c>
      <c r="AH413" s="37"/>
      <c r="AK413" t="str">
        <f t="shared" si="197"/>
        <v/>
      </c>
      <c r="AL413" t="str">
        <f t="shared" si="194"/>
        <v/>
      </c>
      <c r="AM413" s="37">
        <f t="shared" si="198"/>
        <v>0</v>
      </c>
      <c r="AN413" s="37" t="b">
        <f t="shared" si="195"/>
        <v>0</v>
      </c>
      <c r="AO413" s="37">
        <f t="shared" si="199"/>
        <v>0</v>
      </c>
      <c r="AP413" s="36">
        <f t="shared" si="196"/>
        <v>0</v>
      </c>
      <c r="AV413" s="115" t="str">
        <f t="shared" si="139"/>
        <v>RA7SOUTH BRISTOL COMMUNITY HOSPITAL - RA773</v>
      </c>
      <c r="AW413" s="116" t="s">
        <v>902</v>
      </c>
      <c r="AX413" s="116" t="s">
        <v>10144</v>
      </c>
      <c r="AY413" s="116" t="s">
        <v>902</v>
      </c>
      <c r="AZ413" s="116" t="s">
        <v>9042</v>
      </c>
      <c r="BA413" s="116" t="str">
        <f t="shared" si="140"/>
        <v>RA7</v>
      </c>
    </row>
    <row r="414" spans="1:53" hidden="1" x14ac:dyDescent="0.2">
      <c r="A414" s="37" t="e">
        <f t="shared" si="178"/>
        <v>#N/A</v>
      </c>
      <c r="B414" s="37" t="e">
        <f t="shared" si="179"/>
        <v>#N/A</v>
      </c>
      <c r="C414" s="37"/>
      <c r="D414" s="37">
        <f t="shared" si="180"/>
        <v>0</v>
      </c>
      <c r="E414" s="51">
        <f t="shared" si="183"/>
        <v>0</v>
      </c>
      <c r="F414" s="37" t="str">
        <f t="shared" si="184"/>
        <v/>
      </c>
      <c r="G414" s="51" t="str">
        <f t="shared" si="185"/>
        <v/>
      </c>
      <c r="H414" s="51">
        <f t="shared" si="186"/>
        <v>0</v>
      </c>
      <c r="I414" s="51">
        <f t="shared" si="187"/>
        <v>0</v>
      </c>
      <c r="J414" s="51">
        <f t="shared" si="181"/>
        <v>0</v>
      </c>
      <c r="K414" s="51">
        <f t="shared" si="181"/>
        <v>0</v>
      </c>
      <c r="L414" s="51">
        <f t="shared" si="188"/>
        <v>0</v>
      </c>
      <c r="M414" s="51">
        <f t="shared" si="189"/>
        <v>0</v>
      </c>
      <c r="N414" s="51">
        <f t="shared" si="190"/>
        <v>0</v>
      </c>
      <c r="O414" s="51"/>
      <c r="P414" s="51"/>
      <c r="Q414" s="51">
        <f t="shared" si="182"/>
        <v>0</v>
      </c>
      <c r="R414" s="51">
        <f t="shared" si="182"/>
        <v>0</v>
      </c>
      <c r="S414" s="51">
        <f t="shared" si="182"/>
        <v>0</v>
      </c>
      <c r="T414" s="51">
        <f t="shared" si="182"/>
        <v>0</v>
      </c>
      <c r="U414" s="51">
        <f t="shared" si="191"/>
        <v>0</v>
      </c>
      <c r="V414" s="51"/>
      <c r="W414" s="51"/>
      <c r="X414" s="51"/>
      <c r="Y414" s="37">
        <f t="shared" si="192"/>
        <v>0</v>
      </c>
      <c r="AC414" s="36">
        <f t="shared" si="193"/>
        <v>0</v>
      </c>
      <c r="AE414" s="36">
        <f t="shared" si="164"/>
        <v>0</v>
      </c>
      <c r="AF414" s="36">
        <f t="shared" si="165"/>
        <v>0</v>
      </c>
      <c r="AG414" s="36">
        <f t="shared" si="166"/>
        <v>0</v>
      </c>
      <c r="AH414" s="37"/>
      <c r="AK414" t="str">
        <f t="shared" si="197"/>
        <v/>
      </c>
      <c r="AL414" t="str">
        <f t="shared" si="194"/>
        <v/>
      </c>
      <c r="AM414" s="37">
        <f t="shared" si="198"/>
        <v>0</v>
      </c>
      <c r="AN414" s="37" t="b">
        <f t="shared" si="195"/>
        <v>0</v>
      </c>
      <c r="AO414" s="37">
        <f t="shared" si="199"/>
        <v>0</v>
      </c>
      <c r="AP414" s="36">
        <f t="shared" si="196"/>
        <v>0</v>
      </c>
      <c r="AV414" s="115" t="str">
        <f t="shared" si="139"/>
        <v>RA7ST MICHAEL'S HOSPITAL - RA707</v>
      </c>
      <c r="AW414" s="116" t="s">
        <v>602</v>
      </c>
      <c r="AX414" s="116" t="s">
        <v>10145</v>
      </c>
      <c r="AY414" s="116" t="s">
        <v>602</v>
      </c>
      <c r="AZ414" s="116" t="s">
        <v>2663</v>
      </c>
      <c r="BA414" s="116" t="str">
        <f t="shared" si="140"/>
        <v>RA7</v>
      </c>
    </row>
    <row r="415" spans="1:53" hidden="1" x14ac:dyDescent="0.2">
      <c r="A415" s="37">
        <f>IF((COUNTIF(D14:D213,"")=400),2,IF((COUNTIF(A215:A414,ERROR.TYPE(7)))=(COUNTIF(D14:D213,"")),0,1))</f>
        <v>0</v>
      </c>
      <c r="B415" s="37">
        <f>IF((COUNTIF(E14:E213,"")=400),2,IF((COUNTIF(B215:B414,ERROR.TYPE(7)))=(COUNTIF(E14:E213,"")),0,1))</f>
        <v>0</v>
      </c>
      <c r="C415" s="37"/>
      <c r="D415" s="37">
        <f>IF(COUNTIF(D215:D414,1)&gt;0,1,0)</f>
        <v>0</v>
      </c>
      <c r="E415" s="51">
        <f>IF(COUNTIF(E215:E414,1)&gt;0,1,0)</f>
        <v>0</v>
      </c>
      <c r="F415" s="37">
        <f>IF(COUNTIF(F215:F414,1)&gt;0,1,0)</f>
        <v>0</v>
      </c>
      <c r="G415" s="51">
        <f>IF(COUNTIF(G215:G414,1)&gt;0,1,0)</f>
        <v>0</v>
      </c>
      <c r="H415" s="51">
        <f>IF(COUNTIF(H215:H414,1)&gt;0,1,0)</f>
        <v>0</v>
      </c>
      <c r="I415" s="51">
        <f t="shared" ref="I415:O415" si="200">IF(COUNTIF(I215:I414,1)&gt;0,1,0)</f>
        <v>0</v>
      </c>
      <c r="J415" s="51">
        <f t="shared" si="200"/>
        <v>1</v>
      </c>
      <c r="K415" s="51">
        <f t="shared" si="200"/>
        <v>0</v>
      </c>
      <c r="L415" s="51">
        <f t="shared" si="200"/>
        <v>0</v>
      </c>
      <c r="M415" s="51">
        <f t="shared" si="200"/>
        <v>0</v>
      </c>
      <c r="N415" s="51">
        <f t="shared" si="200"/>
        <v>0</v>
      </c>
      <c r="O415" s="51">
        <f t="shared" si="200"/>
        <v>0</v>
      </c>
      <c r="P415" s="51">
        <f t="shared" ref="P415:U415" si="201">IF(COUNTIF(P215:P414,1)&gt;0,1,0)</f>
        <v>0</v>
      </c>
      <c r="Q415" s="51">
        <f t="shared" si="201"/>
        <v>1</v>
      </c>
      <c r="R415" s="51">
        <f t="shared" si="201"/>
        <v>1</v>
      </c>
      <c r="S415" s="51">
        <f t="shared" si="201"/>
        <v>1</v>
      </c>
      <c r="T415" s="51">
        <f t="shared" si="201"/>
        <v>1</v>
      </c>
      <c r="U415" s="51">
        <f t="shared" si="201"/>
        <v>0</v>
      </c>
      <c r="V415" s="51" t="e">
        <f>IF(AND(#REF!="N",$U$214&gt;0),1,0)</f>
        <v>#REF!</v>
      </c>
      <c r="W415" s="51"/>
      <c r="X415" s="51"/>
      <c r="Y415" s="37">
        <f t="shared" si="192"/>
        <v>5</v>
      </c>
      <c r="AC415" s="36">
        <f t="shared" si="193"/>
        <v>0</v>
      </c>
      <c r="AE415" s="36">
        <f t="shared" si="164"/>
        <v>0</v>
      </c>
      <c r="AF415" s="36">
        <f t="shared" si="165"/>
        <v>0</v>
      </c>
      <c r="AG415" s="36">
        <f t="shared" si="166"/>
        <v>0</v>
      </c>
      <c r="AN415" s="37" t="b">
        <f t="shared" si="195"/>
        <v>0</v>
      </c>
      <c r="AO415" s="37">
        <f t="shared" si="199"/>
        <v>0</v>
      </c>
      <c r="AP415" s="36">
        <f t="shared" si="196"/>
        <v>0</v>
      </c>
      <c r="AV415" s="115" t="str">
        <f t="shared" si="139"/>
        <v>RA7UNIVERSITY OF BRISTOL DENTAL HOSPITAL - RA709</v>
      </c>
      <c r="AW415" s="116" t="s">
        <v>603</v>
      </c>
      <c r="AX415" s="116" t="s">
        <v>10146</v>
      </c>
      <c r="AY415" s="116" t="s">
        <v>603</v>
      </c>
      <c r="AZ415" s="116" t="s">
        <v>9043</v>
      </c>
      <c r="BA415" s="116" t="str">
        <f t="shared" si="140"/>
        <v>RA7</v>
      </c>
    </row>
    <row r="416" spans="1:53" hidden="1" x14ac:dyDescent="0.2">
      <c r="A416" s="36" t="s">
        <v>60</v>
      </c>
      <c r="B416" s="36" t="s">
        <v>60</v>
      </c>
      <c r="D416" s="53" t="s">
        <v>60</v>
      </c>
      <c r="E416" s="48" t="s">
        <v>60</v>
      </c>
      <c r="F416" s="53" t="s">
        <v>60</v>
      </c>
      <c r="G416" s="48" t="s">
        <v>60</v>
      </c>
      <c r="H416" s="48" t="s">
        <v>60</v>
      </c>
      <c r="I416" s="48" t="s">
        <v>10983</v>
      </c>
      <c r="U416" s="48" t="s">
        <v>10116</v>
      </c>
      <c r="V416" s="48" t="s">
        <v>10115</v>
      </c>
      <c r="AM416" s="36">
        <f>SUM(AM216:AM414)</f>
        <v>0</v>
      </c>
      <c r="AO416" s="36">
        <f>SUM(AO216:AO415)</f>
        <v>0</v>
      </c>
      <c r="AP416" s="36">
        <f>SUM(AP216:AP415)</f>
        <v>0</v>
      </c>
      <c r="AV416" s="115" t="str">
        <f t="shared" si="139"/>
        <v>RA9ASHBURTON AND BUCKFASTLEIGH HOSPITAL</v>
      </c>
      <c r="AW416" s="116" t="s">
        <v>10062</v>
      </c>
      <c r="AX416" s="116" t="s">
        <v>2721</v>
      </c>
      <c r="AY416" s="116" t="s">
        <v>10062</v>
      </c>
      <c r="AZ416" s="116" t="s">
        <v>2721</v>
      </c>
      <c r="BA416" s="116" t="str">
        <f t="shared" si="140"/>
        <v>RA9</v>
      </c>
    </row>
    <row r="417" spans="1:53" hidden="1" x14ac:dyDescent="0.2">
      <c r="E417" s="48" t="s">
        <v>1223</v>
      </c>
      <c r="F417" s="36" t="s">
        <v>1221</v>
      </c>
      <c r="G417" s="48" t="s">
        <v>1222</v>
      </c>
      <c r="H417" s="48" t="s">
        <v>10985</v>
      </c>
      <c r="I417" s="48" t="s">
        <v>10984</v>
      </c>
      <c r="J417" s="48" t="s">
        <v>8139</v>
      </c>
      <c r="K417" s="48" t="s">
        <v>8140</v>
      </c>
      <c r="L417" s="48" t="s">
        <v>8143</v>
      </c>
      <c r="AC417" s="36">
        <f>SUM(AC216:AC415)</f>
        <v>3</v>
      </c>
      <c r="AE417" s="36">
        <f t="shared" ref="AE417:AG417" si="202">SUM(AE216:AE415)</f>
        <v>24</v>
      </c>
      <c r="AF417" s="36">
        <f t="shared" si="202"/>
        <v>5</v>
      </c>
      <c r="AG417" s="36">
        <f t="shared" si="202"/>
        <v>23</v>
      </c>
      <c r="AO417" s="36" t="s">
        <v>10969</v>
      </c>
      <c r="AP417" s="36" t="s">
        <v>10988</v>
      </c>
      <c r="AV417" s="115" t="str">
        <f t="shared" si="139"/>
        <v>RA9BOVEY TRACEY HOSPITAL</v>
      </c>
      <c r="AW417" s="116" t="s">
        <v>10063</v>
      </c>
      <c r="AX417" s="116" t="s">
        <v>2737</v>
      </c>
      <c r="AY417" s="116" t="s">
        <v>10063</v>
      </c>
      <c r="AZ417" s="116" t="s">
        <v>2737</v>
      </c>
      <c r="BA417" s="116" t="str">
        <f t="shared" si="140"/>
        <v>RA9</v>
      </c>
    </row>
    <row r="418" spans="1:53" hidden="1" x14ac:dyDescent="0.2">
      <c r="A418" s="36" t="s">
        <v>13</v>
      </c>
      <c r="B418" s="36" t="s">
        <v>14</v>
      </c>
      <c r="D418" s="36" t="s">
        <v>374</v>
      </c>
      <c r="AV418" s="115" t="str">
        <f t="shared" si="139"/>
        <v>RA9BRIXHAM HOSPITAL</v>
      </c>
      <c r="AW418" s="116" t="s">
        <v>10064</v>
      </c>
      <c r="AX418" s="116" t="s">
        <v>2715</v>
      </c>
      <c r="AY418" s="116" t="s">
        <v>10064</v>
      </c>
      <c r="AZ418" s="116" t="s">
        <v>10065</v>
      </c>
      <c r="BA418" s="116" t="str">
        <f t="shared" si="140"/>
        <v>RA9</v>
      </c>
    </row>
    <row r="419" spans="1:53" hidden="1" x14ac:dyDescent="0.2">
      <c r="AC419" s="36" t="s">
        <v>10974</v>
      </c>
      <c r="AE419" s="36" t="s">
        <v>10975</v>
      </c>
      <c r="AF419" s="36" t="s">
        <v>10976</v>
      </c>
      <c r="AG419" s="36" t="s">
        <v>10977</v>
      </c>
      <c r="AV419" s="115" t="str">
        <f t="shared" ref="AV419:AV482" si="203">CONCATENATE(LEFT(AW419, 3),AX419)</f>
        <v>RA9DARTMOUTH HOSPITAL</v>
      </c>
      <c r="AW419" s="116" t="s">
        <v>10066</v>
      </c>
      <c r="AX419" s="116" t="s">
        <v>2723</v>
      </c>
      <c r="AY419" s="116" t="s">
        <v>10066</v>
      </c>
      <c r="AZ419" s="116" t="s">
        <v>2723</v>
      </c>
      <c r="BA419" s="116" t="str">
        <f t="shared" ref="BA419:BA482" si="204">LEFT(AY419,3)</f>
        <v>RA9</v>
      </c>
    </row>
    <row r="420" spans="1:53" hidden="1" x14ac:dyDescent="0.2">
      <c r="A420" s="36" t="s">
        <v>1030</v>
      </c>
      <c r="B420" s="36" t="s">
        <v>1030</v>
      </c>
      <c r="J420" s="48">
        <f>IF(J14&lt;0, 1, 0)</f>
        <v>0</v>
      </c>
      <c r="K420" s="48">
        <f t="shared" ref="K420:X420" si="205">IF(K14&lt;0, 1, 0)</f>
        <v>0</v>
      </c>
      <c r="L420" s="48">
        <f t="shared" si="205"/>
        <v>0</v>
      </c>
      <c r="M420" s="48">
        <f t="shared" si="205"/>
        <v>0</v>
      </c>
      <c r="N420" s="48">
        <f t="shared" si="205"/>
        <v>0</v>
      </c>
      <c r="O420" s="48">
        <f t="shared" si="205"/>
        <v>0</v>
      </c>
      <c r="P420" s="48">
        <f t="shared" si="205"/>
        <v>0</v>
      </c>
      <c r="Q420" s="48">
        <f t="shared" si="205"/>
        <v>0</v>
      </c>
      <c r="R420" s="48">
        <f t="shared" si="205"/>
        <v>0</v>
      </c>
      <c r="S420" s="48">
        <f t="shared" si="205"/>
        <v>0</v>
      </c>
      <c r="T420" s="48">
        <f t="shared" si="205"/>
        <v>0</v>
      </c>
      <c r="U420" s="48">
        <f t="shared" si="205"/>
        <v>0</v>
      </c>
      <c r="V420" s="48">
        <f t="shared" si="205"/>
        <v>0</v>
      </c>
      <c r="W420" s="48">
        <f t="shared" si="205"/>
        <v>0</v>
      </c>
      <c r="X420" s="48">
        <f t="shared" si="205"/>
        <v>0</v>
      </c>
      <c r="AV420" s="115" t="str">
        <f t="shared" si="203"/>
        <v>RA9DAWLISH HOSPITAL</v>
      </c>
      <c r="AW420" s="116" t="s">
        <v>10067</v>
      </c>
      <c r="AX420" s="116" t="s">
        <v>2725</v>
      </c>
      <c r="AY420" s="116" t="s">
        <v>10067</v>
      </c>
      <c r="AZ420" s="116" t="s">
        <v>2725</v>
      </c>
      <c r="BA420" s="116" t="str">
        <f t="shared" si="204"/>
        <v>RA9</v>
      </c>
    </row>
    <row r="421" spans="1:53" ht="12.75" hidden="1" customHeight="1" x14ac:dyDescent="0.2">
      <c r="J421" s="48">
        <f t="shared" ref="J421:X421" si="206">IF(J15&lt;0, 1, 0)</f>
        <v>0</v>
      </c>
      <c r="K421" s="48">
        <f t="shared" si="206"/>
        <v>0</v>
      </c>
      <c r="L421" s="48">
        <f t="shared" si="206"/>
        <v>0</v>
      </c>
      <c r="M421" s="48">
        <f t="shared" si="206"/>
        <v>0</v>
      </c>
      <c r="N421" s="48">
        <f t="shared" si="206"/>
        <v>0</v>
      </c>
      <c r="O421" s="48">
        <f t="shared" si="206"/>
        <v>0</v>
      </c>
      <c r="P421" s="48">
        <f t="shared" si="206"/>
        <v>0</v>
      </c>
      <c r="Q421" s="48">
        <f t="shared" si="206"/>
        <v>0</v>
      </c>
      <c r="R421" s="48">
        <f t="shared" si="206"/>
        <v>0</v>
      </c>
      <c r="S421" s="48">
        <f t="shared" si="206"/>
        <v>0</v>
      </c>
      <c r="T421" s="48">
        <f t="shared" si="206"/>
        <v>0</v>
      </c>
      <c r="U421" s="48">
        <f t="shared" si="206"/>
        <v>0</v>
      </c>
      <c r="V421" s="48">
        <f t="shared" si="206"/>
        <v>0</v>
      </c>
      <c r="W421" s="48">
        <f t="shared" si="206"/>
        <v>0</v>
      </c>
      <c r="X421" s="48">
        <f t="shared" si="206"/>
        <v>0</v>
      </c>
      <c r="AV421" s="115" t="str">
        <f t="shared" si="203"/>
        <v>RA9NEWTON ABBOT HOSPITAL</v>
      </c>
      <c r="AW421" s="116" t="s">
        <v>10068</v>
      </c>
      <c r="AX421" s="116" t="s">
        <v>2727</v>
      </c>
      <c r="AY421" s="116" t="s">
        <v>10068</v>
      </c>
      <c r="AZ421" s="116" t="s">
        <v>2727</v>
      </c>
      <c r="BA421" s="116" t="str">
        <f t="shared" si="204"/>
        <v>RA9</v>
      </c>
    </row>
    <row r="422" spans="1:53" hidden="1" x14ac:dyDescent="0.2">
      <c r="J422" s="48">
        <f t="shared" ref="J422:X422" si="207">IF(J16&lt;0, 1, 0)</f>
        <v>0</v>
      </c>
      <c r="K422" s="48">
        <f t="shared" si="207"/>
        <v>0</v>
      </c>
      <c r="L422" s="48">
        <f t="shared" si="207"/>
        <v>0</v>
      </c>
      <c r="M422" s="48">
        <f t="shared" si="207"/>
        <v>0</v>
      </c>
      <c r="N422" s="48">
        <f t="shared" si="207"/>
        <v>0</v>
      </c>
      <c r="O422" s="48">
        <f t="shared" si="207"/>
        <v>0</v>
      </c>
      <c r="P422" s="48">
        <f t="shared" si="207"/>
        <v>0</v>
      </c>
      <c r="Q422" s="48">
        <f t="shared" si="207"/>
        <v>0</v>
      </c>
      <c r="R422" s="48">
        <f t="shared" si="207"/>
        <v>0</v>
      </c>
      <c r="S422" s="48">
        <f t="shared" si="207"/>
        <v>0</v>
      </c>
      <c r="T422" s="48">
        <f t="shared" si="207"/>
        <v>0</v>
      </c>
      <c r="U422" s="48">
        <f t="shared" si="207"/>
        <v>0</v>
      </c>
      <c r="V422" s="48">
        <f t="shared" si="207"/>
        <v>0</v>
      </c>
      <c r="W422" s="48">
        <f t="shared" si="207"/>
        <v>0</v>
      </c>
      <c r="X422" s="48">
        <f t="shared" si="207"/>
        <v>0</v>
      </c>
      <c r="AV422" s="115" t="str">
        <f t="shared" si="203"/>
        <v>RA9PAIGNTON HOSPITAL</v>
      </c>
      <c r="AW422" s="116" t="s">
        <v>10069</v>
      </c>
      <c r="AX422" s="116" t="s">
        <v>2713</v>
      </c>
      <c r="AY422" s="116" t="s">
        <v>10069</v>
      </c>
      <c r="AZ422" s="116" t="s">
        <v>2713</v>
      </c>
      <c r="BA422" s="116" t="str">
        <f t="shared" si="204"/>
        <v>RA9</v>
      </c>
    </row>
    <row r="423" spans="1:53" hidden="1" x14ac:dyDescent="0.2">
      <c r="J423" s="48">
        <f t="shared" ref="J423:X423" si="208">IF(J17&lt;0, 1, 0)</f>
        <v>0</v>
      </c>
      <c r="K423" s="48">
        <f t="shared" si="208"/>
        <v>0</v>
      </c>
      <c r="L423" s="48">
        <f t="shared" si="208"/>
        <v>0</v>
      </c>
      <c r="M423" s="48">
        <f t="shared" si="208"/>
        <v>0</v>
      </c>
      <c r="N423" s="48">
        <f t="shared" si="208"/>
        <v>0</v>
      </c>
      <c r="O423" s="48">
        <f t="shared" si="208"/>
        <v>0</v>
      </c>
      <c r="P423" s="48">
        <f t="shared" si="208"/>
        <v>0</v>
      </c>
      <c r="Q423" s="48">
        <f t="shared" si="208"/>
        <v>0</v>
      </c>
      <c r="R423" s="48">
        <f t="shared" si="208"/>
        <v>0</v>
      </c>
      <c r="S423" s="48">
        <f t="shared" si="208"/>
        <v>0</v>
      </c>
      <c r="T423" s="48">
        <f t="shared" si="208"/>
        <v>0</v>
      </c>
      <c r="U423" s="48">
        <f t="shared" si="208"/>
        <v>0</v>
      </c>
      <c r="V423" s="48">
        <f t="shared" si="208"/>
        <v>0</v>
      </c>
      <c r="W423" s="48">
        <f t="shared" si="208"/>
        <v>0</v>
      </c>
      <c r="X423" s="48">
        <f t="shared" si="208"/>
        <v>0</v>
      </c>
      <c r="AC423" s="36" t="str">
        <f>IF(AC417&gt;0,"Day Nurse Fill Rate must not exceed 100%","")</f>
        <v>Day Nurse Fill Rate must not exceed 100%</v>
      </c>
      <c r="AE423" s="36" t="str">
        <f>IF(AE417&gt;0,"Day Staff Fill Rate must not exceed 100%","")</f>
        <v>Day Staff Fill Rate must not exceed 100%</v>
      </c>
      <c r="AF423" s="36" t="str">
        <f>IF(AF417&gt;0,"Night Nurse Fill Rate must not exceed 100%","")</f>
        <v>Night Nurse Fill Rate must not exceed 100%</v>
      </c>
      <c r="AG423" s="36" t="str">
        <f>IF(AG417&gt;0,"Night Staff Fill Rate must not exceed 100%","")</f>
        <v>Night Staff Fill Rate must not exceed 100%</v>
      </c>
      <c r="AV423" s="115" t="str">
        <f t="shared" si="203"/>
        <v>RA9TEIGNMOUTH HOSPITAL</v>
      </c>
      <c r="AW423" s="116" t="s">
        <v>10070</v>
      </c>
      <c r="AX423" s="116" t="s">
        <v>2729</v>
      </c>
      <c r="AY423" s="116" t="s">
        <v>10070</v>
      </c>
      <c r="AZ423" s="116" t="s">
        <v>2729</v>
      </c>
      <c r="BA423" s="116" t="str">
        <f t="shared" si="204"/>
        <v>RA9</v>
      </c>
    </row>
    <row r="424" spans="1:53" hidden="1" x14ac:dyDescent="0.2">
      <c r="J424" s="48">
        <f t="shared" ref="J424:X424" si="209">IF(J18&lt;0, 1, 0)</f>
        <v>0</v>
      </c>
      <c r="K424" s="48">
        <f t="shared" si="209"/>
        <v>0</v>
      </c>
      <c r="L424" s="48">
        <f t="shared" si="209"/>
        <v>0</v>
      </c>
      <c r="M424" s="48">
        <f t="shared" si="209"/>
        <v>0</v>
      </c>
      <c r="N424" s="48">
        <f t="shared" si="209"/>
        <v>0</v>
      </c>
      <c r="O424" s="48">
        <f t="shared" si="209"/>
        <v>0</v>
      </c>
      <c r="P424" s="48">
        <f t="shared" si="209"/>
        <v>0</v>
      </c>
      <c r="Q424" s="48">
        <f t="shared" si="209"/>
        <v>0</v>
      </c>
      <c r="R424" s="48">
        <f t="shared" si="209"/>
        <v>0</v>
      </c>
      <c r="S424" s="48">
        <f t="shared" si="209"/>
        <v>0</v>
      </c>
      <c r="T424" s="48">
        <f t="shared" si="209"/>
        <v>0</v>
      </c>
      <c r="U424" s="48">
        <f t="shared" si="209"/>
        <v>0</v>
      </c>
      <c r="V424" s="48">
        <f t="shared" si="209"/>
        <v>0</v>
      </c>
      <c r="W424" s="48">
        <f t="shared" si="209"/>
        <v>0</v>
      </c>
      <c r="X424" s="48">
        <f t="shared" si="209"/>
        <v>0</v>
      </c>
      <c r="AV424" s="115" t="str">
        <f t="shared" si="203"/>
        <v>RA9TORBAY HOSPITAL - RA901</v>
      </c>
      <c r="AW424" s="116" t="s">
        <v>65</v>
      </c>
      <c r="AX424" s="116" t="s">
        <v>10147</v>
      </c>
      <c r="AY424" s="116" t="s">
        <v>65</v>
      </c>
      <c r="AZ424" s="116" t="s">
        <v>5578</v>
      </c>
      <c r="BA424" s="116" t="str">
        <f t="shared" si="204"/>
        <v>RA9</v>
      </c>
    </row>
    <row r="425" spans="1:53" hidden="1" x14ac:dyDescent="0.2">
      <c r="D425" s="108"/>
      <c r="J425" s="48">
        <f t="shared" ref="J425:X425" si="210">IF(J19&lt;0, 1, 0)</f>
        <v>0</v>
      </c>
      <c r="K425" s="48">
        <f t="shared" si="210"/>
        <v>0</v>
      </c>
      <c r="L425" s="48">
        <f t="shared" si="210"/>
        <v>0</v>
      </c>
      <c r="M425" s="48">
        <f t="shared" si="210"/>
        <v>0</v>
      </c>
      <c r="N425" s="48">
        <f t="shared" si="210"/>
        <v>0</v>
      </c>
      <c r="O425" s="48">
        <f t="shared" si="210"/>
        <v>0</v>
      </c>
      <c r="P425" s="48">
        <f t="shared" si="210"/>
        <v>0</v>
      </c>
      <c r="Q425" s="48">
        <f t="shared" si="210"/>
        <v>0</v>
      </c>
      <c r="R425" s="48">
        <f t="shared" si="210"/>
        <v>0</v>
      </c>
      <c r="S425" s="48">
        <f t="shared" si="210"/>
        <v>0</v>
      </c>
      <c r="T425" s="48">
        <f t="shared" si="210"/>
        <v>0</v>
      </c>
      <c r="U425" s="48">
        <f t="shared" si="210"/>
        <v>0</v>
      </c>
      <c r="V425" s="48">
        <f t="shared" si="210"/>
        <v>0</v>
      </c>
      <c r="W425" s="48">
        <f t="shared" si="210"/>
        <v>0</v>
      </c>
      <c r="X425" s="48">
        <f t="shared" si="210"/>
        <v>0</v>
      </c>
      <c r="AV425" s="115" t="str">
        <f t="shared" si="203"/>
        <v>RA9TOTNES HOSPITAL</v>
      </c>
      <c r="AW425" s="116" t="s">
        <v>10071</v>
      </c>
      <c r="AX425" s="116" t="s">
        <v>2731</v>
      </c>
      <c r="AY425" s="116" t="s">
        <v>10071</v>
      </c>
      <c r="AZ425" s="116" t="s">
        <v>2731</v>
      </c>
      <c r="BA425" s="116" t="str">
        <f t="shared" si="204"/>
        <v>RA9</v>
      </c>
    </row>
    <row r="426" spans="1:53" hidden="1" x14ac:dyDescent="0.2">
      <c r="D426" s="36">
        <f>IF(D14="", IF(E14="", 0,1),0)</f>
        <v>0</v>
      </c>
      <c r="J426" s="48">
        <f t="shared" ref="J426:X426" si="211">IF(J20&lt;0, 1, 0)</f>
        <v>0</v>
      </c>
      <c r="K426" s="48">
        <f t="shared" si="211"/>
        <v>0</v>
      </c>
      <c r="L426" s="48">
        <f t="shared" si="211"/>
        <v>0</v>
      </c>
      <c r="M426" s="48">
        <f t="shared" si="211"/>
        <v>0</v>
      </c>
      <c r="N426" s="48">
        <f t="shared" si="211"/>
        <v>0</v>
      </c>
      <c r="O426" s="48">
        <f t="shared" si="211"/>
        <v>0</v>
      </c>
      <c r="P426" s="48">
        <f t="shared" si="211"/>
        <v>0</v>
      </c>
      <c r="Q426" s="48">
        <f t="shared" si="211"/>
        <v>0</v>
      </c>
      <c r="R426" s="48">
        <f t="shared" si="211"/>
        <v>0</v>
      </c>
      <c r="S426" s="48">
        <f t="shared" si="211"/>
        <v>0</v>
      </c>
      <c r="T426" s="48">
        <f t="shared" si="211"/>
        <v>0</v>
      </c>
      <c r="U426" s="48">
        <f t="shared" si="211"/>
        <v>0</v>
      </c>
      <c r="V426" s="48">
        <f t="shared" si="211"/>
        <v>0</v>
      </c>
      <c r="W426" s="48">
        <f t="shared" si="211"/>
        <v>0</v>
      </c>
      <c r="X426" s="48">
        <f t="shared" si="211"/>
        <v>0</v>
      </c>
      <c r="AV426" s="115" t="str">
        <f t="shared" si="203"/>
        <v>RAEBRADFORD ROYAL INFIRMARY - RAE01</v>
      </c>
      <c r="AW426" s="116" t="s">
        <v>66</v>
      </c>
      <c r="AX426" s="116" t="s">
        <v>10148</v>
      </c>
      <c r="AY426" s="116" t="s">
        <v>66</v>
      </c>
      <c r="AZ426" s="116" t="s">
        <v>9044</v>
      </c>
      <c r="BA426" s="116" t="str">
        <f t="shared" si="204"/>
        <v>RAE</v>
      </c>
    </row>
    <row r="427" spans="1:53" hidden="1" x14ac:dyDescent="0.2">
      <c r="D427" s="36">
        <f t="shared" ref="D427:D490" si="212">IF(D15="", IF(E15="", 0,1),0)</f>
        <v>0</v>
      </c>
      <c r="J427" s="48">
        <f t="shared" ref="J427:X427" si="213">IF(J21&lt;0, 1, 0)</f>
        <v>0</v>
      </c>
      <c r="K427" s="48">
        <f t="shared" si="213"/>
        <v>0</v>
      </c>
      <c r="L427" s="48">
        <f t="shared" si="213"/>
        <v>0</v>
      </c>
      <c r="M427" s="48">
        <f t="shared" si="213"/>
        <v>0</v>
      </c>
      <c r="N427" s="48">
        <f t="shared" si="213"/>
        <v>0</v>
      </c>
      <c r="O427" s="48">
        <f t="shared" si="213"/>
        <v>0</v>
      </c>
      <c r="P427" s="48">
        <f t="shared" si="213"/>
        <v>0</v>
      </c>
      <c r="Q427" s="48">
        <f t="shared" si="213"/>
        <v>0</v>
      </c>
      <c r="R427" s="48">
        <f t="shared" si="213"/>
        <v>0</v>
      </c>
      <c r="S427" s="48">
        <f t="shared" si="213"/>
        <v>0</v>
      </c>
      <c r="T427" s="48">
        <f t="shared" si="213"/>
        <v>0</v>
      </c>
      <c r="U427" s="48">
        <f t="shared" si="213"/>
        <v>0</v>
      </c>
      <c r="V427" s="48">
        <f t="shared" si="213"/>
        <v>0</v>
      </c>
      <c r="W427" s="48">
        <f t="shared" si="213"/>
        <v>0</v>
      </c>
      <c r="X427" s="48">
        <f t="shared" si="213"/>
        <v>0</v>
      </c>
      <c r="AV427" s="115" t="str">
        <f t="shared" si="203"/>
        <v>RAEST LUKES HOSPITAL - RAE05</v>
      </c>
      <c r="AW427" s="116" t="s">
        <v>67</v>
      </c>
      <c r="AX427" s="116" t="s">
        <v>10149</v>
      </c>
      <c r="AY427" s="116" t="s">
        <v>67</v>
      </c>
      <c r="AZ427" s="116" t="s">
        <v>6831</v>
      </c>
      <c r="BA427" s="116" t="str">
        <f t="shared" si="204"/>
        <v>RAE</v>
      </c>
    </row>
    <row r="428" spans="1:53" hidden="1" x14ac:dyDescent="0.2">
      <c r="D428" s="36">
        <f t="shared" si="212"/>
        <v>0</v>
      </c>
      <c r="J428" s="48">
        <f t="shared" ref="J428:X428" si="214">IF(J22&lt;0, 1, 0)</f>
        <v>0</v>
      </c>
      <c r="K428" s="48">
        <f t="shared" si="214"/>
        <v>0</v>
      </c>
      <c r="L428" s="48">
        <f t="shared" si="214"/>
        <v>0</v>
      </c>
      <c r="M428" s="48">
        <f t="shared" si="214"/>
        <v>0</v>
      </c>
      <c r="N428" s="48">
        <f t="shared" si="214"/>
        <v>0</v>
      </c>
      <c r="O428" s="48">
        <f t="shared" si="214"/>
        <v>0</v>
      </c>
      <c r="P428" s="48">
        <f t="shared" si="214"/>
        <v>0</v>
      </c>
      <c r="Q428" s="48">
        <f t="shared" si="214"/>
        <v>0</v>
      </c>
      <c r="R428" s="48">
        <f t="shared" si="214"/>
        <v>0</v>
      </c>
      <c r="S428" s="48">
        <f t="shared" si="214"/>
        <v>0</v>
      </c>
      <c r="T428" s="48">
        <f t="shared" si="214"/>
        <v>0</v>
      </c>
      <c r="U428" s="48">
        <f t="shared" si="214"/>
        <v>0</v>
      </c>
      <c r="V428" s="48">
        <f t="shared" si="214"/>
        <v>0</v>
      </c>
      <c r="W428" s="48">
        <f t="shared" si="214"/>
        <v>0</v>
      </c>
      <c r="X428" s="48">
        <f t="shared" si="214"/>
        <v>0</v>
      </c>
      <c r="AV428" s="115" t="str">
        <f t="shared" si="203"/>
        <v>RAJBASILDON HOSPITAL</v>
      </c>
      <c r="AW428" s="116" t="s">
        <v>8713</v>
      </c>
      <c r="AX428" s="116" t="s">
        <v>1349</v>
      </c>
      <c r="AY428" s="116" t="s">
        <v>8713</v>
      </c>
      <c r="AZ428" s="116" t="s">
        <v>1349</v>
      </c>
      <c r="BA428" s="116" t="str">
        <f t="shared" si="204"/>
        <v>RAJ</v>
      </c>
    </row>
    <row r="429" spans="1:53" hidden="1" x14ac:dyDescent="0.2">
      <c r="D429" s="36">
        <f t="shared" si="212"/>
        <v>0</v>
      </c>
      <c r="J429" s="48">
        <f t="shared" ref="J429:X429" si="215">IF(J23&lt;0, 1, 0)</f>
        <v>0</v>
      </c>
      <c r="K429" s="48">
        <f t="shared" si="215"/>
        <v>0</v>
      </c>
      <c r="L429" s="48">
        <f t="shared" si="215"/>
        <v>0</v>
      </c>
      <c r="M429" s="48">
        <f t="shared" si="215"/>
        <v>0</v>
      </c>
      <c r="N429" s="48">
        <f t="shared" si="215"/>
        <v>0</v>
      </c>
      <c r="O429" s="48">
        <f t="shared" si="215"/>
        <v>0</v>
      </c>
      <c r="P429" s="48">
        <f t="shared" si="215"/>
        <v>0</v>
      </c>
      <c r="Q429" s="48">
        <f t="shared" si="215"/>
        <v>0</v>
      </c>
      <c r="R429" s="48">
        <f t="shared" si="215"/>
        <v>0</v>
      </c>
      <c r="S429" s="48">
        <f t="shared" si="215"/>
        <v>0</v>
      </c>
      <c r="T429" s="48">
        <f t="shared" si="215"/>
        <v>0</v>
      </c>
      <c r="U429" s="48">
        <f t="shared" si="215"/>
        <v>0</v>
      </c>
      <c r="V429" s="48">
        <f t="shared" si="215"/>
        <v>0</v>
      </c>
      <c r="W429" s="48">
        <f t="shared" si="215"/>
        <v>0</v>
      </c>
      <c r="X429" s="48">
        <f t="shared" si="215"/>
        <v>0</v>
      </c>
      <c r="AV429" s="115" t="str">
        <f t="shared" si="203"/>
        <v>RAJBRENTWOOD COMMUNITY HOSPITAL - RAJ25</v>
      </c>
      <c r="AW429" s="116" t="s">
        <v>68</v>
      </c>
      <c r="AX429" s="116" t="s">
        <v>10150</v>
      </c>
      <c r="AY429" s="116" t="s">
        <v>68</v>
      </c>
      <c r="AZ429" s="116" t="s">
        <v>1368</v>
      </c>
      <c r="BA429" s="116" t="str">
        <f t="shared" si="204"/>
        <v>RAJ</v>
      </c>
    </row>
    <row r="430" spans="1:53" hidden="1" x14ac:dyDescent="0.2">
      <c r="D430" s="36">
        <f t="shared" si="212"/>
        <v>0</v>
      </c>
      <c r="J430" s="48">
        <f t="shared" ref="J430:X430" si="216">IF(J24&lt;0, 1, 0)</f>
        <v>0</v>
      </c>
      <c r="K430" s="48">
        <f t="shared" si="216"/>
        <v>0</v>
      </c>
      <c r="L430" s="48">
        <f t="shared" si="216"/>
        <v>0</v>
      </c>
      <c r="M430" s="48">
        <f t="shared" si="216"/>
        <v>0</v>
      </c>
      <c r="N430" s="48">
        <f t="shared" si="216"/>
        <v>0</v>
      </c>
      <c r="O430" s="48">
        <f t="shared" si="216"/>
        <v>0</v>
      </c>
      <c r="P430" s="48">
        <f t="shared" si="216"/>
        <v>0</v>
      </c>
      <c r="Q430" s="48">
        <f t="shared" si="216"/>
        <v>0</v>
      </c>
      <c r="R430" s="48">
        <f t="shared" si="216"/>
        <v>0</v>
      </c>
      <c r="S430" s="48">
        <f t="shared" si="216"/>
        <v>0</v>
      </c>
      <c r="T430" s="48">
        <f t="shared" si="216"/>
        <v>0</v>
      </c>
      <c r="U430" s="48">
        <f t="shared" si="216"/>
        <v>0</v>
      </c>
      <c r="V430" s="48">
        <f t="shared" si="216"/>
        <v>0</v>
      </c>
      <c r="W430" s="48">
        <f t="shared" si="216"/>
        <v>0</v>
      </c>
      <c r="X430" s="48">
        <f t="shared" si="216"/>
        <v>0</v>
      </c>
      <c r="AV430" s="115" t="str">
        <f t="shared" si="203"/>
        <v>RAJSOUTHEND HOSPITAL - RAJ01</v>
      </c>
      <c r="AW430" s="116" t="s">
        <v>69</v>
      </c>
      <c r="AX430" s="116" t="s">
        <v>10151</v>
      </c>
      <c r="AY430" s="116" t="s">
        <v>69</v>
      </c>
      <c r="AZ430" s="116" t="s">
        <v>9045</v>
      </c>
      <c r="BA430" s="116" t="str">
        <f t="shared" si="204"/>
        <v>RAJ</v>
      </c>
    </row>
    <row r="431" spans="1:53" hidden="1" x14ac:dyDescent="0.2">
      <c r="D431" s="36">
        <f t="shared" si="212"/>
        <v>0</v>
      </c>
      <c r="J431" s="48">
        <f t="shared" ref="J431:X431" si="217">IF(J25&lt;0, 1, 0)</f>
        <v>0</v>
      </c>
      <c r="K431" s="48">
        <f t="shared" si="217"/>
        <v>0</v>
      </c>
      <c r="L431" s="48">
        <f t="shared" si="217"/>
        <v>0</v>
      </c>
      <c r="M431" s="48">
        <f t="shared" si="217"/>
        <v>0</v>
      </c>
      <c r="N431" s="48">
        <f t="shared" si="217"/>
        <v>0</v>
      </c>
      <c r="O431" s="48">
        <f t="shared" si="217"/>
        <v>0</v>
      </c>
      <c r="P431" s="48">
        <f t="shared" si="217"/>
        <v>0</v>
      </c>
      <c r="Q431" s="48">
        <f t="shared" si="217"/>
        <v>0</v>
      </c>
      <c r="R431" s="48">
        <f t="shared" si="217"/>
        <v>0</v>
      </c>
      <c r="S431" s="48">
        <f t="shared" si="217"/>
        <v>0</v>
      </c>
      <c r="T431" s="48">
        <f t="shared" si="217"/>
        <v>0</v>
      </c>
      <c r="U431" s="48">
        <f t="shared" si="217"/>
        <v>0</v>
      </c>
      <c r="V431" s="48">
        <f t="shared" si="217"/>
        <v>0</v>
      </c>
      <c r="W431" s="48">
        <f t="shared" si="217"/>
        <v>0</v>
      </c>
      <c r="X431" s="48">
        <f t="shared" si="217"/>
        <v>0</v>
      </c>
      <c r="AV431" s="115" t="str">
        <f t="shared" si="203"/>
        <v>RALBARNET HOSPITAL</v>
      </c>
      <c r="AW431" s="119" t="s">
        <v>9911</v>
      </c>
      <c r="AX431" s="119" t="s">
        <v>9642</v>
      </c>
      <c r="AY431" s="119" t="s">
        <v>9911</v>
      </c>
      <c r="AZ431" s="119" t="s">
        <v>9642</v>
      </c>
      <c r="BA431" s="116" t="str">
        <f t="shared" si="204"/>
        <v>RAL</v>
      </c>
    </row>
    <row r="432" spans="1:53" hidden="1" x14ac:dyDescent="0.2">
      <c r="D432" s="36">
        <f t="shared" si="212"/>
        <v>0</v>
      </c>
      <c r="J432" s="48">
        <f t="shared" ref="J432:X432" si="218">IF(J26&lt;0, 1, 0)</f>
        <v>0</v>
      </c>
      <c r="K432" s="48">
        <f t="shared" si="218"/>
        <v>0</v>
      </c>
      <c r="L432" s="48">
        <f t="shared" si="218"/>
        <v>0</v>
      </c>
      <c r="M432" s="48">
        <f t="shared" si="218"/>
        <v>0</v>
      </c>
      <c r="N432" s="48">
        <f t="shared" si="218"/>
        <v>0</v>
      </c>
      <c r="O432" s="48">
        <f t="shared" si="218"/>
        <v>0</v>
      </c>
      <c r="P432" s="48">
        <f t="shared" si="218"/>
        <v>0</v>
      </c>
      <c r="Q432" s="48">
        <f t="shared" si="218"/>
        <v>0</v>
      </c>
      <c r="R432" s="48">
        <f t="shared" si="218"/>
        <v>0</v>
      </c>
      <c r="S432" s="48">
        <f t="shared" si="218"/>
        <v>0</v>
      </c>
      <c r="T432" s="48">
        <f t="shared" si="218"/>
        <v>0</v>
      </c>
      <c r="U432" s="48">
        <f t="shared" si="218"/>
        <v>0</v>
      </c>
      <c r="V432" s="48">
        <f t="shared" si="218"/>
        <v>0</v>
      </c>
      <c r="W432" s="48">
        <f t="shared" si="218"/>
        <v>0</v>
      </c>
      <c r="X432" s="48">
        <f t="shared" si="218"/>
        <v>0</v>
      </c>
      <c r="AV432" s="115" t="str">
        <f t="shared" si="203"/>
        <v>RALCHASE FARM HOSPITAL</v>
      </c>
      <c r="AW432" s="119" t="s">
        <v>9912</v>
      </c>
      <c r="AX432" s="119" t="s">
        <v>4041</v>
      </c>
      <c r="AY432" s="119" t="s">
        <v>9912</v>
      </c>
      <c r="AZ432" s="119" t="s">
        <v>4041</v>
      </c>
      <c r="BA432" s="116" t="str">
        <f t="shared" si="204"/>
        <v>RAL</v>
      </c>
    </row>
    <row r="433" spans="4:53" hidden="1" x14ac:dyDescent="0.2">
      <c r="D433" s="36">
        <f t="shared" si="212"/>
        <v>0</v>
      </c>
      <c r="J433" s="48">
        <f t="shared" ref="J433:X433" si="219">IF(J27&lt;0, 1, 0)</f>
        <v>0</v>
      </c>
      <c r="K433" s="48">
        <f t="shared" si="219"/>
        <v>0</v>
      </c>
      <c r="L433" s="48">
        <f t="shared" si="219"/>
        <v>0</v>
      </c>
      <c r="M433" s="48">
        <f t="shared" si="219"/>
        <v>0</v>
      </c>
      <c r="N433" s="48">
        <f t="shared" si="219"/>
        <v>0</v>
      </c>
      <c r="O433" s="48">
        <f t="shared" si="219"/>
        <v>0</v>
      </c>
      <c r="P433" s="48">
        <f t="shared" si="219"/>
        <v>0</v>
      </c>
      <c r="Q433" s="48">
        <f t="shared" si="219"/>
        <v>0</v>
      </c>
      <c r="R433" s="48">
        <f t="shared" si="219"/>
        <v>0</v>
      </c>
      <c r="S433" s="48">
        <f t="shared" si="219"/>
        <v>0</v>
      </c>
      <c r="T433" s="48">
        <f t="shared" si="219"/>
        <v>0</v>
      </c>
      <c r="U433" s="48">
        <f t="shared" si="219"/>
        <v>0</v>
      </c>
      <c r="V433" s="48">
        <f t="shared" si="219"/>
        <v>0</v>
      </c>
      <c r="W433" s="48">
        <f t="shared" si="219"/>
        <v>0</v>
      </c>
      <c r="X433" s="48">
        <f t="shared" si="219"/>
        <v>0</v>
      </c>
      <c r="AV433" s="115" t="str">
        <f t="shared" si="203"/>
        <v>RALEDGWARE COMMUNITY HOSPITAL - RALRA</v>
      </c>
      <c r="AW433" s="116" t="s">
        <v>70</v>
      </c>
      <c r="AX433" s="116" t="s">
        <v>10152</v>
      </c>
      <c r="AY433" s="116" t="s">
        <v>70</v>
      </c>
      <c r="AZ433" s="116" t="s">
        <v>4047</v>
      </c>
      <c r="BA433" s="116" t="str">
        <f t="shared" si="204"/>
        <v>RAL</v>
      </c>
    </row>
    <row r="434" spans="4:53" hidden="1" x14ac:dyDescent="0.2">
      <c r="D434" s="36">
        <f t="shared" si="212"/>
        <v>0</v>
      </c>
      <c r="J434" s="48">
        <f t="shared" ref="J434:X434" si="220">IF(J28&lt;0, 1, 0)</f>
        <v>0</v>
      </c>
      <c r="K434" s="48">
        <f t="shared" si="220"/>
        <v>0</v>
      </c>
      <c r="L434" s="48">
        <f t="shared" si="220"/>
        <v>0</v>
      </c>
      <c r="M434" s="48">
        <f t="shared" si="220"/>
        <v>0</v>
      </c>
      <c r="N434" s="48">
        <f t="shared" si="220"/>
        <v>0</v>
      </c>
      <c r="O434" s="48">
        <f t="shared" si="220"/>
        <v>0</v>
      </c>
      <c r="P434" s="48">
        <f t="shared" si="220"/>
        <v>0</v>
      </c>
      <c r="Q434" s="48">
        <f t="shared" si="220"/>
        <v>0</v>
      </c>
      <c r="R434" s="48">
        <f t="shared" si="220"/>
        <v>0</v>
      </c>
      <c r="S434" s="48">
        <f t="shared" si="220"/>
        <v>0</v>
      </c>
      <c r="T434" s="48">
        <f t="shared" si="220"/>
        <v>0</v>
      </c>
      <c r="U434" s="48">
        <f t="shared" si="220"/>
        <v>0</v>
      </c>
      <c r="V434" s="48">
        <f t="shared" si="220"/>
        <v>0</v>
      </c>
      <c r="W434" s="48">
        <f t="shared" si="220"/>
        <v>0</v>
      </c>
      <c r="X434" s="48">
        <f t="shared" si="220"/>
        <v>0</v>
      </c>
      <c r="AV434" s="115" t="str">
        <f t="shared" si="203"/>
        <v>RALFINCHLEY MEMORIAL HOSPITAL - RAL22</v>
      </c>
      <c r="AW434" s="116" t="s">
        <v>71</v>
      </c>
      <c r="AX434" s="116" t="s">
        <v>10153</v>
      </c>
      <c r="AY434" s="116" t="s">
        <v>71</v>
      </c>
      <c r="AZ434" s="116" t="s">
        <v>4049</v>
      </c>
      <c r="BA434" s="116" t="str">
        <f t="shared" si="204"/>
        <v>RAL</v>
      </c>
    </row>
    <row r="435" spans="4:53" hidden="1" x14ac:dyDescent="0.2">
      <c r="D435" s="36">
        <f t="shared" si="212"/>
        <v>0</v>
      </c>
      <c r="J435" s="48">
        <f t="shared" ref="J435:X435" si="221">IF(J29&lt;0, 1, 0)</f>
        <v>0</v>
      </c>
      <c r="K435" s="48">
        <f t="shared" si="221"/>
        <v>0</v>
      </c>
      <c r="L435" s="48">
        <f t="shared" si="221"/>
        <v>0</v>
      </c>
      <c r="M435" s="48">
        <f t="shared" si="221"/>
        <v>0</v>
      </c>
      <c r="N435" s="48">
        <f t="shared" si="221"/>
        <v>0</v>
      </c>
      <c r="O435" s="48">
        <f t="shared" si="221"/>
        <v>0</v>
      </c>
      <c r="P435" s="48">
        <f t="shared" si="221"/>
        <v>0</v>
      </c>
      <c r="Q435" s="48">
        <f t="shared" si="221"/>
        <v>0</v>
      </c>
      <c r="R435" s="48">
        <f t="shared" si="221"/>
        <v>0</v>
      </c>
      <c r="S435" s="48">
        <f t="shared" si="221"/>
        <v>0</v>
      </c>
      <c r="T435" s="48">
        <f t="shared" si="221"/>
        <v>0</v>
      </c>
      <c r="U435" s="48">
        <f t="shared" si="221"/>
        <v>0</v>
      </c>
      <c r="V435" s="48">
        <f t="shared" si="221"/>
        <v>0</v>
      </c>
      <c r="W435" s="48">
        <f t="shared" si="221"/>
        <v>0</v>
      </c>
      <c r="X435" s="48">
        <f t="shared" si="221"/>
        <v>0</v>
      </c>
      <c r="AV435" s="115" t="str">
        <f t="shared" si="203"/>
        <v>RALHARPENDEN MEMORIAL HOSPITAL - RALHA</v>
      </c>
      <c r="AW435" s="116" t="s">
        <v>72</v>
      </c>
      <c r="AX435" s="116" t="s">
        <v>10154</v>
      </c>
      <c r="AY435" s="116" t="s">
        <v>72</v>
      </c>
      <c r="AZ435" s="116" t="s">
        <v>7310</v>
      </c>
      <c r="BA435" s="116" t="str">
        <f t="shared" si="204"/>
        <v>RAL</v>
      </c>
    </row>
    <row r="436" spans="4:53" ht="12.75" hidden="1" customHeight="1" x14ac:dyDescent="0.2">
      <c r="D436" s="36">
        <f t="shared" si="212"/>
        <v>0</v>
      </c>
      <c r="J436" s="48">
        <f t="shared" ref="J436:X436" si="222">IF(J30&lt;0, 1, 0)</f>
        <v>0</v>
      </c>
      <c r="K436" s="48">
        <f t="shared" si="222"/>
        <v>0</v>
      </c>
      <c r="L436" s="48">
        <f t="shared" si="222"/>
        <v>0</v>
      </c>
      <c r="M436" s="48">
        <f t="shared" si="222"/>
        <v>0</v>
      </c>
      <c r="N436" s="48">
        <f t="shared" si="222"/>
        <v>0</v>
      </c>
      <c r="O436" s="48">
        <f t="shared" si="222"/>
        <v>0</v>
      </c>
      <c r="P436" s="48">
        <f t="shared" si="222"/>
        <v>0</v>
      </c>
      <c r="Q436" s="48">
        <f t="shared" si="222"/>
        <v>0</v>
      </c>
      <c r="R436" s="48">
        <f t="shared" si="222"/>
        <v>0</v>
      </c>
      <c r="S436" s="48">
        <f t="shared" si="222"/>
        <v>0</v>
      </c>
      <c r="T436" s="48">
        <f t="shared" si="222"/>
        <v>0</v>
      </c>
      <c r="U436" s="48">
        <f t="shared" si="222"/>
        <v>0</v>
      </c>
      <c r="V436" s="48">
        <f t="shared" si="222"/>
        <v>0</v>
      </c>
      <c r="W436" s="48">
        <f t="shared" si="222"/>
        <v>0</v>
      </c>
      <c r="X436" s="48">
        <f t="shared" si="222"/>
        <v>0</v>
      </c>
      <c r="AV436" s="115" t="str">
        <f t="shared" si="203"/>
        <v>RALMOUNT VERNON HOSPITAL - RALMV</v>
      </c>
      <c r="AW436" s="116" t="s">
        <v>73</v>
      </c>
      <c r="AX436" s="116" t="s">
        <v>10155</v>
      </c>
      <c r="AY436" s="116" t="s">
        <v>73</v>
      </c>
      <c r="AZ436" s="116" t="s">
        <v>6819</v>
      </c>
      <c r="BA436" s="116" t="str">
        <f t="shared" si="204"/>
        <v>RAL</v>
      </c>
    </row>
    <row r="437" spans="4:53" hidden="1" x14ac:dyDescent="0.2">
      <c r="D437" s="36">
        <f t="shared" si="212"/>
        <v>0</v>
      </c>
      <c r="J437" s="48">
        <f t="shared" ref="J437:X437" si="223">IF(J31&lt;0, 1, 0)</f>
        <v>0</v>
      </c>
      <c r="K437" s="48">
        <f t="shared" si="223"/>
        <v>0</v>
      </c>
      <c r="L437" s="48">
        <f t="shared" si="223"/>
        <v>0</v>
      </c>
      <c r="M437" s="48">
        <f t="shared" si="223"/>
        <v>0</v>
      </c>
      <c r="N437" s="48">
        <f t="shared" si="223"/>
        <v>0</v>
      </c>
      <c r="O437" s="48">
        <f t="shared" si="223"/>
        <v>0</v>
      </c>
      <c r="P437" s="48">
        <f t="shared" si="223"/>
        <v>0</v>
      </c>
      <c r="Q437" s="48">
        <f t="shared" si="223"/>
        <v>0</v>
      </c>
      <c r="R437" s="48">
        <f t="shared" si="223"/>
        <v>0</v>
      </c>
      <c r="S437" s="48">
        <f t="shared" si="223"/>
        <v>0</v>
      </c>
      <c r="T437" s="48">
        <f t="shared" si="223"/>
        <v>0</v>
      </c>
      <c r="U437" s="48">
        <f t="shared" si="223"/>
        <v>0</v>
      </c>
      <c r="V437" s="48">
        <f t="shared" si="223"/>
        <v>0</v>
      </c>
      <c r="W437" s="48">
        <f t="shared" si="223"/>
        <v>0</v>
      </c>
      <c r="X437" s="48">
        <f t="shared" si="223"/>
        <v>0</v>
      </c>
      <c r="AV437" s="115" t="str">
        <f t="shared" si="203"/>
        <v>RALQUEEN MARY'S HOUSE - RAL02</v>
      </c>
      <c r="AW437" s="116" t="s">
        <v>74</v>
      </c>
      <c r="AX437" s="116" t="s">
        <v>10156</v>
      </c>
      <c r="AY437" s="116" t="s">
        <v>74</v>
      </c>
      <c r="AZ437" s="116" t="s">
        <v>8938</v>
      </c>
      <c r="BA437" s="116" t="str">
        <f t="shared" si="204"/>
        <v>RAL</v>
      </c>
    </row>
    <row r="438" spans="4:53" hidden="1" x14ac:dyDescent="0.2">
      <c r="D438" s="36">
        <f t="shared" si="212"/>
        <v>0</v>
      </c>
      <c r="J438" s="48">
        <f t="shared" ref="J438:X438" si="224">IF(J32&lt;0, 1, 0)</f>
        <v>0</v>
      </c>
      <c r="K438" s="48">
        <f t="shared" si="224"/>
        <v>0</v>
      </c>
      <c r="L438" s="48">
        <f t="shared" si="224"/>
        <v>0</v>
      </c>
      <c r="M438" s="48">
        <f t="shared" si="224"/>
        <v>0</v>
      </c>
      <c r="N438" s="48">
        <f t="shared" si="224"/>
        <v>0</v>
      </c>
      <c r="O438" s="48">
        <f t="shared" si="224"/>
        <v>0</v>
      </c>
      <c r="P438" s="48">
        <f t="shared" si="224"/>
        <v>0</v>
      </c>
      <c r="Q438" s="48">
        <f t="shared" si="224"/>
        <v>0</v>
      </c>
      <c r="R438" s="48">
        <f t="shared" si="224"/>
        <v>0</v>
      </c>
      <c r="S438" s="48">
        <f t="shared" si="224"/>
        <v>0</v>
      </c>
      <c r="T438" s="48">
        <f t="shared" si="224"/>
        <v>0</v>
      </c>
      <c r="U438" s="48">
        <f t="shared" si="224"/>
        <v>0</v>
      </c>
      <c r="V438" s="48">
        <f t="shared" si="224"/>
        <v>0</v>
      </c>
      <c r="W438" s="48">
        <f t="shared" si="224"/>
        <v>0</v>
      </c>
      <c r="X438" s="48">
        <f t="shared" si="224"/>
        <v>0</v>
      </c>
      <c r="AV438" s="115" t="str">
        <f t="shared" si="203"/>
        <v>RALROYAL FREE HOSPITAL - RAL01</v>
      </c>
      <c r="AW438" s="116" t="s">
        <v>75</v>
      </c>
      <c r="AX438" s="116" t="s">
        <v>10157</v>
      </c>
      <c r="AY438" s="116" t="s">
        <v>75</v>
      </c>
      <c r="AZ438" s="116" t="s">
        <v>8880</v>
      </c>
      <c r="BA438" s="116" t="str">
        <f t="shared" si="204"/>
        <v>RAL</v>
      </c>
    </row>
    <row r="439" spans="4:53" hidden="1" x14ac:dyDescent="0.2">
      <c r="D439" s="36">
        <f t="shared" si="212"/>
        <v>0</v>
      </c>
      <c r="J439" s="48">
        <f t="shared" ref="J439:X439" si="225">IF(J33&lt;0, 1, 0)</f>
        <v>0</v>
      </c>
      <c r="K439" s="48">
        <f t="shared" si="225"/>
        <v>0</v>
      </c>
      <c r="L439" s="48">
        <f t="shared" si="225"/>
        <v>0</v>
      </c>
      <c r="M439" s="48">
        <f t="shared" si="225"/>
        <v>0</v>
      </c>
      <c r="N439" s="48">
        <f t="shared" si="225"/>
        <v>0</v>
      </c>
      <c r="O439" s="48">
        <f t="shared" si="225"/>
        <v>0</v>
      </c>
      <c r="P439" s="48">
        <f t="shared" si="225"/>
        <v>0</v>
      </c>
      <c r="Q439" s="48">
        <f t="shared" si="225"/>
        <v>0</v>
      </c>
      <c r="R439" s="48">
        <f t="shared" si="225"/>
        <v>0</v>
      </c>
      <c r="S439" s="48">
        <f t="shared" si="225"/>
        <v>0</v>
      </c>
      <c r="T439" s="48">
        <f t="shared" si="225"/>
        <v>0</v>
      </c>
      <c r="U439" s="48">
        <f t="shared" si="225"/>
        <v>0</v>
      </c>
      <c r="V439" s="48">
        <f t="shared" si="225"/>
        <v>0</v>
      </c>
      <c r="W439" s="48">
        <f t="shared" si="225"/>
        <v>0</v>
      </c>
      <c r="X439" s="48">
        <f t="shared" si="225"/>
        <v>0</v>
      </c>
      <c r="AV439" s="115" t="str">
        <f t="shared" si="203"/>
        <v>RALST. ALBANS CITY HOSPITAL - RALAL</v>
      </c>
      <c r="AW439" s="116" t="s">
        <v>77</v>
      </c>
      <c r="AX439" s="116" t="s">
        <v>10158</v>
      </c>
      <c r="AY439" s="116" t="s">
        <v>77</v>
      </c>
      <c r="AZ439" s="116" t="s">
        <v>9046</v>
      </c>
      <c r="BA439" s="116" t="str">
        <f t="shared" si="204"/>
        <v>RAL</v>
      </c>
    </row>
    <row r="440" spans="4:53" hidden="1" x14ac:dyDescent="0.2">
      <c r="D440" s="36">
        <f t="shared" si="212"/>
        <v>0</v>
      </c>
      <c r="J440" s="48">
        <f t="shared" ref="J440:X440" si="226">IF(J34&lt;0, 1, 0)</f>
        <v>0</v>
      </c>
      <c r="K440" s="48">
        <f t="shared" si="226"/>
        <v>0</v>
      </c>
      <c r="L440" s="48">
        <f t="shared" si="226"/>
        <v>0</v>
      </c>
      <c r="M440" s="48">
        <f t="shared" si="226"/>
        <v>0</v>
      </c>
      <c r="N440" s="48">
        <f t="shared" si="226"/>
        <v>0</v>
      </c>
      <c r="O440" s="48">
        <f t="shared" si="226"/>
        <v>0</v>
      </c>
      <c r="P440" s="48">
        <f t="shared" si="226"/>
        <v>0</v>
      </c>
      <c r="Q440" s="48">
        <f t="shared" si="226"/>
        <v>0</v>
      </c>
      <c r="R440" s="48">
        <f t="shared" si="226"/>
        <v>0</v>
      </c>
      <c r="S440" s="48">
        <f t="shared" si="226"/>
        <v>0</v>
      </c>
      <c r="T440" s="48">
        <f t="shared" si="226"/>
        <v>0</v>
      </c>
      <c r="U440" s="48">
        <f t="shared" si="226"/>
        <v>0</v>
      </c>
      <c r="V440" s="48">
        <f t="shared" si="226"/>
        <v>0</v>
      </c>
      <c r="W440" s="48">
        <f t="shared" si="226"/>
        <v>0</v>
      </c>
      <c r="X440" s="48">
        <f t="shared" si="226"/>
        <v>0</v>
      </c>
      <c r="AV440" s="115" t="str">
        <f t="shared" si="203"/>
        <v>RALWATFORD GENERAL HOSPITAL - RALWA</v>
      </c>
      <c r="AW440" s="116" t="s">
        <v>78</v>
      </c>
      <c r="AX440" s="116" t="s">
        <v>10159</v>
      </c>
      <c r="AY440" s="116" t="s">
        <v>78</v>
      </c>
      <c r="AZ440" s="116" t="s">
        <v>9047</v>
      </c>
      <c r="BA440" s="116" t="str">
        <f t="shared" si="204"/>
        <v>RAL</v>
      </c>
    </row>
    <row r="441" spans="4:53" hidden="1" x14ac:dyDescent="0.2">
      <c r="D441" s="36">
        <f t="shared" si="212"/>
        <v>0</v>
      </c>
      <c r="J441" s="48">
        <f t="shared" ref="J441:X441" si="227">IF(J35&lt;0, 1, 0)</f>
        <v>0</v>
      </c>
      <c r="K441" s="48">
        <f t="shared" si="227"/>
        <v>0</v>
      </c>
      <c r="L441" s="48">
        <f t="shared" si="227"/>
        <v>0</v>
      </c>
      <c r="M441" s="48">
        <f t="shared" si="227"/>
        <v>0</v>
      </c>
      <c r="N441" s="48">
        <f t="shared" si="227"/>
        <v>0</v>
      </c>
      <c r="O441" s="48">
        <f t="shared" si="227"/>
        <v>0</v>
      </c>
      <c r="P441" s="48">
        <f t="shared" si="227"/>
        <v>0</v>
      </c>
      <c r="Q441" s="48">
        <f t="shared" si="227"/>
        <v>0</v>
      </c>
      <c r="R441" s="48">
        <f t="shared" si="227"/>
        <v>0</v>
      </c>
      <c r="S441" s="48">
        <f t="shared" si="227"/>
        <v>0</v>
      </c>
      <c r="T441" s="48">
        <f t="shared" si="227"/>
        <v>0</v>
      </c>
      <c r="U441" s="48">
        <f t="shared" si="227"/>
        <v>0</v>
      </c>
      <c r="V441" s="48">
        <f t="shared" si="227"/>
        <v>0</v>
      </c>
      <c r="W441" s="48">
        <f t="shared" si="227"/>
        <v>0</v>
      </c>
      <c r="X441" s="48">
        <f t="shared" si="227"/>
        <v>0</v>
      </c>
      <c r="AV441" s="115" t="str">
        <f t="shared" si="203"/>
        <v>RANROYAL NATIONAL ORTHOPAEDIC HOSPITAL (BOLSOVER STREET) - RAN02</v>
      </c>
      <c r="AW441" s="116" t="s">
        <v>79</v>
      </c>
      <c r="AX441" s="116" t="s">
        <v>10160</v>
      </c>
      <c r="AY441" s="116" t="s">
        <v>79</v>
      </c>
      <c r="AZ441" s="116" t="s">
        <v>9048</v>
      </c>
      <c r="BA441" s="116" t="str">
        <f t="shared" si="204"/>
        <v>RAN</v>
      </c>
    </row>
    <row r="442" spans="4:53" hidden="1" x14ac:dyDescent="0.2">
      <c r="D442" s="36">
        <f t="shared" si="212"/>
        <v>0</v>
      </c>
      <c r="J442" s="48">
        <f t="shared" ref="J442:X442" si="228">IF(J36&lt;0, 1, 0)</f>
        <v>0</v>
      </c>
      <c r="K442" s="48">
        <f t="shared" si="228"/>
        <v>0</v>
      </c>
      <c r="L442" s="48">
        <f t="shared" si="228"/>
        <v>0</v>
      </c>
      <c r="M442" s="48">
        <f t="shared" si="228"/>
        <v>0</v>
      </c>
      <c r="N442" s="48">
        <f t="shared" si="228"/>
        <v>0</v>
      </c>
      <c r="O442" s="48">
        <f t="shared" si="228"/>
        <v>0</v>
      </c>
      <c r="P442" s="48">
        <f t="shared" si="228"/>
        <v>0</v>
      </c>
      <c r="Q442" s="48">
        <f t="shared" si="228"/>
        <v>0</v>
      </c>
      <c r="R442" s="48">
        <f t="shared" si="228"/>
        <v>0</v>
      </c>
      <c r="S442" s="48">
        <f t="shared" si="228"/>
        <v>0</v>
      </c>
      <c r="T442" s="48">
        <f t="shared" si="228"/>
        <v>0</v>
      </c>
      <c r="U442" s="48">
        <f t="shared" si="228"/>
        <v>0</v>
      </c>
      <c r="V442" s="48">
        <f t="shared" si="228"/>
        <v>0</v>
      </c>
      <c r="W442" s="48">
        <f t="shared" si="228"/>
        <v>0</v>
      </c>
      <c r="X442" s="48">
        <f t="shared" si="228"/>
        <v>0</v>
      </c>
      <c r="AV442" s="115" t="str">
        <f t="shared" si="203"/>
        <v>RANTHE ROYAL NATIONAL ORTHOPAEDIC HOSPITAL (STANMORE) - RAN01</v>
      </c>
      <c r="AW442" s="116" t="s">
        <v>80</v>
      </c>
      <c r="AX442" s="116" t="s">
        <v>10161</v>
      </c>
      <c r="AY442" s="116" t="s">
        <v>80</v>
      </c>
      <c r="AZ442" s="116" t="s">
        <v>9049</v>
      </c>
      <c r="BA442" s="116" t="str">
        <f t="shared" si="204"/>
        <v>RAN</v>
      </c>
    </row>
    <row r="443" spans="4:53" hidden="1" x14ac:dyDescent="0.2">
      <c r="D443" s="36">
        <f t="shared" si="212"/>
        <v>0</v>
      </c>
      <c r="J443" s="48">
        <f t="shared" ref="J443:X443" si="229">IF(J37&lt;0, 1, 0)</f>
        <v>0</v>
      </c>
      <c r="K443" s="48">
        <f t="shared" si="229"/>
        <v>0</v>
      </c>
      <c r="L443" s="48">
        <f t="shared" si="229"/>
        <v>0</v>
      </c>
      <c r="M443" s="48">
        <f t="shared" si="229"/>
        <v>0</v>
      </c>
      <c r="N443" s="48">
        <f t="shared" si="229"/>
        <v>0</v>
      </c>
      <c r="O443" s="48">
        <f t="shared" si="229"/>
        <v>0</v>
      </c>
      <c r="P443" s="48">
        <f t="shared" si="229"/>
        <v>0</v>
      </c>
      <c r="Q443" s="48">
        <f t="shared" si="229"/>
        <v>0</v>
      </c>
      <c r="R443" s="48">
        <f t="shared" si="229"/>
        <v>0</v>
      </c>
      <c r="S443" s="48">
        <f t="shared" si="229"/>
        <v>0</v>
      </c>
      <c r="T443" s="48">
        <f t="shared" si="229"/>
        <v>0</v>
      </c>
      <c r="U443" s="48">
        <f t="shared" si="229"/>
        <v>0</v>
      </c>
      <c r="V443" s="48">
        <f t="shared" si="229"/>
        <v>0</v>
      </c>
      <c r="W443" s="48">
        <f t="shared" si="229"/>
        <v>0</v>
      </c>
      <c r="X443" s="48">
        <f t="shared" si="229"/>
        <v>0</v>
      </c>
      <c r="AV443" s="115" t="str">
        <f t="shared" si="203"/>
        <v>RAPNORTH MIDDLESEX HOSPITAL - RAPNM</v>
      </c>
      <c r="AW443" s="116" t="s">
        <v>798</v>
      </c>
      <c r="AX443" s="116" t="s">
        <v>10162</v>
      </c>
      <c r="AY443" s="116" t="s">
        <v>798</v>
      </c>
      <c r="AZ443" s="116" t="s">
        <v>9050</v>
      </c>
      <c r="BA443" s="116" t="str">
        <f t="shared" si="204"/>
        <v>RAP</v>
      </c>
    </row>
    <row r="444" spans="4:53" hidden="1" x14ac:dyDescent="0.2">
      <c r="D444" s="36">
        <f t="shared" si="212"/>
        <v>0</v>
      </c>
      <c r="J444" s="48">
        <f t="shared" ref="J444:X444" si="230">IF(J38&lt;0, 1, 0)</f>
        <v>0</v>
      </c>
      <c r="K444" s="48">
        <f t="shared" si="230"/>
        <v>0</v>
      </c>
      <c r="L444" s="48">
        <f t="shared" si="230"/>
        <v>0</v>
      </c>
      <c r="M444" s="48">
        <f t="shared" si="230"/>
        <v>0</v>
      </c>
      <c r="N444" s="48">
        <f t="shared" si="230"/>
        <v>0</v>
      </c>
      <c r="O444" s="48">
        <f t="shared" si="230"/>
        <v>0</v>
      </c>
      <c r="P444" s="48">
        <f t="shared" si="230"/>
        <v>0</v>
      </c>
      <c r="Q444" s="48">
        <f t="shared" si="230"/>
        <v>0</v>
      </c>
      <c r="R444" s="48">
        <f t="shared" si="230"/>
        <v>0</v>
      </c>
      <c r="S444" s="48">
        <f t="shared" si="230"/>
        <v>0</v>
      </c>
      <c r="T444" s="48">
        <f t="shared" si="230"/>
        <v>0</v>
      </c>
      <c r="U444" s="48">
        <f t="shared" si="230"/>
        <v>0</v>
      </c>
      <c r="V444" s="48">
        <f t="shared" si="230"/>
        <v>0</v>
      </c>
      <c r="W444" s="48">
        <f t="shared" si="230"/>
        <v>0</v>
      </c>
      <c r="X444" s="48">
        <f t="shared" si="230"/>
        <v>0</v>
      </c>
      <c r="AV444" s="115" t="str">
        <f t="shared" si="203"/>
        <v>RAPST ANNS HOSPITAL (ACUTE WARDS) - RAPST</v>
      </c>
      <c r="AW444" s="116" t="s">
        <v>799</v>
      </c>
      <c r="AX444" s="116" t="s">
        <v>10163</v>
      </c>
      <c r="AY444" s="116" t="s">
        <v>799</v>
      </c>
      <c r="AZ444" s="116" t="s">
        <v>9051</v>
      </c>
      <c r="BA444" s="116" t="str">
        <f t="shared" si="204"/>
        <v>RAP</v>
      </c>
    </row>
    <row r="445" spans="4:53" hidden="1" x14ac:dyDescent="0.2">
      <c r="D445" s="36">
        <f t="shared" si="212"/>
        <v>0</v>
      </c>
      <c r="J445" s="48">
        <f t="shared" ref="J445:X445" si="231">IF(J39&lt;0, 1, 0)</f>
        <v>0</v>
      </c>
      <c r="K445" s="48">
        <f t="shared" si="231"/>
        <v>0</v>
      </c>
      <c r="L445" s="48">
        <f t="shared" si="231"/>
        <v>0</v>
      </c>
      <c r="M445" s="48">
        <f t="shared" si="231"/>
        <v>0</v>
      </c>
      <c r="N445" s="48">
        <f t="shared" si="231"/>
        <v>0</v>
      </c>
      <c r="O445" s="48">
        <f t="shared" si="231"/>
        <v>0</v>
      </c>
      <c r="P445" s="48">
        <f t="shared" si="231"/>
        <v>0</v>
      </c>
      <c r="Q445" s="48">
        <f t="shared" si="231"/>
        <v>0</v>
      </c>
      <c r="R445" s="48">
        <f t="shared" si="231"/>
        <v>0</v>
      </c>
      <c r="S445" s="48">
        <f t="shared" si="231"/>
        <v>0</v>
      </c>
      <c r="T445" s="48">
        <f t="shared" si="231"/>
        <v>0</v>
      </c>
      <c r="U445" s="48">
        <f t="shared" si="231"/>
        <v>0</v>
      </c>
      <c r="V445" s="48">
        <f t="shared" si="231"/>
        <v>0</v>
      </c>
      <c r="W445" s="48">
        <f t="shared" si="231"/>
        <v>0</v>
      </c>
      <c r="X445" s="48">
        <f t="shared" si="231"/>
        <v>0</v>
      </c>
      <c r="AV445" s="115" t="str">
        <f t="shared" si="203"/>
        <v>RASHILLINGDON HOSPITAL - RAS01</v>
      </c>
      <c r="AW445" s="116" t="s">
        <v>800</v>
      </c>
      <c r="AX445" s="116" t="s">
        <v>10164</v>
      </c>
      <c r="AY445" s="116" t="s">
        <v>800</v>
      </c>
      <c r="AZ445" s="116" t="s">
        <v>1249</v>
      </c>
      <c r="BA445" s="116" t="str">
        <f t="shared" si="204"/>
        <v>RAS</v>
      </c>
    </row>
    <row r="446" spans="4:53" hidden="1" x14ac:dyDescent="0.2">
      <c r="D446" s="36">
        <f t="shared" si="212"/>
        <v>0</v>
      </c>
      <c r="J446" s="48">
        <f t="shared" ref="J446:X446" si="232">IF(J40&lt;0, 1, 0)</f>
        <v>0</v>
      </c>
      <c r="K446" s="48">
        <f t="shared" si="232"/>
        <v>0</v>
      </c>
      <c r="L446" s="48">
        <f t="shared" si="232"/>
        <v>0</v>
      </c>
      <c r="M446" s="48">
        <f t="shared" si="232"/>
        <v>0</v>
      </c>
      <c r="N446" s="48">
        <f t="shared" si="232"/>
        <v>0</v>
      </c>
      <c r="O446" s="48">
        <f t="shared" si="232"/>
        <v>0</v>
      </c>
      <c r="P446" s="48">
        <f t="shared" si="232"/>
        <v>0</v>
      </c>
      <c r="Q446" s="48">
        <f t="shared" si="232"/>
        <v>0</v>
      </c>
      <c r="R446" s="48">
        <f t="shared" si="232"/>
        <v>0</v>
      </c>
      <c r="S446" s="48">
        <f t="shared" si="232"/>
        <v>0</v>
      </c>
      <c r="T446" s="48">
        <f t="shared" si="232"/>
        <v>0</v>
      </c>
      <c r="U446" s="48">
        <f t="shared" si="232"/>
        <v>0</v>
      </c>
      <c r="V446" s="48">
        <f t="shared" si="232"/>
        <v>0</v>
      </c>
      <c r="W446" s="48">
        <f t="shared" si="232"/>
        <v>0</v>
      </c>
      <c r="X446" s="48">
        <f t="shared" si="232"/>
        <v>0</v>
      </c>
      <c r="AV446" s="115" t="str">
        <f t="shared" si="203"/>
        <v>RASMOUNT VERNON HOSPITAL SITE - RAS02</v>
      </c>
      <c r="AW446" s="116" t="s">
        <v>801</v>
      </c>
      <c r="AX446" s="116" t="s">
        <v>10165</v>
      </c>
      <c r="AY446" s="116" t="s">
        <v>801</v>
      </c>
      <c r="AZ446" s="116" t="s">
        <v>9052</v>
      </c>
      <c r="BA446" s="116" t="str">
        <f t="shared" si="204"/>
        <v>RAS</v>
      </c>
    </row>
    <row r="447" spans="4:53" hidden="1" x14ac:dyDescent="0.2">
      <c r="D447" s="36">
        <f t="shared" si="212"/>
        <v>0</v>
      </c>
      <c r="J447" s="48">
        <f t="shared" ref="J447:X447" si="233">IF(J41&lt;0, 1, 0)</f>
        <v>0</v>
      </c>
      <c r="K447" s="48">
        <f t="shared" si="233"/>
        <v>0</v>
      </c>
      <c r="L447" s="48">
        <f t="shared" si="233"/>
        <v>0</v>
      </c>
      <c r="M447" s="48">
        <f t="shared" si="233"/>
        <v>0</v>
      </c>
      <c r="N447" s="48">
        <f t="shared" si="233"/>
        <v>0</v>
      </c>
      <c r="O447" s="48">
        <f t="shared" si="233"/>
        <v>0</v>
      </c>
      <c r="P447" s="48">
        <f t="shared" si="233"/>
        <v>0</v>
      </c>
      <c r="Q447" s="48">
        <f t="shared" si="233"/>
        <v>0</v>
      </c>
      <c r="R447" s="48">
        <f t="shared" si="233"/>
        <v>0</v>
      </c>
      <c r="S447" s="48">
        <f t="shared" si="233"/>
        <v>0</v>
      </c>
      <c r="T447" s="48">
        <f t="shared" si="233"/>
        <v>0</v>
      </c>
      <c r="U447" s="48">
        <f t="shared" si="233"/>
        <v>0</v>
      </c>
      <c r="V447" s="48">
        <f t="shared" si="233"/>
        <v>0</v>
      </c>
      <c r="W447" s="48">
        <f t="shared" si="233"/>
        <v>0</v>
      </c>
      <c r="X447" s="48">
        <f t="shared" si="233"/>
        <v>0</v>
      </c>
      <c r="AV447" s="115" t="str">
        <f t="shared" si="203"/>
        <v>RATBARKING HOSPITAL</v>
      </c>
      <c r="AW447" s="116" t="s">
        <v>1310</v>
      </c>
      <c r="AX447" s="116" t="s">
        <v>1311</v>
      </c>
      <c r="AY447" s="116" t="s">
        <v>1310</v>
      </c>
      <c r="AZ447" s="116" t="s">
        <v>1311</v>
      </c>
      <c r="BA447" s="116" t="str">
        <f t="shared" si="204"/>
        <v>RAT</v>
      </c>
    </row>
    <row r="448" spans="4:53" hidden="1" x14ac:dyDescent="0.2">
      <c r="D448" s="36">
        <f t="shared" si="212"/>
        <v>0</v>
      </c>
      <c r="J448" s="48">
        <f t="shared" ref="J448:X448" si="234">IF(J42&lt;0, 1, 0)</f>
        <v>0</v>
      </c>
      <c r="K448" s="48">
        <f t="shared" si="234"/>
        <v>0</v>
      </c>
      <c r="L448" s="48">
        <f t="shared" si="234"/>
        <v>0</v>
      </c>
      <c r="M448" s="48">
        <f t="shared" si="234"/>
        <v>0</v>
      </c>
      <c r="N448" s="48">
        <f t="shared" si="234"/>
        <v>0</v>
      </c>
      <c r="O448" s="48">
        <f t="shared" si="234"/>
        <v>0</v>
      </c>
      <c r="P448" s="48">
        <f t="shared" si="234"/>
        <v>0</v>
      </c>
      <c r="Q448" s="48">
        <f t="shared" si="234"/>
        <v>0</v>
      </c>
      <c r="R448" s="48">
        <f t="shared" si="234"/>
        <v>0</v>
      </c>
      <c r="S448" s="48">
        <f t="shared" si="234"/>
        <v>0</v>
      </c>
      <c r="T448" s="48">
        <f t="shared" si="234"/>
        <v>0</v>
      </c>
      <c r="U448" s="48">
        <f t="shared" si="234"/>
        <v>0</v>
      </c>
      <c r="V448" s="48">
        <f t="shared" si="234"/>
        <v>0</v>
      </c>
      <c r="W448" s="48">
        <f t="shared" si="234"/>
        <v>0</v>
      </c>
      <c r="X448" s="48">
        <f t="shared" si="234"/>
        <v>0</v>
      </c>
      <c r="AV448" s="115" t="str">
        <f t="shared" si="203"/>
        <v>RATBASILDON HOSPITAL</v>
      </c>
      <c r="AW448" s="116" t="s">
        <v>1348</v>
      </c>
      <c r="AX448" s="116" t="s">
        <v>1349</v>
      </c>
      <c r="AY448" s="116" t="s">
        <v>1348</v>
      </c>
      <c r="AZ448" s="116" t="s">
        <v>1349</v>
      </c>
      <c r="BA448" s="116" t="str">
        <f t="shared" si="204"/>
        <v>RAT</v>
      </c>
    </row>
    <row r="449" spans="4:53" hidden="1" x14ac:dyDescent="0.2">
      <c r="D449" s="36">
        <f t="shared" si="212"/>
        <v>0</v>
      </c>
      <c r="J449" s="48">
        <f t="shared" ref="J449:X449" si="235">IF(J43&lt;0, 1, 0)</f>
        <v>0</v>
      </c>
      <c r="K449" s="48">
        <f t="shared" si="235"/>
        <v>0</v>
      </c>
      <c r="L449" s="48">
        <f t="shared" si="235"/>
        <v>0</v>
      </c>
      <c r="M449" s="48">
        <f t="shared" si="235"/>
        <v>0</v>
      </c>
      <c r="N449" s="48">
        <f t="shared" si="235"/>
        <v>0</v>
      </c>
      <c r="O449" s="48">
        <f t="shared" si="235"/>
        <v>0</v>
      </c>
      <c r="P449" s="48">
        <f t="shared" si="235"/>
        <v>0</v>
      </c>
      <c r="Q449" s="48">
        <f t="shared" si="235"/>
        <v>0</v>
      </c>
      <c r="R449" s="48">
        <f t="shared" si="235"/>
        <v>0</v>
      </c>
      <c r="S449" s="48">
        <f t="shared" si="235"/>
        <v>0</v>
      </c>
      <c r="T449" s="48">
        <f t="shared" si="235"/>
        <v>0</v>
      </c>
      <c r="U449" s="48">
        <f t="shared" si="235"/>
        <v>0</v>
      </c>
      <c r="V449" s="48">
        <f t="shared" si="235"/>
        <v>0</v>
      </c>
      <c r="W449" s="48">
        <f t="shared" si="235"/>
        <v>0</v>
      </c>
      <c r="X449" s="48">
        <f t="shared" si="235"/>
        <v>0</v>
      </c>
      <c r="AV449" s="115" t="str">
        <f t="shared" si="203"/>
        <v>RATBILLERICAY COMMUNITY HOSPITAL</v>
      </c>
      <c r="AW449" s="116" t="s">
        <v>1320</v>
      </c>
      <c r="AX449" s="116" t="s">
        <v>1321</v>
      </c>
      <c r="AY449" s="116" t="s">
        <v>1320</v>
      </c>
      <c r="AZ449" s="116" t="s">
        <v>1321</v>
      </c>
      <c r="BA449" s="116" t="str">
        <f t="shared" si="204"/>
        <v>RAT</v>
      </c>
    </row>
    <row r="450" spans="4:53" hidden="1" x14ac:dyDescent="0.2">
      <c r="D450" s="36">
        <f t="shared" si="212"/>
        <v>0</v>
      </c>
      <c r="J450" s="48">
        <f t="shared" ref="J450:X450" si="236">IF(J44&lt;0, 1, 0)</f>
        <v>0</v>
      </c>
      <c r="K450" s="48">
        <f t="shared" si="236"/>
        <v>0</v>
      </c>
      <c r="L450" s="48">
        <f t="shared" si="236"/>
        <v>0</v>
      </c>
      <c r="M450" s="48">
        <f t="shared" si="236"/>
        <v>0</v>
      </c>
      <c r="N450" s="48">
        <f t="shared" si="236"/>
        <v>0</v>
      </c>
      <c r="O450" s="48">
        <f t="shared" si="236"/>
        <v>0</v>
      </c>
      <c r="P450" s="48">
        <f t="shared" si="236"/>
        <v>0</v>
      </c>
      <c r="Q450" s="48">
        <f t="shared" si="236"/>
        <v>0</v>
      </c>
      <c r="R450" s="48">
        <f t="shared" si="236"/>
        <v>0</v>
      </c>
      <c r="S450" s="48">
        <f t="shared" si="236"/>
        <v>0</v>
      </c>
      <c r="T450" s="48">
        <f t="shared" si="236"/>
        <v>0</v>
      </c>
      <c r="U450" s="48">
        <f t="shared" si="236"/>
        <v>0</v>
      </c>
      <c r="V450" s="48">
        <f t="shared" si="236"/>
        <v>0</v>
      </c>
      <c r="W450" s="48">
        <f t="shared" si="236"/>
        <v>0</v>
      </c>
      <c r="X450" s="48">
        <f t="shared" si="236"/>
        <v>0</v>
      </c>
      <c r="AV450" s="115" t="str">
        <f t="shared" si="203"/>
        <v>RATBRENTWOOD COMMUNITY HOSPITAL</v>
      </c>
      <c r="AW450" s="116" t="s">
        <v>1367</v>
      </c>
      <c r="AX450" s="116" t="s">
        <v>1368</v>
      </c>
      <c r="AY450" s="116" t="s">
        <v>1367</v>
      </c>
      <c r="AZ450" s="116" t="s">
        <v>1368</v>
      </c>
      <c r="BA450" s="116" t="str">
        <f t="shared" si="204"/>
        <v>RAT</v>
      </c>
    </row>
    <row r="451" spans="4:53" hidden="1" x14ac:dyDescent="0.2">
      <c r="D451" s="36">
        <f t="shared" si="212"/>
        <v>0</v>
      </c>
      <c r="J451" s="48">
        <f t="shared" ref="J451:X451" si="237">IF(J45&lt;0, 1, 0)</f>
        <v>0</v>
      </c>
      <c r="K451" s="48">
        <f t="shared" si="237"/>
        <v>0</v>
      </c>
      <c r="L451" s="48">
        <f t="shared" si="237"/>
        <v>0</v>
      </c>
      <c r="M451" s="48">
        <f t="shared" si="237"/>
        <v>0</v>
      </c>
      <c r="N451" s="48">
        <f t="shared" si="237"/>
        <v>0</v>
      </c>
      <c r="O451" s="48">
        <f t="shared" si="237"/>
        <v>0</v>
      </c>
      <c r="P451" s="48">
        <f t="shared" si="237"/>
        <v>0</v>
      </c>
      <c r="Q451" s="48">
        <f t="shared" si="237"/>
        <v>0</v>
      </c>
      <c r="R451" s="48">
        <f t="shared" si="237"/>
        <v>0</v>
      </c>
      <c r="S451" s="48">
        <f t="shared" si="237"/>
        <v>0</v>
      </c>
      <c r="T451" s="48">
        <f t="shared" si="237"/>
        <v>0</v>
      </c>
      <c r="U451" s="48">
        <f t="shared" si="237"/>
        <v>0</v>
      </c>
      <c r="V451" s="48">
        <f t="shared" si="237"/>
        <v>0</v>
      </c>
      <c r="W451" s="48">
        <f t="shared" si="237"/>
        <v>0</v>
      </c>
      <c r="X451" s="48">
        <f t="shared" si="237"/>
        <v>0</v>
      </c>
      <c r="AV451" s="115" t="str">
        <f t="shared" si="203"/>
        <v>RATBROOKSIDE</v>
      </c>
      <c r="AW451" s="116" t="s">
        <v>1374</v>
      </c>
      <c r="AX451" s="116" t="s">
        <v>1366</v>
      </c>
      <c r="AY451" s="116" t="s">
        <v>1374</v>
      </c>
      <c r="AZ451" s="116" t="s">
        <v>1366</v>
      </c>
      <c r="BA451" s="116" t="str">
        <f t="shared" si="204"/>
        <v>RAT</v>
      </c>
    </row>
    <row r="452" spans="4:53" hidden="1" x14ac:dyDescent="0.2">
      <c r="D452" s="36">
        <f t="shared" si="212"/>
        <v>0</v>
      </c>
      <c r="J452" s="48">
        <f t="shared" ref="J452:X452" si="238">IF(J46&lt;0, 1, 0)</f>
        <v>0</v>
      </c>
      <c r="K452" s="48">
        <f t="shared" si="238"/>
        <v>0</v>
      </c>
      <c r="L452" s="48">
        <f t="shared" si="238"/>
        <v>0</v>
      </c>
      <c r="M452" s="48">
        <f t="shared" si="238"/>
        <v>0</v>
      </c>
      <c r="N452" s="48">
        <f t="shared" si="238"/>
        <v>0</v>
      </c>
      <c r="O452" s="48">
        <f t="shared" si="238"/>
        <v>0</v>
      </c>
      <c r="P452" s="48">
        <f t="shared" si="238"/>
        <v>0</v>
      </c>
      <c r="Q452" s="48">
        <f t="shared" si="238"/>
        <v>0</v>
      </c>
      <c r="R452" s="48">
        <f t="shared" si="238"/>
        <v>0</v>
      </c>
      <c r="S452" s="48">
        <f t="shared" si="238"/>
        <v>0</v>
      </c>
      <c r="T452" s="48">
        <f t="shared" si="238"/>
        <v>0</v>
      </c>
      <c r="U452" s="48">
        <f t="shared" si="238"/>
        <v>0</v>
      </c>
      <c r="V452" s="48">
        <f t="shared" si="238"/>
        <v>0</v>
      </c>
      <c r="W452" s="48">
        <f t="shared" si="238"/>
        <v>0</v>
      </c>
      <c r="X452" s="48">
        <f t="shared" si="238"/>
        <v>0</v>
      </c>
      <c r="AV452" s="115" t="str">
        <f t="shared" si="203"/>
        <v>RATCHADWELL HEATH (CHS)</v>
      </c>
      <c r="AW452" s="116" t="s">
        <v>1318</v>
      </c>
      <c r="AX452" s="116" t="s">
        <v>1319</v>
      </c>
      <c r="AY452" s="116" t="s">
        <v>1318</v>
      </c>
      <c r="AZ452" s="116" t="s">
        <v>1319</v>
      </c>
      <c r="BA452" s="116" t="str">
        <f t="shared" si="204"/>
        <v>RAT</v>
      </c>
    </row>
    <row r="453" spans="4:53" hidden="1" x14ac:dyDescent="0.2">
      <c r="D453" s="36">
        <f t="shared" si="212"/>
        <v>0</v>
      </c>
      <c r="J453" s="48">
        <f t="shared" ref="J453:X453" si="239">IF(J47&lt;0, 1, 0)</f>
        <v>0</v>
      </c>
      <c r="K453" s="48">
        <f t="shared" si="239"/>
        <v>0</v>
      </c>
      <c r="L453" s="48">
        <f t="shared" si="239"/>
        <v>0</v>
      </c>
      <c r="M453" s="48">
        <f t="shared" si="239"/>
        <v>0</v>
      </c>
      <c r="N453" s="48">
        <f t="shared" si="239"/>
        <v>0</v>
      </c>
      <c r="O453" s="48">
        <f t="shared" si="239"/>
        <v>0</v>
      </c>
      <c r="P453" s="48">
        <f t="shared" si="239"/>
        <v>0</v>
      </c>
      <c r="Q453" s="48">
        <f t="shared" si="239"/>
        <v>0</v>
      </c>
      <c r="R453" s="48">
        <f t="shared" si="239"/>
        <v>0</v>
      </c>
      <c r="S453" s="48">
        <f t="shared" si="239"/>
        <v>0</v>
      </c>
      <c r="T453" s="48">
        <f t="shared" si="239"/>
        <v>0</v>
      </c>
      <c r="U453" s="48">
        <f t="shared" si="239"/>
        <v>0</v>
      </c>
      <c r="V453" s="48">
        <f t="shared" si="239"/>
        <v>0</v>
      </c>
      <c r="W453" s="48">
        <f t="shared" si="239"/>
        <v>0</v>
      </c>
      <c r="X453" s="48">
        <f t="shared" si="239"/>
        <v>0</v>
      </c>
      <c r="AV453" s="115" t="str">
        <f t="shared" si="203"/>
        <v>RATCHILD &amp; FAMILY FOREST</v>
      </c>
      <c r="AW453" s="116" t="s">
        <v>1385</v>
      </c>
      <c r="AX453" s="116" t="s">
        <v>1386</v>
      </c>
      <c r="AY453" s="116" t="s">
        <v>1385</v>
      </c>
      <c r="AZ453" s="116" t="s">
        <v>1386</v>
      </c>
      <c r="BA453" s="116" t="str">
        <f t="shared" si="204"/>
        <v>RAT</v>
      </c>
    </row>
    <row r="454" spans="4:53" hidden="1" x14ac:dyDescent="0.2">
      <c r="D454" s="36">
        <f t="shared" si="212"/>
        <v>0</v>
      </c>
      <c r="J454" s="48">
        <f t="shared" ref="J454:X454" si="240">IF(J48&lt;0, 1, 0)</f>
        <v>0</v>
      </c>
      <c r="K454" s="48">
        <f t="shared" si="240"/>
        <v>0</v>
      </c>
      <c r="L454" s="48">
        <f t="shared" si="240"/>
        <v>0</v>
      </c>
      <c r="M454" s="48">
        <f t="shared" si="240"/>
        <v>0</v>
      </c>
      <c r="N454" s="48">
        <f t="shared" si="240"/>
        <v>0</v>
      </c>
      <c r="O454" s="48">
        <f t="shared" si="240"/>
        <v>0</v>
      </c>
      <c r="P454" s="48">
        <f t="shared" si="240"/>
        <v>0</v>
      </c>
      <c r="Q454" s="48">
        <f t="shared" si="240"/>
        <v>0</v>
      </c>
      <c r="R454" s="48">
        <f t="shared" si="240"/>
        <v>0</v>
      </c>
      <c r="S454" s="48">
        <f t="shared" si="240"/>
        <v>0</v>
      </c>
      <c r="T454" s="48">
        <f t="shared" si="240"/>
        <v>0</v>
      </c>
      <c r="U454" s="48">
        <f t="shared" si="240"/>
        <v>0</v>
      </c>
      <c r="V454" s="48">
        <f t="shared" si="240"/>
        <v>0</v>
      </c>
      <c r="W454" s="48">
        <f t="shared" si="240"/>
        <v>0</v>
      </c>
      <c r="X454" s="48">
        <f t="shared" si="240"/>
        <v>0</v>
      </c>
      <c r="AV454" s="115" t="str">
        <f t="shared" si="203"/>
        <v>RATCOMMUNITY PAEDIATRICS - CDC</v>
      </c>
      <c r="AW454" s="116" t="s">
        <v>1322</v>
      </c>
      <c r="AX454" s="116" t="s">
        <v>1323</v>
      </c>
      <c r="AY454" s="116" t="s">
        <v>1322</v>
      </c>
      <c r="AZ454" s="116" t="s">
        <v>1323</v>
      </c>
      <c r="BA454" s="116" t="str">
        <f t="shared" si="204"/>
        <v>RAT</v>
      </c>
    </row>
    <row r="455" spans="4:53" ht="12.75" hidden="1" customHeight="1" x14ac:dyDescent="0.2">
      <c r="D455" s="36">
        <f t="shared" si="212"/>
        <v>0</v>
      </c>
      <c r="J455" s="48">
        <f t="shared" ref="J455:X455" si="241">IF(J49&lt;0, 1, 0)</f>
        <v>0</v>
      </c>
      <c r="K455" s="48">
        <f t="shared" si="241"/>
        <v>0</v>
      </c>
      <c r="L455" s="48">
        <f t="shared" si="241"/>
        <v>0</v>
      </c>
      <c r="M455" s="48">
        <f t="shared" si="241"/>
        <v>0</v>
      </c>
      <c r="N455" s="48">
        <f t="shared" si="241"/>
        <v>0</v>
      </c>
      <c r="O455" s="48">
        <f t="shared" si="241"/>
        <v>0</v>
      </c>
      <c r="P455" s="48">
        <f t="shared" si="241"/>
        <v>0</v>
      </c>
      <c r="Q455" s="48">
        <f t="shared" si="241"/>
        <v>0</v>
      </c>
      <c r="R455" s="48">
        <f t="shared" si="241"/>
        <v>0</v>
      </c>
      <c r="S455" s="48">
        <f t="shared" si="241"/>
        <v>0</v>
      </c>
      <c r="T455" s="48">
        <f t="shared" si="241"/>
        <v>0</v>
      </c>
      <c r="U455" s="48">
        <f t="shared" si="241"/>
        <v>0</v>
      </c>
      <c r="V455" s="48">
        <f t="shared" si="241"/>
        <v>0</v>
      </c>
      <c r="W455" s="48">
        <f t="shared" si="241"/>
        <v>0</v>
      </c>
      <c r="X455" s="48">
        <f t="shared" si="241"/>
        <v>0</v>
      </c>
      <c r="AV455" s="115" t="str">
        <f t="shared" si="203"/>
        <v>RATDRUG &amp; ALCOHOL ILFORD</v>
      </c>
      <c r="AW455" s="116" t="s">
        <v>1362</v>
      </c>
      <c r="AX455" s="116" t="s">
        <v>1363</v>
      </c>
      <c r="AY455" s="116" t="s">
        <v>1362</v>
      </c>
      <c r="AZ455" s="116" t="s">
        <v>1363</v>
      </c>
      <c r="BA455" s="116" t="str">
        <f t="shared" si="204"/>
        <v>RAT</v>
      </c>
    </row>
    <row r="456" spans="4:53" hidden="1" x14ac:dyDescent="0.2">
      <c r="D456" s="36">
        <f t="shared" si="212"/>
        <v>0</v>
      </c>
      <c r="J456" s="48">
        <f t="shared" ref="J456:X456" si="242">IF(J50&lt;0, 1, 0)</f>
        <v>0</v>
      </c>
      <c r="K456" s="48">
        <f t="shared" si="242"/>
        <v>0</v>
      </c>
      <c r="L456" s="48">
        <f t="shared" si="242"/>
        <v>0</v>
      </c>
      <c r="M456" s="48">
        <f t="shared" si="242"/>
        <v>0</v>
      </c>
      <c r="N456" s="48">
        <f t="shared" si="242"/>
        <v>0</v>
      </c>
      <c r="O456" s="48">
        <f t="shared" si="242"/>
        <v>0</v>
      </c>
      <c r="P456" s="48">
        <f t="shared" si="242"/>
        <v>0</v>
      </c>
      <c r="Q456" s="48">
        <f t="shared" si="242"/>
        <v>0</v>
      </c>
      <c r="R456" s="48">
        <f t="shared" si="242"/>
        <v>0</v>
      </c>
      <c r="S456" s="48">
        <f t="shared" si="242"/>
        <v>0</v>
      </c>
      <c r="T456" s="48">
        <f t="shared" si="242"/>
        <v>0</v>
      </c>
      <c r="U456" s="48">
        <f t="shared" si="242"/>
        <v>0</v>
      </c>
      <c r="V456" s="48">
        <f t="shared" si="242"/>
        <v>0</v>
      </c>
      <c r="W456" s="48">
        <f t="shared" si="242"/>
        <v>0</v>
      </c>
      <c r="X456" s="48">
        <f t="shared" si="242"/>
        <v>0</v>
      </c>
      <c r="AV456" s="115" t="str">
        <f t="shared" si="203"/>
        <v>RATFACE TO FACE</v>
      </c>
      <c r="AW456" s="116" t="s">
        <v>1324</v>
      </c>
      <c r="AX456" s="116" t="s">
        <v>1325</v>
      </c>
      <c r="AY456" s="116" t="s">
        <v>1324</v>
      </c>
      <c r="AZ456" s="116" t="s">
        <v>1325</v>
      </c>
      <c r="BA456" s="116" t="str">
        <f t="shared" si="204"/>
        <v>RAT</v>
      </c>
    </row>
    <row r="457" spans="4:53" hidden="1" x14ac:dyDescent="0.2">
      <c r="D457" s="36">
        <f t="shared" si="212"/>
        <v>0</v>
      </c>
      <c r="J457" s="48">
        <f t="shared" ref="J457:X457" si="243">IF(J51&lt;0, 1, 0)</f>
        <v>0</v>
      </c>
      <c r="K457" s="48">
        <f t="shared" si="243"/>
        <v>0</v>
      </c>
      <c r="L457" s="48">
        <f t="shared" si="243"/>
        <v>0</v>
      </c>
      <c r="M457" s="48">
        <f t="shared" si="243"/>
        <v>0</v>
      </c>
      <c r="N457" s="48">
        <f t="shared" si="243"/>
        <v>0</v>
      </c>
      <c r="O457" s="48">
        <f t="shared" si="243"/>
        <v>0</v>
      </c>
      <c r="P457" s="48">
        <f t="shared" si="243"/>
        <v>0</v>
      </c>
      <c r="Q457" s="48">
        <f t="shared" si="243"/>
        <v>0</v>
      </c>
      <c r="R457" s="48">
        <f t="shared" si="243"/>
        <v>0</v>
      </c>
      <c r="S457" s="48">
        <f t="shared" si="243"/>
        <v>0</v>
      </c>
      <c r="T457" s="48">
        <f t="shared" si="243"/>
        <v>0</v>
      </c>
      <c r="U457" s="48">
        <f t="shared" si="243"/>
        <v>0</v>
      </c>
      <c r="V457" s="48">
        <f t="shared" si="243"/>
        <v>0</v>
      </c>
      <c r="W457" s="48">
        <f t="shared" si="243"/>
        <v>0</v>
      </c>
      <c r="X457" s="48">
        <f t="shared" si="243"/>
        <v>0</v>
      </c>
      <c r="AV457" s="115" t="str">
        <f t="shared" si="203"/>
        <v>RATFIVE ELMS (CHS)</v>
      </c>
      <c r="AW457" s="116" t="s">
        <v>1326</v>
      </c>
      <c r="AX457" s="116" t="s">
        <v>1327</v>
      </c>
      <c r="AY457" s="116" t="s">
        <v>1326</v>
      </c>
      <c r="AZ457" s="116" t="s">
        <v>1327</v>
      </c>
      <c r="BA457" s="116" t="str">
        <f t="shared" si="204"/>
        <v>RAT</v>
      </c>
    </row>
    <row r="458" spans="4:53" hidden="1" x14ac:dyDescent="0.2">
      <c r="D458" s="36">
        <f t="shared" si="212"/>
        <v>0</v>
      </c>
      <c r="J458" s="48">
        <f t="shared" ref="J458:X458" si="244">IF(J52&lt;0, 1, 0)</f>
        <v>0</v>
      </c>
      <c r="K458" s="48">
        <f t="shared" si="244"/>
        <v>0</v>
      </c>
      <c r="L458" s="48">
        <f t="shared" si="244"/>
        <v>0</v>
      </c>
      <c r="M458" s="48">
        <f t="shared" si="244"/>
        <v>0</v>
      </c>
      <c r="N458" s="48">
        <f t="shared" si="244"/>
        <v>0</v>
      </c>
      <c r="O458" s="48">
        <f t="shared" si="244"/>
        <v>0</v>
      </c>
      <c r="P458" s="48">
        <f t="shared" si="244"/>
        <v>0</v>
      </c>
      <c r="Q458" s="48">
        <f t="shared" si="244"/>
        <v>0</v>
      </c>
      <c r="R458" s="48">
        <f t="shared" si="244"/>
        <v>0</v>
      </c>
      <c r="S458" s="48">
        <f t="shared" si="244"/>
        <v>0</v>
      </c>
      <c r="T458" s="48">
        <f t="shared" si="244"/>
        <v>0</v>
      </c>
      <c r="U458" s="48">
        <f t="shared" si="244"/>
        <v>0</v>
      </c>
      <c r="V458" s="48">
        <f t="shared" si="244"/>
        <v>0</v>
      </c>
      <c r="W458" s="48">
        <f t="shared" si="244"/>
        <v>0</v>
      </c>
      <c r="X458" s="48">
        <f t="shared" si="244"/>
        <v>0</v>
      </c>
      <c r="AV458" s="115" t="str">
        <f t="shared" si="203"/>
        <v>RATFOXGLOVE WARD</v>
      </c>
      <c r="AW458" s="116" t="s">
        <v>8862</v>
      </c>
      <c r="AX458" s="116" t="s">
        <v>9054</v>
      </c>
      <c r="AY458" s="116" t="s">
        <v>8862</v>
      </c>
      <c r="AZ458" s="116" t="s">
        <v>9054</v>
      </c>
      <c r="BA458" s="116" t="str">
        <f t="shared" si="204"/>
        <v>RAT</v>
      </c>
    </row>
    <row r="459" spans="4:53" hidden="1" x14ac:dyDescent="0.2">
      <c r="D459" s="36">
        <f t="shared" si="212"/>
        <v>0</v>
      </c>
      <c r="J459" s="48">
        <f t="shared" ref="J459:X459" si="245">IF(J53&lt;0, 1, 0)</f>
        <v>0</v>
      </c>
      <c r="K459" s="48">
        <f t="shared" si="245"/>
        <v>0</v>
      </c>
      <c r="L459" s="48">
        <f t="shared" si="245"/>
        <v>0</v>
      </c>
      <c r="M459" s="48">
        <f t="shared" si="245"/>
        <v>0</v>
      </c>
      <c r="N459" s="48">
        <f t="shared" si="245"/>
        <v>0</v>
      </c>
      <c r="O459" s="48">
        <f t="shared" si="245"/>
        <v>0</v>
      </c>
      <c r="P459" s="48">
        <f t="shared" si="245"/>
        <v>0</v>
      </c>
      <c r="Q459" s="48">
        <f t="shared" si="245"/>
        <v>0</v>
      </c>
      <c r="R459" s="48">
        <f t="shared" si="245"/>
        <v>0</v>
      </c>
      <c r="S459" s="48">
        <f t="shared" si="245"/>
        <v>0</v>
      </c>
      <c r="T459" s="48">
        <f t="shared" si="245"/>
        <v>0</v>
      </c>
      <c r="U459" s="48">
        <f t="shared" si="245"/>
        <v>0</v>
      </c>
      <c r="V459" s="48">
        <f t="shared" si="245"/>
        <v>0</v>
      </c>
      <c r="W459" s="48">
        <f t="shared" si="245"/>
        <v>0</v>
      </c>
      <c r="X459" s="48">
        <f t="shared" si="245"/>
        <v>0</v>
      </c>
      <c r="AV459" s="115" t="str">
        <f t="shared" si="203"/>
        <v>RATGALLEON AND HERONWOOD</v>
      </c>
      <c r="AW459" s="116" t="s">
        <v>1328</v>
      </c>
      <c r="AX459" s="116" t="s">
        <v>1329</v>
      </c>
      <c r="AY459" s="116" t="s">
        <v>1328</v>
      </c>
      <c r="AZ459" s="116" t="s">
        <v>1329</v>
      </c>
      <c r="BA459" s="116" t="str">
        <f t="shared" si="204"/>
        <v>RAT</v>
      </c>
    </row>
    <row r="460" spans="4:53" hidden="1" x14ac:dyDescent="0.2">
      <c r="D460" s="36">
        <f t="shared" si="212"/>
        <v>0</v>
      </c>
      <c r="J460" s="48">
        <f t="shared" ref="J460:X460" si="246">IF(J54&lt;0, 1, 0)</f>
        <v>0</v>
      </c>
      <c r="K460" s="48">
        <f t="shared" si="246"/>
        <v>0</v>
      </c>
      <c r="L460" s="48">
        <f t="shared" si="246"/>
        <v>0</v>
      </c>
      <c r="M460" s="48">
        <f t="shared" si="246"/>
        <v>0</v>
      </c>
      <c r="N460" s="48">
        <f t="shared" si="246"/>
        <v>0</v>
      </c>
      <c r="O460" s="48">
        <f t="shared" si="246"/>
        <v>0</v>
      </c>
      <c r="P460" s="48">
        <f t="shared" si="246"/>
        <v>0</v>
      </c>
      <c r="Q460" s="48">
        <f t="shared" si="246"/>
        <v>0</v>
      </c>
      <c r="R460" s="48">
        <f t="shared" si="246"/>
        <v>0</v>
      </c>
      <c r="S460" s="48">
        <f t="shared" si="246"/>
        <v>0</v>
      </c>
      <c r="T460" s="48">
        <f t="shared" si="246"/>
        <v>0</v>
      </c>
      <c r="U460" s="48">
        <f t="shared" si="246"/>
        <v>0</v>
      </c>
      <c r="V460" s="48">
        <f t="shared" si="246"/>
        <v>0</v>
      </c>
      <c r="W460" s="48">
        <f t="shared" si="246"/>
        <v>0</v>
      </c>
      <c r="X460" s="48">
        <f t="shared" si="246"/>
        <v>0</v>
      </c>
      <c r="AV460" s="115" t="str">
        <f t="shared" si="203"/>
        <v>RATGOODMAYES HOSPITAL</v>
      </c>
      <c r="AW460" s="116" t="s">
        <v>1332</v>
      </c>
      <c r="AX460" s="116" t="s">
        <v>1333</v>
      </c>
      <c r="AY460" s="116" t="s">
        <v>1332</v>
      </c>
      <c r="AZ460" s="116" t="s">
        <v>1333</v>
      </c>
      <c r="BA460" s="116" t="str">
        <f t="shared" si="204"/>
        <v>RAT</v>
      </c>
    </row>
    <row r="461" spans="4:53" hidden="1" x14ac:dyDescent="0.2">
      <c r="D461" s="36">
        <f t="shared" si="212"/>
        <v>0</v>
      </c>
      <c r="J461" s="48">
        <f t="shared" ref="J461:X461" si="247">IF(J55&lt;0, 1, 0)</f>
        <v>0</v>
      </c>
      <c r="K461" s="48">
        <f t="shared" si="247"/>
        <v>0</v>
      </c>
      <c r="L461" s="48">
        <f t="shared" si="247"/>
        <v>0</v>
      </c>
      <c r="M461" s="48">
        <f t="shared" si="247"/>
        <v>0</v>
      </c>
      <c r="N461" s="48">
        <f t="shared" si="247"/>
        <v>0</v>
      </c>
      <c r="O461" s="48">
        <f t="shared" si="247"/>
        <v>0</v>
      </c>
      <c r="P461" s="48">
        <f t="shared" si="247"/>
        <v>0</v>
      </c>
      <c r="Q461" s="48">
        <f t="shared" si="247"/>
        <v>0</v>
      </c>
      <c r="R461" s="48">
        <f t="shared" si="247"/>
        <v>0</v>
      </c>
      <c r="S461" s="48">
        <f t="shared" si="247"/>
        <v>0</v>
      </c>
      <c r="T461" s="48">
        <f t="shared" si="247"/>
        <v>0</v>
      </c>
      <c r="U461" s="48">
        <f t="shared" si="247"/>
        <v>0</v>
      </c>
      <c r="V461" s="48">
        <f t="shared" si="247"/>
        <v>0</v>
      </c>
      <c r="W461" s="48">
        <f t="shared" si="247"/>
        <v>0</v>
      </c>
      <c r="X461" s="48">
        <f t="shared" si="247"/>
        <v>0</v>
      </c>
      <c r="AV461" s="115" t="str">
        <f t="shared" si="203"/>
        <v>RATGREENTHORNE</v>
      </c>
      <c r="AW461" s="116" t="s">
        <v>1334</v>
      </c>
      <c r="AX461" s="116" t="s">
        <v>1335</v>
      </c>
      <c r="AY461" s="116" t="s">
        <v>1334</v>
      </c>
      <c r="AZ461" s="116" t="s">
        <v>1335</v>
      </c>
      <c r="BA461" s="116" t="str">
        <f t="shared" si="204"/>
        <v>RAT</v>
      </c>
    </row>
    <row r="462" spans="4:53" hidden="1" x14ac:dyDescent="0.2">
      <c r="D462" s="36">
        <f t="shared" si="212"/>
        <v>0</v>
      </c>
      <c r="J462" s="48">
        <f t="shared" ref="J462:X462" si="248">IF(J56&lt;0, 1, 0)</f>
        <v>0</v>
      </c>
      <c r="K462" s="48">
        <f t="shared" si="248"/>
        <v>0</v>
      </c>
      <c r="L462" s="48">
        <f t="shared" si="248"/>
        <v>0</v>
      </c>
      <c r="M462" s="48">
        <f t="shared" si="248"/>
        <v>0</v>
      </c>
      <c r="N462" s="48">
        <f t="shared" si="248"/>
        <v>0</v>
      </c>
      <c r="O462" s="48">
        <f t="shared" si="248"/>
        <v>0</v>
      </c>
      <c r="P462" s="48">
        <f t="shared" si="248"/>
        <v>0</v>
      </c>
      <c r="Q462" s="48">
        <f t="shared" si="248"/>
        <v>0</v>
      </c>
      <c r="R462" s="48">
        <f t="shared" si="248"/>
        <v>0</v>
      </c>
      <c r="S462" s="48">
        <f t="shared" si="248"/>
        <v>0</v>
      </c>
      <c r="T462" s="48">
        <f t="shared" si="248"/>
        <v>0</v>
      </c>
      <c r="U462" s="48">
        <f t="shared" si="248"/>
        <v>0</v>
      </c>
      <c r="V462" s="48">
        <f t="shared" si="248"/>
        <v>0</v>
      </c>
      <c r="W462" s="48">
        <f t="shared" si="248"/>
        <v>0</v>
      </c>
      <c r="X462" s="48">
        <f t="shared" si="248"/>
        <v>0</v>
      </c>
      <c r="AV462" s="115" t="str">
        <f t="shared" si="203"/>
        <v>RATGREENTHORNE</v>
      </c>
      <c r="AW462" s="116" t="s">
        <v>1389</v>
      </c>
      <c r="AX462" s="116" t="s">
        <v>1335</v>
      </c>
      <c r="AY462" s="116" t="s">
        <v>1389</v>
      </c>
      <c r="AZ462" s="116" t="s">
        <v>1335</v>
      </c>
      <c r="BA462" s="116" t="str">
        <f t="shared" si="204"/>
        <v>RAT</v>
      </c>
    </row>
    <row r="463" spans="4:53" hidden="1" x14ac:dyDescent="0.2">
      <c r="D463" s="36">
        <f t="shared" si="212"/>
        <v>0</v>
      </c>
      <c r="J463" s="48">
        <f t="shared" ref="J463:X463" si="249">IF(J57&lt;0, 1, 0)</f>
        <v>0</v>
      </c>
      <c r="K463" s="48">
        <f t="shared" si="249"/>
        <v>0</v>
      </c>
      <c r="L463" s="48">
        <f t="shared" si="249"/>
        <v>0</v>
      </c>
      <c r="M463" s="48">
        <f t="shared" si="249"/>
        <v>0</v>
      </c>
      <c r="N463" s="48">
        <f t="shared" si="249"/>
        <v>0</v>
      </c>
      <c r="O463" s="48">
        <f t="shared" si="249"/>
        <v>0</v>
      </c>
      <c r="P463" s="48">
        <f t="shared" si="249"/>
        <v>0</v>
      </c>
      <c r="Q463" s="48">
        <f t="shared" si="249"/>
        <v>0</v>
      </c>
      <c r="R463" s="48">
        <f t="shared" si="249"/>
        <v>0</v>
      </c>
      <c r="S463" s="48">
        <f t="shared" si="249"/>
        <v>0</v>
      </c>
      <c r="T463" s="48">
        <f t="shared" si="249"/>
        <v>0</v>
      </c>
      <c r="U463" s="48">
        <f t="shared" si="249"/>
        <v>0</v>
      </c>
      <c r="V463" s="48">
        <f t="shared" si="249"/>
        <v>0</v>
      </c>
      <c r="W463" s="48">
        <f t="shared" si="249"/>
        <v>0</v>
      </c>
      <c r="X463" s="48">
        <f t="shared" si="249"/>
        <v>0</v>
      </c>
      <c r="AV463" s="115" t="str">
        <f t="shared" si="203"/>
        <v>RATGROVELANDS DAY HOSPITAL</v>
      </c>
      <c r="AW463" s="116" t="s">
        <v>1364</v>
      </c>
      <c r="AX463" s="116" t="s">
        <v>1365</v>
      </c>
      <c r="AY463" s="116" t="s">
        <v>1364</v>
      </c>
      <c r="AZ463" s="116" t="s">
        <v>1365</v>
      </c>
      <c r="BA463" s="116" t="str">
        <f t="shared" si="204"/>
        <v>RAT</v>
      </c>
    </row>
    <row r="464" spans="4:53" hidden="1" x14ac:dyDescent="0.2">
      <c r="D464" s="36">
        <f t="shared" si="212"/>
        <v>0</v>
      </c>
      <c r="J464" s="48">
        <f t="shared" ref="J464:X464" si="250">IF(J58&lt;0, 1, 0)</f>
        <v>0</v>
      </c>
      <c r="K464" s="48">
        <f t="shared" si="250"/>
        <v>0</v>
      </c>
      <c r="L464" s="48">
        <f t="shared" si="250"/>
        <v>0</v>
      </c>
      <c r="M464" s="48">
        <f t="shared" si="250"/>
        <v>0</v>
      </c>
      <c r="N464" s="48">
        <f t="shared" si="250"/>
        <v>0</v>
      </c>
      <c r="O464" s="48">
        <f t="shared" si="250"/>
        <v>0</v>
      </c>
      <c r="P464" s="48">
        <f t="shared" si="250"/>
        <v>0</v>
      </c>
      <c r="Q464" s="48">
        <f t="shared" si="250"/>
        <v>0</v>
      </c>
      <c r="R464" s="48">
        <f t="shared" si="250"/>
        <v>0</v>
      </c>
      <c r="S464" s="48">
        <f t="shared" si="250"/>
        <v>0</v>
      </c>
      <c r="T464" s="48">
        <f t="shared" si="250"/>
        <v>0</v>
      </c>
      <c r="U464" s="48">
        <f t="shared" si="250"/>
        <v>0</v>
      </c>
      <c r="V464" s="48">
        <f t="shared" si="250"/>
        <v>0</v>
      </c>
      <c r="W464" s="48">
        <f t="shared" si="250"/>
        <v>0</v>
      </c>
      <c r="X464" s="48">
        <f t="shared" si="250"/>
        <v>0</v>
      </c>
      <c r="AV464" s="115" t="str">
        <f t="shared" si="203"/>
        <v>RATHAWKWELL COURT</v>
      </c>
      <c r="AW464" s="116" t="s">
        <v>8861</v>
      </c>
      <c r="AX464" s="116" t="s">
        <v>9055</v>
      </c>
      <c r="AY464" s="116" t="s">
        <v>8861</v>
      </c>
      <c r="AZ464" s="116" t="s">
        <v>9055</v>
      </c>
      <c r="BA464" s="116" t="str">
        <f t="shared" si="204"/>
        <v>RAT</v>
      </c>
    </row>
    <row r="465" spans="4:53" hidden="1" x14ac:dyDescent="0.2">
      <c r="D465" s="36">
        <f t="shared" si="212"/>
        <v>0</v>
      </c>
      <c r="J465" s="48">
        <f t="shared" ref="J465:X465" si="251">IF(J59&lt;0, 1, 0)</f>
        <v>0</v>
      </c>
      <c r="K465" s="48">
        <f t="shared" si="251"/>
        <v>0</v>
      </c>
      <c r="L465" s="48">
        <f t="shared" si="251"/>
        <v>0</v>
      </c>
      <c r="M465" s="48">
        <f t="shared" si="251"/>
        <v>0</v>
      </c>
      <c r="N465" s="48">
        <f t="shared" si="251"/>
        <v>0</v>
      </c>
      <c r="O465" s="48">
        <f t="shared" si="251"/>
        <v>0</v>
      </c>
      <c r="P465" s="48">
        <f t="shared" si="251"/>
        <v>0</v>
      </c>
      <c r="Q465" s="48">
        <f t="shared" si="251"/>
        <v>0</v>
      </c>
      <c r="R465" s="48">
        <f t="shared" si="251"/>
        <v>0</v>
      </c>
      <c r="S465" s="48">
        <f t="shared" si="251"/>
        <v>0</v>
      </c>
      <c r="T465" s="48">
        <f t="shared" si="251"/>
        <v>0</v>
      </c>
      <c r="U465" s="48">
        <f t="shared" si="251"/>
        <v>0</v>
      </c>
      <c r="V465" s="48">
        <f t="shared" si="251"/>
        <v>0</v>
      </c>
      <c r="W465" s="48">
        <f t="shared" si="251"/>
        <v>0</v>
      </c>
      <c r="X465" s="48">
        <f t="shared" si="251"/>
        <v>0</v>
      </c>
      <c r="AV465" s="115" t="str">
        <f t="shared" si="203"/>
        <v>RATHERONWOOD AND GALLEON</v>
      </c>
      <c r="AW465" s="116" t="s">
        <v>1316</v>
      </c>
      <c r="AX465" s="116" t="s">
        <v>1317</v>
      </c>
      <c r="AY465" s="116" t="s">
        <v>1316</v>
      </c>
      <c r="AZ465" s="116" t="s">
        <v>1317</v>
      </c>
      <c r="BA465" s="116" t="str">
        <f t="shared" si="204"/>
        <v>RAT</v>
      </c>
    </row>
    <row r="466" spans="4:53" hidden="1" x14ac:dyDescent="0.2">
      <c r="D466" s="36">
        <f t="shared" si="212"/>
        <v>0</v>
      </c>
      <c r="J466" s="48">
        <f t="shared" ref="J466:X466" si="252">IF(J60&lt;0, 1, 0)</f>
        <v>0</v>
      </c>
      <c r="K466" s="48">
        <f t="shared" si="252"/>
        <v>0</v>
      </c>
      <c r="L466" s="48">
        <f t="shared" si="252"/>
        <v>0</v>
      </c>
      <c r="M466" s="48">
        <f t="shared" si="252"/>
        <v>0</v>
      </c>
      <c r="N466" s="48">
        <f t="shared" si="252"/>
        <v>0</v>
      </c>
      <c r="O466" s="48">
        <f t="shared" si="252"/>
        <v>0</v>
      </c>
      <c r="P466" s="48">
        <f t="shared" si="252"/>
        <v>0</v>
      </c>
      <c r="Q466" s="48">
        <f t="shared" si="252"/>
        <v>0</v>
      </c>
      <c r="R466" s="48">
        <f t="shared" si="252"/>
        <v>0</v>
      </c>
      <c r="S466" s="48">
        <f t="shared" si="252"/>
        <v>0</v>
      </c>
      <c r="T466" s="48">
        <f t="shared" si="252"/>
        <v>0</v>
      </c>
      <c r="U466" s="48">
        <f t="shared" si="252"/>
        <v>0</v>
      </c>
      <c r="V466" s="48">
        <f t="shared" si="252"/>
        <v>0</v>
      </c>
      <c r="W466" s="48">
        <f t="shared" si="252"/>
        <v>0</v>
      </c>
      <c r="X466" s="48">
        <f t="shared" si="252"/>
        <v>0</v>
      </c>
      <c r="AV466" s="115" t="str">
        <f t="shared" si="203"/>
        <v>RATICAT</v>
      </c>
      <c r="AW466" s="116" t="s">
        <v>1312</v>
      </c>
      <c r="AX466" s="116" t="s">
        <v>1313</v>
      </c>
      <c r="AY466" s="116" t="s">
        <v>1312</v>
      </c>
      <c r="AZ466" s="116" t="s">
        <v>1313</v>
      </c>
      <c r="BA466" s="116" t="str">
        <f t="shared" si="204"/>
        <v>RAT</v>
      </c>
    </row>
    <row r="467" spans="4:53" hidden="1" x14ac:dyDescent="0.2">
      <c r="D467" s="36">
        <f t="shared" si="212"/>
        <v>0</v>
      </c>
      <c r="J467" s="48">
        <f t="shared" ref="J467:X467" si="253">IF(J61&lt;0, 1, 0)</f>
        <v>0</v>
      </c>
      <c r="K467" s="48">
        <f t="shared" si="253"/>
        <v>0</v>
      </c>
      <c r="L467" s="48">
        <f t="shared" si="253"/>
        <v>0</v>
      </c>
      <c r="M467" s="48">
        <f t="shared" si="253"/>
        <v>0</v>
      </c>
      <c r="N467" s="48">
        <f t="shared" si="253"/>
        <v>0</v>
      </c>
      <c r="O467" s="48">
        <f t="shared" si="253"/>
        <v>0</v>
      </c>
      <c r="P467" s="48">
        <f t="shared" si="253"/>
        <v>0</v>
      </c>
      <c r="Q467" s="48">
        <f t="shared" si="253"/>
        <v>0</v>
      </c>
      <c r="R467" s="48">
        <f t="shared" si="253"/>
        <v>0</v>
      </c>
      <c r="S467" s="48">
        <f t="shared" si="253"/>
        <v>0</v>
      </c>
      <c r="T467" s="48">
        <f t="shared" si="253"/>
        <v>0</v>
      </c>
      <c r="U467" s="48">
        <f t="shared" si="253"/>
        <v>0</v>
      </c>
      <c r="V467" s="48">
        <f t="shared" si="253"/>
        <v>0</v>
      </c>
      <c r="W467" s="48">
        <f t="shared" si="253"/>
        <v>0</v>
      </c>
      <c r="X467" s="48">
        <f t="shared" si="253"/>
        <v>0</v>
      </c>
      <c r="AV467" s="115" t="str">
        <f t="shared" si="203"/>
        <v>RATINITIAL ASSESSMENT (HAV)</v>
      </c>
      <c r="AW467" s="116" t="s">
        <v>1340</v>
      </c>
      <c r="AX467" s="116" t="s">
        <v>1341</v>
      </c>
      <c r="AY467" s="116" t="s">
        <v>1340</v>
      </c>
      <c r="AZ467" s="116" t="s">
        <v>1341</v>
      </c>
      <c r="BA467" s="116" t="str">
        <f t="shared" si="204"/>
        <v>RAT</v>
      </c>
    </row>
    <row r="468" spans="4:53" hidden="1" x14ac:dyDescent="0.2">
      <c r="D468" s="36">
        <f t="shared" si="212"/>
        <v>0</v>
      </c>
      <c r="J468" s="48">
        <f t="shared" ref="J468:X468" si="254">IF(J62&lt;0, 1, 0)</f>
        <v>0</v>
      </c>
      <c r="K468" s="48">
        <f t="shared" si="254"/>
        <v>0</v>
      </c>
      <c r="L468" s="48">
        <f t="shared" si="254"/>
        <v>0</v>
      </c>
      <c r="M468" s="48">
        <f t="shared" si="254"/>
        <v>0</v>
      </c>
      <c r="N468" s="48">
        <f t="shared" si="254"/>
        <v>0</v>
      </c>
      <c r="O468" s="48">
        <f t="shared" si="254"/>
        <v>0</v>
      </c>
      <c r="P468" s="48">
        <f t="shared" si="254"/>
        <v>0</v>
      </c>
      <c r="Q468" s="48">
        <f t="shared" si="254"/>
        <v>0</v>
      </c>
      <c r="R468" s="48">
        <f t="shared" si="254"/>
        <v>0</v>
      </c>
      <c r="S468" s="48">
        <f t="shared" si="254"/>
        <v>0</v>
      </c>
      <c r="T468" s="48">
        <f t="shared" si="254"/>
        <v>0</v>
      </c>
      <c r="U468" s="48">
        <f t="shared" si="254"/>
        <v>0</v>
      </c>
      <c r="V468" s="48">
        <f t="shared" si="254"/>
        <v>0</v>
      </c>
      <c r="W468" s="48">
        <f t="shared" si="254"/>
        <v>0</v>
      </c>
      <c r="X468" s="48">
        <f t="shared" si="254"/>
        <v>0</v>
      </c>
      <c r="AV468" s="115" t="str">
        <f t="shared" si="203"/>
        <v>RATJONES UNIT - RIVERSIDE</v>
      </c>
      <c r="AW468" s="116" t="s">
        <v>1372</v>
      </c>
      <c r="AX468" s="116" t="s">
        <v>1373</v>
      </c>
      <c r="AY468" s="116" t="s">
        <v>1372</v>
      </c>
      <c r="AZ468" s="116" t="s">
        <v>1373</v>
      </c>
      <c r="BA468" s="116" t="str">
        <f t="shared" si="204"/>
        <v>RAT</v>
      </c>
    </row>
    <row r="469" spans="4:53" hidden="1" x14ac:dyDescent="0.2">
      <c r="D469" s="36">
        <f t="shared" si="212"/>
        <v>0</v>
      </c>
      <c r="J469" s="48">
        <f t="shared" ref="J469:X469" si="255">IF(J63&lt;0, 1, 0)</f>
        <v>0</v>
      </c>
      <c r="K469" s="48">
        <f t="shared" si="255"/>
        <v>0</v>
      </c>
      <c r="L469" s="48">
        <f t="shared" si="255"/>
        <v>0</v>
      </c>
      <c r="M469" s="48">
        <f t="shared" si="255"/>
        <v>0</v>
      </c>
      <c r="N469" s="48">
        <f t="shared" si="255"/>
        <v>0</v>
      </c>
      <c r="O469" s="48">
        <f t="shared" si="255"/>
        <v>0</v>
      </c>
      <c r="P469" s="48">
        <f t="shared" si="255"/>
        <v>0</v>
      </c>
      <c r="Q469" s="48">
        <f t="shared" si="255"/>
        <v>0</v>
      </c>
      <c r="R469" s="48">
        <f t="shared" si="255"/>
        <v>0</v>
      </c>
      <c r="S469" s="48">
        <f t="shared" si="255"/>
        <v>0</v>
      </c>
      <c r="T469" s="48">
        <f t="shared" si="255"/>
        <v>0</v>
      </c>
      <c r="U469" s="48">
        <f t="shared" si="255"/>
        <v>0</v>
      </c>
      <c r="V469" s="48">
        <f t="shared" si="255"/>
        <v>0</v>
      </c>
      <c r="W469" s="48">
        <f t="shared" si="255"/>
        <v>0</v>
      </c>
      <c r="X469" s="48">
        <f t="shared" si="255"/>
        <v>0</v>
      </c>
      <c r="AV469" s="115" t="str">
        <f t="shared" si="203"/>
        <v>RATJULIA ENGWELL (CHS)</v>
      </c>
      <c r="AW469" s="116" t="s">
        <v>1350</v>
      </c>
      <c r="AX469" s="116" t="s">
        <v>1351</v>
      </c>
      <c r="AY469" s="116" t="s">
        <v>1350</v>
      </c>
      <c r="AZ469" s="116" t="s">
        <v>1351</v>
      </c>
      <c r="BA469" s="116" t="str">
        <f t="shared" si="204"/>
        <v>RAT</v>
      </c>
    </row>
    <row r="470" spans="4:53" hidden="1" x14ac:dyDescent="0.2">
      <c r="D470" s="36">
        <f t="shared" si="212"/>
        <v>0</v>
      </c>
      <c r="J470" s="48">
        <f t="shared" ref="J470:X470" si="256">IF(J64&lt;0, 1, 0)</f>
        <v>0</v>
      </c>
      <c r="K470" s="48">
        <f t="shared" si="256"/>
        <v>0</v>
      </c>
      <c r="L470" s="48">
        <f t="shared" si="256"/>
        <v>0</v>
      </c>
      <c r="M470" s="48">
        <f t="shared" si="256"/>
        <v>0</v>
      </c>
      <c r="N470" s="48">
        <f t="shared" si="256"/>
        <v>0</v>
      </c>
      <c r="O470" s="48">
        <f t="shared" si="256"/>
        <v>0</v>
      </c>
      <c r="P470" s="48">
        <f t="shared" si="256"/>
        <v>0</v>
      </c>
      <c r="Q470" s="48">
        <f t="shared" si="256"/>
        <v>0</v>
      </c>
      <c r="R470" s="48">
        <f t="shared" si="256"/>
        <v>0</v>
      </c>
      <c r="S470" s="48">
        <f t="shared" si="256"/>
        <v>0</v>
      </c>
      <c r="T470" s="48">
        <f t="shared" si="256"/>
        <v>0</v>
      </c>
      <c r="U470" s="48">
        <f t="shared" si="256"/>
        <v>0</v>
      </c>
      <c r="V470" s="48">
        <f t="shared" si="256"/>
        <v>0</v>
      </c>
      <c r="W470" s="48">
        <f t="shared" si="256"/>
        <v>0</v>
      </c>
      <c r="X470" s="48">
        <f t="shared" si="256"/>
        <v>0</v>
      </c>
      <c r="AV470" s="115" t="str">
        <f t="shared" si="203"/>
        <v>RATKING GEORGES HOSPITAL</v>
      </c>
      <c r="AW470" s="116" t="s">
        <v>8808</v>
      </c>
      <c r="AX470" s="116" t="s">
        <v>8809</v>
      </c>
      <c r="AY470" s="116" t="s">
        <v>8808</v>
      </c>
      <c r="AZ470" s="116" t="s">
        <v>8809</v>
      </c>
      <c r="BA470" s="116" t="str">
        <f t="shared" si="204"/>
        <v>RAT</v>
      </c>
    </row>
    <row r="471" spans="4:53" hidden="1" x14ac:dyDescent="0.2">
      <c r="D471" s="36">
        <f t="shared" si="212"/>
        <v>0</v>
      </c>
      <c r="J471" s="48">
        <f t="shared" ref="J471:X471" si="257">IF(J65&lt;0, 1, 0)</f>
        <v>0</v>
      </c>
      <c r="K471" s="48">
        <f t="shared" si="257"/>
        <v>0</v>
      </c>
      <c r="L471" s="48">
        <f t="shared" si="257"/>
        <v>0</v>
      </c>
      <c r="M471" s="48">
        <f t="shared" si="257"/>
        <v>0</v>
      </c>
      <c r="N471" s="48">
        <f t="shared" si="257"/>
        <v>0</v>
      </c>
      <c r="O471" s="48">
        <f t="shared" si="257"/>
        <v>0</v>
      </c>
      <c r="P471" s="48">
        <f t="shared" si="257"/>
        <v>0</v>
      </c>
      <c r="Q471" s="48">
        <f t="shared" si="257"/>
        <v>0</v>
      </c>
      <c r="R471" s="48">
        <f t="shared" si="257"/>
        <v>0</v>
      </c>
      <c r="S471" s="48">
        <f t="shared" si="257"/>
        <v>0</v>
      </c>
      <c r="T471" s="48">
        <f t="shared" si="257"/>
        <v>0</v>
      </c>
      <c r="U471" s="48">
        <f t="shared" si="257"/>
        <v>0</v>
      </c>
      <c r="V471" s="48">
        <f t="shared" si="257"/>
        <v>0</v>
      </c>
      <c r="W471" s="48">
        <f t="shared" si="257"/>
        <v>0</v>
      </c>
      <c r="X471" s="48">
        <f t="shared" si="257"/>
        <v>0</v>
      </c>
      <c r="AV471" s="115" t="str">
        <f t="shared" si="203"/>
        <v>RATLITTLE HIGHWOOD</v>
      </c>
      <c r="AW471" s="116" t="s">
        <v>1352</v>
      </c>
      <c r="AX471" s="116" t="s">
        <v>1353</v>
      </c>
      <c r="AY471" s="116" t="s">
        <v>1352</v>
      </c>
      <c r="AZ471" s="116" t="s">
        <v>1353</v>
      </c>
      <c r="BA471" s="116" t="str">
        <f t="shared" si="204"/>
        <v>RAT</v>
      </c>
    </row>
    <row r="472" spans="4:53" hidden="1" x14ac:dyDescent="0.2">
      <c r="D472" s="36">
        <f t="shared" si="212"/>
        <v>0</v>
      </c>
      <c r="J472" s="48">
        <f t="shared" ref="J472:X472" si="258">IF(J66&lt;0, 1, 0)</f>
        <v>0</v>
      </c>
      <c r="K472" s="48">
        <f t="shared" si="258"/>
        <v>0</v>
      </c>
      <c r="L472" s="48">
        <f t="shared" si="258"/>
        <v>0</v>
      </c>
      <c r="M472" s="48">
        <f t="shared" si="258"/>
        <v>0</v>
      </c>
      <c r="N472" s="48">
        <f t="shared" si="258"/>
        <v>0</v>
      </c>
      <c r="O472" s="48">
        <f t="shared" si="258"/>
        <v>0</v>
      </c>
      <c r="P472" s="48">
        <f t="shared" si="258"/>
        <v>0</v>
      </c>
      <c r="Q472" s="48">
        <f t="shared" si="258"/>
        <v>0</v>
      </c>
      <c r="R472" s="48">
        <f t="shared" si="258"/>
        <v>0</v>
      </c>
      <c r="S472" s="48">
        <f t="shared" si="258"/>
        <v>0</v>
      </c>
      <c r="T472" s="48">
        <f t="shared" si="258"/>
        <v>0</v>
      </c>
      <c r="U472" s="48">
        <f t="shared" si="258"/>
        <v>0</v>
      </c>
      <c r="V472" s="48">
        <f t="shared" si="258"/>
        <v>0</v>
      </c>
      <c r="W472" s="48">
        <f t="shared" si="258"/>
        <v>0</v>
      </c>
      <c r="X472" s="48">
        <f t="shared" si="258"/>
        <v>0</v>
      </c>
      <c r="AV472" s="115" t="str">
        <f t="shared" si="203"/>
        <v>RATLOXFORD HALL</v>
      </c>
      <c r="AW472" s="116" t="s">
        <v>1354</v>
      </c>
      <c r="AX472" s="116" t="s">
        <v>1355</v>
      </c>
      <c r="AY472" s="116" t="s">
        <v>1354</v>
      </c>
      <c r="AZ472" s="116" t="s">
        <v>1355</v>
      </c>
      <c r="BA472" s="116" t="str">
        <f t="shared" si="204"/>
        <v>RAT</v>
      </c>
    </row>
    <row r="473" spans="4:53" hidden="1" x14ac:dyDescent="0.2">
      <c r="D473" s="36">
        <f t="shared" si="212"/>
        <v>0</v>
      </c>
      <c r="J473" s="48">
        <f t="shared" ref="J473:X473" si="259">IF(J67&lt;0, 1, 0)</f>
        <v>0</v>
      </c>
      <c r="K473" s="48">
        <f t="shared" si="259"/>
        <v>0</v>
      </c>
      <c r="L473" s="48">
        <f t="shared" si="259"/>
        <v>0</v>
      </c>
      <c r="M473" s="48">
        <f t="shared" si="259"/>
        <v>0</v>
      </c>
      <c r="N473" s="48">
        <f t="shared" si="259"/>
        <v>0</v>
      </c>
      <c r="O473" s="48">
        <f t="shared" si="259"/>
        <v>0</v>
      </c>
      <c r="P473" s="48">
        <f t="shared" si="259"/>
        <v>0</v>
      </c>
      <c r="Q473" s="48">
        <f t="shared" si="259"/>
        <v>0</v>
      </c>
      <c r="R473" s="48">
        <f t="shared" si="259"/>
        <v>0</v>
      </c>
      <c r="S473" s="48">
        <f t="shared" si="259"/>
        <v>0</v>
      </c>
      <c r="T473" s="48">
        <f t="shared" si="259"/>
        <v>0</v>
      </c>
      <c r="U473" s="48">
        <f t="shared" si="259"/>
        <v>0</v>
      </c>
      <c r="V473" s="48">
        <f t="shared" si="259"/>
        <v>0</v>
      </c>
      <c r="W473" s="48">
        <f t="shared" si="259"/>
        <v>0</v>
      </c>
      <c r="X473" s="48">
        <f t="shared" si="259"/>
        <v>0</v>
      </c>
      <c r="AV473" s="115" t="str">
        <f t="shared" si="203"/>
        <v>RATLOXFORD HALL</v>
      </c>
      <c r="AW473" s="116" t="s">
        <v>1371</v>
      </c>
      <c r="AX473" s="116" t="s">
        <v>1355</v>
      </c>
      <c r="AY473" s="116" t="s">
        <v>1371</v>
      </c>
      <c r="AZ473" s="116" t="s">
        <v>1355</v>
      </c>
      <c r="BA473" s="116" t="str">
        <f t="shared" si="204"/>
        <v>RAT</v>
      </c>
    </row>
    <row r="474" spans="4:53" hidden="1" x14ac:dyDescent="0.2">
      <c r="D474" s="36">
        <f t="shared" si="212"/>
        <v>0</v>
      </c>
      <c r="J474" s="48">
        <f t="shared" ref="J474:X474" si="260">IF(J68&lt;0, 1, 0)</f>
        <v>0</v>
      </c>
      <c r="K474" s="48">
        <f t="shared" si="260"/>
        <v>0</v>
      </c>
      <c r="L474" s="48">
        <f t="shared" si="260"/>
        <v>0</v>
      </c>
      <c r="M474" s="48">
        <f t="shared" si="260"/>
        <v>0</v>
      </c>
      <c r="N474" s="48">
        <f t="shared" si="260"/>
        <v>0</v>
      </c>
      <c r="O474" s="48">
        <f t="shared" si="260"/>
        <v>0</v>
      </c>
      <c r="P474" s="48">
        <f t="shared" si="260"/>
        <v>0</v>
      </c>
      <c r="Q474" s="48">
        <f t="shared" si="260"/>
        <v>0</v>
      </c>
      <c r="R474" s="48">
        <f t="shared" si="260"/>
        <v>0</v>
      </c>
      <c r="S474" s="48">
        <f t="shared" si="260"/>
        <v>0</v>
      </c>
      <c r="T474" s="48">
        <f t="shared" si="260"/>
        <v>0</v>
      </c>
      <c r="U474" s="48">
        <f t="shared" si="260"/>
        <v>0</v>
      </c>
      <c r="V474" s="48">
        <f t="shared" si="260"/>
        <v>0</v>
      </c>
      <c r="W474" s="48">
        <f t="shared" si="260"/>
        <v>0</v>
      </c>
      <c r="X474" s="48">
        <f t="shared" si="260"/>
        <v>0</v>
      </c>
      <c r="AV474" s="115" t="str">
        <f t="shared" si="203"/>
        <v>RATMARKS GATE (CHS)</v>
      </c>
      <c r="AW474" s="116" t="s">
        <v>1356</v>
      </c>
      <c r="AX474" s="116" t="s">
        <v>1357</v>
      </c>
      <c r="AY474" s="116" t="s">
        <v>1356</v>
      </c>
      <c r="AZ474" s="116" t="s">
        <v>1357</v>
      </c>
      <c r="BA474" s="116" t="str">
        <f t="shared" si="204"/>
        <v>RAT</v>
      </c>
    </row>
    <row r="475" spans="4:53" hidden="1" x14ac:dyDescent="0.2">
      <c r="D475" s="36">
        <f t="shared" si="212"/>
        <v>0</v>
      </c>
      <c r="J475" s="48">
        <f t="shared" ref="J475:X475" si="261">IF(J69&lt;0, 1, 0)</f>
        <v>0</v>
      </c>
      <c r="K475" s="48">
        <f t="shared" si="261"/>
        <v>0</v>
      </c>
      <c r="L475" s="48">
        <f t="shared" si="261"/>
        <v>0</v>
      </c>
      <c r="M475" s="48">
        <f t="shared" si="261"/>
        <v>0</v>
      </c>
      <c r="N475" s="48">
        <f t="shared" si="261"/>
        <v>0</v>
      </c>
      <c r="O475" s="48">
        <f t="shared" si="261"/>
        <v>0</v>
      </c>
      <c r="P475" s="48">
        <f t="shared" si="261"/>
        <v>0</v>
      </c>
      <c r="Q475" s="48">
        <f t="shared" si="261"/>
        <v>0</v>
      </c>
      <c r="R475" s="48">
        <f t="shared" si="261"/>
        <v>0</v>
      </c>
      <c r="S475" s="48">
        <f t="shared" si="261"/>
        <v>0</v>
      </c>
      <c r="T475" s="48">
        <f t="shared" si="261"/>
        <v>0</v>
      </c>
      <c r="U475" s="48">
        <f t="shared" si="261"/>
        <v>0</v>
      </c>
      <c r="V475" s="48">
        <f t="shared" si="261"/>
        <v>0</v>
      </c>
      <c r="W475" s="48">
        <f t="shared" si="261"/>
        <v>0</v>
      </c>
      <c r="X475" s="48">
        <f t="shared" si="261"/>
        <v>0</v>
      </c>
      <c r="AV475" s="115" t="str">
        <f t="shared" si="203"/>
        <v>RATMASCALLS OLDER PEOPLE HAV</v>
      </c>
      <c r="AW475" s="116" t="s">
        <v>1342</v>
      </c>
      <c r="AX475" s="116" t="s">
        <v>1343</v>
      </c>
      <c r="AY475" s="116" t="s">
        <v>1342</v>
      </c>
      <c r="AZ475" s="116" t="s">
        <v>1343</v>
      </c>
      <c r="BA475" s="116" t="str">
        <f t="shared" si="204"/>
        <v>RAT</v>
      </c>
    </row>
    <row r="476" spans="4:53" hidden="1" x14ac:dyDescent="0.2">
      <c r="D476" s="36">
        <f t="shared" si="212"/>
        <v>0</v>
      </c>
      <c r="J476" s="48">
        <f t="shared" ref="J476:X476" si="262">IF(J70&lt;0, 1, 0)</f>
        <v>0</v>
      </c>
      <c r="K476" s="48">
        <f t="shared" si="262"/>
        <v>0</v>
      </c>
      <c r="L476" s="48">
        <f t="shared" si="262"/>
        <v>0</v>
      </c>
      <c r="M476" s="48">
        <f t="shared" si="262"/>
        <v>0</v>
      </c>
      <c r="N476" s="48">
        <f t="shared" si="262"/>
        <v>0</v>
      </c>
      <c r="O476" s="48">
        <f t="shared" si="262"/>
        <v>0</v>
      </c>
      <c r="P476" s="48">
        <f t="shared" si="262"/>
        <v>0</v>
      </c>
      <c r="Q476" s="48">
        <f t="shared" si="262"/>
        <v>0</v>
      </c>
      <c r="R476" s="48">
        <f t="shared" si="262"/>
        <v>0</v>
      </c>
      <c r="S476" s="48">
        <f t="shared" si="262"/>
        <v>0</v>
      </c>
      <c r="T476" s="48">
        <f t="shared" si="262"/>
        <v>0</v>
      </c>
      <c r="U476" s="48">
        <f t="shared" si="262"/>
        <v>0</v>
      </c>
      <c r="V476" s="48">
        <f t="shared" si="262"/>
        <v>0</v>
      </c>
      <c r="W476" s="48">
        <f t="shared" si="262"/>
        <v>0</v>
      </c>
      <c r="X476" s="48">
        <f t="shared" si="262"/>
        <v>0</v>
      </c>
      <c r="AV476" s="115" t="str">
        <f t="shared" si="203"/>
        <v>RATMAYFIELD CENTRE</v>
      </c>
      <c r="AW476" s="116" t="s">
        <v>8864</v>
      </c>
      <c r="AX476" s="116" t="s">
        <v>11004</v>
      </c>
      <c r="AY476" s="116" t="s">
        <v>8864</v>
      </c>
      <c r="AZ476" s="116" t="s">
        <v>11004</v>
      </c>
      <c r="BA476" s="116" t="str">
        <f t="shared" si="204"/>
        <v>RAT</v>
      </c>
    </row>
    <row r="477" spans="4:53" hidden="1" x14ac:dyDescent="0.2">
      <c r="D477" s="36">
        <f t="shared" si="212"/>
        <v>0</v>
      </c>
      <c r="J477" s="48">
        <f t="shared" ref="J477:X477" si="263">IF(J71&lt;0, 1, 0)</f>
        <v>0</v>
      </c>
      <c r="K477" s="48">
        <f t="shared" si="263"/>
        <v>0</v>
      </c>
      <c r="L477" s="48">
        <f t="shared" si="263"/>
        <v>0</v>
      </c>
      <c r="M477" s="48">
        <f t="shared" si="263"/>
        <v>0</v>
      </c>
      <c r="N477" s="48">
        <f t="shared" si="263"/>
        <v>0</v>
      </c>
      <c r="O477" s="48">
        <f t="shared" si="263"/>
        <v>0</v>
      </c>
      <c r="P477" s="48">
        <f t="shared" si="263"/>
        <v>0</v>
      </c>
      <c r="Q477" s="48">
        <f t="shared" si="263"/>
        <v>0</v>
      </c>
      <c r="R477" s="48">
        <f t="shared" si="263"/>
        <v>0</v>
      </c>
      <c r="S477" s="48">
        <f t="shared" si="263"/>
        <v>0</v>
      </c>
      <c r="T477" s="48">
        <f t="shared" si="263"/>
        <v>0</v>
      </c>
      <c r="U477" s="48">
        <f t="shared" si="263"/>
        <v>0</v>
      </c>
      <c r="V477" s="48">
        <f t="shared" si="263"/>
        <v>0</v>
      </c>
      <c r="W477" s="48">
        <f t="shared" si="263"/>
        <v>0</v>
      </c>
      <c r="X477" s="48">
        <f t="shared" si="263"/>
        <v>0</v>
      </c>
      <c r="AV477" s="115" t="str">
        <f t="shared" si="203"/>
        <v>RATNEW DIRECTIONS</v>
      </c>
      <c r="AW477" s="116" t="s">
        <v>1346</v>
      </c>
      <c r="AX477" s="116" t="s">
        <v>1347</v>
      </c>
      <c r="AY477" s="116" t="s">
        <v>1346</v>
      </c>
      <c r="AZ477" s="116" t="s">
        <v>1347</v>
      </c>
      <c r="BA477" s="116" t="str">
        <f t="shared" si="204"/>
        <v>RAT</v>
      </c>
    </row>
    <row r="478" spans="4:53" hidden="1" x14ac:dyDescent="0.2">
      <c r="D478" s="36">
        <f t="shared" si="212"/>
        <v>0</v>
      </c>
      <c r="J478" s="48">
        <f t="shared" ref="J478:X478" si="264">IF(J72&lt;0, 1, 0)</f>
        <v>0</v>
      </c>
      <c r="K478" s="48">
        <f t="shared" si="264"/>
        <v>0</v>
      </c>
      <c r="L478" s="48">
        <f t="shared" si="264"/>
        <v>0</v>
      </c>
      <c r="M478" s="48">
        <f t="shared" si="264"/>
        <v>0</v>
      </c>
      <c r="N478" s="48">
        <f t="shared" si="264"/>
        <v>0</v>
      </c>
      <c r="O478" s="48">
        <f t="shared" si="264"/>
        <v>0</v>
      </c>
      <c r="P478" s="48">
        <f t="shared" si="264"/>
        <v>0</v>
      </c>
      <c r="Q478" s="48">
        <f t="shared" si="264"/>
        <v>0</v>
      </c>
      <c r="R478" s="48">
        <f t="shared" si="264"/>
        <v>0</v>
      </c>
      <c r="S478" s="48">
        <f t="shared" si="264"/>
        <v>0</v>
      </c>
      <c r="T478" s="48">
        <f t="shared" si="264"/>
        <v>0</v>
      </c>
      <c r="U478" s="48">
        <f t="shared" si="264"/>
        <v>0</v>
      </c>
      <c r="V478" s="48">
        <f t="shared" si="264"/>
        <v>0</v>
      </c>
      <c r="W478" s="48">
        <f t="shared" si="264"/>
        <v>0</v>
      </c>
      <c r="X478" s="48">
        <f t="shared" si="264"/>
        <v>0</v>
      </c>
      <c r="AV478" s="115" t="str">
        <f t="shared" si="203"/>
        <v>RATOAHTT (BARKING HOSPITAL)</v>
      </c>
      <c r="AW478" s="116" t="s">
        <v>1375</v>
      </c>
      <c r="AX478" s="116" t="s">
        <v>1376</v>
      </c>
      <c r="AY478" s="116" t="s">
        <v>1375</v>
      </c>
      <c r="AZ478" s="116" t="s">
        <v>1376</v>
      </c>
      <c r="BA478" s="116" t="str">
        <f t="shared" si="204"/>
        <v>RAT</v>
      </c>
    </row>
    <row r="479" spans="4:53" hidden="1" x14ac:dyDescent="0.2">
      <c r="D479" s="36">
        <f t="shared" si="212"/>
        <v>0</v>
      </c>
      <c r="J479" s="48">
        <f t="shared" ref="J479:X479" si="265">IF(J73&lt;0, 1, 0)</f>
        <v>0</v>
      </c>
      <c r="K479" s="48">
        <f t="shared" si="265"/>
        <v>0</v>
      </c>
      <c r="L479" s="48">
        <f t="shared" si="265"/>
        <v>0</v>
      </c>
      <c r="M479" s="48">
        <f t="shared" si="265"/>
        <v>0</v>
      </c>
      <c r="N479" s="48">
        <f t="shared" si="265"/>
        <v>0</v>
      </c>
      <c r="O479" s="48">
        <f t="shared" si="265"/>
        <v>0</v>
      </c>
      <c r="P479" s="48">
        <f t="shared" si="265"/>
        <v>0</v>
      </c>
      <c r="Q479" s="48">
        <f t="shared" si="265"/>
        <v>0</v>
      </c>
      <c r="R479" s="48">
        <f t="shared" si="265"/>
        <v>0</v>
      </c>
      <c r="S479" s="48">
        <f t="shared" si="265"/>
        <v>0</v>
      </c>
      <c r="T479" s="48">
        <f t="shared" si="265"/>
        <v>0</v>
      </c>
      <c r="U479" s="48">
        <f t="shared" si="265"/>
        <v>0</v>
      </c>
      <c r="V479" s="48">
        <f t="shared" si="265"/>
        <v>0</v>
      </c>
      <c r="W479" s="48">
        <f t="shared" si="265"/>
        <v>0</v>
      </c>
      <c r="X479" s="48">
        <f t="shared" si="265"/>
        <v>0</v>
      </c>
      <c r="AV479" s="115" t="str">
        <f t="shared" si="203"/>
        <v>RATORSETT HOSPITAL</v>
      </c>
      <c r="AW479" s="116" t="s">
        <v>1358</v>
      </c>
      <c r="AX479" s="116" t="s">
        <v>1359</v>
      </c>
      <c r="AY479" s="116" t="s">
        <v>1358</v>
      </c>
      <c r="AZ479" s="116" t="s">
        <v>1359</v>
      </c>
      <c r="BA479" s="116" t="str">
        <f t="shared" si="204"/>
        <v>RAT</v>
      </c>
    </row>
    <row r="480" spans="4:53" hidden="1" x14ac:dyDescent="0.2">
      <c r="D480" s="36">
        <f t="shared" si="212"/>
        <v>0</v>
      </c>
      <c r="J480" s="48">
        <f t="shared" ref="J480:X480" si="266">IF(J74&lt;0, 1, 0)</f>
        <v>0</v>
      </c>
      <c r="K480" s="48">
        <f t="shared" si="266"/>
        <v>0</v>
      </c>
      <c r="L480" s="48">
        <f t="shared" si="266"/>
        <v>0</v>
      </c>
      <c r="M480" s="48">
        <f t="shared" si="266"/>
        <v>0</v>
      </c>
      <c r="N480" s="48">
        <f t="shared" si="266"/>
        <v>0</v>
      </c>
      <c r="O480" s="48">
        <f t="shared" si="266"/>
        <v>0</v>
      </c>
      <c r="P480" s="48">
        <f t="shared" si="266"/>
        <v>0</v>
      </c>
      <c r="Q480" s="48">
        <f t="shared" si="266"/>
        <v>0</v>
      </c>
      <c r="R480" s="48">
        <f t="shared" si="266"/>
        <v>0</v>
      </c>
      <c r="S480" s="48">
        <f t="shared" si="266"/>
        <v>0</v>
      </c>
      <c r="T480" s="48">
        <f t="shared" si="266"/>
        <v>0</v>
      </c>
      <c r="U480" s="48">
        <f t="shared" si="266"/>
        <v>0</v>
      </c>
      <c r="V480" s="48">
        <f t="shared" si="266"/>
        <v>0</v>
      </c>
      <c r="W480" s="48">
        <f t="shared" si="266"/>
        <v>0</v>
      </c>
      <c r="X480" s="48">
        <f t="shared" si="266"/>
        <v>0</v>
      </c>
      <c r="AV480" s="115" t="str">
        <f t="shared" si="203"/>
        <v>RATQUEENS HOSPITAL</v>
      </c>
      <c r="AW480" s="116" t="s">
        <v>1360</v>
      </c>
      <c r="AX480" s="116" t="s">
        <v>1361</v>
      </c>
      <c r="AY480" s="116" t="s">
        <v>1360</v>
      </c>
      <c r="AZ480" s="116" t="s">
        <v>1361</v>
      </c>
      <c r="BA480" s="116" t="str">
        <f t="shared" si="204"/>
        <v>RAT</v>
      </c>
    </row>
    <row r="481" spans="4:53" hidden="1" x14ac:dyDescent="0.2">
      <c r="D481" s="36">
        <f t="shared" si="212"/>
        <v>0</v>
      </c>
      <c r="J481" s="48">
        <f t="shared" ref="J481:X481" si="267">IF(J75&lt;0, 1, 0)</f>
        <v>0</v>
      </c>
      <c r="K481" s="48">
        <f t="shared" si="267"/>
        <v>0</v>
      </c>
      <c r="L481" s="48">
        <f t="shared" si="267"/>
        <v>0</v>
      </c>
      <c r="M481" s="48">
        <f t="shared" si="267"/>
        <v>0</v>
      </c>
      <c r="N481" s="48">
        <f t="shared" si="267"/>
        <v>0</v>
      </c>
      <c r="O481" s="48">
        <f t="shared" si="267"/>
        <v>0</v>
      </c>
      <c r="P481" s="48">
        <f t="shared" si="267"/>
        <v>0</v>
      </c>
      <c r="Q481" s="48">
        <f t="shared" si="267"/>
        <v>0</v>
      </c>
      <c r="R481" s="48">
        <f t="shared" si="267"/>
        <v>0</v>
      </c>
      <c r="S481" s="48">
        <f t="shared" si="267"/>
        <v>0</v>
      </c>
      <c r="T481" s="48">
        <f t="shared" si="267"/>
        <v>0</v>
      </c>
      <c r="U481" s="48">
        <f t="shared" si="267"/>
        <v>0</v>
      </c>
      <c r="V481" s="48">
        <f t="shared" si="267"/>
        <v>0</v>
      </c>
      <c r="W481" s="48">
        <f t="shared" si="267"/>
        <v>0</v>
      </c>
      <c r="X481" s="48">
        <f t="shared" si="267"/>
        <v>0</v>
      </c>
      <c r="AV481" s="115" t="str">
        <f t="shared" si="203"/>
        <v>RATREDBRIDGE HTT</v>
      </c>
      <c r="AW481" s="116" t="s">
        <v>1369</v>
      </c>
      <c r="AX481" s="116" t="s">
        <v>1370</v>
      </c>
      <c r="AY481" s="116" t="s">
        <v>1369</v>
      </c>
      <c r="AZ481" s="116" t="s">
        <v>1370</v>
      </c>
      <c r="BA481" s="116" t="str">
        <f t="shared" si="204"/>
        <v>RAT</v>
      </c>
    </row>
    <row r="482" spans="4:53" hidden="1" x14ac:dyDescent="0.2">
      <c r="D482" s="36">
        <f t="shared" si="212"/>
        <v>0</v>
      </c>
      <c r="J482" s="48">
        <f t="shared" ref="J482:X482" si="268">IF(J76&lt;0, 1, 0)</f>
        <v>0</v>
      </c>
      <c r="K482" s="48">
        <f t="shared" si="268"/>
        <v>0</v>
      </c>
      <c r="L482" s="48">
        <f t="shared" si="268"/>
        <v>0</v>
      </c>
      <c r="M482" s="48">
        <f t="shared" si="268"/>
        <v>0</v>
      </c>
      <c r="N482" s="48">
        <f t="shared" si="268"/>
        <v>0</v>
      </c>
      <c r="O482" s="48">
        <f t="shared" si="268"/>
        <v>0</v>
      </c>
      <c r="P482" s="48">
        <f t="shared" si="268"/>
        <v>0</v>
      </c>
      <c r="Q482" s="48">
        <f t="shared" si="268"/>
        <v>0</v>
      </c>
      <c r="R482" s="48">
        <f t="shared" si="268"/>
        <v>0</v>
      </c>
      <c r="S482" s="48">
        <f t="shared" si="268"/>
        <v>0</v>
      </c>
      <c r="T482" s="48">
        <f t="shared" si="268"/>
        <v>0</v>
      </c>
      <c r="U482" s="48">
        <f t="shared" si="268"/>
        <v>0</v>
      </c>
      <c r="V482" s="48">
        <f t="shared" si="268"/>
        <v>0</v>
      </c>
      <c r="W482" s="48">
        <f t="shared" si="268"/>
        <v>0</v>
      </c>
      <c r="X482" s="48">
        <f t="shared" si="268"/>
        <v>0</v>
      </c>
      <c r="AV482" s="115" t="str">
        <f t="shared" si="203"/>
        <v>RATROMFORD CRT</v>
      </c>
      <c r="AW482" s="116" t="s">
        <v>1336</v>
      </c>
      <c r="AX482" s="116" t="s">
        <v>1337</v>
      </c>
      <c r="AY482" s="116" t="s">
        <v>1336</v>
      </c>
      <c r="AZ482" s="116" t="s">
        <v>1337</v>
      </c>
      <c r="BA482" s="116" t="str">
        <f t="shared" si="204"/>
        <v>RAT</v>
      </c>
    </row>
    <row r="483" spans="4:53" hidden="1" x14ac:dyDescent="0.2">
      <c r="D483" s="36">
        <f t="shared" si="212"/>
        <v>0</v>
      </c>
      <c r="J483" s="48">
        <f t="shared" ref="J483:X483" si="269">IF(J77&lt;0, 1, 0)</f>
        <v>0</v>
      </c>
      <c r="K483" s="48">
        <f t="shared" si="269"/>
        <v>0</v>
      </c>
      <c r="L483" s="48">
        <f t="shared" si="269"/>
        <v>0</v>
      </c>
      <c r="M483" s="48">
        <f t="shared" si="269"/>
        <v>0</v>
      </c>
      <c r="N483" s="48">
        <f t="shared" si="269"/>
        <v>0</v>
      </c>
      <c r="O483" s="48">
        <f t="shared" si="269"/>
        <v>0</v>
      </c>
      <c r="P483" s="48">
        <f t="shared" si="269"/>
        <v>0</v>
      </c>
      <c r="Q483" s="48">
        <f t="shared" si="269"/>
        <v>0</v>
      </c>
      <c r="R483" s="48">
        <f t="shared" si="269"/>
        <v>0</v>
      </c>
      <c r="S483" s="48">
        <f t="shared" si="269"/>
        <v>0</v>
      </c>
      <c r="T483" s="48">
        <f t="shared" si="269"/>
        <v>0</v>
      </c>
      <c r="U483" s="48">
        <f t="shared" si="269"/>
        <v>0</v>
      </c>
      <c r="V483" s="48">
        <f t="shared" si="269"/>
        <v>0</v>
      </c>
      <c r="W483" s="48">
        <f t="shared" si="269"/>
        <v>0</v>
      </c>
      <c r="X483" s="48">
        <f t="shared" si="269"/>
        <v>0</v>
      </c>
      <c r="AV483" s="115" t="str">
        <f t="shared" ref="AV483:AV546" si="270">CONCATENATE(LEFT(AW483, 3),AX483)</f>
        <v>RATST GEORGES</v>
      </c>
      <c r="AW483" s="116" t="s">
        <v>1330</v>
      </c>
      <c r="AX483" s="116" t="s">
        <v>1331</v>
      </c>
      <c r="AY483" s="116" t="s">
        <v>1330</v>
      </c>
      <c r="AZ483" s="116" t="s">
        <v>1331</v>
      </c>
      <c r="BA483" s="116" t="str">
        <f t="shared" ref="BA483:BA546" si="271">LEFT(AY483,3)</f>
        <v>RAT</v>
      </c>
    </row>
    <row r="484" spans="4:53" hidden="1" x14ac:dyDescent="0.2">
      <c r="D484" s="36">
        <f t="shared" si="212"/>
        <v>0</v>
      </c>
      <c r="J484" s="48">
        <f t="shared" ref="J484:X484" si="272">IF(J78&lt;0, 1, 0)</f>
        <v>0</v>
      </c>
      <c r="K484" s="48">
        <f t="shared" si="272"/>
        <v>0</v>
      </c>
      <c r="L484" s="48">
        <f t="shared" si="272"/>
        <v>0</v>
      </c>
      <c r="M484" s="48">
        <f t="shared" si="272"/>
        <v>0</v>
      </c>
      <c r="N484" s="48">
        <f t="shared" si="272"/>
        <v>0</v>
      </c>
      <c r="O484" s="48">
        <f t="shared" si="272"/>
        <v>0</v>
      </c>
      <c r="P484" s="48">
        <f t="shared" si="272"/>
        <v>0</v>
      </c>
      <c r="Q484" s="48">
        <f t="shared" si="272"/>
        <v>0</v>
      </c>
      <c r="R484" s="48">
        <f t="shared" si="272"/>
        <v>0</v>
      </c>
      <c r="S484" s="48">
        <f t="shared" si="272"/>
        <v>0</v>
      </c>
      <c r="T484" s="48">
        <f t="shared" si="272"/>
        <v>0</v>
      </c>
      <c r="U484" s="48">
        <f t="shared" si="272"/>
        <v>0</v>
      </c>
      <c r="V484" s="48">
        <f t="shared" si="272"/>
        <v>0</v>
      </c>
      <c r="W484" s="48">
        <f t="shared" si="272"/>
        <v>0</v>
      </c>
      <c r="X484" s="48">
        <f t="shared" si="272"/>
        <v>0</v>
      </c>
      <c r="AV484" s="115" t="str">
        <f t="shared" si="270"/>
        <v>RATST GEORGES DAY HOSPITAL</v>
      </c>
      <c r="AW484" s="116" t="s">
        <v>1314</v>
      </c>
      <c r="AX484" s="116" t="s">
        <v>1315</v>
      </c>
      <c r="AY484" s="116" t="s">
        <v>1314</v>
      </c>
      <c r="AZ484" s="116" t="s">
        <v>1315</v>
      </c>
      <c r="BA484" s="116" t="str">
        <f t="shared" si="271"/>
        <v>RAT</v>
      </c>
    </row>
    <row r="485" spans="4:53" hidden="1" x14ac:dyDescent="0.2">
      <c r="D485" s="36">
        <f t="shared" si="212"/>
        <v>0</v>
      </c>
      <c r="J485" s="48">
        <f t="shared" ref="J485:X485" si="273">IF(J79&lt;0, 1, 0)</f>
        <v>0</v>
      </c>
      <c r="K485" s="48">
        <f t="shared" si="273"/>
        <v>0</v>
      </c>
      <c r="L485" s="48">
        <f t="shared" si="273"/>
        <v>0</v>
      </c>
      <c r="M485" s="48">
        <f t="shared" si="273"/>
        <v>0</v>
      </c>
      <c r="N485" s="48">
        <f t="shared" si="273"/>
        <v>0</v>
      </c>
      <c r="O485" s="48">
        <f t="shared" si="273"/>
        <v>0</v>
      </c>
      <c r="P485" s="48">
        <f t="shared" si="273"/>
        <v>0</v>
      </c>
      <c r="Q485" s="48">
        <f t="shared" si="273"/>
        <v>0</v>
      </c>
      <c r="R485" s="48">
        <f t="shared" si="273"/>
        <v>0</v>
      </c>
      <c r="S485" s="48">
        <f t="shared" si="273"/>
        <v>0</v>
      </c>
      <c r="T485" s="48">
        <f t="shared" si="273"/>
        <v>0</v>
      </c>
      <c r="U485" s="48">
        <f t="shared" si="273"/>
        <v>0</v>
      </c>
      <c r="V485" s="48">
        <f t="shared" si="273"/>
        <v>0</v>
      </c>
      <c r="W485" s="48">
        <f t="shared" si="273"/>
        <v>0</v>
      </c>
      <c r="X485" s="48">
        <f t="shared" si="273"/>
        <v>0</v>
      </c>
      <c r="AV485" s="115" t="str">
        <f t="shared" si="270"/>
        <v>RATSTONELEA</v>
      </c>
      <c r="AW485" s="116" t="s">
        <v>1379</v>
      </c>
      <c r="AX485" s="116" t="s">
        <v>1380</v>
      </c>
      <c r="AY485" s="116" t="s">
        <v>1379</v>
      </c>
      <c r="AZ485" s="116" t="s">
        <v>1380</v>
      </c>
      <c r="BA485" s="116" t="str">
        <f t="shared" si="271"/>
        <v>RAT</v>
      </c>
    </row>
    <row r="486" spans="4:53" hidden="1" x14ac:dyDescent="0.2">
      <c r="D486" s="36">
        <f t="shared" si="212"/>
        <v>0</v>
      </c>
      <c r="J486" s="48">
        <f t="shared" ref="J486:X486" si="274">IF(J80&lt;0, 1, 0)</f>
        <v>0</v>
      </c>
      <c r="K486" s="48">
        <f t="shared" si="274"/>
        <v>0</v>
      </c>
      <c r="L486" s="48">
        <f t="shared" si="274"/>
        <v>0</v>
      </c>
      <c r="M486" s="48">
        <f t="shared" si="274"/>
        <v>0</v>
      </c>
      <c r="N486" s="48">
        <f t="shared" si="274"/>
        <v>0</v>
      </c>
      <c r="O486" s="48">
        <f t="shared" si="274"/>
        <v>0</v>
      </c>
      <c r="P486" s="48">
        <f t="shared" si="274"/>
        <v>0</v>
      </c>
      <c r="Q486" s="48">
        <f t="shared" si="274"/>
        <v>0</v>
      </c>
      <c r="R486" s="48">
        <f t="shared" si="274"/>
        <v>0</v>
      </c>
      <c r="S486" s="48">
        <f t="shared" si="274"/>
        <v>0</v>
      </c>
      <c r="T486" s="48">
        <f t="shared" si="274"/>
        <v>0</v>
      </c>
      <c r="U486" s="48">
        <f t="shared" si="274"/>
        <v>0</v>
      </c>
      <c r="V486" s="48">
        <f t="shared" si="274"/>
        <v>0</v>
      </c>
      <c r="W486" s="48">
        <f t="shared" si="274"/>
        <v>0</v>
      </c>
      <c r="X486" s="48">
        <f t="shared" si="274"/>
        <v>0</v>
      </c>
      <c r="AV486" s="115" t="str">
        <f t="shared" si="270"/>
        <v>RATTHAMES VIEW (CHS)</v>
      </c>
      <c r="AW486" s="116" t="s">
        <v>1381</v>
      </c>
      <c r="AX486" s="116" t="s">
        <v>1382</v>
      </c>
      <c r="AY486" s="116" t="s">
        <v>1381</v>
      </c>
      <c r="AZ486" s="116" t="s">
        <v>1382</v>
      </c>
      <c r="BA486" s="116" t="str">
        <f t="shared" si="271"/>
        <v>RAT</v>
      </c>
    </row>
    <row r="487" spans="4:53" hidden="1" x14ac:dyDescent="0.2">
      <c r="D487" s="36">
        <f t="shared" si="212"/>
        <v>0</v>
      </c>
      <c r="J487" s="48">
        <f t="shared" ref="J487:X487" si="275">IF(J81&lt;0, 1, 0)</f>
        <v>0</v>
      </c>
      <c r="K487" s="48">
        <f t="shared" si="275"/>
        <v>0</v>
      </c>
      <c r="L487" s="48">
        <f t="shared" si="275"/>
        <v>0</v>
      </c>
      <c r="M487" s="48">
        <f t="shared" si="275"/>
        <v>0</v>
      </c>
      <c r="N487" s="48">
        <f t="shared" si="275"/>
        <v>0</v>
      </c>
      <c r="O487" s="48">
        <f t="shared" si="275"/>
        <v>0</v>
      </c>
      <c r="P487" s="48">
        <f t="shared" si="275"/>
        <v>0</v>
      </c>
      <c r="Q487" s="48">
        <f t="shared" si="275"/>
        <v>0</v>
      </c>
      <c r="R487" s="48">
        <f t="shared" si="275"/>
        <v>0</v>
      </c>
      <c r="S487" s="48">
        <f t="shared" si="275"/>
        <v>0</v>
      </c>
      <c r="T487" s="48">
        <f t="shared" si="275"/>
        <v>0</v>
      </c>
      <c r="U487" s="48">
        <f t="shared" si="275"/>
        <v>0</v>
      </c>
      <c r="V487" s="48">
        <f t="shared" si="275"/>
        <v>0</v>
      </c>
      <c r="W487" s="48">
        <f t="shared" si="275"/>
        <v>0</v>
      </c>
      <c r="X487" s="48">
        <f t="shared" si="275"/>
        <v>0</v>
      </c>
      <c r="AV487" s="115" t="str">
        <f t="shared" si="270"/>
        <v>RATTHE AINSLIE REHAB UNIT</v>
      </c>
      <c r="AW487" s="116" t="s">
        <v>8810</v>
      </c>
      <c r="AX487" s="116" t="s">
        <v>8811</v>
      </c>
      <c r="AY487" s="116" t="s">
        <v>8810</v>
      </c>
      <c r="AZ487" s="116" t="s">
        <v>8811</v>
      </c>
      <c r="BA487" s="116" t="str">
        <f t="shared" si="271"/>
        <v>RAT</v>
      </c>
    </row>
    <row r="488" spans="4:53" hidden="1" x14ac:dyDescent="0.2">
      <c r="D488" s="36">
        <f t="shared" si="212"/>
        <v>0</v>
      </c>
      <c r="J488" s="48">
        <f t="shared" ref="J488:X488" si="276">IF(J82&lt;0, 1, 0)</f>
        <v>0</v>
      </c>
      <c r="K488" s="48">
        <f t="shared" si="276"/>
        <v>0</v>
      </c>
      <c r="L488" s="48">
        <f t="shared" si="276"/>
        <v>0</v>
      </c>
      <c r="M488" s="48">
        <f t="shared" si="276"/>
        <v>0</v>
      </c>
      <c r="N488" s="48">
        <f t="shared" si="276"/>
        <v>0</v>
      </c>
      <c r="O488" s="48">
        <f t="shared" si="276"/>
        <v>0</v>
      </c>
      <c r="P488" s="48">
        <f t="shared" si="276"/>
        <v>0</v>
      </c>
      <c r="Q488" s="48">
        <f t="shared" si="276"/>
        <v>0</v>
      </c>
      <c r="R488" s="48">
        <f t="shared" si="276"/>
        <v>0</v>
      </c>
      <c r="S488" s="48">
        <f t="shared" si="276"/>
        <v>0</v>
      </c>
      <c r="T488" s="48">
        <f t="shared" si="276"/>
        <v>0</v>
      </c>
      <c r="U488" s="48">
        <f t="shared" si="276"/>
        <v>0</v>
      </c>
      <c r="V488" s="48">
        <f t="shared" si="276"/>
        <v>0</v>
      </c>
      <c r="W488" s="48">
        <f t="shared" si="276"/>
        <v>0</v>
      </c>
      <c r="X488" s="48">
        <f t="shared" si="276"/>
        <v>0</v>
      </c>
      <c r="AV488" s="115" t="str">
        <f t="shared" si="270"/>
        <v>RATTHORNEBURY UNIT</v>
      </c>
      <c r="AW488" s="116" t="s">
        <v>1344</v>
      </c>
      <c r="AX488" s="116" t="s">
        <v>1345</v>
      </c>
      <c r="AY488" s="116" t="s">
        <v>1344</v>
      </c>
      <c r="AZ488" s="116" t="s">
        <v>1345</v>
      </c>
      <c r="BA488" s="116" t="str">
        <f t="shared" si="271"/>
        <v>RAT</v>
      </c>
    </row>
    <row r="489" spans="4:53" hidden="1" x14ac:dyDescent="0.2">
      <c r="D489" s="36">
        <f t="shared" si="212"/>
        <v>0</v>
      </c>
      <c r="J489" s="48">
        <f t="shared" ref="J489:X489" si="277">IF(J83&lt;0, 1, 0)</f>
        <v>0</v>
      </c>
      <c r="K489" s="48">
        <f t="shared" si="277"/>
        <v>0</v>
      </c>
      <c r="L489" s="48">
        <f t="shared" si="277"/>
        <v>0</v>
      </c>
      <c r="M489" s="48">
        <f t="shared" si="277"/>
        <v>0</v>
      </c>
      <c r="N489" s="48">
        <f t="shared" si="277"/>
        <v>0</v>
      </c>
      <c r="O489" s="48">
        <f t="shared" si="277"/>
        <v>0</v>
      </c>
      <c r="P489" s="48">
        <f t="shared" si="277"/>
        <v>0</v>
      </c>
      <c r="Q489" s="48">
        <f t="shared" si="277"/>
        <v>0</v>
      </c>
      <c r="R489" s="48">
        <f t="shared" si="277"/>
        <v>0</v>
      </c>
      <c r="S489" s="48">
        <f t="shared" si="277"/>
        <v>0</v>
      </c>
      <c r="T489" s="48">
        <f t="shared" si="277"/>
        <v>0</v>
      </c>
      <c r="U489" s="48">
        <f t="shared" si="277"/>
        <v>0</v>
      </c>
      <c r="V489" s="48">
        <f t="shared" si="277"/>
        <v>0</v>
      </c>
      <c r="W489" s="48">
        <f t="shared" si="277"/>
        <v>0</v>
      </c>
      <c r="X489" s="48">
        <f t="shared" si="277"/>
        <v>0</v>
      </c>
      <c r="AV489" s="115" t="str">
        <f t="shared" si="270"/>
        <v>RATTHORPE COOMBE</v>
      </c>
      <c r="AW489" s="116" t="s">
        <v>1377</v>
      </c>
      <c r="AX489" s="116" t="s">
        <v>1378</v>
      </c>
      <c r="AY489" s="116" t="s">
        <v>1377</v>
      </c>
      <c r="AZ489" s="116" t="s">
        <v>1378</v>
      </c>
      <c r="BA489" s="116" t="str">
        <f t="shared" si="271"/>
        <v>RAT</v>
      </c>
    </row>
    <row r="490" spans="4:53" hidden="1" x14ac:dyDescent="0.2">
      <c r="D490" s="36">
        <f t="shared" si="212"/>
        <v>0</v>
      </c>
      <c r="J490" s="48">
        <f t="shared" ref="J490:X490" si="278">IF(J84&lt;0, 1, 0)</f>
        <v>0</v>
      </c>
      <c r="K490" s="48">
        <f t="shared" si="278"/>
        <v>0</v>
      </c>
      <c r="L490" s="48">
        <f t="shared" si="278"/>
        <v>0</v>
      </c>
      <c r="M490" s="48">
        <f t="shared" si="278"/>
        <v>0</v>
      </c>
      <c r="N490" s="48">
        <f t="shared" si="278"/>
        <v>0</v>
      </c>
      <c r="O490" s="48">
        <f t="shared" si="278"/>
        <v>0</v>
      </c>
      <c r="P490" s="48">
        <f t="shared" si="278"/>
        <v>0</v>
      </c>
      <c r="Q490" s="48">
        <f t="shared" si="278"/>
        <v>0</v>
      </c>
      <c r="R490" s="48">
        <f t="shared" si="278"/>
        <v>0</v>
      </c>
      <c r="S490" s="48">
        <f t="shared" si="278"/>
        <v>0</v>
      </c>
      <c r="T490" s="48">
        <f t="shared" si="278"/>
        <v>0</v>
      </c>
      <c r="U490" s="48">
        <f t="shared" si="278"/>
        <v>0</v>
      </c>
      <c r="V490" s="48">
        <f t="shared" si="278"/>
        <v>0</v>
      </c>
      <c r="W490" s="48">
        <f t="shared" si="278"/>
        <v>0</v>
      </c>
      <c r="X490" s="48">
        <f t="shared" si="278"/>
        <v>0</v>
      </c>
      <c r="AV490" s="115" t="str">
        <f t="shared" si="270"/>
        <v>RATTHURROCK COMMUNITY HOSPITAL</v>
      </c>
      <c r="AW490" s="116" t="s">
        <v>8812</v>
      </c>
      <c r="AX490" s="116" t="s">
        <v>5478</v>
      </c>
      <c r="AY490" s="116" t="s">
        <v>8812</v>
      </c>
      <c r="AZ490" s="116" t="s">
        <v>5478</v>
      </c>
      <c r="BA490" s="116" t="str">
        <f t="shared" si="271"/>
        <v>RAT</v>
      </c>
    </row>
    <row r="491" spans="4:53" hidden="1" x14ac:dyDescent="0.2">
      <c r="D491" s="36">
        <f t="shared" ref="D491:D554" si="279">IF(D79="", IF(E79="", 0,1),0)</f>
        <v>0</v>
      </c>
      <c r="J491" s="48">
        <f t="shared" ref="J491:X491" si="280">IF(J85&lt;0, 1, 0)</f>
        <v>0</v>
      </c>
      <c r="K491" s="48">
        <f t="shared" si="280"/>
        <v>0</v>
      </c>
      <c r="L491" s="48">
        <f t="shared" si="280"/>
        <v>0</v>
      </c>
      <c r="M491" s="48">
        <f t="shared" si="280"/>
        <v>0</v>
      </c>
      <c r="N491" s="48">
        <f t="shared" si="280"/>
        <v>0</v>
      </c>
      <c r="O491" s="48">
        <f t="shared" si="280"/>
        <v>0</v>
      </c>
      <c r="P491" s="48">
        <f t="shared" si="280"/>
        <v>0</v>
      </c>
      <c r="Q491" s="48">
        <f t="shared" si="280"/>
        <v>0</v>
      </c>
      <c r="R491" s="48">
        <f t="shared" si="280"/>
        <v>0</v>
      </c>
      <c r="S491" s="48">
        <f t="shared" si="280"/>
        <v>0</v>
      </c>
      <c r="T491" s="48">
        <f t="shared" si="280"/>
        <v>0</v>
      </c>
      <c r="U491" s="48">
        <f t="shared" si="280"/>
        <v>0</v>
      </c>
      <c r="V491" s="48">
        <f t="shared" si="280"/>
        <v>0</v>
      </c>
      <c r="W491" s="48">
        <f t="shared" si="280"/>
        <v>0</v>
      </c>
      <c r="X491" s="48">
        <f t="shared" si="280"/>
        <v>0</v>
      </c>
      <c r="AV491" s="115" t="str">
        <f t="shared" si="270"/>
        <v>RATTOMSWOOD REHAB. UNIT</v>
      </c>
      <c r="AW491" s="116" t="s">
        <v>1390</v>
      </c>
      <c r="AX491" s="116" t="s">
        <v>1391</v>
      </c>
      <c r="AY491" s="116" t="s">
        <v>1390</v>
      </c>
      <c r="AZ491" s="116" t="s">
        <v>1391</v>
      </c>
      <c r="BA491" s="116" t="str">
        <f t="shared" si="271"/>
        <v>RAT</v>
      </c>
    </row>
    <row r="492" spans="4:53" hidden="1" x14ac:dyDescent="0.2">
      <c r="D492" s="36">
        <f t="shared" si="279"/>
        <v>0</v>
      </c>
      <c r="J492" s="48">
        <f t="shared" ref="J492:X492" si="281">IF(J86&lt;0, 1, 0)</f>
        <v>0</v>
      </c>
      <c r="K492" s="48">
        <f t="shared" si="281"/>
        <v>0</v>
      </c>
      <c r="L492" s="48">
        <f t="shared" si="281"/>
        <v>0</v>
      </c>
      <c r="M492" s="48">
        <f t="shared" si="281"/>
        <v>0</v>
      </c>
      <c r="N492" s="48">
        <f t="shared" si="281"/>
        <v>0</v>
      </c>
      <c r="O492" s="48">
        <f t="shared" si="281"/>
        <v>0</v>
      </c>
      <c r="P492" s="48">
        <f t="shared" si="281"/>
        <v>0</v>
      </c>
      <c r="Q492" s="48">
        <f t="shared" si="281"/>
        <v>0</v>
      </c>
      <c r="R492" s="48">
        <f t="shared" si="281"/>
        <v>0</v>
      </c>
      <c r="S492" s="48">
        <f t="shared" si="281"/>
        <v>0</v>
      </c>
      <c r="T492" s="48">
        <f t="shared" si="281"/>
        <v>0</v>
      </c>
      <c r="U492" s="48">
        <f t="shared" si="281"/>
        <v>0</v>
      </c>
      <c r="V492" s="48">
        <f t="shared" si="281"/>
        <v>0</v>
      </c>
      <c r="W492" s="48">
        <f t="shared" si="281"/>
        <v>0</v>
      </c>
      <c r="X492" s="48">
        <f t="shared" si="281"/>
        <v>0</v>
      </c>
      <c r="AV492" s="115" t="str">
        <f t="shared" si="270"/>
        <v>RATUPMINSTER CRT1</v>
      </c>
      <c r="AW492" s="116" t="s">
        <v>1338</v>
      </c>
      <c r="AX492" s="116" t="s">
        <v>1339</v>
      </c>
      <c r="AY492" s="116" t="s">
        <v>1338</v>
      </c>
      <c r="AZ492" s="116" t="s">
        <v>1339</v>
      </c>
      <c r="BA492" s="116" t="str">
        <f t="shared" si="271"/>
        <v>RAT</v>
      </c>
    </row>
    <row r="493" spans="4:53" ht="12.75" hidden="1" customHeight="1" x14ac:dyDescent="0.2">
      <c r="D493" s="36">
        <f t="shared" si="279"/>
        <v>0</v>
      </c>
      <c r="J493" s="48">
        <f t="shared" ref="J493:X493" si="282">IF(J87&lt;0, 1, 0)</f>
        <v>0</v>
      </c>
      <c r="K493" s="48">
        <f t="shared" si="282"/>
        <v>0</v>
      </c>
      <c r="L493" s="48">
        <f t="shared" si="282"/>
        <v>0</v>
      </c>
      <c r="M493" s="48">
        <f t="shared" si="282"/>
        <v>0</v>
      </c>
      <c r="N493" s="48">
        <f t="shared" si="282"/>
        <v>0</v>
      </c>
      <c r="O493" s="48">
        <f t="shared" si="282"/>
        <v>0</v>
      </c>
      <c r="P493" s="48">
        <f t="shared" si="282"/>
        <v>0</v>
      </c>
      <c r="Q493" s="48">
        <f t="shared" si="282"/>
        <v>0</v>
      </c>
      <c r="R493" s="48">
        <f t="shared" si="282"/>
        <v>0</v>
      </c>
      <c r="S493" s="48">
        <f t="shared" si="282"/>
        <v>0</v>
      </c>
      <c r="T493" s="48">
        <f t="shared" si="282"/>
        <v>0</v>
      </c>
      <c r="U493" s="48">
        <f t="shared" si="282"/>
        <v>0</v>
      </c>
      <c r="V493" s="48">
        <f t="shared" si="282"/>
        <v>0</v>
      </c>
      <c r="W493" s="48">
        <f t="shared" si="282"/>
        <v>0</v>
      </c>
      <c r="X493" s="48">
        <f t="shared" si="282"/>
        <v>0</v>
      </c>
      <c r="AV493" s="115" t="str">
        <f t="shared" si="270"/>
        <v>RATVICARAGE FIELDS (CHS)</v>
      </c>
      <c r="AW493" s="116" t="s">
        <v>1383</v>
      </c>
      <c r="AX493" s="116" t="s">
        <v>1384</v>
      </c>
      <c r="AY493" s="116" t="s">
        <v>1383</v>
      </c>
      <c r="AZ493" s="116" t="s">
        <v>1384</v>
      </c>
      <c r="BA493" s="116" t="str">
        <f t="shared" si="271"/>
        <v>RAT</v>
      </c>
    </row>
    <row r="494" spans="4:53" hidden="1" x14ac:dyDescent="0.2">
      <c r="D494" s="36">
        <f t="shared" si="279"/>
        <v>0</v>
      </c>
      <c r="J494" s="48">
        <f t="shared" ref="J494:X494" si="283">IF(J88&lt;0, 1, 0)</f>
        <v>0</v>
      </c>
      <c r="K494" s="48">
        <f t="shared" si="283"/>
        <v>0</v>
      </c>
      <c r="L494" s="48">
        <f t="shared" si="283"/>
        <v>0</v>
      </c>
      <c r="M494" s="48">
        <f t="shared" si="283"/>
        <v>0</v>
      </c>
      <c r="N494" s="48">
        <f t="shared" si="283"/>
        <v>0</v>
      </c>
      <c r="O494" s="48">
        <f t="shared" si="283"/>
        <v>0</v>
      </c>
      <c r="P494" s="48">
        <f t="shared" si="283"/>
        <v>0</v>
      </c>
      <c r="Q494" s="48">
        <f t="shared" si="283"/>
        <v>0</v>
      </c>
      <c r="R494" s="48">
        <f t="shared" si="283"/>
        <v>0</v>
      </c>
      <c r="S494" s="48">
        <f t="shared" si="283"/>
        <v>0</v>
      </c>
      <c r="T494" s="48">
        <f t="shared" si="283"/>
        <v>0</v>
      </c>
      <c r="U494" s="48">
        <f t="shared" si="283"/>
        <v>0</v>
      </c>
      <c r="V494" s="48">
        <f t="shared" si="283"/>
        <v>0</v>
      </c>
      <c r="W494" s="48">
        <f t="shared" si="283"/>
        <v>0</v>
      </c>
      <c r="X494" s="48">
        <f t="shared" si="283"/>
        <v>0</v>
      </c>
      <c r="AV494" s="115" t="str">
        <f t="shared" si="270"/>
        <v>RATWOODBURY UNIT</v>
      </c>
      <c r="AW494" s="116" t="s">
        <v>1387</v>
      </c>
      <c r="AX494" s="116" t="s">
        <v>1388</v>
      </c>
      <c r="AY494" s="116" t="s">
        <v>1387</v>
      </c>
      <c r="AZ494" s="116" t="s">
        <v>1388</v>
      </c>
      <c r="BA494" s="116" t="str">
        <f t="shared" si="271"/>
        <v>RAT</v>
      </c>
    </row>
    <row r="495" spans="4:53" hidden="1" x14ac:dyDescent="0.2">
      <c r="D495" s="36">
        <f t="shared" si="279"/>
        <v>0</v>
      </c>
      <c r="J495" s="48">
        <f t="shared" ref="J495:X495" si="284">IF(J89&lt;0, 1, 0)</f>
        <v>0</v>
      </c>
      <c r="K495" s="48">
        <f t="shared" si="284"/>
        <v>0</v>
      </c>
      <c r="L495" s="48">
        <f t="shared" si="284"/>
        <v>0</v>
      </c>
      <c r="M495" s="48">
        <f t="shared" si="284"/>
        <v>0</v>
      </c>
      <c r="N495" s="48">
        <f t="shared" si="284"/>
        <v>0</v>
      </c>
      <c r="O495" s="48">
        <f t="shared" si="284"/>
        <v>0</v>
      </c>
      <c r="P495" s="48">
        <f t="shared" si="284"/>
        <v>0</v>
      </c>
      <c r="Q495" s="48">
        <f t="shared" si="284"/>
        <v>0</v>
      </c>
      <c r="R495" s="48">
        <f t="shared" si="284"/>
        <v>0</v>
      </c>
      <c r="S495" s="48">
        <f t="shared" si="284"/>
        <v>0</v>
      </c>
      <c r="T495" s="48">
        <f t="shared" si="284"/>
        <v>0</v>
      </c>
      <c r="U495" s="48">
        <f t="shared" si="284"/>
        <v>0</v>
      </c>
      <c r="V495" s="48">
        <f t="shared" si="284"/>
        <v>0</v>
      </c>
      <c r="W495" s="48">
        <f t="shared" si="284"/>
        <v>0</v>
      </c>
      <c r="X495" s="48">
        <f t="shared" si="284"/>
        <v>0</v>
      </c>
      <c r="AV495" s="115" t="str">
        <f t="shared" si="270"/>
        <v>RAXKINGSTON HOSPITAL - RAX01</v>
      </c>
      <c r="AW495" s="116" t="s">
        <v>802</v>
      </c>
      <c r="AX495" s="116" t="s">
        <v>10166</v>
      </c>
      <c r="AY495" s="116" t="s">
        <v>802</v>
      </c>
      <c r="AZ495" s="116" t="s">
        <v>3869</v>
      </c>
      <c r="BA495" s="116" t="str">
        <f t="shared" si="271"/>
        <v>RAX</v>
      </c>
    </row>
    <row r="496" spans="4:53" hidden="1" x14ac:dyDescent="0.2">
      <c r="D496" s="36">
        <f t="shared" si="279"/>
        <v>0</v>
      </c>
      <c r="J496" s="48">
        <f t="shared" ref="J496:X496" si="285">IF(J90&lt;0, 1, 0)</f>
        <v>0</v>
      </c>
      <c r="K496" s="48">
        <f t="shared" si="285"/>
        <v>0</v>
      </c>
      <c r="L496" s="48">
        <f t="shared" si="285"/>
        <v>0</v>
      </c>
      <c r="M496" s="48">
        <f t="shared" si="285"/>
        <v>0</v>
      </c>
      <c r="N496" s="48">
        <f t="shared" si="285"/>
        <v>0</v>
      </c>
      <c r="O496" s="48">
        <f t="shared" si="285"/>
        <v>0</v>
      </c>
      <c r="P496" s="48">
        <f t="shared" si="285"/>
        <v>0</v>
      </c>
      <c r="Q496" s="48">
        <f t="shared" si="285"/>
        <v>0</v>
      </c>
      <c r="R496" s="48">
        <f t="shared" si="285"/>
        <v>0</v>
      </c>
      <c r="S496" s="48">
        <f t="shared" si="285"/>
        <v>0</v>
      </c>
      <c r="T496" s="48">
        <f t="shared" si="285"/>
        <v>0</v>
      </c>
      <c r="U496" s="48">
        <f t="shared" si="285"/>
        <v>0</v>
      </c>
      <c r="V496" s="48">
        <f t="shared" si="285"/>
        <v>0</v>
      </c>
      <c r="W496" s="48">
        <f t="shared" si="285"/>
        <v>0</v>
      </c>
      <c r="X496" s="48">
        <f t="shared" si="285"/>
        <v>0</v>
      </c>
      <c r="AV496" s="115" t="str">
        <f t="shared" si="270"/>
        <v>RBAFROME VICTORIA HOSPITAL - RBAD1</v>
      </c>
      <c r="AW496" s="116" t="s">
        <v>803</v>
      </c>
      <c r="AX496" s="116" t="s">
        <v>10167</v>
      </c>
      <c r="AY496" s="116" t="s">
        <v>803</v>
      </c>
      <c r="AZ496" s="116" t="s">
        <v>9056</v>
      </c>
      <c r="BA496" s="116" t="str">
        <f t="shared" si="271"/>
        <v>RBA</v>
      </c>
    </row>
    <row r="497" spans="4:53" hidden="1" x14ac:dyDescent="0.2">
      <c r="D497" s="36">
        <f t="shared" si="279"/>
        <v>0</v>
      </c>
      <c r="J497" s="48">
        <f t="shared" ref="J497:X497" si="286">IF(J91&lt;0, 1, 0)</f>
        <v>0</v>
      </c>
      <c r="K497" s="48">
        <f t="shared" si="286"/>
        <v>0</v>
      </c>
      <c r="L497" s="48">
        <f t="shared" si="286"/>
        <v>0</v>
      </c>
      <c r="M497" s="48">
        <f t="shared" si="286"/>
        <v>0</v>
      </c>
      <c r="N497" s="48">
        <f t="shared" si="286"/>
        <v>0</v>
      </c>
      <c r="O497" s="48">
        <f t="shared" si="286"/>
        <v>0</v>
      </c>
      <c r="P497" s="48">
        <f t="shared" si="286"/>
        <v>0</v>
      </c>
      <c r="Q497" s="48">
        <f t="shared" si="286"/>
        <v>0</v>
      </c>
      <c r="R497" s="48">
        <f t="shared" si="286"/>
        <v>0</v>
      </c>
      <c r="S497" s="48">
        <f t="shared" si="286"/>
        <v>0</v>
      </c>
      <c r="T497" s="48">
        <f t="shared" si="286"/>
        <v>0</v>
      </c>
      <c r="U497" s="48">
        <f t="shared" si="286"/>
        <v>0</v>
      </c>
      <c r="V497" s="48">
        <f t="shared" si="286"/>
        <v>0</v>
      </c>
      <c r="W497" s="48">
        <f t="shared" si="286"/>
        <v>0</v>
      </c>
      <c r="X497" s="48">
        <f t="shared" si="286"/>
        <v>0</v>
      </c>
      <c r="AV497" s="115" t="str">
        <f t="shared" si="270"/>
        <v>RBAMUSGROVE PARK HOSPITAL - RBA11</v>
      </c>
      <c r="AW497" s="116" t="s">
        <v>804</v>
      </c>
      <c r="AX497" s="116" t="s">
        <v>10168</v>
      </c>
      <c r="AY497" s="116" t="s">
        <v>804</v>
      </c>
      <c r="AZ497" s="116" t="s">
        <v>9057</v>
      </c>
      <c r="BA497" s="116" t="str">
        <f t="shared" si="271"/>
        <v>RBA</v>
      </c>
    </row>
    <row r="498" spans="4:53" hidden="1" x14ac:dyDescent="0.2">
      <c r="D498" s="36">
        <f t="shared" si="279"/>
        <v>0</v>
      </c>
      <c r="J498" s="48">
        <f t="shared" ref="J498:X498" si="287">IF(J92&lt;0, 1, 0)</f>
        <v>0</v>
      </c>
      <c r="K498" s="48">
        <f t="shared" si="287"/>
        <v>0</v>
      </c>
      <c r="L498" s="48">
        <f t="shared" si="287"/>
        <v>0</v>
      </c>
      <c r="M498" s="48">
        <f t="shared" si="287"/>
        <v>0</v>
      </c>
      <c r="N498" s="48">
        <f t="shared" si="287"/>
        <v>0</v>
      </c>
      <c r="O498" s="48">
        <f t="shared" si="287"/>
        <v>0</v>
      </c>
      <c r="P498" s="48">
        <f t="shared" si="287"/>
        <v>0</v>
      </c>
      <c r="Q498" s="48">
        <f t="shared" si="287"/>
        <v>0</v>
      </c>
      <c r="R498" s="48">
        <f t="shared" si="287"/>
        <v>0</v>
      </c>
      <c r="S498" s="48">
        <f t="shared" si="287"/>
        <v>0</v>
      </c>
      <c r="T498" s="48">
        <f t="shared" si="287"/>
        <v>0</v>
      </c>
      <c r="U498" s="48">
        <f t="shared" si="287"/>
        <v>0</v>
      </c>
      <c r="V498" s="48">
        <f t="shared" si="287"/>
        <v>0</v>
      </c>
      <c r="W498" s="48">
        <f t="shared" si="287"/>
        <v>0</v>
      </c>
      <c r="X498" s="48">
        <f t="shared" si="287"/>
        <v>0</v>
      </c>
      <c r="AV498" s="115" t="str">
        <f t="shared" si="270"/>
        <v>RBASHEPTON MALLET COMMUNITY HOSPITAL - RBAD2</v>
      </c>
      <c r="AW498" s="116" t="s">
        <v>805</v>
      </c>
      <c r="AX498" s="116" t="s">
        <v>10169</v>
      </c>
      <c r="AY498" s="116" t="s">
        <v>805</v>
      </c>
      <c r="AZ498" s="116" t="s">
        <v>3225</v>
      </c>
      <c r="BA498" s="116" t="str">
        <f t="shared" si="271"/>
        <v>RBA</v>
      </c>
    </row>
    <row r="499" spans="4:53" hidden="1" x14ac:dyDescent="0.2">
      <c r="D499" s="36">
        <f t="shared" si="279"/>
        <v>0</v>
      </c>
      <c r="J499" s="48">
        <f t="shared" ref="J499:X499" si="288">IF(J93&lt;0, 1, 0)</f>
        <v>0</v>
      </c>
      <c r="K499" s="48">
        <f t="shared" si="288"/>
        <v>0</v>
      </c>
      <c r="L499" s="48">
        <f t="shared" si="288"/>
        <v>0</v>
      </c>
      <c r="M499" s="48">
        <f t="shared" si="288"/>
        <v>0</v>
      </c>
      <c r="N499" s="48">
        <f t="shared" si="288"/>
        <v>0</v>
      </c>
      <c r="O499" s="48">
        <f t="shared" si="288"/>
        <v>0</v>
      </c>
      <c r="P499" s="48">
        <f t="shared" si="288"/>
        <v>0</v>
      </c>
      <c r="Q499" s="48">
        <f t="shared" si="288"/>
        <v>0</v>
      </c>
      <c r="R499" s="48">
        <f t="shared" si="288"/>
        <v>0</v>
      </c>
      <c r="S499" s="48">
        <f t="shared" si="288"/>
        <v>0</v>
      </c>
      <c r="T499" s="48">
        <f t="shared" si="288"/>
        <v>0</v>
      </c>
      <c r="U499" s="48">
        <f t="shared" si="288"/>
        <v>0</v>
      </c>
      <c r="V499" s="48">
        <f t="shared" si="288"/>
        <v>0</v>
      </c>
      <c r="W499" s="48">
        <f t="shared" si="288"/>
        <v>0</v>
      </c>
      <c r="X499" s="48">
        <f t="shared" si="288"/>
        <v>0</v>
      </c>
      <c r="AV499" s="115" t="str">
        <f t="shared" si="270"/>
        <v>RBBCHIPPENHAM HOSPITAL - RBBP1</v>
      </c>
      <c r="AW499" s="116" t="s">
        <v>806</v>
      </c>
      <c r="AX499" s="116" t="s">
        <v>10170</v>
      </c>
      <c r="AY499" s="116" t="s">
        <v>806</v>
      </c>
      <c r="AZ499" s="116" t="s">
        <v>9058</v>
      </c>
      <c r="BA499" s="116" t="str">
        <f t="shared" si="271"/>
        <v>RBB</v>
      </c>
    </row>
    <row r="500" spans="4:53" hidden="1" x14ac:dyDescent="0.2">
      <c r="D500" s="36">
        <f t="shared" si="279"/>
        <v>0</v>
      </c>
      <c r="J500" s="48">
        <f t="shared" ref="J500:X500" si="289">IF(J94&lt;0, 1, 0)</f>
        <v>0</v>
      </c>
      <c r="K500" s="48">
        <f t="shared" si="289"/>
        <v>0</v>
      </c>
      <c r="L500" s="48">
        <f t="shared" si="289"/>
        <v>0</v>
      </c>
      <c r="M500" s="48">
        <f t="shared" si="289"/>
        <v>0</v>
      </c>
      <c r="N500" s="48">
        <f t="shared" si="289"/>
        <v>0</v>
      </c>
      <c r="O500" s="48">
        <f t="shared" si="289"/>
        <v>0</v>
      </c>
      <c r="P500" s="48">
        <f t="shared" si="289"/>
        <v>0</v>
      </c>
      <c r="Q500" s="48">
        <f t="shared" si="289"/>
        <v>0</v>
      </c>
      <c r="R500" s="48">
        <f t="shared" si="289"/>
        <v>0</v>
      </c>
      <c r="S500" s="48">
        <f t="shared" si="289"/>
        <v>0</v>
      </c>
      <c r="T500" s="48">
        <f t="shared" si="289"/>
        <v>0</v>
      </c>
      <c r="U500" s="48">
        <f t="shared" si="289"/>
        <v>0</v>
      </c>
      <c r="V500" s="48">
        <f t="shared" si="289"/>
        <v>0</v>
      </c>
      <c r="W500" s="48">
        <f t="shared" si="289"/>
        <v>0</v>
      </c>
      <c r="X500" s="48">
        <f t="shared" si="289"/>
        <v>0</v>
      </c>
      <c r="AV500" s="115" t="str">
        <f t="shared" si="270"/>
        <v>RBBDEVIZES HOSPITAL - RBBP2</v>
      </c>
      <c r="AW500" s="116" t="s">
        <v>808</v>
      </c>
      <c r="AX500" s="116" t="s">
        <v>10171</v>
      </c>
      <c r="AY500" s="116" t="s">
        <v>808</v>
      </c>
      <c r="AZ500" s="116" t="s">
        <v>9059</v>
      </c>
      <c r="BA500" s="116" t="str">
        <f t="shared" si="271"/>
        <v>RBB</v>
      </c>
    </row>
    <row r="501" spans="4:53" hidden="1" x14ac:dyDescent="0.2">
      <c r="D501" s="36">
        <f t="shared" si="279"/>
        <v>0</v>
      </c>
      <c r="J501" s="48">
        <f t="shared" ref="J501:X501" si="290">IF(J95&lt;0, 1, 0)</f>
        <v>0</v>
      </c>
      <c r="K501" s="48">
        <f t="shared" si="290"/>
        <v>0</v>
      </c>
      <c r="L501" s="48">
        <f t="shared" si="290"/>
        <v>0</v>
      </c>
      <c r="M501" s="48">
        <f t="shared" si="290"/>
        <v>0</v>
      </c>
      <c r="N501" s="48">
        <f t="shared" si="290"/>
        <v>0</v>
      </c>
      <c r="O501" s="48">
        <f t="shared" si="290"/>
        <v>0</v>
      </c>
      <c r="P501" s="48">
        <f t="shared" si="290"/>
        <v>0</v>
      </c>
      <c r="Q501" s="48">
        <f t="shared" si="290"/>
        <v>0</v>
      </c>
      <c r="R501" s="48">
        <f t="shared" si="290"/>
        <v>0</v>
      </c>
      <c r="S501" s="48">
        <f t="shared" si="290"/>
        <v>0</v>
      </c>
      <c r="T501" s="48">
        <f t="shared" si="290"/>
        <v>0</v>
      </c>
      <c r="U501" s="48">
        <f t="shared" si="290"/>
        <v>0</v>
      </c>
      <c r="V501" s="48">
        <f t="shared" si="290"/>
        <v>0</v>
      </c>
      <c r="W501" s="48">
        <f t="shared" si="290"/>
        <v>0</v>
      </c>
      <c r="X501" s="48">
        <f t="shared" si="290"/>
        <v>0</v>
      </c>
      <c r="AV501" s="115" t="str">
        <f t="shared" si="270"/>
        <v>RBBFROME COMMUNITY HOSPITAL - RBBP3</v>
      </c>
      <c r="AW501" s="116" t="s">
        <v>606</v>
      </c>
      <c r="AX501" s="116" t="s">
        <v>10172</v>
      </c>
      <c r="AY501" s="116" t="s">
        <v>606</v>
      </c>
      <c r="AZ501" s="116" t="s">
        <v>3237</v>
      </c>
      <c r="BA501" s="116" t="str">
        <f t="shared" si="271"/>
        <v>RBB</v>
      </c>
    </row>
    <row r="502" spans="4:53" hidden="1" x14ac:dyDescent="0.2">
      <c r="D502" s="36">
        <f t="shared" si="279"/>
        <v>0</v>
      </c>
      <c r="J502" s="48">
        <f t="shared" ref="J502:X502" si="291">IF(J96&lt;0, 1, 0)</f>
        <v>0</v>
      </c>
      <c r="K502" s="48">
        <f t="shared" si="291"/>
        <v>0</v>
      </c>
      <c r="L502" s="48">
        <f t="shared" si="291"/>
        <v>0</v>
      </c>
      <c r="M502" s="48">
        <f t="shared" si="291"/>
        <v>0</v>
      </c>
      <c r="N502" s="48">
        <f t="shared" si="291"/>
        <v>0</v>
      </c>
      <c r="O502" s="48">
        <f t="shared" si="291"/>
        <v>0</v>
      </c>
      <c r="P502" s="48">
        <f t="shared" si="291"/>
        <v>0</v>
      </c>
      <c r="Q502" s="48">
        <f t="shared" si="291"/>
        <v>0</v>
      </c>
      <c r="R502" s="48">
        <f t="shared" si="291"/>
        <v>0</v>
      </c>
      <c r="S502" s="48">
        <f t="shared" si="291"/>
        <v>0</v>
      </c>
      <c r="T502" s="48">
        <f t="shared" si="291"/>
        <v>0</v>
      </c>
      <c r="U502" s="48">
        <f t="shared" si="291"/>
        <v>0</v>
      </c>
      <c r="V502" s="48">
        <f t="shared" si="291"/>
        <v>0</v>
      </c>
      <c r="W502" s="48">
        <f t="shared" si="291"/>
        <v>0</v>
      </c>
      <c r="X502" s="48">
        <f t="shared" si="291"/>
        <v>0</v>
      </c>
      <c r="AV502" s="115" t="str">
        <f t="shared" si="270"/>
        <v>RBBPAULTON MEMORIAL HOSPITAL - RBBP4</v>
      </c>
      <c r="AW502" s="116" t="s">
        <v>607</v>
      </c>
      <c r="AX502" s="116" t="s">
        <v>10173</v>
      </c>
      <c r="AY502" s="116" t="s">
        <v>607</v>
      </c>
      <c r="AZ502" s="116" t="s">
        <v>7922</v>
      </c>
      <c r="BA502" s="116" t="str">
        <f t="shared" si="271"/>
        <v>RBB</v>
      </c>
    </row>
    <row r="503" spans="4:53" hidden="1" x14ac:dyDescent="0.2">
      <c r="D503" s="36">
        <f t="shared" si="279"/>
        <v>0</v>
      </c>
      <c r="J503" s="48">
        <f t="shared" ref="J503:X503" si="292">IF(J97&lt;0, 1, 0)</f>
        <v>0</v>
      </c>
      <c r="K503" s="48">
        <f t="shared" si="292"/>
        <v>0</v>
      </c>
      <c r="L503" s="48">
        <f t="shared" si="292"/>
        <v>0</v>
      </c>
      <c r="M503" s="48">
        <f t="shared" si="292"/>
        <v>0</v>
      </c>
      <c r="N503" s="48">
        <f t="shared" si="292"/>
        <v>0</v>
      </c>
      <c r="O503" s="48">
        <f t="shared" si="292"/>
        <v>0</v>
      </c>
      <c r="P503" s="48">
        <f t="shared" si="292"/>
        <v>0</v>
      </c>
      <c r="Q503" s="48">
        <f t="shared" si="292"/>
        <v>0</v>
      </c>
      <c r="R503" s="48">
        <f t="shared" si="292"/>
        <v>0</v>
      </c>
      <c r="S503" s="48">
        <f t="shared" si="292"/>
        <v>0</v>
      </c>
      <c r="T503" s="48">
        <f t="shared" si="292"/>
        <v>0</v>
      </c>
      <c r="U503" s="48">
        <f t="shared" si="292"/>
        <v>0</v>
      </c>
      <c r="V503" s="48">
        <f t="shared" si="292"/>
        <v>0</v>
      </c>
      <c r="W503" s="48">
        <f t="shared" si="292"/>
        <v>0</v>
      </c>
      <c r="X503" s="48">
        <f t="shared" si="292"/>
        <v>0</v>
      </c>
      <c r="AV503" s="115" t="str">
        <f t="shared" si="270"/>
        <v>RBBWARMINSTER HOSPITAL - RBBP5</v>
      </c>
      <c r="AW503" s="116" t="s">
        <v>608</v>
      </c>
      <c r="AX503" s="116" t="s">
        <v>10174</v>
      </c>
      <c r="AY503" s="116" t="s">
        <v>608</v>
      </c>
      <c r="AZ503" s="116" t="s">
        <v>9061</v>
      </c>
      <c r="BA503" s="116" t="str">
        <f t="shared" si="271"/>
        <v>RBB</v>
      </c>
    </row>
    <row r="504" spans="4:53" hidden="1" x14ac:dyDescent="0.2">
      <c r="D504" s="36">
        <f t="shared" si="279"/>
        <v>0</v>
      </c>
      <c r="J504" s="48">
        <f t="shared" ref="J504:X504" si="293">IF(J98&lt;0, 1, 0)</f>
        <v>0</v>
      </c>
      <c r="K504" s="48">
        <f t="shared" si="293"/>
        <v>0</v>
      </c>
      <c r="L504" s="48">
        <f t="shared" si="293"/>
        <v>0</v>
      </c>
      <c r="M504" s="48">
        <f t="shared" si="293"/>
        <v>0</v>
      </c>
      <c r="N504" s="48">
        <f t="shared" si="293"/>
        <v>0</v>
      </c>
      <c r="O504" s="48">
        <f t="shared" si="293"/>
        <v>0</v>
      </c>
      <c r="P504" s="48">
        <f t="shared" si="293"/>
        <v>0</v>
      </c>
      <c r="Q504" s="48">
        <f t="shared" si="293"/>
        <v>0</v>
      </c>
      <c r="R504" s="48">
        <f t="shared" si="293"/>
        <v>0</v>
      </c>
      <c r="S504" s="48">
        <f t="shared" si="293"/>
        <v>0</v>
      </c>
      <c r="T504" s="48">
        <f t="shared" si="293"/>
        <v>0</v>
      </c>
      <c r="U504" s="48">
        <f t="shared" si="293"/>
        <v>0</v>
      </c>
      <c r="V504" s="48">
        <f t="shared" si="293"/>
        <v>0</v>
      </c>
      <c r="W504" s="48">
        <f t="shared" si="293"/>
        <v>0</v>
      </c>
      <c r="X504" s="48">
        <f t="shared" si="293"/>
        <v>0</v>
      </c>
      <c r="AV504" s="115" t="str">
        <f t="shared" si="270"/>
        <v>RBDBLANDFORD COMMUNITY HOSPITAL - RBD20</v>
      </c>
      <c r="AW504" s="116" t="s">
        <v>609</v>
      </c>
      <c r="AX504" s="116" t="s">
        <v>10175</v>
      </c>
      <c r="AY504" s="116" t="s">
        <v>609</v>
      </c>
      <c r="AZ504" s="116" t="s">
        <v>2947</v>
      </c>
      <c r="BA504" s="116" t="str">
        <f t="shared" si="271"/>
        <v>RBD</v>
      </c>
    </row>
    <row r="505" spans="4:53" hidden="1" x14ac:dyDescent="0.2">
      <c r="D505" s="36">
        <f t="shared" si="279"/>
        <v>0</v>
      </c>
      <c r="J505" s="48">
        <f t="shared" ref="J505:X505" si="294">IF(J99&lt;0, 1, 0)</f>
        <v>0</v>
      </c>
      <c r="K505" s="48">
        <f t="shared" si="294"/>
        <v>0</v>
      </c>
      <c r="L505" s="48">
        <f t="shared" si="294"/>
        <v>0</v>
      </c>
      <c r="M505" s="48">
        <f t="shared" si="294"/>
        <v>0</v>
      </c>
      <c r="N505" s="48">
        <f t="shared" si="294"/>
        <v>0</v>
      </c>
      <c r="O505" s="48">
        <f t="shared" si="294"/>
        <v>0</v>
      </c>
      <c r="P505" s="48">
        <f t="shared" si="294"/>
        <v>0</v>
      </c>
      <c r="Q505" s="48">
        <f t="shared" si="294"/>
        <v>0</v>
      </c>
      <c r="R505" s="48">
        <f t="shared" si="294"/>
        <v>0</v>
      </c>
      <c r="S505" s="48">
        <f t="shared" si="294"/>
        <v>0</v>
      </c>
      <c r="T505" s="48">
        <f t="shared" si="294"/>
        <v>0</v>
      </c>
      <c r="U505" s="48">
        <f t="shared" si="294"/>
        <v>0</v>
      </c>
      <c r="V505" s="48">
        <f t="shared" si="294"/>
        <v>0</v>
      </c>
      <c r="W505" s="48">
        <f t="shared" si="294"/>
        <v>0</v>
      </c>
      <c r="X505" s="48">
        <f t="shared" si="294"/>
        <v>0</v>
      </c>
      <c r="AV505" s="115" t="str">
        <f t="shared" si="270"/>
        <v>RBDBRIDPORT COMMUNITY HOSPITAL - RBD42</v>
      </c>
      <c r="AW505" s="116" t="s">
        <v>610</v>
      </c>
      <c r="AX505" s="116" t="s">
        <v>10176</v>
      </c>
      <c r="AY505" s="116" t="s">
        <v>610</v>
      </c>
      <c r="AZ505" s="116" t="s">
        <v>2941</v>
      </c>
      <c r="BA505" s="116" t="str">
        <f t="shared" si="271"/>
        <v>RBD</v>
      </c>
    </row>
    <row r="506" spans="4:53" hidden="1" x14ac:dyDescent="0.2">
      <c r="D506" s="36">
        <f t="shared" si="279"/>
        <v>0</v>
      </c>
      <c r="J506" s="48">
        <f t="shared" ref="J506:X506" si="295">IF(J100&lt;0, 1, 0)</f>
        <v>0</v>
      </c>
      <c r="K506" s="48">
        <f t="shared" si="295"/>
        <v>0</v>
      </c>
      <c r="L506" s="48">
        <f t="shared" si="295"/>
        <v>0</v>
      </c>
      <c r="M506" s="48">
        <f t="shared" si="295"/>
        <v>0</v>
      </c>
      <c r="N506" s="48">
        <f t="shared" si="295"/>
        <v>0</v>
      </c>
      <c r="O506" s="48">
        <f t="shared" si="295"/>
        <v>0</v>
      </c>
      <c r="P506" s="48">
        <f t="shared" si="295"/>
        <v>0</v>
      </c>
      <c r="Q506" s="48">
        <f t="shared" si="295"/>
        <v>0</v>
      </c>
      <c r="R506" s="48">
        <f t="shared" si="295"/>
        <v>0</v>
      </c>
      <c r="S506" s="48">
        <f t="shared" si="295"/>
        <v>0</v>
      </c>
      <c r="T506" s="48">
        <f t="shared" si="295"/>
        <v>0</v>
      </c>
      <c r="U506" s="48">
        <f t="shared" si="295"/>
        <v>0</v>
      </c>
      <c r="V506" s="48">
        <f t="shared" si="295"/>
        <v>0</v>
      </c>
      <c r="W506" s="48">
        <f t="shared" si="295"/>
        <v>0</v>
      </c>
      <c r="X506" s="48">
        <f t="shared" si="295"/>
        <v>0</v>
      </c>
      <c r="AV506" s="115" t="str">
        <f t="shared" si="270"/>
        <v>RBDDORSET COUNTY HOSPITAL - RBD01</v>
      </c>
      <c r="AW506" s="116" t="s">
        <v>611</v>
      </c>
      <c r="AX506" s="116" t="s">
        <v>10177</v>
      </c>
      <c r="AY506" s="116" t="s">
        <v>611</v>
      </c>
      <c r="AZ506" s="116" t="s">
        <v>2971</v>
      </c>
      <c r="BA506" s="116" t="str">
        <f t="shared" si="271"/>
        <v>RBD</v>
      </c>
    </row>
    <row r="507" spans="4:53" hidden="1" x14ac:dyDescent="0.2">
      <c r="D507" s="36">
        <f t="shared" si="279"/>
        <v>0</v>
      </c>
      <c r="J507" s="48">
        <f t="shared" ref="J507:X507" si="296">IF(J101&lt;0, 1, 0)</f>
        <v>0</v>
      </c>
      <c r="K507" s="48">
        <f t="shared" si="296"/>
        <v>0</v>
      </c>
      <c r="L507" s="48">
        <f t="shared" si="296"/>
        <v>0</v>
      </c>
      <c r="M507" s="48">
        <f t="shared" si="296"/>
        <v>0</v>
      </c>
      <c r="N507" s="48">
        <f t="shared" si="296"/>
        <v>0</v>
      </c>
      <c r="O507" s="48">
        <f t="shared" si="296"/>
        <v>0</v>
      </c>
      <c r="P507" s="48">
        <f t="shared" si="296"/>
        <v>0</v>
      </c>
      <c r="Q507" s="48">
        <f t="shared" si="296"/>
        <v>0</v>
      </c>
      <c r="R507" s="48">
        <f t="shared" si="296"/>
        <v>0</v>
      </c>
      <c r="S507" s="48">
        <f t="shared" si="296"/>
        <v>0</v>
      </c>
      <c r="T507" s="48">
        <f t="shared" si="296"/>
        <v>0</v>
      </c>
      <c r="U507" s="48">
        <f t="shared" si="296"/>
        <v>0</v>
      </c>
      <c r="V507" s="48">
        <f t="shared" si="296"/>
        <v>0</v>
      </c>
      <c r="W507" s="48">
        <f t="shared" si="296"/>
        <v>0</v>
      </c>
      <c r="X507" s="48">
        <f t="shared" si="296"/>
        <v>0</v>
      </c>
      <c r="AV507" s="115" t="str">
        <f t="shared" si="270"/>
        <v>RBDPORTLAND HOSPITAL - RBD08</v>
      </c>
      <c r="AW507" s="116" t="s">
        <v>612</v>
      </c>
      <c r="AX507" s="116" t="s">
        <v>10178</v>
      </c>
      <c r="AY507" s="116" t="s">
        <v>612</v>
      </c>
      <c r="AZ507" s="116" t="s">
        <v>2939</v>
      </c>
      <c r="BA507" s="116" t="str">
        <f t="shared" si="271"/>
        <v>RBD</v>
      </c>
    </row>
    <row r="508" spans="4:53" hidden="1" x14ac:dyDescent="0.2">
      <c r="D508" s="36">
        <f t="shared" si="279"/>
        <v>0</v>
      </c>
      <c r="J508" s="48">
        <f t="shared" ref="J508:X508" si="297">IF(J102&lt;0, 1, 0)</f>
        <v>0</v>
      </c>
      <c r="K508" s="48">
        <f t="shared" si="297"/>
        <v>0</v>
      </c>
      <c r="L508" s="48">
        <f t="shared" si="297"/>
        <v>0</v>
      </c>
      <c r="M508" s="48">
        <f t="shared" si="297"/>
        <v>0</v>
      </c>
      <c r="N508" s="48">
        <f t="shared" si="297"/>
        <v>0</v>
      </c>
      <c r="O508" s="48">
        <f t="shared" si="297"/>
        <v>0</v>
      </c>
      <c r="P508" s="48">
        <f t="shared" si="297"/>
        <v>0</v>
      </c>
      <c r="Q508" s="48">
        <f t="shared" si="297"/>
        <v>0</v>
      </c>
      <c r="R508" s="48">
        <f t="shared" si="297"/>
        <v>0</v>
      </c>
      <c r="S508" s="48">
        <f t="shared" si="297"/>
        <v>0</v>
      </c>
      <c r="T508" s="48">
        <f t="shared" si="297"/>
        <v>0</v>
      </c>
      <c r="U508" s="48">
        <f t="shared" si="297"/>
        <v>0</v>
      </c>
      <c r="V508" s="48">
        <f t="shared" si="297"/>
        <v>0</v>
      </c>
      <c r="W508" s="48">
        <f t="shared" si="297"/>
        <v>0</v>
      </c>
      <c r="X508" s="48">
        <f t="shared" si="297"/>
        <v>0</v>
      </c>
      <c r="AV508" s="115" t="str">
        <f t="shared" si="270"/>
        <v>RBDWEYMOUTH COMMUNITY HOSPITAL - RBD05</v>
      </c>
      <c r="AW508" s="116" t="s">
        <v>613</v>
      </c>
      <c r="AX508" s="116" t="s">
        <v>10179</v>
      </c>
      <c r="AY508" s="116" t="s">
        <v>613</v>
      </c>
      <c r="AZ508" s="116" t="s">
        <v>2935</v>
      </c>
      <c r="BA508" s="116" t="str">
        <f t="shared" si="271"/>
        <v>RBD</v>
      </c>
    </row>
    <row r="509" spans="4:53" hidden="1" x14ac:dyDescent="0.2">
      <c r="D509" s="36">
        <f t="shared" si="279"/>
        <v>0</v>
      </c>
      <c r="J509" s="48">
        <f t="shared" ref="J509:X509" si="298">IF(J103&lt;0, 1, 0)</f>
        <v>0</v>
      </c>
      <c r="K509" s="48">
        <f t="shared" si="298"/>
        <v>0</v>
      </c>
      <c r="L509" s="48">
        <f t="shared" si="298"/>
        <v>0</v>
      </c>
      <c r="M509" s="48">
        <f t="shared" si="298"/>
        <v>0</v>
      </c>
      <c r="N509" s="48">
        <f t="shared" si="298"/>
        <v>0</v>
      </c>
      <c r="O509" s="48">
        <f t="shared" si="298"/>
        <v>0</v>
      </c>
      <c r="P509" s="48">
        <f t="shared" si="298"/>
        <v>0</v>
      </c>
      <c r="Q509" s="48">
        <f t="shared" si="298"/>
        <v>0</v>
      </c>
      <c r="R509" s="48">
        <f t="shared" si="298"/>
        <v>0</v>
      </c>
      <c r="S509" s="48">
        <f t="shared" si="298"/>
        <v>0</v>
      </c>
      <c r="T509" s="48">
        <f t="shared" si="298"/>
        <v>0</v>
      </c>
      <c r="U509" s="48">
        <f t="shared" si="298"/>
        <v>0</v>
      </c>
      <c r="V509" s="48">
        <f t="shared" si="298"/>
        <v>0</v>
      </c>
      <c r="W509" s="48">
        <f t="shared" si="298"/>
        <v>0</v>
      </c>
      <c r="X509" s="48">
        <f t="shared" si="298"/>
        <v>0</v>
      </c>
      <c r="AV509" s="115" t="str">
        <f t="shared" si="270"/>
        <v>RBDYEATMAN HOSPITAL - RBD30</v>
      </c>
      <c r="AW509" s="116" t="s">
        <v>614</v>
      </c>
      <c r="AX509" s="116" t="s">
        <v>10180</v>
      </c>
      <c r="AY509" s="116" t="s">
        <v>614</v>
      </c>
      <c r="AZ509" s="116" t="s">
        <v>2953</v>
      </c>
      <c r="BA509" s="116" t="str">
        <f t="shared" si="271"/>
        <v>RBD</v>
      </c>
    </row>
    <row r="510" spans="4:53" hidden="1" x14ac:dyDescent="0.2">
      <c r="D510" s="36">
        <f t="shared" si="279"/>
        <v>0</v>
      </c>
      <c r="J510" s="48">
        <f t="shared" ref="J510:X510" si="299">IF(J104&lt;0, 1, 0)</f>
        <v>0</v>
      </c>
      <c r="K510" s="48">
        <f t="shared" si="299"/>
        <v>0</v>
      </c>
      <c r="L510" s="48">
        <f t="shared" si="299"/>
        <v>0</v>
      </c>
      <c r="M510" s="48">
        <f t="shared" si="299"/>
        <v>0</v>
      </c>
      <c r="N510" s="48">
        <f t="shared" si="299"/>
        <v>0</v>
      </c>
      <c r="O510" s="48">
        <f t="shared" si="299"/>
        <v>0</v>
      </c>
      <c r="P510" s="48">
        <f t="shared" si="299"/>
        <v>0</v>
      </c>
      <c r="Q510" s="48">
        <f t="shared" si="299"/>
        <v>0</v>
      </c>
      <c r="R510" s="48">
        <f t="shared" si="299"/>
        <v>0</v>
      </c>
      <c r="S510" s="48">
        <f t="shared" si="299"/>
        <v>0</v>
      </c>
      <c r="T510" s="48">
        <f t="shared" si="299"/>
        <v>0</v>
      </c>
      <c r="U510" s="48">
        <f t="shared" si="299"/>
        <v>0</v>
      </c>
      <c r="V510" s="48">
        <f t="shared" si="299"/>
        <v>0</v>
      </c>
      <c r="W510" s="48">
        <f t="shared" si="299"/>
        <v>0</v>
      </c>
      <c r="X510" s="48">
        <f t="shared" si="299"/>
        <v>0</v>
      </c>
      <c r="AV510" s="115" t="str">
        <f t="shared" si="270"/>
        <v>RBKGOSCOTE HOSPITAL - RBK03</v>
      </c>
      <c r="AW510" s="116" t="s">
        <v>615</v>
      </c>
      <c r="AX510" s="116" t="s">
        <v>10181</v>
      </c>
      <c r="AY510" s="116" t="s">
        <v>615</v>
      </c>
      <c r="AZ510" s="116" t="s">
        <v>9062</v>
      </c>
      <c r="BA510" s="116" t="str">
        <f t="shared" si="271"/>
        <v>RBK</v>
      </c>
    </row>
    <row r="511" spans="4:53" hidden="1" x14ac:dyDescent="0.2">
      <c r="D511" s="36">
        <f t="shared" si="279"/>
        <v>0</v>
      </c>
      <c r="J511" s="48">
        <f t="shared" ref="J511:X511" si="300">IF(J105&lt;0, 1, 0)</f>
        <v>0</v>
      </c>
      <c r="K511" s="48">
        <f t="shared" si="300"/>
        <v>0</v>
      </c>
      <c r="L511" s="48">
        <f t="shared" si="300"/>
        <v>0</v>
      </c>
      <c r="M511" s="48">
        <f t="shared" si="300"/>
        <v>0</v>
      </c>
      <c r="N511" s="48">
        <f t="shared" si="300"/>
        <v>0</v>
      </c>
      <c r="O511" s="48">
        <f t="shared" si="300"/>
        <v>0</v>
      </c>
      <c r="P511" s="48">
        <f t="shared" si="300"/>
        <v>0</v>
      </c>
      <c r="Q511" s="48">
        <f t="shared" si="300"/>
        <v>0</v>
      </c>
      <c r="R511" s="48">
        <f t="shared" si="300"/>
        <v>0</v>
      </c>
      <c r="S511" s="48">
        <f t="shared" si="300"/>
        <v>0</v>
      </c>
      <c r="T511" s="48">
        <f t="shared" si="300"/>
        <v>0</v>
      </c>
      <c r="U511" s="48">
        <f t="shared" si="300"/>
        <v>0</v>
      </c>
      <c r="V511" s="48">
        <f t="shared" si="300"/>
        <v>0</v>
      </c>
      <c r="W511" s="48">
        <f t="shared" si="300"/>
        <v>0</v>
      </c>
      <c r="X511" s="48">
        <f t="shared" si="300"/>
        <v>0</v>
      </c>
      <c r="AV511" s="115" t="str">
        <f t="shared" si="270"/>
        <v>RBKMANOR HOSPITAL - RBK02</v>
      </c>
      <c r="AW511" s="116" t="s">
        <v>616</v>
      </c>
      <c r="AX511" s="116" t="s">
        <v>10182</v>
      </c>
      <c r="AY511" s="116" t="s">
        <v>616</v>
      </c>
      <c r="AZ511" s="116" t="s">
        <v>9063</v>
      </c>
      <c r="BA511" s="116" t="str">
        <f t="shared" si="271"/>
        <v>RBK</v>
      </c>
    </row>
    <row r="512" spans="4:53" hidden="1" x14ac:dyDescent="0.2">
      <c r="D512" s="36">
        <f t="shared" si="279"/>
        <v>0</v>
      </c>
      <c r="J512" s="48">
        <f t="shared" ref="J512:X512" si="301">IF(J106&lt;0, 1, 0)</f>
        <v>0</v>
      </c>
      <c r="K512" s="48">
        <f t="shared" si="301"/>
        <v>0</v>
      </c>
      <c r="L512" s="48">
        <f t="shared" si="301"/>
        <v>0</v>
      </c>
      <c r="M512" s="48">
        <f t="shared" si="301"/>
        <v>0</v>
      </c>
      <c r="N512" s="48">
        <f t="shared" si="301"/>
        <v>0</v>
      </c>
      <c r="O512" s="48">
        <f t="shared" si="301"/>
        <v>0</v>
      </c>
      <c r="P512" s="48">
        <f t="shared" si="301"/>
        <v>0</v>
      </c>
      <c r="Q512" s="48">
        <f t="shared" si="301"/>
        <v>0</v>
      </c>
      <c r="R512" s="48">
        <f t="shared" si="301"/>
        <v>0</v>
      </c>
      <c r="S512" s="48">
        <f t="shared" si="301"/>
        <v>0</v>
      </c>
      <c r="T512" s="48">
        <f t="shared" si="301"/>
        <v>0</v>
      </c>
      <c r="U512" s="48">
        <f t="shared" si="301"/>
        <v>0</v>
      </c>
      <c r="V512" s="48">
        <f t="shared" si="301"/>
        <v>0</v>
      </c>
      <c r="W512" s="48">
        <f t="shared" si="301"/>
        <v>0</v>
      </c>
      <c r="X512" s="48">
        <f t="shared" si="301"/>
        <v>0</v>
      </c>
      <c r="AV512" s="115" t="str">
        <f t="shared" si="270"/>
        <v>RBLARROWE PARK HOSPITAL - RBL14</v>
      </c>
      <c r="AW512" s="116" t="s">
        <v>617</v>
      </c>
      <c r="AX512" s="116" t="s">
        <v>10183</v>
      </c>
      <c r="AY512" s="116" t="s">
        <v>617</v>
      </c>
      <c r="AZ512" s="116" t="s">
        <v>9064</v>
      </c>
      <c r="BA512" s="116" t="str">
        <f t="shared" si="271"/>
        <v>RBL</v>
      </c>
    </row>
    <row r="513" spans="4:53" hidden="1" x14ac:dyDescent="0.2">
      <c r="D513" s="36">
        <f t="shared" si="279"/>
        <v>0</v>
      </c>
      <c r="J513" s="48">
        <f t="shared" ref="J513:X513" si="302">IF(J107&lt;0, 1, 0)</f>
        <v>0</v>
      </c>
      <c r="K513" s="48">
        <f t="shared" si="302"/>
        <v>0</v>
      </c>
      <c r="L513" s="48">
        <f t="shared" si="302"/>
        <v>0</v>
      </c>
      <c r="M513" s="48">
        <f t="shared" si="302"/>
        <v>0</v>
      </c>
      <c r="N513" s="48">
        <f t="shared" si="302"/>
        <v>0</v>
      </c>
      <c r="O513" s="48">
        <f t="shared" si="302"/>
        <v>0</v>
      </c>
      <c r="P513" s="48">
        <f t="shared" si="302"/>
        <v>0</v>
      </c>
      <c r="Q513" s="48">
        <f t="shared" si="302"/>
        <v>0</v>
      </c>
      <c r="R513" s="48">
        <f t="shared" si="302"/>
        <v>0</v>
      </c>
      <c r="S513" s="48">
        <f t="shared" si="302"/>
        <v>0</v>
      </c>
      <c r="T513" s="48">
        <f t="shared" si="302"/>
        <v>0</v>
      </c>
      <c r="U513" s="48">
        <f t="shared" si="302"/>
        <v>0</v>
      </c>
      <c r="V513" s="48">
        <f t="shared" si="302"/>
        <v>0</v>
      </c>
      <c r="W513" s="48">
        <f t="shared" si="302"/>
        <v>0</v>
      </c>
      <c r="X513" s="48">
        <f t="shared" si="302"/>
        <v>0</v>
      </c>
      <c r="AV513" s="115" t="str">
        <f t="shared" si="270"/>
        <v>RBLCLATTERBRIDGE HOSPITAL - RBL20</v>
      </c>
      <c r="AW513" s="116" t="s">
        <v>618</v>
      </c>
      <c r="AX513" s="116" t="s">
        <v>10184</v>
      </c>
      <c r="AY513" s="116" t="s">
        <v>618</v>
      </c>
      <c r="AZ513" s="116" t="s">
        <v>9065</v>
      </c>
      <c r="BA513" s="116" t="str">
        <f t="shared" si="271"/>
        <v>RBL</v>
      </c>
    </row>
    <row r="514" spans="4:53" hidden="1" x14ac:dyDescent="0.2">
      <c r="D514" s="36">
        <f t="shared" si="279"/>
        <v>0</v>
      </c>
      <c r="J514" s="48">
        <f t="shared" ref="J514:X514" si="303">IF(J108&lt;0, 1, 0)</f>
        <v>0</v>
      </c>
      <c r="K514" s="48">
        <f t="shared" si="303"/>
        <v>0</v>
      </c>
      <c r="L514" s="48">
        <f t="shared" si="303"/>
        <v>0</v>
      </c>
      <c r="M514" s="48">
        <f t="shared" si="303"/>
        <v>0</v>
      </c>
      <c r="N514" s="48">
        <f t="shared" si="303"/>
        <v>0</v>
      </c>
      <c r="O514" s="48">
        <f t="shared" si="303"/>
        <v>0</v>
      </c>
      <c r="P514" s="48">
        <f t="shared" si="303"/>
        <v>0</v>
      </c>
      <c r="Q514" s="48">
        <f t="shared" si="303"/>
        <v>0</v>
      </c>
      <c r="R514" s="48">
        <f t="shared" si="303"/>
        <v>0</v>
      </c>
      <c r="S514" s="48">
        <f t="shared" si="303"/>
        <v>0</v>
      </c>
      <c r="T514" s="48">
        <f t="shared" si="303"/>
        <v>0</v>
      </c>
      <c r="U514" s="48">
        <f t="shared" si="303"/>
        <v>0</v>
      </c>
      <c r="V514" s="48">
        <f t="shared" si="303"/>
        <v>0</v>
      </c>
      <c r="W514" s="48">
        <f t="shared" si="303"/>
        <v>0</v>
      </c>
      <c r="X514" s="48">
        <f t="shared" si="303"/>
        <v>0</v>
      </c>
      <c r="AV514" s="115" t="str">
        <f t="shared" si="270"/>
        <v>RBLOUTPATIENTS DEPARTMENT (ST JOHN'S HOSPICE) - RBL25</v>
      </c>
      <c r="AW514" s="116" t="s">
        <v>619</v>
      </c>
      <c r="AX514" s="116" t="s">
        <v>10185</v>
      </c>
      <c r="AY514" s="116" t="s">
        <v>619</v>
      </c>
      <c r="AZ514" s="116" t="s">
        <v>9066</v>
      </c>
      <c r="BA514" s="116" t="str">
        <f t="shared" si="271"/>
        <v>RBL</v>
      </c>
    </row>
    <row r="515" spans="4:53" hidden="1" x14ac:dyDescent="0.2">
      <c r="D515" s="36">
        <f t="shared" si="279"/>
        <v>0</v>
      </c>
      <c r="J515" s="48">
        <f t="shared" ref="J515:X515" si="304">IF(J109&lt;0, 1, 0)</f>
        <v>0</v>
      </c>
      <c r="K515" s="48">
        <f t="shared" si="304"/>
        <v>0</v>
      </c>
      <c r="L515" s="48">
        <f t="shared" si="304"/>
        <v>0</v>
      </c>
      <c r="M515" s="48">
        <f t="shared" si="304"/>
        <v>0</v>
      </c>
      <c r="N515" s="48">
        <f t="shared" si="304"/>
        <v>0</v>
      </c>
      <c r="O515" s="48">
        <f t="shared" si="304"/>
        <v>0</v>
      </c>
      <c r="P515" s="48">
        <f t="shared" si="304"/>
        <v>0</v>
      </c>
      <c r="Q515" s="48">
        <f t="shared" si="304"/>
        <v>0</v>
      </c>
      <c r="R515" s="48">
        <f t="shared" si="304"/>
        <v>0</v>
      </c>
      <c r="S515" s="48">
        <f t="shared" si="304"/>
        <v>0</v>
      </c>
      <c r="T515" s="48">
        <f t="shared" si="304"/>
        <v>0</v>
      </c>
      <c r="U515" s="48">
        <f t="shared" si="304"/>
        <v>0</v>
      </c>
      <c r="V515" s="48">
        <f t="shared" si="304"/>
        <v>0</v>
      </c>
      <c r="W515" s="48">
        <f t="shared" si="304"/>
        <v>0</v>
      </c>
      <c r="X515" s="48">
        <f t="shared" si="304"/>
        <v>0</v>
      </c>
      <c r="AV515" s="115" t="str">
        <f t="shared" si="270"/>
        <v>RBLST. CATHERINES HOSPITAL - RBL01</v>
      </c>
      <c r="AW515" s="116" t="s">
        <v>620</v>
      </c>
      <c r="AX515" s="116" t="s">
        <v>10186</v>
      </c>
      <c r="AY515" s="116" t="s">
        <v>620</v>
      </c>
      <c r="AZ515" s="116" t="s">
        <v>9067</v>
      </c>
      <c r="BA515" s="116" t="str">
        <f t="shared" si="271"/>
        <v>RBL</v>
      </c>
    </row>
    <row r="516" spans="4:53" hidden="1" x14ac:dyDescent="0.2">
      <c r="D516" s="36">
        <f t="shared" si="279"/>
        <v>0</v>
      </c>
      <c r="J516" s="48">
        <f t="shared" ref="J516:X516" si="305">IF(J110&lt;0, 1, 0)</f>
        <v>0</v>
      </c>
      <c r="K516" s="48">
        <f t="shared" si="305"/>
        <v>0</v>
      </c>
      <c r="L516" s="48">
        <f t="shared" si="305"/>
        <v>0</v>
      </c>
      <c r="M516" s="48">
        <f t="shared" si="305"/>
        <v>0</v>
      </c>
      <c r="N516" s="48">
        <f t="shared" si="305"/>
        <v>0</v>
      </c>
      <c r="O516" s="48">
        <f t="shared" si="305"/>
        <v>0</v>
      </c>
      <c r="P516" s="48">
        <f t="shared" si="305"/>
        <v>0</v>
      </c>
      <c r="Q516" s="48">
        <f t="shared" si="305"/>
        <v>0</v>
      </c>
      <c r="R516" s="48">
        <f t="shared" si="305"/>
        <v>0</v>
      </c>
      <c r="S516" s="48">
        <f t="shared" si="305"/>
        <v>0</v>
      </c>
      <c r="T516" s="48">
        <f t="shared" si="305"/>
        <v>0</v>
      </c>
      <c r="U516" s="48">
        <f t="shared" si="305"/>
        <v>0</v>
      </c>
      <c r="V516" s="48">
        <f t="shared" si="305"/>
        <v>0</v>
      </c>
      <c r="W516" s="48">
        <f t="shared" si="305"/>
        <v>0</v>
      </c>
      <c r="X516" s="48">
        <f t="shared" si="305"/>
        <v>0</v>
      </c>
      <c r="AV516" s="115" t="str">
        <f t="shared" si="270"/>
        <v>RBLVICTORIA CENTRAL HOSPITAL - RBL02</v>
      </c>
      <c r="AW516" s="116" t="s">
        <v>621</v>
      </c>
      <c r="AX516" s="116" t="s">
        <v>10187</v>
      </c>
      <c r="AY516" s="116" t="s">
        <v>621</v>
      </c>
      <c r="AZ516" s="116" t="s">
        <v>6716</v>
      </c>
      <c r="BA516" s="116" t="str">
        <f t="shared" si="271"/>
        <v>RBL</v>
      </c>
    </row>
    <row r="517" spans="4:53" hidden="1" x14ac:dyDescent="0.2">
      <c r="D517" s="36">
        <f t="shared" si="279"/>
        <v>0</v>
      </c>
      <c r="J517" s="48">
        <f t="shared" ref="J517:X517" si="306">IF(J111&lt;0, 1, 0)</f>
        <v>0</v>
      </c>
      <c r="K517" s="48">
        <f t="shared" si="306"/>
        <v>0</v>
      </c>
      <c r="L517" s="48">
        <f t="shared" si="306"/>
        <v>0</v>
      </c>
      <c r="M517" s="48">
        <f t="shared" si="306"/>
        <v>0</v>
      </c>
      <c r="N517" s="48">
        <f t="shared" si="306"/>
        <v>0</v>
      </c>
      <c r="O517" s="48">
        <f t="shared" si="306"/>
        <v>0</v>
      </c>
      <c r="P517" s="48">
        <f t="shared" si="306"/>
        <v>0</v>
      </c>
      <c r="Q517" s="48">
        <f t="shared" si="306"/>
        <v>0</v>
      </c>
      <c r="R517" s="48">
        <f t="shared" si="306"/>
        <v>0</v>
      </c>
      <c r="S517" s="48">
        <f t="shared" si="306"/>
        <v>0</v>
      </c>
      <c r="T517" s="48">
        <f t="shared" si="306"/>
        <v>0</v>
      </c>
      <c r="U517" s="48">
        <f t="shared" si="306"/>
        <v>0</v>
      </c>
      <c r="V517" s="48">
        <f t="shared" si="306"/>
        <v>0</v>
      </c>
      <c r="W517" s="48">
        <f t="shared" si="306"/>
        <v>0</v>
      </c>
      <c r="X517" s="48">
        <f t="shared" si="306"/>
        <v>0</v>
      </c>
      <c r="AV517" s="115" t="str">
        <f t="shared" si="270"/>
        <v>RBNNEWTON COMMUNITY HOSPITAL - RBN03</v>
      </c>
      <c r="AW517" s="116" t="s">
        <v>947</v>
      </c>
      <c r="AX517" s="116" t="s">
        <v>10188</v>
      </c>
      <c r="AY517" s="116" t="s">
        <v>947</v>
      </c>
      <c r="AZ517" s="116" t="s">
        <v>4634</v>
      </c>
      <c r="BA517" s="116" t="str">
        <f t="shared" si="271"/>
        <v>RBN</v>
      </c>
    </row>
    <row r="518" spans="4:53" hidden="1" x14ac:dyDescent="0.2">
      <c r="D518" s="36">
        <f t="shared" si="279"/>
        <v>0</v>
      </c>
      <c r="J518" s="48">
        <f t="shared" ref="J518:X518" si="307">IF(J112&lt;0, 1, 0)</f>
        <v>0</v>
      </c>
      <c r="K518" s="48">
        <f t="shared" si="307"/>
        <v>0</v>
      </c>
      <c r="L518" s="48">
        <f t="shared" si="307"/>
        <v>0</v>
      </c>
      <c r="M518" s="48">
        <f t="shared" si="307"/>
        <v>0</v>
      </c>
      <c r="N518" s="48">
        <f t="shared" si="307"/>
        <v>0</v>
      </c>
      <c r="O518" s="48">
        <f t="shared" si="307"/>
        <v>0</v>
      </c>
      <c r="P518" s="48">
        <f t="shared" si="307"/>
        <v>0</v>
      </c>
      <c r="Q518" s="48">
        <f t="shared" si="307"/>
        <v>0</v>
      </c>
      <c r="R518" s="48">
        <f t="shared" si="307"/>
        <v>0</v>
      </c>
      <c r="S518" s="48">
        <f t="shared" si="307"/>
        <v>0</v>
      </c>
      <c r="T518" s="48">
        <f t="shared" si="307"/>
        <v>0</v>
      </c>
      <c r="U518" s="48">
        <f t="shared" si="307"/>
        <v>0</v>
      </c>
      <c r="V518" s="48">
        <f t="shared" si="307"/>
        <v>0</v>
      </c>
      <c r="W518" s="48">
        <f t="shared" si="307"/>
        <v>0</v>
      </c>
      <c r="X518" s="48">
        <f t="shared" si="307"/>
        <v>0</v>
      </c>
      <c r="AV518" s="115" t="str">
        <f t="shared" si="270"/>
        <v>RBNST HELENS HOSPITAL - RBN02</v>
      </c>
      <c r="AW518" s="116" t="s">
        <v>622</v>
      </c>
      <c r="AX518" s="116" t="s">
        <v>10189</v>
      </c>
      <c r="AY518" s="116" t="s">
        <v>622</v>
      </c>
      <c r="AZ518" s="116" t="s">
        <v>4657</v>
      </c>
      <c r="BA518" s="116" t="str">
        <f t="shared" si="271"/>
        <v>RBN</v>
      </c>
    </row>
    <row r="519" spans="4:53" hidden="1" x14ac:dyDescent="0.2">
      <c r="D519" s="36">
        <f t="shared" si="279"/>
        <v>0</v>
      </c>
      <c r="J519" s="48">
        <f t="shared" ref="J519:X519" si="308">IF(J113&lt;0, 1, 0)</f>
        <v>0</v>
      </c>
      <c r="K519" s="48">
        <f t="shared" si="308"/>
        <v>0</v>
      </c>
      <c r="L519" s="48">
        <f t="shared" si="308"/>
        <v>0</v>
      </c>
      <c r="M519" s="48">
        <f t="shared" si="308"/>
        <v>0</v>
      </c>
      <c r="N519" s="48">
        <f t="shared" si="308"/>
        <v>0</v>
      </c>
      <c r="O519" s="48">
        <f t="shared" si="308"/>
        <v>0</v>
      </c>
      <c r="P519" s="48">
        <f t="shared" si="308"/>
        <v>0</v>
      </c>
      <c r="Q519" s="48">
        <f t="shared" si="308"/>
        <v>0</v>
      </c>
      <c r="R519" s="48">
        <f t="shared" si="308"/>
        <v>0</v>
      </c>
      <c r="S519" s="48">
        <f t="shared" si="308"/>
        <v>0</v>
      </c>
      <c r="T519" s="48">
        <f t="shared" si="308"/>
        <v>0</v>
      </c>
      <c r="U519" s="48">
        <f t="shared" si="308"/>
        <v>0</v>
      </c>
      <c r="V519" s="48">
        <f t="shared" si="308"/>
        <v>0</v>
      </c>
      <c r="W519" s="48">
        <f t="shared" si="308"/>
        <v>0</v>
      </c>
      <c r="X519" s="48">
        <f t="shared" si="308"/>
        <v>0</v>
      </c>
      <c r="AV519" s="115" t="str">
        <f t="shared" si="270"/>
        <v>RBNWHISTON HEALTH CENTRE - RBN34</v>
      </c>
      <c r="AW519" s="116" t="s">
        <v>623</v>
      </c>
      <c r="AX519" s="116" t="s">
        <v>10190</v>
      </c>
      <c r="AY519" s="116" t="s">
        <v>623</v>
      </c>
      <c r="AZ519" s="116" t="s">
        <v>9068</v>
      </c>
      <c r="BA519" s="116" t="str">
        <f t="shared" si="271"/>
        <v>RBN</v>
      </c>
    </row>
    <row r="520" spans="4:53" hidden="1" x14ac:dyDescent="0.2">
      <c r="D520" s="36">
        <f t="shared" si="279"/>
        <v>0</v>
      </c>
      <c r="J520" s="48">
        <f t="shared" ref="J520:X520" si="309">IF(J114&lt;0, 1, 0)</f>
        <v>0</v>
      </c>
      <c r="K520" s="48">
        <f t="shared" si="309"/>
        <v>0</v>
      </c>
      <c r="L520" s="48">
        <f t="shared" si="309"/>
        <v>0</v>
      </c>
      <c r="M520" s="48">
        <f t="shared" si="309"/>
        <v>0</v>
      </c>
      <c r="N520" s="48">
        <f t="shared" si="309"/>
        <v>0</v>
      </c>
      <c r="O520" s="48">
        <f t="shared" si="309"/>
        <v>0</v>
      </c>
      <c r="P520" s="48">
        <f t="shared" si="309"/>
        <v>0</v>
      </c>
      <c r="Q520" s="48">
        <f t="shared" si="309"/>
        <v>0</v>
      </c>
      <c r="R520" s="48">
        <f t="shared" si="309"/>
        <v>0</v>
      </c>
      <c r="S520" s="48">
        <f t="shared" si="309"/>
        <v>0</v>
      </c>
      <c r="T520" s="48">
        <f t="shared" si="309"/>
        <v>0</v>
      </c>
      <c r="U520" s="48">
        <f t="shared" si="309"/>
        <v>0</v>
      </c>
      <c r="V520" s="48">
        <f t="shared" si="309"/>
        <v>0</v>
      </c>
      <c r="W520" s="48">
        <f t="shared" si="309"/>
        <v>0</v>
      </c>
      <c r="X520" s="48">
        <f t="shared" si="309"/>
        <v>0</v>
      </c>
      <c r="AV520" s="115" t="str">
        <f t="shared" si="270"/>
        <v>RBNWHISTON HOSPITAL - RBN01</v>
      </c>
      <c r="AW520" s="116" t="s">
        <v>624</v>
      </c>
      <c r="AX520" s="116" t="s">
        <v>10191</v>
      </c>
      <c r="AY520" s="116" t="s">
        <v>624</v>
      </c>
      <c r="AZ520" s="116" t="s">
        <v>4655</v>
      </c>
      <c r="BA520" s="116" t="str">
        <f t="shared" si="271"/>
        <v>RBN</v>
      </c>
    </row>
    <row r="521" spans="4:53" hidden="1" x14ac:dyDescent="0.2">
      <c r="D521" s="36">
        <f t="shared" si="279"/>
        <v>0</v>
      </c>
      <c r="J521" s="48">
        <f t="shared" ref="J521:X521" si="310">IF(J115&lt;0, 1, 0)</f>
        <v>0</v>
      </c>
      <c r="K521" s="48">
        <f t="shared" si="310"/>
        <v>0</v>
      </c>
      <c r="L521" s="48">
        <f t="shared" si="310"/>
        <v>0</v>
      </c>
      <c r="M521" s="48">
        <f t="shared" si="310"/>
        <v>0</v>
      </c>
      <c r="N521" s="48">
        <f t="shared" si="310"/>
        <v>0</v>
      </c>
      <c r="O521" s="48">
        <f t="shared" si="310"/>
        <v>0</v>
      </c>
      <c r="P521" s="48">
        <f t="shared" si="310"/>
        <v>0</v>
      </c>
      <c r="Q521" s="48">
        <f t="shared" si="310"/>
        <v>0</v>
      </c>
      <c r="R521" s="48">
        <f t="shared" si="310"/>
        <v>0</v>
      </c>
      <c r="S521" s="48">
        <f t="shared" si="310"/>
        <v>0</v>
      </c>
      <c r="T521" s="48">
        <f t="shared" si="310"/>
        <v>0</v>
      </c>
      <c r="U521" s="48">
        <f t="shared" si="310"/>
        <v>0</v>
      </c>
      <c r="V521" s="48">
        <f t="shared" si="310"/>
        <v>0</v>
      </c>
      <c r="W521" s="48">
        <f t="shared" si="310"/>
        <v>0</v>
      </c>
      <c r="X521" s="48">
        <f t="shared" si="310"/>
        <v>0</v>
      </c>
      <c r="AV521" s="115" t="str">
        <f t="shared" si="270"/>
        <v>RBQLIVERPOOL HEART AND CHEST HOSPITAL NHS TRUST HQ - RBQHQ</v>
      </c>
      <c r="AW521" s="116" t="s">
        <v>625</v>
      </c>
      <c r="AX521" s="116" t="s">
        <v>10192</v>
      </c>
      <c r="AY521" s="116" t="s">
        <v>625</v>
      </c>
      <c r="AZ521" s="116" t="s">
        <v>9069</v>
      </c>
      <c r="BA521" s="116" t="str">
        <f t="shared" si="271"/>
        <v>RBQ</v>
      </c>
    </row>
    <row r="522" spans="4:53" hidden="1" x14ac:dyDescent="0.2">
      <c r="D522" s="36">
        <f t="shared" si="279"/>
        <v>0</v>
      </c>
      <c r="J522" s="48">
        <f t="shared" ref="J522:X522" si="311">IF(J116&lt;0, 1, 0)</f>
        <v>0</v>
      </c>
      <c r="K522" s="48">
        <f t="shared" si="311"/>
        <v>0</v>
      </c>
      <c r="L522" s="48">
        <f t="shared" si="311"/>
        <v>0</v>
      </c>
      <c r="M522" s="48">
        <f t="shared" si="311"/>
        <v>0</v>
      </c>
      <c r="N522" s="48">
        <f t="shared" si="311"/>
        <v>0</v>
      </c>
      <c r="O522" s="48">
        <f t="shared" si="311"/>
        <v>0</v>
      </c>
      <c r="P522" s="48">
        <f t="shared" si="311"/>
        <v>0</v>
      </c>
      <c r="Q522" s="48">
        <f t="shared" si="311"/>
        <v>0</v>
      </c>
      <c r="R522" s="48">
        <f t="shared" si="311"/>
        <v>0</v>
      </c>
      <c r="S522" s="48">
        <f t="shared" si="311"/>
        <v>0</v>
      </c>
      <c r="T522" s="48">
        <f t="shared" si="311"/>
        <v>0</v>
      </c>
      <c r="U522" s="48">
        <f t="shared" si="311"/>
        <v>0</v>
      </c>
      <c r="V522" s="48">
        <f t="shared" si="311"/>
        <v>0</v>
      </c>
      <c r="W522" s="48">
        <f t="shared" si="311"/>
        <v>0</v>
      </c>
      <c r="X522" s="48">
        <f t="shared" si="311"/>
        <v>0</v>
      </c>
      <c r="AV522" s="115" t="str">
        <f t="shared" si="270"/>
        <v>RBSALDER HEY CHILDREN'S NHS - RBS25</v>
      </c>
      <c r="AW522" s="116" t="s">
        <v>81</v>
      </c>
      <c r="AX522" s="116" t="s">
        <v>10193</v>
      </c>
      <c r="AY522" s="116" t="s">
        <v>81</v>
      </c>
      <c r="AZ522" s="116" t="s">
        <v>9070</v>
      </c>
      <c r="BA522" s="116" t="str">
        <f t="shared" si="271"/>
        <v>RBS</v>
      </c>
    </row>
    <row r="523" spans="4:53" hidden="1" x14ac:dyDescent="0.2">
      <c r="D523" s="36">
        <f t="shared" si="279"/>
        <v>0</v>
      </c>
      <c r="J523" s="48">
        <f t="shared" ref="J523:X523" si="312">IF(J117&lt;0, 1, 0)</f>
        <v>0</v>
      </c>
      <c r="K523" s="48">
        <f t="shared" si="312"/>
        <v>0</v>
      </c>
      <c r="L523" s="48">
        <f t="shared" si="312"/>
        <v>0</v>
      </c>
      <c r="M523" s="48">
        <f t="shared" si="312"/>
        <v>0</v>
      </c>
      <c r="N523" s="48">
        <f t="shared" si="312"/>
        <v>0</v>
      </c>
      <c r="O523" s="48">
        <f t="shared" si="312"/>
        <v>0</v>
      </c>
      <c r="P523" s="48">
        <f t="shared" si="312"/>
        <v>0</v>
      </c>
      <c r="Q523" s="48">
        <f t="shared" si="312"/>
        <v>0</v>
      </c>
      <c r="R523" s="48">
        <f t="shared" si="312"/>
        <v>0</v>
      </c>
      <c r="S523" s="48">
        <f t="shared" si="312"/>
        <v>0</v>
      </c>
      <c r="T523" s="48">
        <f t="shared" si="312"/>
        <v>0</v>
      </c>
      <c r="U523" s="48">
        <f t="shared" si="312"/>
        <v>0</v>
      </c>
      <c r="V523" s="48">
        <f t="shared" si="312"/>
        <v>0</v>
      </c>
      <c r="W523" s="48">
        <f t="shared" si="312"/>
        <v>0</v>
      </c>
      <c r="X523" s="48">
        <f t="shared" si="312"/>
        <v>0</v>
      </c>
      <c r="AV523" s="115" t="str">
        <f t="shared" si="270"/>
        <v>RBSLIVERPOOL WOMEN'S HOSPITAL - RBS76</v>
      </c>
      <c r="AW523" s="116" t="s">
        <v>82</v>
      </c>
      <c r="AX523" s="116" t="s">
        <v>10194</v>
      </c>
      <c r="AY523" s="116" t="s">
        <v>82</v>
      </c>
      <c r="AZ523" s="116" t="s">
        <v>9071</v>
      </c>
      <c r="BA523" s="116" t="str">
        <f t="shared" si="271"/>
        <v>RBS</v>
      </c>
    </row>
    <row r="524" spans="4:53" hidden="1" x14ac:dyDescent="0.2">
      <c r="D524" s="36">
        <f t="shared" si="279"/>
        <v>0</v>
      </c>
      <c r="J524" s="48">
        <f t="shared" ref="J524:X524" si="313">IF(J118&lt;0, 1, 0)</f>
        <v>0</v>
      </c>
      <c r="K524" s="48">
        <f t="shared" si="313"/>
        <v>0</v>
      </c>
      <c r="L524" s="48">
        <f t="shared" si="313"/>
        <v>0</v>
      </c>
      <c r="M524" s="48">
        <f t="shared" si="313"/>
        <v>0</v>
      </c>
      <c r="N524" s="48">
        <f t="shared" si="313"/>
        <v>0</v>
      </c>
      <c r="O524" s="48">
        <f t="shared" si="313"/>
        <v>0</v>
      </c>
      <c r="P524" s="48">
        <f t="shared" si="313"/>
        <v>0</v>
      </c>
      <c r="Q524" s="48">
        <f t="shared" si="313"/>
        <v>0</v>
      </c>
      <c r="R524" s="48">
        <f t="shared" si="313"/>
        <v>0</v>
      </c>
      <c r="S524" s="48">
        <f t="shared" si="313"/>
        <v>0</v>
      </c>
      <c r="T524" s="48">
        <f t="shared" si="313"/>
        <v>0</v>
      </c>
      <c r="U524" s="48">
        <f t="shared" si="313"/>
        <v>0</v>
      </c>
      <c r="V524" s="48">
        <f t="shared" si="313"/>
        <v>0</v>
      </c>
      <c r="W524" s="48">
        <f t="shared" si="313"/>
        <v>0</v>
      </c>
      <c r="X524" s="48">
        <f t="shared" si="313"/>
        <v>0</v>
      </c>
      <c r="AV524" s="115" t="str">
        <f t="shared" si="270"/>
        <v>RBTLEIGHTON HOSPITAL - RBT20</v>
      </c>
      <c r="AW524" s="116" t="s">
        <v>83</v>
      </c>
      <c r="AX524" s="116" t="s">
        <v>10195</v>
      </c>
      <c r="AY524" s="116" t="s">
        <v>83</v>
      </c>
      <c r="AZ524" s="116" t="s">
        <v>6734</v>
      </c>
      <c r="BA524" s="116" t="str">
        <f t="shared" si="271"/>
        <v>RBT</v>
      </c>
    </row>
    <row r="525" spans="4:53" hidden="1" x14ac:dyDescent="0.2">
      <c r="D525" s="36">
        <f t="shared" si="279"/>
        <v>0</v>
      </c>
      <c r="J525" s="48">
        <f t="shared" ref="J525:X525" si="314">IF(J119&lt;0, 1, 0)</f>
        <v>0</v>
      </c>
      <c r="K525" s="48">
        <f t="shared" si="314"/>
        <v>0</v>
      </c>
      <c r="L525" s="48">
        <f t="shared" si="314"/>
        <v>0</v>
      </c>
      <c r="M525" s="48">
        <f t="shared" si="314"/>
        <v>0</v>
      </c>
      <c r="N525" s="48">
        <f t="shared" si="314"/>
        <v>0</v>
      </c>
      <c r="O525" s="48">
        <f t="shared" si="314"/>
        <v>0</v>
      </c>
      <c r="P525" s="48">
        <f t="shared" si="314"/>
        <v>0</v>
      </c>
      <c r="Q525" s="48">
        <f t="shared" si="314"/>
        <v>0</v>
      </c>
      <c r="R525" s="48">
        <f t="shared" si="314"/>
        <v>0</v>
      </c>
      <c r="S525" s="48">
        <f t="shared" si="314"/>
        <v>0</v>
      </c>
      <c r="T525" s="48">
        <f t="shared" si="314"/>
        <v>0</v>
      </c>
      <c r="U525" s="48">
        <f t="shared" si="314"/>
        <v>0</v>
      </c>
      <c r="V525" s="48">
        <f t="shared" si="314"/>
        <v>0</v>
      </c>
      <c r="W525" s="48">
        <f t="shared" si="314"/>
        <v>0</v>
      </c>
      <c r="X525" s="48">
        <f t="shared" si="314"/>
        <v>0</v>
      </c>
      <c r="AV525" s="115" t="str">
        <f t="shared" si="270"/>
        <v>RBTTARPORLEY WAR MEMORIAL HOSPITAL - RBT22</v>
      </c>
      <c r="AW525" s="116" t="s">
        <v>84</v>
      </c>
      <c r="AX525" s="116" t="s">
        <v>10196</v>
      </c>
      <c r="AY525" s="116" t="s">
        <v>84</v>
      </c>
      <c r="AZ525" s="116" t="s">
        <v>9072</v>
      </c>
      <c r="BA525" s="116" t="str">
        <f t="shared" si="271"/>
        <v>RBT</v>
      </c>
    </row>
    <row r="526" spans="4:53" hidden="1" x14ac:dyDescent="0.2">
      <c r="D526" s="36">
        <f t="shared" si="279"/>
        <v>0</v>
      </c>
      <c r="J526" s="48">
        <f t="shared" ref="J526:X526" si="315">IF(J120&lt;0, 1, 0)</f>
        <v>0</v>
      </c>
      <c r="K526" s="48">
        <f t="shared" si="315"/>
        <v>0</v>
      </c>
      <c r="L526" s="48">
        <f t="shared" si="315"/>
        <v>0</v>
      </c>
      <c r="M526" s="48">
        <f t="shared" si="315"/>
        <v>0</v>
      </c>
      <c r="N526" s="48">
        <f t="shared" si="315"/>
        <v>0</v>
      </c>
      <c r="O526" s="48">
        <f t="shared" si="315"/>
        <v>0</v>
      </c>
      <c r="P526" s="48">
        <f t="shared" si="315"/>
        <v>0</v>
      </c>
      <c r="Q526" s="48">
        <f t="shared" si="315"/>
        <v>0</v>
      </c>
      <c r="R526" s="48">
        <f t="shared" si="315"/>
        <v>0</v>
      </c>
      <c r="S526" s="48">
        <f t="shared" si="315"/>
        <v>0</v>
      </c>
      <c r="T526" s="48">
        <f t="shared" si="315"/>
        <v>0</v>
      </c>
      <c r="U526" s="48">
        <f t="shared" si="315"/>
        <v>0</v>
      </c>
      <c r="V526" s="48">
        <f t="shared" si="315"/>
        <v>0</v>
      </c>
      <c r="W526" s="48">
        <f t="shared" si="315"/>
        <v>0</v>
      </c>
      <c r="X526" s="48">
        <f t="shared" si="315"/>
        <v>0</v>
      </c>
      <c r="AV526" s="115" t="str">
        <f t="shared" si="270"/>
        <v>RBTVICTORIA INFIRMARY (NORTHWICH) - RBT21</v>
      </c>
      <c r="AW526" s="116" t="s">
        <v>85</v>
      </c>
      <c r="AX526" s="116" t="s">
        <v>10197</v>
      </c>
      <c r="AY526" s="116" t="s">
        <v>85</v>
      </c>
      <c r="AZ526" s="116" t="s">
        <v>9073</v>
      </c>
      <c r="BA526" s="116" t="str">
        <f t="shared" si="271"/>
        <v>RBT</v>
      </c>
    </row>
    <row r="527" spans="4:53" hidden="1" x14ac:dyDescent="0.2">
      <c r="D527" s="36">
        <f t="shared" si="279"/>
        <v>0</v>
      </c>
      <c r="J527" s="48">
        <f t="shared" ref="J527:X527" si="316">IF(J121&lt;0, 1, 0)</f>
        <v>0</v>
      </c>
      <c r="K527" s="48">
        <f t="shared" si="316"/>
        <v>0</v>
      </c>
      <c r="L527" s="48">
        <f t="shared" si="316"/>
        <v>0</v>
      </c>
      <c r="M527" s="48">
        <f t="shared" si="316"/>
        <v>0</v>
      </c>
      <c r="N527" s="48">
        <f t="shared" si="316"/>
        <v>0</v>
      </c>
      <c r="O527" s="48">
        <f t="shared" si="316"/>
        <v>0</v>
      </c>
      <c r="P527" s="48">
        <f t="shared" si="316"/>
        <v>0</v>
      </c>
      <c r="Q527" s="48">
        <f t="shared" si="316"/>
        <v>0</v>
      </c>
      <c r="R527" s="48">
        <f t="shared" si="316"/>
        <v>0</v>
      </c>
      <c r="S527" s="48">
        <f t="shared" si="316"/>
        <v>0</v>
      </c>
      <c r="T527" s="48">
        <f t="shared" si="316"/>
        <v>0</v>
      </c>
      <c r="U527" s="48">
        <f t="shared" si="316"/>
        <v>0</v>
      </c>
      <c r="V527" s="48">
        <f t="shared" si="316"/>
        <v>0</v>
      </c>
      <c r="W527" s="48">
        <f t="shared" si="316"/>
        <v>0</v>
      </c>
      <c r="X527" s="48">
        <f t="shared" si="316"/>
        <v>0</v>
      </c>
      <c r="AV527" s="115" t="str">
        <f t="shared" si="270"/>
        <v>RBVTHE CHRISTIE - RBV01</v>
      </c>
      <c r="AW527" s="116" t="s">
        <v>86</v>
      </c>
      <c r="AX527" s="116" t="s">
        <v>10198</v>
      </c>
      <c r="AY527" s="116" t="s">
        <v>86</v>
      </c>
      <c r="AZ527" s="116" t="s">
        <v>9074</v>
      </c>
      <c r="BA527" s="116" t="str">
        <f t="shared" si="271"/>
        <v>RBV</v>
      </c>
    </row>
    <row r="528" spans="4:53" hidden="1" x14ac:dyDescent="0.2">
      <c r="D528" s="36">
        <f t="shared" si="279"/>
        <v>0</v>
      </c>
      <c r="J528" s="48">
        <f t="shared" ref="J528:X528" si="317">IF(J122&lt;0, 1, 0)</f>
        <v>0</v>
      </c>
      <c r="K528" s="48">
        <f t="shared" si="317"/>
        <v>0</v>
      </c>
      <c r="L528" s="48">
        <f t="shared" si="317"/>
        <v>0</v>
      </c>
      <c r="M528" s="48">
        <f t="shared" si="317"/>
        <v>0</v>
      </c>
      <c r="N528" s="48">
        <f t="shared" si="317"/>
        <v>0</v>
      </c>
      <c r="O528" s="48">
        <f t="shared" si="317"/>
        <v>0</v>
      </c>
      <c r="P528" s="48">
        <f t="shared" si="317"/>
        <v>0</v>
      </c>
      <c r="Q528" s="48">
        <f t="shared" si="317"/>
        <v>0</v>
      </c>
      <c r="R528" s="48">
        <f t="shared" si="317"/>
        <v>0</v>
      </c>
      <c r="S528" s="48">
        <f t="shared" si="317"/>
        <v>0</v>
      </c>
      <c r="T528" s="48">
        <f t="shared" si="317"/>
        <v>0</v>
      </c>
      <c r="U528" s="48">
        <f t="shared" si="317"/>
        <v>0</v>
      </c>
      <c r="V528" s="48">
        <f t="shared" si="317"/>
        <v>0</v>
      </c>
      <c r="W528" s="48">
        <f t="shared" si="317"/>
        <v>0</v>
      </c>
      <c r="X528" s="48">
        <f t="shared" si="317"/>
        <v>0</v>
      </c>
      <c r="AV528" s="115" t="str">
        <f t="shared" si="270"/>
        <v>RBZAXMINSTER HOSPITAL</v>
      </c>
      <c r="AW528" s="116" t="s">
        <v>8176</v>
      </c>
      <c r="AX528" s="116" t="s">
        <v>9075</v>
      </c>
      <c r="AY528" s="116" t="s">
        <v>8176</v>
      </c>
      <c r="AZ528" s="116" t="s">
        <v>9075</v>
      </c>
      <c r="BA528" s="116" t="str">
        <f t="shared" si="271"/>
        <v>RBZ</v>
      </c>
    </row>
    <row r="529" spans="4:53" hidden="1" x14ac:dyDescent="0.2">
      <c r="D529" s="36">
        <f t="shared" si="279"/>
        <v>0</v>
      </c>
      <c r="J529" s="48">
        <f t="shared" ref="J529:X529" si="318">IF(J123&lt;0, 1, 0)</f>
        <v>0</v>
      </c>
      <c r="K529" s="48">
        <f t="shared" si="318"/>
        <v>0</v>
      </c>
      <c r="L529" s="48">
        <f t="shared" si="318"/>
        <v>0</v>
      </c>
      <c r="M529" s="48">
        <f t="shared" si="318"/>
        <v>0</v>
      </c>
      <c r="N529" s="48">
        <f t="shared" si="318"/>
        <v>0</v>
      </c>
      <c r="O529" s="48">
        <f t="shared" si="318"/>
        <v>0</v>
      </c>
      <c r="P529" s="48">
        <f t="shared" si="318"/>
        <v>0</v>
      </c>
      <c r="Q529" s="48">
        <f t="shared" si="318"/>
        <v>0</v>
      </c>
      <c r="R529" s="48">
        <f t="shared" si="318"/>
        <v>0</v>
      </c>
      <c r="S529" s="48">
        <f t="shared" si="318"/>
        <v>0</v>
      </c>
      <c r="T529" s="48">
        <f t="shared" si="318"/>
        <v>0</v>
      </c>
      <c r="U529" s="48">
        <f t="shared" si="318"/>
        <v>0</v>
      </c>
      <c r="V529" s="48">
        <f t="shared" si="318"/>
        <v>0</v>
      </c>
      <c r="W529" s="48">
        <f t="shared" si="318"/>
        <v>0</v>
      </c>
      <c r="X529" s="48">
        <f t="shared" si="318"/>
        <v>0</v>
      </c>
      <c r="AV529" s="115" t="str">
        <f t="shared" si="270"/>
        <v>RBZBIDEFORD HOSPITAL - RBZ95</v>
      </c>
      <c r="AW529" s="116" t="s">
        <v>87</v>
      </c>
      <c r="AX529" s="116" t="s">
        <v>10199</v>
      </c>
      <c r="AY529" s="116" t="s">
        <v>87</v>
      </c>
      <c r="AZ529" s="116" t="s">
        <v>9076</v>
      </c>
      <c r="BA529" s="116" t="str">
        <f t="shared" si="271"/>
        <v>RBZ</v>
      </c>
    </row>
    <row r="530" spans="4:53" hidden="1" x14ac:dyDescent="0.2">
      <c r="D530" s="36">
        <f t="shared" si="279"/>
        <v>0</v>
      </c>
      <c r="J530" s="48">
        <f t="shared" ref="J530:X530" si="319">IF(J124&lt;0, 1, 0)</f>
        <v>0</v>
      </c>
      <c r="K530" s="48">
        <f t="shared" si="319"/>
        <v>0</v>
      </c>
      <c r="L530" s="48">
        <f t="shared" si="319"/>
        <v>0</v>
      </c>
      <c r="M530" s="48">
        <f t="shared" si="319"/>
        <v>0</v>
      </c>
      <c r="N530" s="48">
        <f t="shared" si="319"/>
        <v>0</v>
      </c>
      <c r="O530" s="48">
        <f t="shared" si="319"/>
        <v>0</v>
      </c>
      <c r="P530" s="48">
        <f t="shared" si="319"/>
        <v>0</v>
      </c>
      <c r="Q530" s="48">
        <f t="shared" si="319"/>
        <v>0</v>
      </c>
      <c r="R530" s="48">
        <f t="shared" si="319"/>
        <v>0</v>
      </c>
      <c r="S530" s="48">
        <f t="shared" si="319"/>
        <v>0</v>
      </c>
      <c r="T530" s="48">
        <f t="shared" si="319"/>
        <v>0</v>
      </c>
      <c r="U530" s="48">
        <f t="shared" si="319"/>
        <v>0</v>
      </c>
      <c r="V530" s="48">
        <f t="shared" si="319"/>
        <v>0</v>
      </c>
      <c r="W530" s="48">
        <f t="shared" si="319"/>
        <v>0</v>
      </c>
      <c r="X530" s="48">
        <f t="shared" si="319"/>
        <v>0</v>
      </c>
      <c r="AV530" s="115" t="str">
        <f t="shared" si="270"/>
        <v>RBZCREDITON HOSPITAL</v>
      </c>
      <c r="AW530" s="116" t="s">
        <v>8177</v>
      </c>
      <c r="AX530" s="116" t="s">
        <v>9077</v>
      </c>
      <c r="AY530" s="116" t="s">
        <v>8177</v>
      </c>
      <c r="AZ530" s="116" t="s">
        <v>9077</v>
      </c>
      <c r="BA530" s="116" t="str">
        <f t="shared" si="271"/>
        <v>RBZ</v>
      </c>
    </row>
    <row r="531" spans="4:53" hidden="1" x14ac:dyDescent="0.2">
      <c r="D531" s="36">
        <f t="shared" si="279"/>
        <v>0</v>
      </c>
      <c r="J531" s="48">
        <f t="shared" ref="J531:X531" si="320">IF(J125&lt;0, 1, 0)</f>
        <v>0</v>
      </c>
      <c r="K531" s="48">
        <f t="shared" si="320"/>
        <v>0</v>
      </c>
      <c r="L531" s="48">
        <f t="shared" si="320"/>
        <v>0</v>
      </c>
      <c r="M531" s="48">
        <f t="shared" si="320"/>
        <v>0</v>
      </c>
      <c r="N531" s="48">
        <f t="shared" si="320"/>
        <v>0</v>
      </c>
      <c r="O531" s="48">
        <f t="shared" si="320"/>
        <v>0</v>
      </c>
      <c r="P531" s="48">
        <f t="shared" si="320"/>
        <v>0</v>
      </c>
      <c r="Q531" s="48">
        <f t="shared" si="320"/>
        <v>0</v>
      </c>
      <c r="R531" s="48">
        <f t="shared" si="320"/>
        <v>0</v>
      </c>
      <c r="S531" s="48">
        <f t="shared" si="320"/>
        <v>0</v>
      </c>
      <c r="T531" s="48">
        <f t="shared" si="320"/>
        <v>0</v>
      </c>
      <c r="U531" s="48">
        <f t="shared" si="320"/>
        <v>0</v>
      </c>
      <c r="V531" s="48">
        <f t="shared" si="320"/>
        <v>0</v>
      </c>
      <c r="W531" s="48">
        <f t="shared" si="320"/>
        <v>0</v>
      </c>
      <c r="X531" s="48">
        <f t="shared" si="320"/>
        <v>0</v>
      </c>
      <c r="AV531" s="115" t="str">
        <f t="shared" si="270"/>
        <v>RBZEXMOUTH HOSPITAL</v>
      </c>
      <c r="AW531" s="116" t="s">
        <v>8385</v>
      </c>
      <c r="AX531" s="116" t="s">
        <v>9078</v>
      </c>
      <c r="AY531" s="116" t="s">
        <v>8385</v>
      </c>
      <c r="AZ531" s="116" t="s">
        <v>9078</v>
      </c>
      <c r="BA531" s="116" t="str">
        <f t="shared" si="271"/>
        <v>RBZ</v>
      </c>
    </row>
    <row r="532" spans="4:53" hidden="1" x14ac:dyDescent="0.2">
      <c r="D532" s="36">
        <f t="shared" si="279"/>
        <v>0</v>
      </c>
      <c r="J532" s="48">
        <f t="shared" ref="J532:X532" si="321">IF(J126&lt;0, 1, 0)</f>
        <v>0</v>
      </c>
      <c r="K532" s="48">
        <f t="shared" si="321"/>
        <v>0</v>
      </c>
      <c r="L532" s="48">
        <f t="shared" si="321"/>
        <v>0</v>
      </c>
      <c r="M532" s="48">
        <f t="shared" si="321"/>
        <v>0</v>
      </c>
      <c r="N532" s="48">
        <f t="shared" si="321"/>
        <v>0</v>
      </c>
      <c r="O532" s="48">
        <f t="shared" si="321"/>
        <v>0</v>
      </c>
      <c r="P532" s="48">
        <f t="shared" si="321"/>
        <v>0</v>
      </c>
      <c r="Q532" s="48">
        <f t="shared" si="321"/>
        <v>0</v>
      </c>
      <c r="R532" s="48">
        <f t="shared" si="321"/>
        <v>0</v>
      </c>
      <c r="S532" s="48">
        <f t="shared" si="321"/>
        <v>0</v>
      </c>
      <c r="T532" s="48">
        <f t="shared" si="321"/>
        <v>0</v>
      </c>
      <c r="U532" s="48">
        <f t="shared" si="321"/>
        <v>0</v>
      </c>
      <c r="V532" s="48">
        <f t="shared" si="321"/>
        <v>0</v>
      </c>
      <c r="W532" s="48">
        <f t="shared" si="321"/>
        <v>0</v>
      </c>
      <c r="X532" s="48">
        <f t="shared" si="321"/>
        <v>0</v>
      </c>
      <c r="AV532" s="115" t="str">
        <f t="shared" si="270"/>
        <v>RBZEXMOUTH HOSPITAL</v>
      </c>
      <c r="AW532" s="116" t="s">
        <v>8178</v>
      </c>
      <c r="AX532" s="116" t="s">
        <v>9078</v>
      </c>
      <c r="AY532" s="116" t="s">
        <v>8178</v>
      </c>
      <c r="AZ532" s="116" t="s">
        <v>9078</v>
      </c>
      <c r="BA532" s="116" t="str">
        <f t="shared" si="271"/>
        <v>RBZ</v>
      </c>
    </row>
    <row r="533" spans="4:53" hidden="1" x14ac:dyDescent="0.2">
      <c r="D533" s="36">
        <f t="shared" si="279"/>
        <v>0</v>
      </c>
      <c r="J533" s="48">
        <f t="shared" ref="J533:X533" si="322">IF(J127&lt;0, 1, 0)</f>
        <v>0</v>
      </c>
      <c r="K533" s="48">
        <f t="shared" si="322"/>
        <v>0</v>
      </c>
      <c r="L533" s="48">
        <f t="shared" si="322"/>
        <v>0</v>
      </c>
      <c r="M533" s="48">
        <f t="shared" si="322"/>
        <v>0</v>
      </c>
      <c r="N533" s="48">
        <f t="shared" si="322"/>
        <v>0</v>
      </c>
      <c r="O533" s="48">
        <f t="shared" si="322"/>
        <v>0</v>
      </c>
      <c r="P533" s="48">
        <f t="shared" si="322"/>
        <v>0</v>
      </c>
      <c r="Q533" s="48">
        <f t="shared" si="322"/>
        <v>0</v>
      </c>
      <c r="R533" s="48">
        <f t="shared" si="322"/>
        <v>0</v>
      </c>
      <c r="S533" s="48">
        <f t="shared" si="322"/>
        <v>0</v>
      </c>
      <c r="T533" s="48">
        <f t="shared" si="322"/>
        <v>0</v>
      </c>
      <c r="U533" s="48">
        <f t="shared" si="322"/>
        <v>0</v>
      </c>
      <c r="V533" s="48">
        <f t="shared" si="322"/>
        <v>0</v>
      </c>
      <c r="W533" s="48">
        <f t="shared" si="322"/>
        <v>0</v>
      </c>
      <c r="X533" s="48">
        <f t="shared" si="322"/>
        <v>0</v>
      </c>
      <c r="AV533" s="115" t="str">
        <f t="shared" si="270"/>
        <v>RBZHOLSWORTHY HOSPITAL - RBZ92</v>
      </c>
      <c r="AW533" s="116" t="s">
        <v>88</v>
      </c>
      <c r="AX533" s="116" t="s">
        <v>10200</v>
      </c>
      <c r="AY533" s="116" t="s">
        <v>88</v>
      </c>
      <c r="AZ533" s="116" t="s">
        <v>9079</v>
      </c>
      <c r="BA533" s="116" t="str">
        <f t="shared" si="271"/>
        <v>RBZ</v>
      </c>
    </row>
    <row r="534" spans="4:53" hidden="1" x14ac:dyDescent="0.2">
      <c r="D534" s="36">
        <f t="shared" si="279"/>
        <v>0</v>
      </c>
      <c r="J534" s="48">
        <f t="shared" ref="J534:X534" si="323">IF(J128&lt;0, 1, 0)</f>
        <v>0</v>
      </c>
      <c r="K534" s="48">
        <f t="shared" si="323"/>
        <v>0</v>
      </c>
      <c r="L534" s="48">
        <f t="shared" si="323"/>
        <v>0</v>
      </c>
      <c r="M534" s="48">
        <f t="shared" si="323"/>
        <v>0</v>
      </c>
      <c r="N534" s="48">
        <f t="shared" si="323"/>
        <v>0</v>
      </c>
      <c r="O534" s="48">
        <f t="shared" si="323"/>
        <v>0</v>
      </c>
      <c r="P534" s="48">
        <f t="shared" si="323"/>
        <v>0</v>
      </c>
      <c r="Q534" s="48">
        <f t="shared" si="323"/>
        <v>0</v>
      </c>
      <c r="R534" s="48">
        <f t="shared" si="323"/>
        <v>0</v>
      </c>
      <c r="S534" s="48">
        <f t="shared" si="323"/>
        <v>0</v>
      </c>
      <c r="T534" s="48">
        <f t="shared" si="323"/>
        <v>0</v>
      </c>
      <c r="U534" s="48">
        <f t="shared" si="323"/>
        <v>0</v>
      </c>
      <c r="V534" s="48">
        <f t="shared" si="323"/>
        <v>0</v>
      </c>
      <c r="W534" s="48">
        <f t="shared" si="323"/>
        <v>0</v>
      </c>
      <c r="X534" s="48">
        <f t="shared" si="323"/>
        <v>0</v>
      </c>
      <c r="AV534" s="115" t="str">
        <f t="shared" si="270"/>
        <v>RBZHONITON HOSPITAL</v>
      </c>
      <c r="AW534" s="116" t="s">
        <v>8179</v>
      </c>
      <c r="AX534" s="116" t="s">
        <v>9080</v>
      </c>
      <c r="AY534" s="116" t="s">
        <v>8179</v>
      </c>
      <c r="AZ534" s="116" t="s">
        <v>9080</v>
      </c>
      <c r="BA534" s="116" t="str">
        <f t="shared" si="271"/>
        <v>RBZ</v>
      </c>
    </row>
    <row r="535" spans="4:53" hidden="1" x14ac:dyDescent="0.2">
      <c r="D535" s="36">
        <f t="shared" si="279"/>
        <v>0</v>
      </c>
      <c r="J535" s="48">
        <f t="shared" ref="J535:X535" si="324">IF(J129&lt;0, 1, 0)</f>
        <v>0</v>
      </c>
      <c r="K535" s="48">
        <f t="shared" si="324"/>
        <v>0</v>
      </c>
      <c r="L535" s="48">
        <f t="shared" si="324"/>
        <v>0</v>
      </c>
      <c r="M535" s="48">
        <f t="shared" si="324"/>
        <v>0</v>
      </c>
      <c r="N535" s="48">
        <f t="shared" si="324"/>
        <v>0</v>
      </c>
      <c r="O535" s="48">
        <f t="shared" si="324"/>
        <v>0</v>
      </c>
      <c r="P535" s="48">
        <f t="shared" si="324"/>
        <v>0</v>
      </c>
      <c r="Q535" s="48">
        <f t="shared" si="324"/>
        <v>0</v>
      </c>
      <c r="R535" s="48">
        <f t="shared" si="324"/>
        <v>0</v>
      </c>
      <c r="S535" s="48">
        <f t="shared" si="324"/>
        <v>0</v>
      </c>
      <c r="T535" s="48">
        <f t="shared" si="324"/>
        <v>0</v>
      </c>
      <c r="U535" s="48">
        <f t="shared" si="324"/>
        <v>0</v>
      </c>
      <c r="V535" s="48">
        <f t="shared" si="324"/>
        <v>0</v>
      </c>
      <c r="W535" s="48">
        <f t="shared" si="324"/>
        <v>0</v>
      </c>
      <c r="X535" s="48">
        <f t="shared" si="324"/>
        <v>0</v>
      </c>
      <c r="AV535" s="115" t="str">
        <f t="shared" si="270"/>
        <v>RBZILFRACOMBE - RBZ91</v>
      </c>
      <c r="AW535" s="116" t="s">
        <v>89</v>
      </c>
      <c r="AX535" s="116" t="s">
        <v>10201</v>
      </c>
      <c r="AY535" s="116" t="s">
        <v>89</v>
      </c>
      <c r="AZ535" s="116" t="s">
        <v>9081</v>
      </c>
      <c r="BA535" s="116" t="str">
        <f t="shared" si="271"/>
        <v>RBZ</v>
      </c>
    </row>
    <row r="536" spans="4:53" hidden="1" x14ac:dyDescent="0.2">
      <c r="D536" s="36">
        <f t="shared" si="279"/>
        <v>0</v>
      </c>
      <c r="J536" s="48">
        <f t="shared" ref="J536:X536" si="325">IF(J130&lt;0, 1, 0)</f>
        <v>0</v>
      </c>
      <c r="K536" s="48">
        <f t="shared" si="325"/>
        <v>0</v>
      </c>
      <c r="L536" s="48">
        <f t="shared" si="325"/>
        <v>0</v>
      </c>
      <c r="M536" s="48">
        <f t="shared" si="325"/>
        <v>0</v>
      </c>
      <c r="N536" s="48">
        <f t="shared" si="325"/>
        <v>0</v>
      </c>
      <c r="O536" s="48">
        <f t="shared" si="325"/>
        <v>0</v>
      </c>
      <c r="P536" s="48">
        <f t="shared" si="325"/>
        <v>0</v>
      </c>
      <c r="Q536" s="48">
        <f t="shared" si="325"/>
        <v>0</v>
      </c>
      <c r="R536" s="48">
        <f t="shared" si="325"/>
        <v>0</v>
      </c>
      <c r="S536" s="48">
        <f t="shared" si="325"/>
        <v>0</v>
      </c>
      <c r="T536" s="48">
        <f t="shared" si="325"/>
        <v>0</v>
      </c>
      <c r="U536" s="48">
        <f t="shared" si="325"/>
        <v>0</v>
      </c>
      <c r="V536" s="48">
        <f t="shared" si="325"/>
        <v>0</v>
      </c>
      <c r="W536" s="48">
        <f t="shared" si="325"/>
        <v>0</v>
      </c>
      <c r="X536" s="48">
        <f t="shared" si="325"/>
        <v>0</v>
      </c>
      <c r="AV536" s="115" t="str">
        <f t="shared" si="270"/>
        <v>RBZNORTH DEVON DISTRICT HOSPITAL - RBZ12</v>
      </c>
      <c r="AW536" s="116" t="s">
        <v>90</v>
      </c>
      <c r="AX536" s="116" t="s">
        <v>10202</v>
      </c>
      <c r="AY536" s="116" t="s">
        <v>90</v>
      </c>
      <c r="AZ536" s="116" t="s">
        <v>5555</v>
      </c>
      <c r="BA536" s="116" t="str">
        <f t="shared" si="271"/>
        <v>RBZ</v>
      </c>
    </row>
    <row r="537" spans="4:53" hidden="1" x14ac:dyDescent="0.2">
      <c r="D537" s="36">
        <f t="shared" si="279"/>
        <v>0</v>
      </c>
      <c r="J537" s="48">
        <f t="shared" ref="J537:X537" si="326">IF(J131&lt;0, 1, 0)</f>
        <v>0</v>
      </c>
      <c r="K537" s="48">
        <f t="shared" si="326"/>
        <v>0</v>
      </c>
      <c r="L537" s="48">
        <f t="shared" si="326"/>
        <v>0</v>
      </c>
      <c r="M537" s="48">
        <f t="shared" si="326"/>
        <v>0</v>
      </c>
      <c r="N537" s="48">
        <f t="shared" si="326"/>
        <v>0</v>
      </c>
      <c r="O537" s="48">
        <f t="shared" si="326"/>
        <v>0</v>
      </c>
      <c r="P537" s="48">
        <f t="shared" si="326"/>
        <v>0</v>
      </c>
      <c r="Q537" s="48">
        <f t="shared" si="326"/>
        <v>0</v>
      </c>
      <c r="R537" s="48">
        <f t="shared" si="326"/>
        <v>0</v>
      </c>
      <c r="S537" s="48">
        <f t="shared" si="326"/>
        <v>0</v>
      </c>
      <c r="T537" s="48">
        <f t="shared" si="326"/>
        <v>0</v>
      </c>
      <c r="U537" s="48">
        <f t="shared" si="326"/>
        <v>0</v>
      </c>
      <c r="V537" s="48">
        <f t="shared" si="326"/>
        <v>0</v>
      </c>
      <c r="W537" s="48">
        <f t="shared" si="326"/>
        <v>0</v>
      </c>
      <c r="X537" s="48">
        <f t="shared" si="326"/>
        <v>0</v>
      </c>
      <c r="AV537" s="115" t="str">
        <f t="shared" si="270"/>
        <v>RBZOKEHAMPTON HOSPITAL</v>
      </c>
      <c r="AW537" s="116" t="s">
        <v>8180</v>
      </c>
      <c r="AX537" s="116" t="s">
        <v>9082</v>
      </c>
      <c r="AY537" s="116" t="s">
        <v>8180</v>
      </c>
      <c r="AZ537" s="116" t="s">
        <v>9082</v>
      </c>
      <c r="BA537" s="116" t="str">
        <f t="shared" si="271"/>
        <v>RBZ</v>
      </c>
    </row>
    <row r="538" spans="4:53" hidden="1" x14ac:dyDescent="0.2">
      <c r="D538" s="36">
        <f t="shared" si="279"/>
        <v>0</v>
      </c>
      <c r="J538" s="48">
        <f t="shared" ref="J538:X538" si="327">IF(J132&lt;0, 1, 0)</f>
        <v>0</v>
      </c>
      <c r="K538" s="48">
        <f t="shared" si="327"/>
        <v>0</v>
      </c>
      <c r="L538" s="48">
        <f t="shared" si="327"/>
        <v>0</v>
      </c>
      <c r="M538" s="48">
        <f t="shared" si="327"/>
        <v>0</v>
      </c>
      <c r="N538" s="48">
        <f t="shared" si="327"/>
        <v>0</v>
      </c>
      <c r="O538" s="48">
        <f t="shared" si="327"/>
        <v>0</v>
      </c>
      <c r="P538" s="48">
        <f t="shared" si="327"/>
        <v>0</v>
      </c>
      <c r="Q538" s="48">
        <f t="shared" si="327"/>
        <v>0</v>
      </c>
      <c r="R538" s="48">
        <f t="shared" si="327"/>
        <v>0</v>
      </c>
      <c r="S538" s="48">
        <f t="shared" si="327"/>
        <v>0</v>
      </c>
      <c r="T538" s="48">
        <f t="shared" si="327"/>
        <v>0</v>
      </c>
      <c r="U538" s="48">
        <f t="shared" si="327"/>
        <v>0</v>
      </c>
      <c r="V538" s="48">
        <f t="shared" si="327"/>
        <v>0</v>
      </c>
      <c r="W538" s="48">
        <f t="shared" si="327"/>
        <v>0</v>
      </c>
      <c r="X538" s="48">
        <f t="shared" si="327"/>
        <v>0</v>
      </c>
      <c r="AV538" s="115" t="str">
        <f t="shared" si="270"/>
        <v>RBZOTTERY ST MARY HOSPITAL</v>
      </c>
      <c r="AW538" s="116" t="s">
        <v>8181</v>
      </c>
      <c r="AX538" s="116" t="s">
        <v>9083</v>
      </c>
      <c r="AY538" s="116" t="s">
        <v>8181</v>
      </c>
      <c r="AZ538" s="116" t="s">
        <v>9083</v>
      </c>
      <c r="BA538" s="116" t="str">
        <f t="shared" si="271"/>
        <v>RBZ</v>
      </c>
    </row>
    <row r="539" spans="4:53" hidden="1" x14ac:dyDescent="0.2">
      <c r="D539" s="36">
        <f t="shared" si="279"/>
        <v>0</v>
      </c>
      <c r="J539" s="48">
        <f t="shared" ref="J539:X539" si="328">IF(J133&lt;0, 1, 0)</f>
        <v>0</v>
      </c>
      <c r="K539" s="48">
        <f t="shared" si="328"/>
        <v>0</v>
      </c>
      <c r="L539" s="48">
        <f t="shared" si="328"/>
        <v>0</v>
      </c>
      <c r="M539" s="48">
        <f t="shared" si="328"/>
        <v>0</v>
      </c>
      <c r="N539" s="48">
        <f t="shared" si="328"/>
        <v>0</v>
      </c>
      <c r="O539" s="48">
        <f t="shared" si="328"/>
        <v>0</v>
      </c>
      <c r="P539" s="48">
        <f t="shared" si="328"/>
        <v>0</v>
      </c>
      <c r="Q539" s="48">
        <f t="shared" si="328"/>
        <v>0</v>
      </c>
      <c r="R539" s="48">
        <f t="shared" si="328"/>
        <v>0</v>
      </c>
      <c r="S539" s="48">
        <f t="shared" si="328"/>
        <v>0</v>
      </c>
      <c r="T539" s="48">
        <f t="shared" si="328"/>
        <v>0</v>
      </c>
      <c r="U539" s="48">
        <f t="shared" si="328"/>
        <v>0</v>
      </c>
      <c r="V539" s="48">
        <f t="shared" si="328"/>
        <v>0</v>
      </c>
      <c r="W539" s="48">
        <f t="shared" si="328"/>
        <v>0</v>
      </c>
      <c r="X539" s="48">
        <f t="shared" si="328"/>
        <v>0</v>
      </c>
      <c r="AV539" s="115" t="str">
        <f t="shared" si="270"/>
        <v>RBZSEATON HOSPITAL</v>
      </c>
      <c r="AW539" s="116" t="s">
        <v>8182</v>
      </c>
      <c r="AX539" s="116" t="s">
        <v>9084</v>
      </c>
      <c r="AY539" s="116" t="s">
        <v>8182</v>
      </c>
      <c r="AZ539" s="116" t="s">
        <v>9084</v>
      </c>
      <c r="BA539" s="116" t="str">
        <f t="shared" si="271"/>
        <v>RBZ</v>
      </c>
    </row>
    <row r="540" spans="4:53" hidden="1" x14ac:dyDescent="0.2">
      <c r="D540" s="36">
        <f t="shared" si="279"/>
        <v>0</v>
      </c>
      <c r="J540" s="48">
        <f t="shared" ref="J540:X540" si="329">IF(J134&lt;0, 1, 0)</f>
        <v>0</v>
      </c>
      <c r="K540" s="48">
        <f t="shared" si="329"/>
        <v>0</v>
      </c>
      <c r="L540" s="48">
        <f t="shared" si="329"/>
        <v>0</v>
      </c>
      <c r="M540" s="48">
        <f t="shared" si="329"/>
        <v>0</v>
      </c>
      <c r="N540" s="48">
        <f t="shared" si="329"/>
        <v>0</v>
      </c>
      <c r="O540" s="48">
        <f t="shared" si="329"/>
        <v>0</v>
      </c>
      <c r="P540" s="48">
        <f t="shared" si="329"/>
        <v>0</v>
      </c>
      <c r="Q540" s="48">
        <f t="shared" si="329"/>
        <v>0</v>
      </c>
      <c r="R540" s="48">
        <f t="shared" si="329"/>
        <v>0</v>
      </c>
      <c r="S540" s="48">
        <f t="shared" si="329"/>
        <v>0</v>
      </c>
      <c r="T540" s="48">
        <f t="shared" si="329"/>
        <v>0</v>
      </c>
      <c r="U540" s="48">
        <f t="shared" si="329"/>
        <v>0</v>
      </c>
      <c r="V540" s="48">
        <f t="shared" si="329"/>
        <v>0</v>
      </c>
      <c r="W540" s="48">
        <f t="shared" si="329"/>
        <v>0</v>
      </c>
      <c r="X540" s="48">
        <f t="shared" si="329"/>
        <v>0</v>
      </c>
      <c r="AV540" s="115" t="str">
        <f t="shared" si="270"/>
        <v>RBZSIDMOUTH HOSPITAL</v>
      </c>
      <c r="AW540" s="116" t="s">
        <v>8183</v>
      </c>
      <c r="AX540" s="116" t="s">
        <v>9085</v>
      </c>
      <c r="AY540" s="116" t="s">
        <v>8183</v>
      </c>
      <c r="AZ540" s="116" t="s">
        <v>9085</v>
      </c>
      <c r="BA540" s="116" t="str">
        <f t="shared" si="271"/>
        <v>RBZ</v>
      </c>
    </row>
    <row r="541" spans="4:53" hidden="1" x14ac:dyDescent="0.2">
      <c r="D541" s="36">
        <f t="shared" si="279"/>
        <v>0</v>
      </c>
      <c r="J541" s="48">
        <f t="shared" ref="J541:X541" si="330">IF(J135&lt;0, 1, 0)</f>
        <v>0</v>
      </c>
      <c r="K541" s="48">
        <f t="shared" si="330"/>
        <v>0</v>
      </c>
      <c r="L541" s="48">
        <f t="shared" si="330"/>
        <v>0</v>
      </c>
      <c r="M541" s="48">
        <f t="shared" si="330"/>
        <v>0</v>
      </c>
      <c r="N541" s="48">
        <f t="shared" si="330"/>
        <v>0</v>
      </c>
      <c r="O541" s="48">
        <f t="shared" si="330"/>
        <v>0</v>
      </c>
      <c r="P541" s="48">
        <f t="shared" si="330"/>
        <v>0</v>
      </c>
      <c r="Q541" s="48">
        <f t="shared" si="330"/>
        <v>0</v>
      </c>
      <c r="R541" s="48">
        <f t="shared" si="330"/>
        <v>0</v>
      </c>
      <c r="S541" s="48">
        <f t="shared" si="330"/>
        <v>0</v>
      </c>
      <c r="T541" s="48">
        <f t="shared" si="330"/>
        <v>0</v>
      </c>
      <c r="U541" s="48">
        <f t="shared" si="330"/>
        <v>0</v>
      </c>
      <c r="V541" s="48">
        <f t="shared" si="330"/>
        <v>0</v>
      </c>
      <c r="W541" s="48">
        <f t="shared" si="330"/>
        <v>0</v>
      </c>
      <c r="X541" s="48">
        <f t="shared" si="330"/>
        <v>0</v>
      </c>
      <c r="AV541" s="115" t="str">
        <f t="shared" si="270"/>
        <v>RBZSOUTH MOLTON HOSPITAL - RBZ99</v>
      </c>
      <c r="AW541" s="116" t="s">
        <v>91</v>
      </c>
      <c r="AX541" s="116" t="s">
        <v>10203</v>
      </c>
      <c r="AY541" s="116" t="s">
        <v>91</v>
      </c>
      <c r="AZ541" s="116" t="s">
        <v>9086</v>
      </c>
      <c r="BA541" s="116" t="str">
        <f t="shared" si="271"/>
        <v>RBZ</v>
      </c>
    </row>
    <row r="542" spans="4:53" hidden="1" x14ac:dyDescent="0.2">
      <c r="D542" s="36">
        <f t="shared" si="279"/>
        <v>0</v>
      </c>
      <c r="J542" s="48">
        <f t="shared" ref="J542:X542" si="331">IF(J136&lt;0, 1, 0)</f>
        <v>0</v>
      </c>
      <c r="K542" s="48">
        <f t="shared" si="331"/>
        <v>0</v>
      </c>
      <c r="L542" s="48">
        <f t="shared" si="331"/>
        <v>0</v>
      </c>
      <c r="M542" s="48">
        <f t="shared" si="331"/>
        <v>0</v>
      </c>
      <c r="N542" s="48">
        <f t="shared" si="331"/>
        <v>0</v>
      </c>
      <c r="O542" s="48">
        <f t="shared" si="331"/>
        <v>0</v>
      </c>
      <c r="P542" s="48">
        <f t="shared" si="331"/>
        <v>0</v>
      </c>
      <c r="Q542" s="48">
        <f t="shared" si="331"/>
        <v>0</v>
      </c>
      <c r="R542" s="48">
        <f t="shared" si="331"/>
        <v>0</v>
      </c>
      <c r="S542" s="48">
        <f t="shared" si="331"/>
        <v>0</v>
      </c>
      <c r="T542" s="48">
        <f t="shared" si="331"/>
        <v>0</v>
      </c>
      <c r="U542" s="48">
        <f t="shared" si="331"/>
        <v>0</v>
      </c>
      <c r="V542" s="48">
        <f t="shared" si="331"/>
        <v>0</v>
      </c>
      <c r="W542" s="48">
        <f t="shared" si="331"/>
        <v>0</v>
      </c>
      <c r="X542" s="48">
        <f t="shared" si="331"/>
        <v>0</v>
      </c>
      <c r="AV542" s="115" t="str">
        <f t="shared" si="270"/>
        <v>RBZTIVERTON AND DISTRICT HOSPITAL</v>
      </c>
      <c r="AW542" s="116" t="s">
        <v>8184</v>
      </c>
      <c r="AX542" s="116" t="s">
        <v>9087</v>
      </c>
      <c r="AY542" s="116" t="s">
        <v>8184</v>
      </c>
      <c r="AZ542" s="116" t="s">
        <v>9087</v>
      </c>
      <c r="BA542" s="116" t="str">
        <f t="shared" si="271"/>
        <v>RBZ</v>
      </c>
    </row>
    <row r="543" spans="4:53" hidden="1" x14ac:dyDescent="0.2">
      <c r="D543" s="36">
        <f t="shared" si="279"/>
        <v>0</v>
      </c>
      <c r="J543" s="48">
        <f t="shared" ref="J543:X543" si="332">IF(J137&lt;0, 1, 0)</f>
        <v>0</v>
      </c>
      <c r="K543" s="48">
        <f t="shared" si="332"/>
        <v>0</v>
      </c>
      <c r="L543" s="48">
        <f t="shared" si="332"/>
        <v>0</v>
      </c>
      <c r="M543" s="48">
        <f t="shared" si="332"/>
        <v>0</v>
      </c>
      <c r="N543" s="48">
        <f t="shared" si="332"/>
        <v>0</v>
      </c>
      <c r="O543" s="48">
        <f t="shared" si="332"/>
        <v>0</v>
      </c>
      <c r="P543" s="48">
        <f t="shared" si="332"/>
        <v>0</v>
      </c>
      <c r="Q543" s="48">
        <f t="shared" si="332"/>
        <v>0</v>
      </c>
      <c r="R543" s="48">
        <f t="shared" si="332"/>
        <v>0</v>
      </c>
      <c r="S543" s="48">
        <f t="shared" si="332"/>
        <v>0</v>
      </c>
      <c r="T543" s="48">
        <f t="shared" si="332"/>
        <v>0</v>
      </c>
      <c r="U543" s="48">
        <f t="shared" si="332"/>
        <v>0</v>
      </c>
      <c r="V543" s="48">
        <f t="shared" si="332"/>
        <v>0</v>
      </c>
      <c r="W543" s="48">
        <f t="shared" si="332"/>
        <v>0</v>
      </c>
      <c r="X543" s="48">
        <f t="shared" si="332"/>
        <v>0</v>
      </c>
      <c r="AV543" s="115" t="str">
        <f t="shared" si="270"/>
        <v>RBZTORRINGTON HOSPITAL - RBZ98</v>
      </c>
      <c r="AW543" s="116" t="s">
        <v>92</v>
      </c>
      <c r="AX543" s="116" t="s">
        <v>10204</v>
      </c>
      <c r="AY543" s="116" t="s">
        <v>92</v>
      </c>
      <c r="AZ543" s="116" t="s">
        <v>9088</v>
      </c>
      <c r="BA543" s="116" t="str">
        <f t="shared" si="271"/>
        <v>RBZ</v>
      </c>
    </row>
    <row r="544" spans="4:53" hidden="1" x14ac:dyDescent="0.2">
      <c r="D544" s="36">
        <f t="shared" si="279"/>
        <v>0</v>
      </c>
      <c r="J544" s="48">
        <f t="shared" ref="J544:X544" si="333">IF(J138&lt;0, 1, 0)</f>
        <v>0</v>
      </c>
      <c r="K544" s="48">
        <f t="shared" si="333"/>
        <v>0</v>
      </c>
      <c r="L544" s="48">
        <f t="shared" si="333"/>
        <v>0</v>
      </c>
      <c r="M544" s="48">
        <f t="shared" si="333"/>
        <v>0</v>
      </c>
      <c r="N544" s="48">
        <f t="shared" si="333"/>
        <v>0</v>
      </c>
      <c r="O544" s="48">
        <f t="shared" si="333"/>
        <v>0</v>
      </c>
      <c r="P544" s="48">
        <f t="shared" si="333"/>
        <v>0</v>
      </c>
      <c r="Q544" s="48">
        <f t="shared" si="333"/>
        <v>0</v>
      </c>
      <c r="R544" s="48">
        <f t="shared" si="333"/>
        <v>0</v>
      </c>
      <c r="S544" s="48">
        <f t="shared" si="333"/>
        <v>0</v>
      </c>
      <c r="T544" s="48">
        <f t="shared" si="333"/>
        <v>0</v>
      </c>
      <c r="U544" s="48">
        <f t="shared" si="333"/>
        <v>0</v>
      </c>
      <c r="V544" s="48">
        <f t="shared" si="333"/>
        <v>0</v>
      </c>
      <c r="W544" s="48">
        <f t="shared" si="333"/>
        <v>0</v>
      </c>
      <c r="X544" s="48">
        <f t="shared" si="333"/>
        <v>0</v>
      </c>
      <c r="AV544" s="115" t="str">
        <f t="shared" si="270"/>
        <v>RBZWHIPTON HOSPITAL</v>
      </c>
      <c r="AW544" s="116" t="s">
        <v>8185</v>
      </c>
      <c r="AX544" s="116" t="s">
        <v>9089</v>
      </c>
      <c r="AY544" s="116" t="s">
        <v>8185</v>
      </c>
      <c r="AZ544" s="116" t="s">
        <v>9089</v>
      </c>
      <c r="BA544" s="116" t="str">
        <f t="shared" si="271"/>
        <v>RBZ</v>
      </c>
    </row>
    <row r="545" spans="4:53" hidden="1" x14ac:dyDescent="0.2">
      <c r="D545" s="36">
        <f t="shared" si="279"/>
        <v>0</v>
      </c>
      <c r="J545" s="48">
        <f t="shared" ref="J545:X545" si="334">IF(J139&lt;0, 1, 0)</f>
        <v>0</v>
      </c>
      <c r="K545" s="48">
        <f t="shared" si="334"/>
        <v>0</v>
      </c>
      <c r="L545" s="48">
        <f t="shared" si="334"/>
        <v>0</v>
      </c>
      <c r="M545" s="48">
        <f t="shared" si="334"/>
        <v>0</v>
      </c>
      <c r="N545" s="48">
        <f t="shared" si="334"/>
        <v>0</v>
      </c>
      <c r="O545" s="48">
        <f t="shared" si="334"/>
        <v>0</v>
      </c>
      <c r="P545" s="48">
        <f t="shared" si="334"/>
        <v>0</v>
      </c>
      <c r="Q545" s="48">
        <f t="shared" si="334"/>
        <v>0</v>
      </c>
      <c r="R545" s="48">
        <f t="shared" si="334"/>
        <v>0</v>
      </c>
      <c r="S545" s="48">
        <f t="shared" si="334"/>
        <v>0</v>
      </c>
      <c r="T545" s="48">
        <f t="shared" si="334"/>
        <v>0</v>
      </c>
      <c r="U545" s="48">
        <f t="shared" si="334"/>
        <v>0</v>
      </c>
      <c r="V545" s="48">
        <f t="shared" si="334"/>
        <v>0</v>
      </c>
      <c r="W545" s="48">
        <f t="shared" si="334"/>
        <v>0</v>
      </c>
      <c r="X545" s="48">
        <f t="shared" si="334"/>
        <v>0</v>
      </c>
      <c r="AV545" s="115" t="str">
        <f t="shared" si="270"/>
        <v>RC1BEDFORD HOSPITAL NORTH WING - RC111</v>
      </c>
      <c r="AW545" s="116" t="s">
        <v>93</v>
      </c>
      <c r="AX545" s="116" t="s">
        <v>10205</v>
      </c>
      <c r="AY545" s="116" t="s">
        <v>93</v>
      </c>
      <c r="AZ545" s="116" t="s">
        <v>9090</v>
      </c>
      <c r="BA545" s="116" t="str">
        <f t="shared" si="271"/>
        <v>RC1</v>
      </c>
    </row>
    <row r="546" spans="4:53" hidden="1" x14ac:dyDescent="0.2">
      <c r="D546" s="36">
        <f t="shared" si="279"/>
        <v>0</v>
      </c>
      <c r="J546" s="48">
        <f t="shared" ref="J546:X546" si="335">IF(J140&lt;0, 1, 0)</f>
        <v>0</v>
      </c>
      <c r="K546" s="48">
        <f t="shared" si="335"/>
        <v>0</v>
      </c>
      <c r="L546" s="48">
        <f t="shared" si="335"/>
        <v>0</v>
      </c>
      <c r="M546" s="48">
        <f t="shared" si="335"/>
        <v>0</v>
      </c>
      <c r="N546" s="48">
        <f t="shared" si="335"/>
        <v>0</v>
      </c>
      <c r="O546" s="48">
        <f t="shared" si="335"/>
        <v>0</v>
      </c>
      <c r="P546" s="48">
        <f t="shared" si="335"/>
        <v>0</v>
      </c>
      <c r="Q546" s="48">
        <f t="shared" si="335"/>
        <v>0</v>
      </c>
      <c r="R546" s="48">
        <f t="shared" si="335"/>
        <v>0</v>
      </c>
      <c r="S546" s="48">
        <f t="shared" si="335"/>
        <v>0</v>
      </c>
      <c r="T546" s="48">
        <f t="shared" si="335"/>
        <v>0</v>
      </c>
      <c r="U546" s="48">
        <f t="shared" si="335"/>
        <v>0</v>
      </c>
      <c r="V546" s="48">
        <f t="shared" si="335"/>
        <v>0</v>
      </c>
      <c r="W546" s="48">
        <f t="shared" si="335"/>
        <v>0</v>
      </c>
      <c r="X546" s="48">
        <f t="shared" si="335"/>
        <v>0</v>
      </c>
      <c r="AV546" s="115" t="str">
        <f t="shared" si="270"/>
        <v>RC1BEDFORD HOSPITAL SOUTH WING - RC110</v>
      </c>
      <c r="AW546" s="116" t="s">
        <v>0</v>
      </c>
      <c r="AX546" s="116" t="s">
        <v>10206</v>
      </c>
      <c r="AY546" s="116" t="s">
        <v>0</v>
      </c>
      <c r="AZ546" s="116" t="s">
        <v>9091</v>
      </c>
      <c r="BA546" s="116" t="str">
        <f t="shared" si="271"/>
        <v>RC1</v>
      </c>
    </row>
    <row r="547" spans="4:53" hidden="1" x14ac:dyDescent="0.2">
      <c r="D547" s="36">
        <f t="shared" si="279"/>
        <v>0</v>
      </c>
      <c r="J547" s="48">
        <f t="shared" ref="J547:X547" si="336">IF(J141&lt;0, 1, 0)</f>
        <v>0</v>
      </c>
      <c r="K547" s="48">
        <f t="shared" si="336"/>
        <v>0</v>
      </c>
      <c r="L547" s="48">
        <f t="shared" si="336"/>
        <v>0</v>
      </c>
      <c r="M547" s="48">
        <f t="shared" si="336"/>
        <v>0</v>
      </c>
      <c r="N547" s="48">
        <f t="shared" si="336"/>
        <v>0</v>
      </c>
      <c r="O547" s="48">
        <f t="shared" si="336"/>
        <v>0</v>
      </c>
      <c r="P547" s="48">
        <f t="shared" si="336"/>
        <v>0</v>
      </c>
      <c r="Q547" s="48">
        <f t="shared" si="336"/>
        <v>0</v>
      </c>
      <c r="R547" s="48">
        <f t="shared" si="336"/>
        <v>0</v>
      </c>
      <c r="S547" s="48">
        <f t="shared" si="336"/>
        <v>0</v>
      </c>
      <c r="T547" s="48">
        <f t="shared" si="336"/>
        <v>0</v>
      </c>
      <c r="U547" s="48">
        <f t="shared" si="336"/>
        <v>0</v>
      </c>
      <c r="V547" s="48">
        <f t="shared" si="336"/>
        <v>0</v>
      </c>
      <c r="W547" s="48">
        <f t="shared" si="336"/>
        <v>0</v>
      </c>
      <c r="X547" s="48">
        <f t="shared" si="336"/>
        <v>0</v>
      </c>
      <c r="AV547" s="115" t="str">
        <f t="shared" ref="AV547:AV610" si="337">CONCATENATE(LEFT(AW547, 3),AX547)</f>
        <v>RC3CENTRAL MIDDLESEX HOSPITAL - RC321</v>
      </c>
      <c r="AW547" s="116" t="s">
        <v>2</v>
      </c>
      <c r="AX547" s="116" t="s">
        <v>10207</v>
      </c>
      <c r="AY547" s="116" t="s">
        <v>2</v>
      </c>
      <c r="AZ547" s="116" t="s">
        <v>9092</v>
      </c>
      <c r="BA547" s="116" t="str">
        <f t="shared" ref="BA547:BA610" si="338">LEFT(AY547,3)</f>
        <v>RC3</v>
      </c>
    </row>
    <row r="548" spans="4:53" hidden="1" x14ac:dyDescent="0.2">
      <c r="D548" s="36">
        <f t="shared" si="279"/>
        <v>0</v>
      </c>
      <c r="J548" s="48">
        <f t="shared" ref="J548:X548" si="339">IF(J142&lt;0, 1, 0)</f>
        <v>0</v>
      </c>
      <c r="K548" s="48">
        <f t="shared" si="339"/>
        <v>0</v>
      </c>
      <c r="L548" s="48">
        <f t="shared" si="339"/>
        <v>0</v>
      </c>
      <c r="M548" s="48">
        <f t="shared" si="339"/>
        <v>0</v>
      </c>
      <c r="N548" s="48">
        <f t="shared" si="339"/>
        <v>0</v>
      </c>
      <c r="O548" s="48">
        <f t="shared" si="339"/>
        <v>0</v>
      </c>
      <c r="P548" s="48">
        <f t="shared" si="339"/>
        <v>0</v>
      </c>
      <c r="Q548" s="48">
        <f t="shared" si="339"/>
        <v>0</v>
      </c>
      <c r="R548" s="48">
        <f t="shared" si="339"/>
        <v>0</v>
      </c>
      <c r="S548" s="48">
        <f t="shared" si="339"/>
        <v>0</v>
      </c>
      <c r="T548" s="48">
        <f t="shared" si="339"/>
        <v>0</v>
      </c>
      <c r="U548" s="48">
        <f t="shared" si="339"/>
        <v>0</v>
      </c>
      <c r="V548" s="48">
        <f t="shared" si="339"/>
        <v>0</v>
      </c>
      <c r="W548" s="48">
        <f t="shared" si="339"/>
        <v>0</v>
      </c>
      <c r="X548" s="48">
        <f t="shared" si="339"/>
        <v>0</v>
      </c>
      <c r="AV548" s="115" t="str">
        <f t="shared" si="337"/>
        <v>RC3EALING HOSPITAL - RC368</v>
      </c>
      <c r="AW548" s="116" t="s">
        <v>1</v>
      </c>
      <c r="AX548" s="116" t="s">
        <v>10208</v>
      </c>
      <c r="AY548" s="116" t="s">
        <v>1</v>
      </c>
      <c r="AZ548" s="116" t="s">
        <v>9093</v>
      </c>
      <c r="BA548" s="116" t="str">
        <f t="shared" si="338"/>
        <v>RC3</v>
      </c>
    </row>
    <row r="549" spans="4:53" hidden="1" x14ac:dyDescent="0.2">
      <c r="D549" s="36">
        <f t="shared" si="279"/>
        <v>0</v>
      </c>
      <c r="J549" s="48">
        <f t="shared" ref="J549:X549" si="340">IF(J143&lt;0, 1, 0)</f>
        <v>0</v>
      </c>
      <c r="K549" s="48">
        <f t="shared" si="340"/>
        <v>0</v>
      </c>
      <c r="L549" s="48">
        <f t="shared" si="340"/>
        <v>0</v>
      </c>
      <c r="M549" s="48">
        <f t="shared" si="340"/>
        <v>0</v>
      </c>
      <c r="N549" s="48">
        <f t="shared" si="340"/>
        <v>0</v>
      </c>
      <c r="O549" s="48">
        <f t="shared" si="340"/>
        <v>0</v>
      </c>
      <c r="P549" s="48">
        <f t="shared" si="340"/>
        <v>0</v>
      </c>
      <c r="Q549" s="48">
        <f t="shared" si="340"/>
        <v>0</v>
      </c>
      <c r="R549" s="48">
        <f t="shared" si="340"/>
        <v>0</v>
      </c>
      <c r="S549" s="48">
        <f t="shared" si="340"/>
        <v>0</v>
      </c>
      <c r="T549" s="48">
        <f t="shared" si="340"/>
        <v>0</v>
      </c>
      <c r="U549" s="48">
        <f t="shared" si="340"/>
        <v>0</v>
      </c>
      <c r="V549" s="48">
        <f t="shared" si="340"/>
        <v>0</v>
      </c>
      <c r="W549" s="48">
        <f t="shared" si="340"/>
        <v>0</v>
      </c>
      <c r="X549" s="48">
        <f t="shared" si="340"/>
        <v>0</v>
      </c>
      <c r="AV549" s="115" t="str">
        <f t="shared" si="337"/>
        <v>RC3FROME COMMUNITY HOSPITAL</v>
      </c>
      <c r="AW549" s="116" t="s">
        <v>9017</v>
      </c>
      <c r="AX549" s="116" t="s">
        <v>3237</v>
      </c>
      <c r="AY549" s="116" t="s">
        <v>9017</v>
      </c>
      <c r="AZ549" s="116" t="s">
        <v>3237</v>
      </c>
      <c r="BA549" s="116" t="str">
        <f t="shared" si="338"/>
        <v>RC3</v>
      </c>
    </row>
    <row r="550" spans="4:53" hidden="1" x14ac:dyDescent="0.2">
      <c r="D550" s="36">
        <f t="shared" si="279"/>
        <v>0</v>
      </c>
      <c r="J550" s="48">
        <f t="shared" ref="J550:X550" si="341">IF(J144&lt;0, 1, 0)</f>
        <v>0</v>
      </c>
      <c r="K550" s="48">
        <f t="shared" si="341"/>
        <v>0</v>
      </c>
      <c r="L550" s="48">
        <f t="shared" si="341"/>
        <v>0</v>
      </c>
      <c r="M550" s="48">
        <f t="shared" si="341"/>
        <v>0</v>
      </c>
      <c r="N550" s="48">
        <f t="shared" si="341"/>
        <v>0</v>
      </c>
      <c r="O550" s="48">
        <f t="shared" si="341"/>
        <v>0</v>
      </c>
      <c r="P550" s="48">
        <f t="shared" si="341"/>
        <v>0</v>
      </c>
      <c r="Q550" s="48">
        <f t="shared" si="341"/>
        <v>0</v>
      </c>
      <c r="R550" s="48">
        <f t="shared" si="341"/>
        <v>0</v>
      </c>
      <c r="S550" s="48">
        <f t="shared" si="341"/>
        <v>0</v>
      </c>
      <c r="T550" s="48">
        <f t="shared" si="341"/>
        <v>0</v>
      </c>
      <c r="U550" s="48">
        <f t="shared" si="341"/>
        <v>0</v>
      </c>
      <c r="V550" s="48">
        <f t="shared" si="341"/>
        <v>0</v>
      </c>
      <c r="W550" s="48">
        <f t="shared" si="341"/>
        <v>0</v>
      </c>
      <c r="X550" s="48">
        <f t="shared" si="341"/>
        <v>0</v>
      </c>
      <c r="AV550" s="115" t="str">
        <f t="shared" si="337"/>
        <v xml:space="preserve">RC3NEW SPECIALTY-INTERMEDIATE CARE EALING </v>
      </c>
      <c r="AW550" s="116" t="s">
        <v>8141</v>
      </c>
      <c r="AX550" s="116" t="s">
        <v>8142</v>
      </c>
      <c r="AY550" s="116" t="s">
        <v>8141</v>
      </c>
      <c r="AZ550" s="116" t="s">
        <v>8142</v>
      </c>
      <c r="BA550" s="116" t="str">
        <f t="shared" si="338"/>
        <v>RC3</v>
      </c>
    </row>
    <row r="551" spans="4:53" hidden="1" x14ac:dyDescent="0.2">
      <c r="D551" s="36">
        <f t="shared" si="279"/>
        <v>0</v>
      </c>
      <c r="J551" s="48">
        <f t="shared" ref="J551:X551" si="342">IF(J145&lt;0, 1, 0)</f>
        <v>0</v>
      </c>
      <c r="K551" s="48">
        <f t="shared" si="342"/>
        <v>0</v>
      </c>
      <c r="L551" s="48">
        <f t="shared" si="342"/>
        <v>0</v>
      </c>
      <c r="M551" s="48">
        <f t="shared" si="342"/>
        <v>0</v>
      </c>
      <c r="N551" s="48">
        <f t="shared" si="342"/>
        <v>0</v>
      </c>
      <c r="O551" s="48">
        <f t="shared" si="342"/>
        <v>0</v>
      </c>
      <c r="P551" s="48">
        <f t="shared" si="342"/>
        <v>0</v>
      </c>
      <c r="Q551" s="48">
        <f t="shared" si="342"/>
        <v>0</v>
      </c>
      <c r="R551" s="48">
        <f t="shared" si="342"/>
        <v>0</v>
      </c>
      <c r="S551" s="48">
        <f t="shared" si="342"/>
        <v>0</v>
      </c>
      <c r="T551" s="48">
        <f t="shared" si="342"/>
        <v>0</v>
      </c>
      <c r="U551" s="48">
        <f t="shared" si="342"/>
        <v>0</v>
      </c>
      <c r="V551" s="48">
        <f t="shared" si="342"/>
        <v>0</v>
      </c>
      <c r="W551" s="48">
        <f t="shared" si="342"/>
        <v>0</v>
      </c>
      <c r="X551" s="48">
        <f t="shared" si="342"/>
        <v>0</v>
      </c>
      <c r="AV551" s="115" t="str">
        <f t="shared" si="337"/>
        <v>RC3THE MANOR HOUSE - RC328</v>
      </c>
      <c r="AW551" s="116" t="s">
        <v>3</v>
      </c>
      <c r="AX551" s="116" t="s">
        <v>10209</v>
      </c>
      <c r="AY551" s="116" t="s">
        <v>3</v>
      </c>
      <c r="AZ551" s="116" t="s">
        <v>9094</v>
      </c>
      <c r="BA551" s="116" t="str">
        <f t="shared" si="338"/>
        <v>RC3</v>
      </c>
    </row>
    <row r="552" spans="4:53" hidden="1" x14ac:dyDescent="0.2">
      <c r="D552" s="36">
        <f t="shared" si="279"/>
        <v>0</v>
      </c>
      <c r="J552" s="48">
        <f t="shared" ref="J552:X552" si="343">IF(J146&lt;0, 1, 0)</f>
        <v>0</v>
      </c>
      <c r="K552" s="48">
        <f t="shared" si="343"/>
        <v>0</v>
      </c>
      <c r="L552" s="48">
        <f t="shared" si="343"/>
        <v>0</v>
      </c>
      <c r="M552" s="48">
        <f t="shared" si="343"/>
        <v>0</v>
      </c>
      <c r="N552" s="48">
        <f t="shared" si="343"/>
        <v>0</v>
      </c>
      <c r="O552" s="48">
        <f t="shared" si="343"/>
        <v>0</v>
      </c>
      <c r="P552" s="48">
        <f t="shared" si="343"/>
        <v>0</v>
      </c>
      <c r="Q552" s="48">
        <f t="shared" si="343"/>
        <v>0</v>
      </c>
      <c r="R552" s="48">
        <f t="shared" si="343"/>
        <v>0</v>
      </c>
      <c r="S552" s="48">
        <f t="shared" si="343"/>
        <v>0</v>
      </c>
      <c r="T552" s="48">
        <f t="shared" si="343"/>
        <v>0</v>
      </c>
      <c r="U552" s="48">
        <f t="shared" si="343"/>
        <v>0</v>
      </c>
      <c r="V552" s="48">
        <f t="shared" si="343"/>
        <v>0</v>
      </c>
      <c r="W552" s="48">
        <f t="shared" si="343"/>
        <v>0</v>
      </c>
      <c r="X552" s="48">
        <f t="shared" si="343"/>
        <v>0</v>
      </c>
      <c r="AV552" s="115" t="str">
        <f t="shared" si="337"/>
        <v>RC3WILLESDEN CENTRE FOR HEALTH AND CARE - RC304</v>
      </c>
      <c r="AW552" s="116" t="s">
        <v>4</v>
      </c>
      <c r="AX552" s="116" t="s">
        <v>10210</v>
      </c>
      <c r="AY552" s="116" t="s">
        <v>4</v>
      </c>
      <c r="AZ552" s="116" t="s">
        <v>9095</v>
      </c>
      <c r="BA552" s="116" t="str">
        <f t="shared" si="338"/>
        <v>RC3</v>
      </c>
    </row>
    <row r="553" spans="4:53" hidden="1" x14ac:dyDescent="0.2">
      <c r="D553" s="36">
        <f t="shared" si="279"/>
        <v>0</v>
      </c>
      <c r="J553" s="48">
        <f t="shared" ref="J553:X553" si="344">IF(J147&lt;0, 1, 0)</f>
        <v>0</v>
      </c>
      <c r="K553" s="48">
        <f t="shared" si="344"/>
        <v>0</v>
      </c>
      <c r="L553" s="48">
        <f t="shared" si="344"/>
        <v>0</v>
      </c>
      <c r="M553" s="48">
        <f t="shared" si="344"/>
        <v>0</v>
      </c>
      <c r="N553" s="48">
        <f t="shared" si="344"/>
        <v>0</v>
      </c>
      <c r="O553" s="48">
        <f t="shared" si="344"/>
        <v>0</v>
      </c>
      <c r="P553" s="48">
        <f t="shared" si="344"/>
        <v>0</v>
      </c>
      <c r="Q553" s="48">
        <f t="shared" si="344"/>
        <v>0</v>
      </c>
      <c r="R553" s="48">
        <f t="shared" si="344"/>
        <v>0</v>
      </c>
      <c r="S553" s="48">
        <f t="shared" si="344"/>
        <v>0</v>
      </c>
      <c r="T553" s="48">
        <f t="shared" si="344"/>
        <v>0</v>
      </c>
      <c r="U553" s="48">
        <f t="shared" si="344"/>
        <v>0</v>
      </c>
      <c r="V553" s="48">
        <f t="shared" si="344"/>
        <v>0</v>
      </c>
      <c r="W553" s="48">
        <f t="shared" si="344"/>
        <v>0</v>
      </c>
      <c r="X553" s="48">
        <f t="shared" si="344"/>
        <v>0</v>
      </c>
      <c r="AV553" s="115" t="str">
        <f t="shared" si="337"/>
        <v>RC9LUTON AND DUNSTABLE HOSPITAL - RC971</v>
      </c>
      <c r="AW553" s="116" t="s">
        <v>5</v>
      </c>
      <c r="AX553" s="116" t="s">
        <v>10211</v>
      </c>
      <c r="AY553" s="116" t="s">
        <v>5</v>
      </c>
      <c r="AZ553" s="116" t="s">
        <v>9096</v>
      </c>
      <c r="BA553" s="116" t="str">
        <f t="shared" si="338"/>
        <v>RC9</v>
      </c>
    </row>
    <row r="554" spans="4:53" hidden="1" x14ac:dyDescent="0.2">
      <c r="D554" s="36">
        <f t="shared" si="279"/>
        <v>0</v>
      </c>
      <c r="J554" s="48">
        <f t="shared" ref="J554:X554" si="345">IF(J148&lt;0, 1, 0)</f>
        <v>0</v>
      </c>
      <c r="K554" s="48">
        <f t="shared" si="345"/>
        <v>0</v>
      </c>
      <c r="L554" s="48">
        <f t="shared" si="345"/>
        <v>0</v>
      </c>
      <c r="M554" s="48">
        <f t="shared" si="345"/>
        <v>0</v>
      </c>
      <c r="N554" s="48">
        <f t="shared" si="345"/>
        <v>0</v>
      </c>
      <c r="O554" s="48">
        <f t="shared" si="345"/>
        <v>0</v>
      </c>
      <c r="P554" s="48">
        <f t="shared" si="345"/>
        <v>0</v>
      </c>
      <c r="Q554" s="48">
        <f t="shared" si="345"/>
        <v>0</v>
      </c>
      <c r="R554" s="48">
        <f t="shared" si="345"/>
        <v>0</v>
      </c>
      <c r="S554" s="48">
        <f t="shared" si="345"/>
        <v>0</v>
      </c>
      <c r="T554" s="48">
        <f t="shared" si="345"/>
        <v>0</v>
      </c>
      <c r="U554" s="48">
        <f t="shared" si="345"/>
        <v>0</v>
      </c>
      <c r="V554" s="48">
        <f t="shared" si="345"/>
        <v>0</v>
      </c>
      <c r="W554" s="48">
        <f t="shared" si="345"/>
        <v>0</v>
      </c>
      <c r="X554" s="48">
        <f t="shared" si="345"/>
        <v>0</v>
      </c>
      <c r="AV554" s="115" t="str">
        <f t="shared" si="337"/>
        <v>RCBARCHWAYS INTERMEDIATE CARE UNIT</v>
      </c>
      <c r="AW554" s="120" t="s">
        <v>9909</v>
      </c>
      <c r="AX554" s="120" t="s">
        <v>9910</v>
      </c>
      <c r="AY554" s="120" t="s">
        <v>9909</v>
      </c>
      <c r="AZ554" s="120" t="s">
        <v>9910</v>
      </c>
      <c r="BA554" s="116" t="str">
        <f t="shared" si="338"/>
        <v>RCB</v>
      </c>
    </row>
    <row r="555" spans="4:53" hidden="1" x14ac:dyDescent="0.2">
      <c r="D555" s="36">
        <f t="shared" ref="D555:D618" si="346">IF(D143="", IF(E143="", 0,1),0)</f>
        <v>0</v>
      </c>
      <c r="J555" s="48">
        <f t="shared" ref="J555:X555" si="347">IF(J149&lt;0, 1, 0)</f>
        <v>0</v>
      </c>
      <c r="K555" s="48">
        <f t="shared" si="347"/>
        <v>0</v>
      </c>
      <c r="L555" s="48">
        <f t="shared" si="347"/>
        <v>0</v>
      </c>
      <c r="M555" s="48">
        <f t="shared" si="347"/>
        <v>0</v>
      </c>
      <c r="N555" s="48">
        <f t="shared" si="347"/>
        <v>0</v>
      </c>
      <c r="O555" s="48">
        <f t="shared" si="347"/>
        <v>0</v>
      </c>
      <c r="P555" s="48">
        <f t="shared" si="347"/>
        <v>0</v>
      </c>
      <c r="Q555" s="48">
        <f t="shared" si="347"/>
        <v>0</v>
      </c>
      <c r="R555" s="48">
        <f t="shared" si="347"/>
        <v>0</v>
      </c>
      <c r="S555" s="48">
        <f t="shared" si="347"/>
        <v>0</v>
      </c>
      <c r="T555" s="48">
        <f t="shared" si="347"/>
        <v>0</v>
      </c>
      <c r="U555" s="48">
        <f t="shared" si="347"/>
        <v>0</v>
      </c>
      <c r="V555" s="48">
        <f t="shared" si="347"/>
        <v>0</v>
      </c>
      <c r="W555" s="48">
        <f t="shared" si="347"/>
        <v>0</v>
      </c>
      <c r="X555" s="48">
        <f t="shared" si="347"/>
        <v>0</v>
      </c>
      <c r="AV555" s="115" t="str">
        <f t="shared" si="337"/>
        <v>RCBBOOTHAM PARK HOSPITAL - RCB16</v>
      </c>
      <c r="AW555" s="116" t="s">
        <v>6</v>
      </c>
      <c r="AX555" s="116" t="s">
        <v>10212</v>
      </c>
      <c r="AY555" s="116" t="s">
        <v>6</v>
      </c>
      <c r="AZ555" s="116" t="s">
        <v>3141</v>
      </c>
      <c r="BA555" s="116" t="str">
        <f t="shared" si="338"/>
        <v>RCB</v>
      </c>
    </row>
    <row r="556" spans="4:53" hidden="1" x14ac:dyDescent="0.2">
      <c r="D556" s="36">
        <f t="shared" si="346"/>
        <v>0</v>
      </c>
      <c r="J556" s="48">
        <f t="shared" ref="J556:X556" si="348">IF(J150&lt;0, 1, 0)</f>
        <v>0</v>
      </c>
      <c r="K556" s="48">
        <f t="shared" si="348"/>
        <v>0</v>
      </c>
      <c r="L556" s="48">
        <f t="shared" si="348"/>
        <v>0</v>
      </c>
      <c r="M556" s="48">
        <f t="shared" si="348"/>
        <v>0</v>
      </c>
      <c r="N556" s="48">
        <f t="shared" si="348"/>
        <v>0</v>
      </c>
      <c r="O556" s="48">
        <f t="shared" si="348"/>
        <v>0</v>
      </c>
      <c r="P556" s="48">
        <f t="shared" si="348"/>
        <v>0</v>
      </c>
      <c r="Q556" s="48">
        <f t="shared" si="348"/>
        <v>0</v>
      </c>
      <c r="R556" s="48">
        <f t="shared" si="348"/>
        <v>0</v>
      </c>
      <c r="S556" s="48">
        <f t="shared" si="348"/>
        <v>0</v>
      </c>
      <c r="T556" s="48">
        <f t="shared" si="348"/>
        <v>0</v>
      </c>
      <c r="U556" s="48">
        <f t="shared" si="348"/>
        <v>0</v>
      </c>
      <c r="V556" s="48">
        <f t="shared" si="348"/>
        <v>0</v>
      </c>
      <c r="W556" s="48">
        <f t="shared" si="348"/>
        <v>0</v>
      </c>
      <c r="X556" s="48">
        <f t="shared" si="348"/>
        <v>0</v>
      </c>
      <c r="AV556" s="115" t="str">
        <f t="shared" si="337"/>
        <v>RCBBRIDLINGTON AND DISTRICT HOSPITAL - RCBNH</v>
      </c>
      <c r="AW556" s="116" t="s">
        <v>52</v>
      </c>
      <c r="AX556" s="116" t="s">
        <v>10213</v>
      </c>
      <c r="AY556" s="116" t="s">
        <v>52</v>
      </c>
      <c r="AZ556" s="116" t="s">
        <v>9097</v>
      </c>
      <c r="BA556" s="116" t="str">
        <f t="shared" si="338"/>
        <v>RCB</v>
      </c>
    </row>
    <row r="557" spans="4:53" hidden="1" x14ac:dyDescent="0.2">
      <c r="D557" s="36">
        <f t="shared" si="346"/>
        <v>0</v>
      </c>
      <c r="J557" s="48">
        <f t="shared" ref="J557:X557" si="349">IF(J151&lt;0, 1, 0)</f>
        <v>0</v>
      </c>
      <c r="K557" s="48">
        <f t="shared" si="349"/>
        <v>0</v>
      </c>
      <c r="L557" s="48">
        <f t="shared" si="349"/>
        <v>0</v>
      </c>
      <c r="M557" s="48">
        <f t="shared" si="349"/>
        <v>0</v>
      </c>
      <c r="N557" s="48">
        <f t="shared" si="349"/>
        <v>0</v>
      </c>
      <c r="O557" s="48">
        <f t="shared" si="349"/>
        <v>0</v>
      </c>
      <c r="P557" s="48">
        <f t="shared" si="349"/>
        <v>0</v>
      </c>
      <c r="Q557" s="48">
        <f t="shared" si="349"/>
        <v>0</v>
      </c>
      <c r="R557" s="48">
        <f t="shared" si="349"/>
        <v>0</v>
      </c>
      <c r="S557" s="48">
        <f t="shared" si="349"/>
        <v>0</v>
      </c>
      <c r="T557" s="48">
        <f t="shared" si="349"/>
        <v>0</v>
      </c>
      <c r="U557" s="48">
        <f t="shared" si="349"/>
        <v>0</v>
      </c>
      <c r="V557" s="48">
        <f t="shared" si="349"/>
        <v>0</v>
      </c>
      <c r="W557" s="48">
        <f t="shared" si="349"/>
        <v>0</v>
      </c>
      <c r="X557" s="48">
        <f t="shared" si="349"/>
        <v>0</v>
      </c>
      <c r="AV557" s="115" t="str">
        <f t="shared" si="337"/>
        <v>RCBCROSS LANE HOSPITAL - RCBN1</v>
      </c>
      <c r="AW557" s="116" t="s">
        <v>53</v>
      </c>
      <c r="AX557" s="116" t="s">
        <v>10214</v>
      </c>
      <c r="AY557" s="116" t="s">
        <v>53</v>
      </c>
      <c r="AZ557" s="116" t="s">
        <v>9098</v>
      </c>
      <c r="BA557" s="116" t="str">
        <f t="shared" si="338"/>
        <v>RCB</v>
      </c>
    </row>
    <row r="558" spans="4:53" hidden="1" x14ac:dyDescent="0.2">
      <c r="D558" s="36">
        <f t="shared" si="346"/>
        <v>0</v>
      </c>
      <c r="J558" s="48">
        <f t="shared" ref="J558:X558" si="350">IF(J152&lt;0, 1, 0)</f>
        <v>0</v>
      </c>
      <c r="K558" s="48">
        <f t="shared" si="350"/>
        <v>0</v>
      </c>
      <c r="L558" s="48">
        <f t="shared" si="350"/>
        <v>0</v>
      </c>
      <c r="M558" s="48">
        <f t="shared" si="350"/>
        <v>0</v>
      </c>
      <c r="N558" s="48">
        <f t="shared" si="350"/>
        <v>0</v>
      </c>
      <c r="O558" s="48">
        <f t="shared" si="350"/>
        <v>0</v>
      </c>
      <c r="P558" s="48">
        <f t="shared" si="350"/>
        <v>0</v>
      </c>
      <c r="Q558" s="48">
        <f t="shared" si="350"/>
        <v>0</v>
      </c>
      <c r="R558" s="48">
        <f t="shared" si="350"/>
        <v>0</v>
      </c>
      <c r="S558" s="48">
        <f t="shared" si="350"/>
        <v>0</v>
      </c>
      <c r="T558" s="48">
        <f t="shared" si="350"/>
        <v>0</v>
      </c>
      <c r="U558" s="48">
        <f t="shared" si="350"/>
        <v>0</v>
      </c>
      <c r="V558" s="48">
        <f t="shared" si="350"/>
        <v>0</v>
      </c>
      <c r="W558" s="48">
        <f t="shared" si="350"/>
        <v>0</v>
      </c>
      <c r="X558" s="48">
        <f t="shared" si="350"/>
        <v>0</v>
      </c>
      <c r="AV558" s="115" t="str">
        <f t="shared" si="337"/>
        <v>RCBMALTON COMMUNITY HOSPITAL - RCBL8</v>
      </c>
      <c r="AW558" s="116" t="s">
        <v>54</v>
      </c>
      <c r="AX558" s="116" t="s">
        <v>10215</v>
      </c>
      <c r="AY558" s="116" t="s">
        <v>54</v>
      </c>
      <c r="AZ558" s="116" t="s">
        <v>9099</v>
      </c>
      <c r="BA558" s="116" t="str">
        <f t="shared" si="338"/>
        <v>RCB</v>
      </c>
    </row>
    <row r="559" spans="4:53" hidden="1" x14ac:dyDescent="0.2">
      <c r="D559" s="36">
        <f t="shared" si="346"/>
        <v>0</v>
      </c>
      <c r="J559" s="48">
        <f t="shared" ref="J559:X559" si="351">IF(J153&lt;0, 1, 0)</f>
        <v>0</v>
      </c>
      <c r="K559" s="48">
        <f t="shared" si="351"/>
        <v>0</v>
      </c>
      <c r="L559" s="48">
        <f t="shared" si="351"/>
        <v>0</v>
      </c>
      <c r="M559" s="48">
        <f t="shared" si="351"/>
        <v>0</v>
      </c>
      <c r="N559" s="48">
        <f t="shared" si="351"/>
        <v>0</v>
      </c>
      <c r="O559" s="48">
        <f t="shared" si="351"/>
        <v>0</v>
      </c>
      <c r="P559" s="48">
        <f t="shared" si="351"/>
        <v>0</v>
      </c>
      <c r="Q559" s="48">
        <f t="shared" si="351"/>
        <v>0</v>
      </c>
      <c r="R559" s="48">
        <f t="shared" si="351"/>
        <v>0</v>
      </c>
      <c r="S559" s="48">
        <f t="shared" si="351"/>
        <v>0</v>
      </c>
      <c r="T559" s="48">
        <f t="shared" si="351"/>
        <v>0</v>
      </c>
      <c r="U559" s="48">
        <f t="shared" si="351"/>
        <v>0</v>
      </c>
      <c r="V559" s="48">
        <f t="shared" si="351"/>
        <v>0</v>
      </c>
      <c r="W559" s="48">
        <f t="shared" si="351"/>
        <v>0</v>
      </c>
      <c r="X559" s="48">
        <f t="shared" si="351"/>
        <v>0</v>
      </c>
      <c r="AV559" s="115" t="str">
        <f t="shared" si="337"/>
        <v>RCBSCARBOROUGH GENERAL HOSPITAL - RCBCA</v>
      </c>
      <c r="AW559" s="116" t="s">
        <v>55</v>
      </c>
      <c r="AX559" s="116" t="s">
        <v>10216</v>
      </c>
      <c r="AY559" s="116" t="s">
        <v>55</v>
      </c>
      <c r="AZ559" s="116" t="s">
        <v>9100</v>
      </c>
      <c r="BA559" s="116" t="str">
        <f t="shared" si="338"/>
        <v>RCB</v>
      </c>
    </row>
    <row r="560" spans="4:53" hidden="1" x14ac:dyDescent="0.2">
      <c r="D560" s="36">
        <f t="shared" si="346"/>
        <v>0</v>
      </c>
      <c r="J560" s="48">
        <f t="shared" ref="J560:X560" si="352">IF(J154&lt;0, 1, 0)</f>
        <v>0</v>
      </c>
      <c r="K560" s="48">
        <f t="shared" si="352"/>
        <v>0</v>
      </c>
      <c r="L560" s="48">
        <f t="shared" si="352"/>
        <v>0</v>
      </c>
      <c r="M560" s="48">
        <f t="shared" si="352"/>
        <v>0</v>
      </c>
      <c r="N560" s="48">
        <f t="shared" si="352"/>
        <v>0</v>
      </c>
      <c r="O560" s="48">
        <f t="shared" si="352"/>
        <v>0</v>
      </c>
      <c r="P560" s="48">
        <f t="shared" si="352"/>
        <v>0</v>
      </c>
      <c r="Q560" s="48">
        <f t="shared" si="352"/>
        <v>0</v>
      </c>
      <c r="R560" s="48">
        <f t="shared" si="352"/>
        <v>0</v>
      </c>
      <c r="S560" s="48">
        <f t="shared" si="352"/>
        <v>0</v>
      </c>
      <c r="T560" s="48">
        <f t="shared" si="352"/>
        <v>0</v>
      </c>
      <c r="U560" s="48">
        <f t="shared" si="352"/>
        <v>0</v>
      </c>
      <c r="V560" s="48">
        <f t="shared" si="352"/>
        <v>0</v>
      </c>
      <c r="W560" s="48">
        <f t="shared" si="352"/>
        <v>0</v>
      </c>
      <c r="X560" s="48">
        <f t="shared" si="352"/>
        <v>0</v>
      </c>
      <c r="AV560" s="115" t="str">
        <f t="shared" si="337"/>
        <v>RCBSELBY AND DISTRICT WAR MEMORIAL HOSPITAL - RCB07</v>
      </c>
      <c r="AW560" s="116" t="s">
        <v>7</v>
      </c>
      <c r="AX560" s="116" t="s">
        <v>10217</v>
      </c>
      <c r="AY560" s="116" t="s">
        <v>7</v>
      </c>
      <c r="AZ560" s="116" t="s">
        <v>9101</v>
      </c>
      <c r="BA560" s="116" t="str">
        <f t="shared" si="338"/>
        <v>RCB</v>
      </c>
    </row>
    <row r="561" spans="4:53" hidden="1" x14ac:dyDescent="0.2">
      <c r="D561" s="36">
        <f t="shared" si="346"/>
        <v>0</v>
      </c>
      <c r="J561" s="48">
        <f t="shared" ref="J561:X561" si="353">IF(J155&lt;0, 1, 0)</f>
        <v>0</v>
      </c>
      <c r="K561" s="48">
        <f t="shared" si="353"/>
        <v>0</v>
      </c>
      <c r="L561" s="48">
        <f t="shared" si="353"/>
        <v>0</v>
      </c>
      <c r="M561" s="48">
        <f t="shared" si="353"/>
        <v>0</v>
      </c>
      <c r="N561" s="48">
        <f t="shared" si="353"/>
        <v>0</v>
      </c>
      <c r="O561" s="48">
        <f t="shared" si="353"/>
        <v>0</v>
      </c>
      <c r="P561" s="48">
        <f t="shared" si="353"/>
        <v>0</v>
      </c>
      <c r="Q561" s="48">
        <f t="shared" si="353"/>
        <v>0</v>
      </c>
      <c r="R561" s="48">
        <f t="shared" si="353"/>
        <v>0</v>
      </c>
      <c r="S561" s="48">
        <f t="shared" si="353"/>
        <v>0</v>
      </c>
      <c r="T561" s="48">
        <f t="shared" si="353"/>
        <v>0</v>
      </c>
      <c r="U561" s="48">
        <f t="shared" si="353"/>
        <v>0</v>
      </c>
      <c r="V561" s="48">
        <f t="shared" si="353"/>
        <v>0</v>
      </c>
      <c r="W561" s="48">
        <f t="shared" si="353"/>
        <v>0</v>
      </c>
      <c r="X561" s="48">
        <f t="shared" si="353"/>
        <v>0</v>
      </c>
      <c r="AV561" s="115" t="str">
        <f t="shared" si="337"/>
        <v>RCBST HELENS REHABILITATION HOSPITAL - RCBTV</v>
      </c>
      <c r="AW561" s="116" t="s">
        <v>8</v>
      </c>
      <c r="AX561" s="116" t="s">
        <v>10218</v>
      </c>
      <c r="AY561" s="116" t="s">
        <v>8</v>
      </c>
      <c r="AZ561" s="116" t="s">
        <v>9102</v>
      </c>
      <c r="BA561" s="116" t="str">
        <f t="shared" si="338"/>
        <v>RCB</v>
      </c>
    </row>
    <row r="562" spans="4:53" hidden="1" x14ac:dyDescent="0.2">
      <c r="D562" s="36">
        <f t="shared" si="346"/>
        <v>0</v>
      </c>
      <c r="J562" s="48">
        <f t="shared" ref="J562:X562" si="354">IF(J156&lt;0, 1, 0)</f>
        <v>0</v>
      </c>
      <c r="K562" s="48">
        <f t="shared" si="354"/>
        <v>0</v>
      </c>
      <c r="L562" s="48">
        <f t="shared" si="354"/>
        <v>0</v>
      </c>
      <c r="M562" s="48">
        <f t="shared" si="354"/>
        <v>0</v>
      </c>
      <c r="N562" s="48">
        <f t="shared" si="354"/>
        <v>0</v>
      </c>
      <c r="O562" s="48">
        <f t="shared" si="354"/>
        <v>0</v>
      </c>
      <c r="P562" s="48">
        <f t="shared" si="354"/>
        <v>0</v>
      </c>
      <c r="Q562" s="48">
        <f t="shared" si="354"/>
        <v>0</v>
      </c>
      <c r="R562" s="48">
        <f t="shared" si="354"/>
        <v>0</v>
      </c>
      <c r="S562" s="48">
        <f t="shared" si="354"/>
        <v>0</v>
      </c>
      <c r="T562" s="48">
        <f t="shared" si="354"/>
        <v>0</v>
      </c>
      <c r="U562" s="48">
        <f t="shared" si="354"/>
        <v>0</v>
      </c>
      <c r="V562" s="48">
        <f t="shared" si="354"/>
        <v>0</v>
      </c>
      <c r="W562" s="48">
        <f t="shared" si="354"/>
        <v>0</v>
      </c>
      <c r="X562" s="48">
        <f t="shared" si="354"/>
        <v>0</v>
      </c>
      <c r="AV562" s="115" t="str">
        <f t="shared" si="337"/>
        <v>RCBST MARY'S HOSPITAL - RCBN2</v>
      </c>
      <c r="AW562" s="116" t="s">
        <v>56</v>
      </c>
      <c r="AX562" s="116" t="s">
        <v>10219</v>
      </c>
      <c r="AY562" s="116" t="s">
        <v>56</v>
      </c>
      <c r="AZ562" s="116" t="s">
        <v>1253</v>
      </c>
      <c r="BA562" s="116" t="str">
        <f t="shared" si="338"/>
        <v>RCB</v>
      </c>
    </row>
    <row r="563" spans="4:53" hidden="1" x14ac:dyDescent="0.2">
      <c r="D563" s="36">
        <f t="shared" si="346"/>
        <v>0</v>
      </c>
      <c r="J563" s="48">
        <f t="shared" ref="J563:X563" si="355">IF(J157&lt;0, 1, 0)</f>
        <v>0</v>
      </c>
      <c r="K563" s="48">
        <f t="shared" si="355"/>
        <v>0</v>
      </c>
      <c r="L563" s="48">
        <f t="shared" si="355"/>
        <v>0</v>
      </c>
      <c r="M563" s="48">
        <f t="shared" si="355"/>
        <v>0</v>
      </c>
      <c r="N563" s="48">
        <f t="shared" si="355"/>
        <v>0</v>
      </c>
      <c r="O563" s="48">
        <f t="shared" si="355"/>
        <v>0</v>
      </c>
      <c r="P563" s="48">
        <f t="shared" si="355"/>
        <v>0</v>
      </c>
      <c r="Q563" s="48">
        <f t="shared" si="355"/>
        <v>0</v>
      </c>
      <c r="R563" s="48">
        <f t="shared" si="355"/>
        <v>0</v>
      </c>
      <c r="S563" s="48">
        <f t="shared" si="355"/>
        <v>0</v>
      </c>
      <c r="T563" s="48">
        <f t="shared" si="355"/>
        <v>0</v>
      </c>
      <c r="U563" s="48">
        <f t="shared" si="355"/>
        <v>0</v>
      </c>
      <c r="V563" s="48">
        <f t="shared" si="355"/>
        <v>0</v>
      </c>
      <c r="W563" s="48">
        <f t="shared" si="355"/>
        <v>0</v>
      </c>
      <c r="X563" s="48">
        <f t="shared" si="355"/>
        <v>0</v>
      </c>
      <c r="AV563" s="115" t="str">
        <f t="shared" si="337"/>
        <v>RCBST MONICAS HOSPITAL - RCB05</v>
      </c>
      <c r="AW563" s="116" t="s">
        <v>9</v>
      </c>
      <c r="AX563" s="116" t="s">
        <v>10220</v>
      </c>
      <c r="AY563" s="116" t="s">
        <v>9</v>
      </c>
      <c r="AZ563" s="116" t="s">
        <v>9103</v>
      </c>
      <c r="BA563" s="116" t="str">
        <f t="shared" si="338"/>
        <v>RCB</v>
      </c>
    </row>
    <row r="564" spans="4:53" hidden="1" x14ac:dyDescent="0.2">
      <c r="D564" s="36">
        <f t="shared" si="346"/>
        <v>0</v>
      </c>
      <c r="J564" s="48">
        <f t="shared" ref="J564:X564" si="356">IF(J158&lt;0, 1, 0)</f>
        <v>0</v>
      </c>
      <c r="K564" s="48">
        <f t="shared" si="356"/>
        <v>0</v>
      </c>
      <c r="L564" s="48">
        <f t="shared" si="356"/>
        <v>0</v>
      </c>
      <c r="M564" s="48">
        <f t="shared" si="356"/>
        <v>0</v>
      </c>
      <c r="N564" s="48">
        <f t="shared" si="356"/>
        <v>0</v>
      </c>
      <c r="O564" s="48">
        <f t="shared" si="356"/>
        <v>0</v>
      </c>
      <c r="P564" s="48">
        <f t="shared" si="356"/>
        <v>0</v>
      </c>
      <c r="Q564" s="48">
        <f t="shared" si="356"/>
        <v>0</v>
      </c>
      <c r="R564" s="48">
        <f t="shared" si="356"/>
        <v>0</v>
      </c>
      <c r="S564" s="48">
        <f t="shared" si="356"/>
        <v>0</v>
      </c>
      <c r="T564" s="48">
        <f t="shared" si="356"/>
        <v>0</v>
      </c>
      <c r="U564" s="48">
        <f t="shared" si="356"/>
        <v>0</v>
      </c>
      <c r="V564" s="48">
        <f t="shared" si="356"/>
        <v>0</v>
      </c>
      <c r="W564" s="48">
        <f t="shared" si="356"/>
        <v>0</v>
      </c>
      <c r="X564" s="48">
        <f t="shared" si="356"/>
        <v>0</v>
      </c>
      <c r="AV564" s="115" t="str">
        <f t="shared" si="337"/>
        <v>RCBWHITBY COMMUNITY HOSPITAL - RCBG1</v>
      </c>
      <c r="AW564" s="116" t="s">
        <v>57</v>
      </c>
      <c r="AX564" s="116" t="s">
        <v>10221</v>
      </c>
      <c r="AY564" s="116" t="s">
        <v>57</v>
      </c>
      <c r="AZ564" s="116" t="s">
        <v>9104</v>
      </c>
      <c r="BA564" s="116" t="str">
        <f t="shared" si="338"/>
        <v>RCB</v>
      </c>
    </row>
    <row r="565" spans="4:53" hidden="1" x14ac:dyDescent="0.2">
      <c r="D565" s="36">
        <f t="shared" si="346"/>
        <v>0</v>
      </c>
      <c r="J565" s="48">
        <f t="shared" ref="J565:X565" si="357">IF(J159&lt;0, 1, 0)</f>
        <v>0</v>
      </c>
      <c r="K565" s="48">
        <f t="shared" si="357"/>
        <v>0</v>
      </c>
      <c r="L565" s="48">
        <f t="shared" si="357"/>
        <v>0</v>
      </c>
      <c r="M565" s="48">
        <f t="shared" si="357"/>
        <v>0</v>
      </c>
      <c r="N565" s="48">
        <f t="shared" si="357"/>
        <v>0</v>
      </c>
      <c r="O565" s="48">
        <f t="shared" si="357"/>
        <v>0</v>
      </c>
      <c r="P565" s="48">
        <f t="shared" si="357"/>
        <v>0</v>
      </c>
      <c r="Q565" s="48">
        <f t="shared" si="357"/>
        <v>0</v>
      </c>
      <c r="R565" s="48">
        <f t="shared" si="357"/>
        <v>0</v>
      </c>
      <c r="S565" s="48">
        <f t="shared" si="357"/>
        <v>0</v>
      </c>
      <c r="T565" s="48">
        <f t="shared" si="357"/>
        <v>0</v>
      </c>
      <c r="U565" s="48">
        <f t="shared" si="357"/>
        <v>0</v>
      </c>
      <c r="V565" s="48">
        <f t="shared" si="357"/>
        <v>0</v>
      </c>
      <c r="W565" s="48">
        <f t="shared" si="357"/>
        <v>0</v>
      </c>
      <c r="X565" s="48">
        <f t="shared" si="357"/>
        <v>0</v>
      </c>
      <c r="AV565" s="115" t="str">
        <f t="shared" si="337"/>
        <v>RCBWHITE CROSS REHABILITATION HOSPITAL - RCBP9</v>
      </c>
      <c r="AW565" s="116" t="s">
        <v>10</v>
      </c>
      <c r="AX565" s="116" t="s">
        <v>10222</v>
      </c>
      <c r="AY565" s="116" t="s">
        <v>10</v>
      </c>
      <c r="AZ565" s="116" t="s">
        <v>9105</v>
      </c>
      <c r="BA565" s="116" t="str">
        <f t="shared" si="338"/>
        <v>RCB</v>
      </c>
    </row>
    <row r="566" spans="4:53" hidden="1" x14ac:dyDescent="0.2">
      <c r="D566" s="36">
        <f t="shared" si="346"/>
        <v>0</v>
      </c>
      <c r="J566" s="48">
        <f t="shared" ref="J566:X566" si="358">IF(J160&lt;0, 1, 0)</f>
        <v>0</v>
      </c>
      <c r="K566" s="48">
        <f t="shared" si="358"/>
        <v>0</v>
      </c>
      <c r="L566" s="48">
        <f t="shared" si="358"/>
        <v>0</v>
      </c>
      <c r="M566" s="48">
        <f t="shared" si="358"/>
        <v>0</v>
      </c>
      <c r="N566" s="48">
        <f t="shared" si="358"/>
        <v>0</v>
      </c>
      <c r="O566" s="48">
        <f t="shared" si="358"/>
        <v>0</v>
      </c>
      <c r="P566" s="48">
        <f t="shared" si="358"/>
        <v>0</v>
      </c>
      <c r="Q566" s="48">
        <f t="shared" si="358"/>
        <v>0</v>
      </c>
      <c r="R566" s="48">
        <f t="shared" si="358"/>
        <v>0</v>
      </c>
      <c r="S566" s="48">
        <f t="shared" si="358"/>
        <v>0</v>
      </c>
      <c r="T566" s="48">
        <f t="shared" si="358"/>
        <v>0</v>
      </c>
      <c r="U566" s="48">
        <f t="shared" si="358"/>
        <v>0</v>
      </c>
      <c r="V566" s="48">
        <f t="shared" si="358"/>
        <v>0</v>
      </c>
      <c r="W566" s="48">
        <f t="shared" si="358"/>
        <v>0</v>
      </c>
      <c r="X566" s="48">
        <f t="shared" si="358"/>
        <v>0</v>
      </c>
      <c r="AV566" s="115" t="str">
        <f t="shared" si="337"/>
        <v>RCBYORK HOSPITAL - RCB55</v>
      </c>
      <c r="AW566" s="116" t="s">
        <v>11</v>
      </c>
      <c r="AX566" s="116" t="s">
        <v>10223</v>
      </c>
      <c r="AY566" s="116" t="s">
        <v>11</v>
      </c>
      <c r="AZ566" s="116" t="s">
        <v>9106</v>
      </c>
      <c r="BA566" s="116" t="str">
        <f t="shared" si="338"/>
        <v>RCB</v>
      </c>
    </row>
    <row r="567" spans="4:53" hidden="1" x14ac:dyDescent="0.2">
      <c r="D567" s="36">
        <f t="shared" si="346"/>
        <v>0</v>
      </c>
      <c r="J567" s="48">
        <f t="shared" ref="J567:X567" si="359">IF(J161&lt;0, 1, 0)</f>
        <v>0</v>
      </c>
      <c r="K567" s="48">
        <f t="shared" si="359"/>
        <v>0</v>
      </c>
      <c r="L567" s="48">
        <f t="shared" si="359"/>
        <v>0</v>
      </c>
      <c r="M567" s="48">
        <f t="shared" si="359"/>
        <v>0</v>
      </c>
      <c r="N567" s="48">
        <f t="shared" si="359"/>
        <v>0</v>
      </c>
      <c r="O567" s="48">
        <f t="shared" si="359"/>
        <v>0</v>
      </c>
      <c r="P567" s="48">
        <f t="shared" si="359"/>
        <v>0</v>
      </c>
      <c r="Q567" s="48">
        <f t="shared" si="359"/>
        <v>0</v>
      </c>
      <c r="R567" s="48">
        <f t="shared" si="359"/>
        <v>0</v>
      </c>
      <c r="S567" s="48">
        <f t="shared" si="359"/>
        <v>0</v>
      </c>
      <c r="T567" s="48">
        <f t="shared" si="359"/>
        <v>0</v>
      </c>
      <c r="U567" s="48">
        <f t="shared" si="359"/>
        <v>0</v>
      </c>
      <c r="V567" s="48">
        <f t="shared" si="359"/>
        <v>0</v>
      </c>
      <c r="W567" s="48">
        <f t="shared" si="359"/>
        <v>0</v>
      </c>
      <c r="X567" s="48">
        <f t="shared" si="359"/>
        <v>0</v>
      </c>
      <c r="AV567" s="115" t="str">
        <f t="shared" si="337"/>
        <v>RCDHARROGATE DISTRICT HOSPITAL - RCD01</v>
      </c>
      <c r="AW567" s="116" t="s">
        <v>12</v>
      </c>
      <c r="AX567" s="116" t="s">
        <v>10224</v>
      </c>
      <c r="AY567" s="116" t="s">
        <v>12</v>
      </c>
      <c r="AZ567" s="116" t="s">
        <v>9107</v>
      </c>
      <c r="BA567" s="116" t="str">
        <f t="shared" si="338"/>
        <v>RCD</v>
      </c>
    </row>
    <row r="568" spans="4:53" hidden="1" x14ac:dyDescent="0.2">
      <c r="D568" s="36">
        <f t="shared" si="346"/>
        <v>0</v>
      </c>
      <c r="J568" s="48">
        <f t="shared" ref="J568:X568" si="360">IF(J162&lt;0, 1, 0)</f>
        <v>0</v>
      </c>
      <c r="K568" s="48">
        <f t="shared" si="360"/>
        <v>0</v>
      </c>
      <c r="L568" s="48">
        <f t="shared" si="360"/>
        <v>0</v>
      </c>
      <c r="M568" s="48">
        <f t="shared" si="360"/>
        <v>0</v>
      </c>
      <c r="N568" s="48">
        <f t="shared" si="360"/>
        <v>0</v>
      </c>
      <c r="O568" s="48">
        <f t="shared" si="360"/>
        <v>0</v>
      </c>
      <c r="P568" s="48">
        <f t="shared" si="360"/>
        <v>0</v>
      </c>
      <c r="Q568" s="48">
        <f t="shared" si="360"/>
        <v>0</v>
      </c>
      <c r="R568" s="48">
        <f t="shared" si="360"/>
        <v>0</v>
      </c>
      <c r="S568" s="48">
        <f t="shared" si="360"/>
        <v>0</v>
      </c>
      <c r="T568" s="48">
        <f t="shared" si="360"/>
        <v>0</v>
      </c>
      <c r="U568" s="48">
        <f t="shared" si="360"/>
        <v>0</v>
      </c>
      <c r="V568" s="48">
        <f t="shared" si="360"/>
        <v>0</v>
      </c>
      <c r="W568" s="48">
        <f t="shared" si="360"/>
        <v>0</v>
      </c>
      <c r="X568" s="48">
        <f t="shared" si="360"/>
        <v>0</v>
      </c>
      <c r="AV568" s="115" t="str">
        <f t="shared" si="337"/>
        <v>RCDLANCASTER PARK ROAD (SITE 2) - RCD22</v>
      </c>
      <c r="AW568" s="116" t="s">
        <v>634</v>
      </c>
      <c r="AX568" s="116" t="s">
        <v>10225</v>
      </c>
      <c r="AY568" s="116" t="s">
        <v>634</v>
      </c>
      <c r="AZ568" s="116" t="s">
        <v>9108</v>
      </c>
      <c r="BA568" s="116" t="str">
        <f t="shared" si="338"/>
        <v>RCD</v>
      </c>
    </row>
    <row r="569" spans="4:53" hidden="1" x14ac:dyDescent="0.2">
      <c r="D569" s="36">
        <f t="shared" si="346"/>
        <v>0</v>
      </c>
      <c r="J569" s="48">
        <f t="shared" ref="J569:X569" si="361">IF(J163&lt;0, 1, 0)</f>
        <v>0</v>
      </c>
      <c r="K569" s="48">
        <f t="shared" si="361"/>
        <v>0</v>
      </c>
      <c r="L569" s="48">
        <f t="shared" si="361"/>
        <v>0</v>
      </c>
      <c r="M569" s="48">
        <f t="shared" si="361"/>
        <v>0</v>
      </c>
      <c r="N569" s="48">
        <f t="shared" si="361"/>
        <v>0</v>
      </c>
      <c r="O569" s="48">
        <f t="shared" si="361"/>
        <v>0</v>
      </c>
      <c r="P569" s="48">
        <f t="shared" si="361"/>
        <v>0</v>
      </c>
      <c r="Q569" s="48">
        <f t="shared" si="361"/>
        <v>0</v>
      </c>
      <c r="R569" s="48">
        <f t="shared" si="361"/>
        <v>0</v>
      </c>
      <c r="S569" s="48">
        <f t="shared" si="361"/>
        <v>0</v>
      </c>
      <c r="T569" s="48">
        <f t="shared" si="361"/>
        <v>0</v>
      </c>
      <c r="U569" s="48">
        <f t="shared" si="361"/>
        <v>0</v>
      </c>
      <c r="V569" s="48">
        <f t="shared" si="361"/>
        <v>0</v>
      </c>
      <c r="W569" s="48">
        <f t="shared" si="361"/>
        <v>0</v>
      </c>
      <c r="X569" s="48">
        <f t="shared" si="361"/>
        <v>0</v>
      </c>
      <c r="AV569" s="115" t="str">
        <f t="shared" si="337"/>
        <v>RCDLANCASTER PARK ROAD (SITE 3) - RCD23</v>
      </c>
      <c r="AW569" s="116" t="s">
        <v>635</v>
      </c>
      <c r="AX569" s="116" t="s">
        <v>10226</v>
      </c>
      <c r="AY569" s="116" t="s">
        <v>635</v>
      </c>
      <c r="AZ569" s="116" t="s">
        <v>9109</v>
      </c>
      <c r="BA569" s="116" t="str">
        <f t="shared" si="338"/>
        <v>RCD</v>
      </c>
    </row>
    <row r="570" spans="4:53" hidden="1" x14ac:dyDescent="0.2">
      <c r="D570" s="36">
        <f t="shared" si="346"/>
        <v>0</v>
      </c>
      <c r="J570" s="48">
        <f t="shared" ref="J570:X570" si="362">IF(J164&lt;0, 1, 0)</f>
        <v>0</v>
      </c>
      <c r="K570" s="48">
        <f t="shared" si="362"/>
        <v>0</v>
      </c>
      <c r="L570" s="48">
        <f t="shared" si="362"/>
        <v>0</v>
      </c>
      <c r="M570" s="48">
        <f t="shared" si="362"/>
        <v>0</v>
      </c>
      <c r="N570" s="48">
        <f t="shared" si="362"/>
        <v>0</v>
      </c>
      <c r="O570" s="48">
        <f t="shared" si="362"/>
        <v>0</v>
      </c>
      <c r="P570" s="48">
        <f t="shared" si="362"/>
        <v>0</v>
      </c>
      <c r="Q570" s="48">
        <f t="shared" si="362"/>
        <v>0</v>
      </c>
      <c r="R570" s="48">
        <f t="shared" si="362"/>
        <v>0</v>
      </c>
      <c r="S570" s="48">
        <f t="shared" si="362"/>
        <v>0</v>
      </c>
      <c r="T570" s="48">
        <f t="shared" si="362"/>
        <v>0</v>
      </c>
      <c r="U570" s="48">
        <f t="shared" si="362"/>
        <v>0</v>
      </c>
      <c r="V570" s="48">
        <f t="shared" si="362"/>
        <v>0</v>
      </c>
      <c r="W570" s="48">
        <f t="shared" si="362"/>
        <v>0</v>
      </c>
      <c r="X570" s="48">
        <f t="shared" si="362"/>
        <v>0</v>
      </c>
      <c r="AV570" s="115" t="str">
        <f t="shared" si="337"/>
        <v>RCDLASCELLES YOUNGER DISABLED UNIT - RCD08</v>
      </c>
      <c r="AW570" s="116" t="s">
        <v>988</v>
      </c>
      <c r="AX570" s="116" t="s">
        <v>10227</v>
      </c>
      <c r="AY570" s="116" t="s">
        <v>988</v>
      </c>
      <c r="AZ570" s="116" t="s">
        <v>9110</v>
      </c>
      <c r="BA570" s="116" t="str">
        <f t="shared" si="338"/>
        <v>RCD</v>
      </c>
    </row>
    <row r="571" spans="4:53" hidden="1" x14ac:dyDescent="0.2">
      <c r="D571" s="36">
        <f t="shared" si="346"/>
        <v>0</v>
      </c>
      <c r="J571" s="48">
        <f t="shared" ref="J571:X571" si="363">IF(J165&lt;0, 1, 0)</f>
        <v>0</v>
      </c>
      <c r="K571" s="48">
        <f t="shared" si="363"/>
        <v>0</v>
      </c>
      <c r="L571" s="48">
        <f t="shared" si="363"/>
        <v>0</v>
      </c>
      <c r="M571" s="48">
        <f t="shared" si="363"/>
        <v>0</v>
      </c>
      <c r="N571" s="48">
        <f t="shared" si="363"/>
        <v>0</v>
      </c>
      <c r="O571" s="48">
        <f t="shared" si="363"/>
        <v>0</v>
      </c>
      <c r="P571" s="48">
        <f t="shared" si="363"/>
        <v>0</v>
      </c>
      <c r="Q571" s="48">
        <f t="shared" si="363"/>
        <v>0</v>
      </c>
      <c r="R571" s="48">
        <f t="shared" si="363"/>
        <v>0</v>
      </c>
      <c r="S571" s="48">
        <f t="shared" si="363"/>
        <v>0</v>
      </c>
      <c r="T571" s="48">
        <f t="shared" si="363"/>
        <v>0</v>
      </c>
      <c r="U571" s="48">
        <f t="shared" si="363"/>
        <v>0</v>
      </c>
      <c r="V571" s="48">
        <f t="shared" si="363"/>
        <v>0</v>
      </c>
      <c r="W571" s="48">
        <f t="shared" si="363"/>
        <v>0</v>
      </c>
      <c r="X571" s="48">
        <f t="shared" si="363"/>
        <v>0</v>
      </c>
      <c r="AV571" s="115" t="str">
        <f t="shared" si="337"/>
        <v>RCDRIPON AND DISTRICT COMMUNITY HOSPITAL - RCD02</v>
      </c>
      <c r="AW571" s="116" t="s">
        <v>989</v>
      </c>
      <c r="AX571" s="116" t="s">
        <v>10228</v>
      </c>
      <c r="AY571" s="116" t="s">
        <v>989</v>
      </c>
      <c r="AZ571" s="116" t="s">
        <v>9111</v>
      </c>
      <c r="BA571" s="116" t="str">
        <f t="shared" si="338"/>
        <v>RCD</v>
      </c>
    </row>
    <row r="572" spans="4:53" hidden="1" x14ac:dyDescent="0.2">
      <c r="D572" s="36">
        <f t="shared" si="346"/>
        <v>0</v>
      </c>
      <c r="J572" s="48">
        <f t="shared" ref="J572:X572" si="364">IF(J166&lt;0, 1, 0)</f>
        <v>0</v>
      </c>
      <c r="K572" s="48">
        <f t="shared" si="364"/>
        <v>0</v>
      </c>
      <c r="L572" s="48">
        <f t="shared" si="364"/>
        <v>0</v>
      </c>
      <c r="M572" s="48">
        <f t="shared" si="364"/>
        <v>0</v>
      </c>
      <c r="N572" s="48">
        <f t="shared" si="364"/>
        <v>0</v>
      </c>
      <c r="O572" s="48">
        <f t="shared" si="364"/>
        <v>0</v>
      </c>
      <c r="P572" s="48">
        <f t="shared" si="364"/>
        <v>0</v>
      </c>
      <c r="Q572" s="48">
        <f t="shared" si="364"/>
        <v>0</v>
      </c>
      <c r="R572" s="48">
        <f t="shared" si="364"/>
        <v>0</v>
      </c>
      <c r="S572" s="48">
        <f t="shared" si="364"/>
        <v>0</v>
      </c>
      <c r="T572" s="48">
        <f t="shared" si="364"/>
        <v>0</v>
      </c>
      <c r="U572" s="48">
        <f t="shared" si="364"/>
        <v>0</v>
      </c>
      <c r="V572" s="48">
        <f t="shared" si="364"/>
        <v>0</v>
      </c>
      <c r="W572" s="48">
        <f t="shared" si="364"/>
        <v>0</v>
      </c>
      <c r="X572" s="48">
        <f t="shared" si="364"/>
        <v>0</v>
      </c>
      <c r="AV572" s="115" t="str">
        <f t="shared" si="337"/>
        <v>RCFAIREDALE GENERAL HOSPITAL - RCF22</v>
      </c>
      <c r="AW572" s="116" t="s">
        <v>990</v>
      </c>
      <c r="AX572" s="116" t="s">
        <v>10229</v>
      </c>
      <c r="AY572" s="116" t="s">
        <v>990</v>
      </c>
      <c r="AZ572" s="116" t="s">
        <v>9112</v>
      </c>
      <c r="BA572" s="116" t="str">
        <f t="shared" si="338"/>
        <v>RCF</v>
      </c>
    </row>
    <row r="573" spans="4:53" hidden="1" x14ac:dyDescent="0.2">
      <c r="D573" s="36">
        <f t="shared" si="346"/>
        <v>0</v>
      </c>
      <c r="J573" s="48">
        <f t="shared" ref="J573:X573" si="365">IF(J167&lt;0, 1, 0)</f>
        <v>0</v>
      </c>
      <c r="K573" s="48">
        <f t="shared" si="365"/>
        <v>0</v>
      </c>
      <c r="L573" s="48">
        <f t="shared" si="365"/>
        <v>0</v>
      </c>
      <c r="M573" s="48">
        <f t="shared" si="365"/>
        <v>0</v>
      </c>
      <c r="N573" s="48">
        <f t="shared" si="365"/>
        <v>0</v>
      </c>
      <c r="O573" s="48">
        <f t="shared" si="365"/>
        <v>0</v>
      </c>
      <c r="P573" s="48">
        <f t="shared" si="365"/>
        <v>0</v>
      </c>
      <c r="Q573" s="48">
        <f t="shared" si="365"/>
        <v>0</v>
      </c>
      <c r="R573" s="48">
        <f t="shared" si="365"/>
        <v>0</v>
      </c>
      <c r="S573" s="48">
        <f t="shared" si="365"/>
        <v>0</v>
      </c>
      <c r="T573" s="48">
        <f t="shared" si="365"/>
        <v>0</v>
      </c>
      <c r="U573" s="48">
        <f t="shared" si="365"/>
        <v>0</v>
      </c>
      <c r="V573" s="48">
        <f t="shared" si="365"/>
        <v>0</v>
      </c>
      <c r="W573" s="48">
        <f t="shared" si="365"/>
        <v>0</v>
      </c>
      <c r="X573" s="48">
        <f t="shared" si="365"/>
        <v>0</v>
      </c>
      <c r="AV573" s="115" t="str">
        <f t="shared" si="337"/>
        <v>RCFBINGLEY HOSPITAL - RCF23</v>
      </c>
      <c r="AW573" s="116" t="s">
        <v>991</v>
      </c>
      <c r="AX573" s="116" t="s">
        <v>10230</v>
      </c>
      <c r="AY573" s="116" t="s">
        <v>991</v>
      </c>
      <c r="AZ573" s="116" t="s">
        <v>9113</v>
      </c>
      <c r="BA573" s="116" t="str">
        <f t="shared" si="338"/>
        <v>RCF</v>
      </c>
    </row>
    <row r="574" spans="4:53" hidden="1" x14ac:dyDescent="0.2">
      <c r="D574" s="36">
        <f t="shared" si="346"/>
        <v>0</v>
      </c>
      <c r="J574" s="48">
        <f t="shared" ref="J574:X574" si="366">IF(J168&lt;0, 1, 0)</f>
        <v>0</v>
      </c>
      <c r="K574" s="48">
        <f t="shared" si="366"/>
        <v>0</v>
      </c>
      <c r="L574" s="48">
        <f t="shared" si="366"/>
        <v>0</v>
      </c>
      <c r="M574" s="48">
        <f t="shared" si="366"/>
        <v>0</v>
      </c>
      <c r="N574" s="48">
        <f t="shared" si="366"/>
        <v>0</v>
      </c>
      <c r="O574" s="48">
        <f t="shared" si="366"/>
        <v>0</v>
      </c>
      <c r="P574" s="48">
        <f t="shared" si="366"/>
        <v>0</v>
      </c>
      <c r="Q574" s="48">
        <f t="shared" si="366"/>
        <v>0</v>
      </c>
      <c r="R574" s="48">
        <f t="shared" si="366"/>
        <v>0</v>
      </c>
      <c r="S574" s="48">
        <f t="shared" si="366"/>
        <v>0</v>
      </c>
      <c r="T574" s="48">
        <f t="shared" si="366"/>
        <v>0</v>
      </c>
      <c r="U574" s="48">
        <f t="shared" si="366"/>
        <v>0</v>
      </c>
      <c r="V574" s="48">
        <f t="shared" si="366"/>
        <v>0</v>
      </c>
      <c r="W574" s="48">
        <f t="shared" si="366"/>
        <v>0</v>
      </c>
      <c r="X574" s="48">
        <f t="shared" si="366"/>
        <v>0</v>
      </c>
      <c r="AV574" s="115" t="str">
        <f t="shared" si="337"/>
        <v>RCFCASTLEBERG HOSPITAL - RCF30</v>
      </c>
      <c r="AW574" s="116" t="s">
        <v>992</v>
      </c>
      <c r="AX574" s="116" t="s">
        <v>10231</v>
      </c>
      <c r="AY574" s="116" t="s">
        <v>992</v>
      </c>
      <c r="AZ574" s="116" t="s">
        <v>9114</v>
      </c>
      <c r="BA574" s="116" t="str">
        <f t="shared" si="338"/>
        <v>RCF</v>
      </c>
    </row>
    <row r="575" spans="4:53" hidden="1" x14ac:dyDescent="0.2">
      <c r="D575" s="36">
        <f t="shared" si="346"/>
        <v>0</v>
      </c>
      <c r="J575" s="48">
        <f t="shared" ref="J575:X575" si="367">IF(J169&lt;0, 1, 0)</f>
        <v>0</v>
      </c>
      <c r="K575" s="48">
        <f t="shared" si="367"/>
        <v>0</v>
      </c>
      <c r="L575" s="48">
        <f t="shared" si="367"/>
        <v>0</v>
      </c>
      <c r="M575" s="48">
        <f t="shared" si="367"/>
        <v>0</v>
      </c>
      <c r="N575" s="48">
        <f t="shared" si="367"/>
        <v>0</v>
      </c>
      <c r="O575" s="48">
        <f t="shared" si="367"/>
        <v>0</v>
      </c>
      <c r="P575" s="48">
        <f t="shared" si="367"/>
        <v>0</v>
      </c>
      <c r="Q575" s="48">
        <f t="shared" si="367"/>
        <v>0</v>
      </c>
      <c r="R575" s="48">
        <f t="shared" si="367"/>
        <v>0</v>
      </c>
      <c r="S575" s="48">
        <f t="shared" si="367"/>
        <v>0</v>
      </c>
      <c r="T575" s="48">
        <f t="shared" si="367"/>
        <v>0</v>
      </c>
      <c r="U575" s="48">
        <f t="shared" si="367"/>
        <v>0</v>
      </c>
      <c r="V575" s="48">
        <f t="shared" si="367"/>
        <v>0</v>
      </c>
      <c r="W575" s="48">
        <f t="shared" si="367"/>
        <v>0</v>
      </c>
      <c r="X575" s="48">
        <f t="shared" si="367"/>
        <v>0</v>
      </c>
      <c r="AV575" s="115" t="str">
        <f t="shared" si="337"/>
        <v>RCFCORONATION HOSPITAL - RCF26</v>
      </c>
      <c r="AW575" s="116" t="s">
        <v>993</v>
      </c>
      <c r="AX575" s="116" t="s">
        <v>10232</v>
      </c>
      <c r="AY575" s="116" t="s">
        <v>993</v>
      </c>
      <c r="AZ575" s="116" t="s">
        <v>9115</v>
      </c>
      <c r="BA575" s="116" t="str">
        <f t="shared" si="338"/>
        <v>RCF</v>
      </c>
    </row>
    <row r="576" spans="4:53" hidden="1" x14ac:dyDescent="0.2">
      <c r="D576" s="36">
        <f t="shared" si="346"/>
        <v>0</v>
      </c>
      <c r="J576" s="48">
        <f t="shared" ref="J576:X576" si="368">IF(J170&lt;0, 1, 0)</f>
        <v>0</v>
      </c>
      <c r="K576" s="48">
        <f t="shared" si="368"/>
        <v>0</v>
      </c>
      <c r="L576" s="48">
        <f t="shared" si="368"/>
        <v>0</v>
      </c>
      <c r="M576" s="48">
        <f t="shared" si="368"/>
        <v>0</v>
      </c>
      <c r="N576" s="48">
        <f t="shared" si="368"/>
        <v>0</v>
      </c>
      <c r="O576" s="48">
        <f t="shared" si="368"/>
        <v>0</v>
      </c>
      <c r="P576" s="48">
        <f t="shared" si="368"/>
        <v>0</v>
      </c>
      <c r="Q576" s="48">
        <f t="shared" si="368"/>
        <v>0</v>
      </c>
      <c r="R576" s="48">
        <f t="shared" si="368"/>
        <v>0</v>
      </c>
      <c r="S576" s="48">
        <f t="shared" si="368"/>
        <v>0</v>
      </c>
      <c r="T576" s="48">
        <f t="shared" si="368"/>
        <v>0</v>
      </c>
      <c r="U576" s="48">
        <f t="shared" si="368"/>
        <v>0</v>
      </c>
      <c r="V576" s="48">
        <f t="shared" si="368"/>
        <v>0</v>
      </c>
      <c r="W576" s="48">
        <f t="shared" si="368"/>
        <v>0</v>
      </c>
      <c r="X576" s="48">
        <f t="shared" si="368"/>
        <v>0</v>
      </c>
      <c r="AV576" s="115" t="str">
        <f t="shared" si="337"/>
        <v>RCFGROVE CONVALESCENT HOSPITAL - RCF32</v>
      </c>
      <c r="AW576" s="116" t="s">
        <v>994</v>
      </c>
      <c r="AX576" s="116" t="s">
        <v>10233</v>
      </c>
      <c r="AY576" s="116" t="s">
        <v>994</v>
      </c>
      <c r="AZ576" s="116" t="s">
        <v>9116</v>
      </c>
      <c r="BA576" s="116" t="str">
        <f t="shared" si="338"/>
        <v>RCF</v>
      </c>
    </row>
    <row r="577" spans="4:53" hidden="1" x14ac:dyDescent="0.2">
      <c r="D577" s="36">
        <f t="shared" si="346"/>
        <v>0</v>
      </c>
      <c r="J577" s="48">
        <f t="shared" ref="J577:X577" si="369">IF(J171&lt;0, 1, 0)</f>
        <v>0</v>
      </c>
      <c r="K577" s="48">
        <f t="shared" si="369"/>
        <v>0</v>
      </c>
      <c r="L577" s="48">
        <f t="shared" si="369"/>
        <v>0</v>
      </c>
      <c r="M577" s="48">
        <f t="shared" si="369"/>
        <v>0</v>
      </c>
      <c r="N577" s="48">
        <f t="shared" si="369"/>
        <v>0</v>
      </c>
      <c r="O577" s="48">
        <f t="shared" si="369"/>
        <v>0</v>
      </c>
      <c r="P577" s="48">
        <f t="shared" si="369"/>
        <v>0</v>
      </c>
      <c r="Q577" s="48">
        <f t="shared" si="369"/>
        <v>0</v>
      </c>
      <c r="R577" s="48">
        <f t="shared" si="369"/>
        <v>0</v>
      </c>
      <c r="S577" s="48">
        <f t="shared" si="369"/>
        <v>0</v>
      </c>
      <c r="T577" s="48">
        <f t="shared" si="369"/>
        <v>0</v>
      </c>
      <c r="U577" s="48">
        <f t="shared" si="369"/>
        <v>0</v>
      </c>
      <c r="V577" s="48">
        <f t="shared" si="369"/>
        <v>0</v>
      </c>
      <c r="W577" s="48">
        <f t="shared" si="369"/>
        <v>0</v>
      </c>
      <c r="X577" s="48">
        <f t="shared" si="369"/>
        <v>0</v>
      </c>
      <c r="AV577" s="115" t="str">
        <f t="shared" si="337"/>
        <v>RCFSCALEBOR PARK HOSPITAL - RCF25</v>
      </c>
      <c r="AW577" s="116" t="s">
        <v>995</v>
      </c>
      <c r="AX577" s="116" t="s">
        <v>10234</v>
      </c>
      <c r="AY577" s="116" t="s">
        <v>995</v>
      </c>
      <c r="AZ577" s="116" t="s">
        <v>9117</v>
      </c>
      <c r="BA577" s="116" t="str">
        <f t="shared" si="338"/>
        <v>RCF</v>
      </c>
    </row>
    <row r="578" spans="4:53" hidden="1" x14ac:dyDescent="0.2">
      <c r="D578" s="36">
        <f t="shared" si="346"/>
        <v>0</v>
      </c>
      <c r="J578" s="48">
        <f t="shared" ref="J578:X578" si="370">IF(J172&lt;0, 1, 0)</f>
        <v>0</v>
      </c>
      <c r="K578" s="48">
        <f t="shared" si="370"/>
        <v>0</v>
      </c>
      <c r="L578" s="48">
        <f t="shared" si="370"/>
        <v>0</v>
      </c>
      <c r="M578" s="48">
        <f t="shared" si="370"/>
        <v>0</v>
      </c>
      <c r="N578" s="48">
        <f t="shared" si="370"/>
        <v>0</v>
      </c>
      <c r="O578" s="48">
        <f t="shared" si="370"/>
        <v>0</v>
      </c>
      <c r="P578" s="48">
        <f t="shared" si="370"/>
        <v>0</v>
      </c>
      <c r="Q578" s="48">
        <f t="shared" si="370"/>
        <v>0</v>
      </c>
      <c r="R578" s="48">
        <f t="shared" si="370"/>
        <v>0</v>
      </c>
      <c r="S578" s="48">
        <f t="shared" si="370"/>
        <v>0</v>
      </c>
      <c r="T578" s="48">
        <f t="shared" si="370"/>
        <v>0</v>
      </c>
      <c r="U578" s="48">
        <f t="shared" si="370"/>
        <v>0</v>
      </c>
      <c r="V578" s="48">
        <f t="shared" si="370"/>
        <v>0</v>
      </c>
      <c r="W578" s="48">
        <f t="shared" si="370"/>
        <v>0</v>
      </c>
      <c r="X578" s="48">
        <f t="shared" si="370"/>
        <v>0</v>
      </c>
      <c r="AV578" s="115" t="str">
        <f t="shared" si="337"/>
        <v>RCFSKIPTON GENERAL HOSPITAL - RCF31</v>
      </c>
      <c r="AW578" s="116" t="s">
        <v>996</v>
      </c>
      <c r="AX578" s="116" t="s">
        <v>10235</v>
      </c>
      <c r="AY578" s="116" t="s">
        <v>996</v>
      </c>
      <c r="AZ578" s="116" t="s">
        <v>9118</v>
      </c>
      <c r="BA578" s="116" t="str">
        <f t="shared" si="338"/>
        <v>RCF</v>
      </c>
    </row>
    <row r="579" spans="4:53" hidden="1" x14ac:dyDescent="0.2">
      <c r="D579" s="36">
        <f t="shared" si="346"/>
        <v>0</v>
      </c>
      <c r="J579" s="48">
        <f t="shared" ref="J579:X579" si="371">IF(J173&lt;0, 1, 0)</f>
        <v>0</v>
      </c>
      <c r="K579" s="48">
        <f t="shared" si="371"/>
        <v>0</v>
      </c>
      <c r="L579" s="48">
        <f t="shared" si="371"/>
        <v>0</v>
      </c>
      <c r="M579" s="48">
        <f t="shared" si="371"/>
        <v>0</v>
      </c>
      <c r="N579" s="48">
        <f t="shared" si="371"/>
        <v>0</v>
      </c>
      <c r="O579" s="48">
        <f t="shared" si="371"/>
        <v>0</v>
      </c>
      <c r="P579" s="48">
        <f t="shared" si="371"/>
        <v>0</v>
      </c>
      <c r="Q579" s="48">
        <f t="shared" si="371"/>
        <v>0</v>
      </c>
      <c r="R579" s="48">
        <f t="shared" si="371"/>
        <v>0</v>
      </c>
      <c r="S579" s="48">
        <f t="shared" si="371"/>
        <v>0</v>
      </c>
      <c r="T579" s="48">
        <f t="shared" si="371"/>
        <v>0</v>
      </c>
      <c r="U579" s="48">
        <f t="shared" si="371"/>
        <v>0</v>
      </c>
      <c r="V579" s="48">
        <f t="shared" si="371"/>
        <v>0</v>
      </c>
      <c r="W579" s="48">
        <f t="shared" si="371"/>
        <v>0</v>
      </c>
      <c r="X579" s="48">
        <f t="shared" si="371"/>
        <v>0</v>
      </c>
      <c r="AV579" s="115" t="str">
        <f t="shared" si="337"/>
        <v>RCUCENTRAL HEALTH CLINIC - RCU04</v>
      </c>
      <c r="AW579" s="116" t="s">
        <v>997</v>
      </c>
      <c r="AX579" s="116" t="s">
        <v>10236</v>
      </c>
      <c r="AY579" s="116" t="s">
        <v>997</v>
      </c>
      <c r="AZ579" s="116" t="s">
        <v>9119</v>
      </c>
      <c r="BA579" s="116" t="str">
        <f t="shared" si="338"/>
        <v>RCU</v>
      </c>
    </row>
    <row r="580" spans="4:53" hidden="1" x14ac:dyDescent="0.2">
      <c r="D580" s="36">
        <f t="shared" si="346"/>
        <v>0</v>
      </c>
      <c r="J580" s="48">
        <f t="shared" ref="J580:X580" si="372">IF(J174&lt;0, 1, 0)</f>
        <v>0</v>
      </c>
      <c r="K580" s="48">
        <f t="shared" si="372"/>
        <v>0</v>
      </c>
      <c r="L580" s="48">
        <f t="shared" si="372"/>
        <v>0</v>
      </c>
      <c r="M580" s="48">
        <f t="shared" si="372"/>
        <v>0</v>
      </c>
      <c r="N580" s="48">
        <f t="shared" si="372"/>
        <v>0</v>
      </c>
      <c r="O580" s="48">
        <f t="shared" si="372"/>
        <v>0</v>
      </c>
      <c r="P580" s="48">
        <f t="shared" si="372"/>
        <v>0</v>
      </c>
      <c r="Q580" s="48">
        <f t="shared" si="372"/>
        <v>0</v>
      </c>
      <c r="R580" s="48">
        <f t="shared" si="372"/>
        <v>0</v>
      </c>
      <c r="S580" s="48">
        <f t="shared" si="372"/>
        <v>0</v>
      </c>
      <c r="T580" s="48">
        <f t="shared" si="372"/>
        <v>0</v>
      </c>
      <c r="U580" s="48">
        <f t="shared" si="372"/>
        <v>0</v>
      </c>
      <c r="V580" s="48">
        <f t="shared" si="372"/>
        <v>0</v>
      </c>
      <c r="W580" s="48">
        <f t="shared" si="372"/>
        <v>0</v>
      </c>
      <c r="X580" s="48">
        <f t="shared" si="372"/>
        <v>0</v>
      </c>
      <c r="AV580" s="115" t="str">
        <f t="shared" si="337"/>
        <v>RCUNORTHERN GENERAL HOSPITAL - RCU03</v>
      </c>
      <c r="AW580" s="116" t="s">
        <v>998</v>
      </c>
      <c r="AX580" s="116" t="s">
        <v>10237</v>
      </c>
      <c r="AY580" s="116" t="s">
        <v>998</v>
      </c>
      <c r="AZ580" s="116" t="s">
        <v>7861</v>
      </c>
      <c r="BA580" s="116" t="str">
        <f t="shared" si="338"/>
        <v>RCU</v>
      </c>
    </row>
    <row r="581" spans="4:53" hidden="1" x14ac:dyDescent="0.2">
      <c r="D581" s="36">
        <f t="shared" si="346"/>
        <v>0</v>
      </c>
      <c r="J581" s="48">
        <f t="shared" ref="J581:X581" si="373">IF(J175&lt;0, 1, 0)</f>
        <v>0</v>
      </c>
      <c r="K581" s="48">
        <f t="shared" si="373"/>
        <v>0</v>
      </c>
      <c r="L581" s="48">
        <f t="shared" si="373"/>
        <v>0</v>
      </c>
      <c r="M581" s="48">
        <f t="shared" si="373"/>
        <v>0</v>
      </c>
      <c r="N581" s="48">
        <f t="shared" si="373"/>
        <v>0</v>
      </c>
      <c r="O581" s="48">
        <f t="shared" si="373"/>
        <v>0</v>
      </c>
      <c r="P581" s="48">
        <f t="shared" si="373"/>
        <v>0</v>
      </c>
      <c r="Q581" s="48">
        <f t="shared" si="373"/>
        <v>0</v>
      </c>
      <c r="R581" s="48">
        <f t="shared" si="373"/>
        <v>0</v>
      </c>
      <c r="S581" s="48">
        <f t="shared" si="373"/>
        <v>0</v>
      </c>
      <c r="T581" s="48">
        <f t="shared" si="373"/>
        <v>0</v>
      </c>
      <c r="U581" s="48">
        <f t="shared" si="373"/>
        <v>0</v>
      </c>
      <c r="V581" s="48">
        <f t="shared" si="373"/>
        <v>0</v>
      </c>
      <c r="W581" s="48">
        <f t="shared" si="373"/>
        <v>0</v>
      </c>
      <c r="X581" s="48">
        <f t="shared" si="373"/>
        <v>0</v>
      </c>
      <c r="AV581" s="115" t="str">
        <f t="shared" si="337"/>
        <v>RCUOAKWOOD YOUNG PEOPLES CENTRE - RCU55</v>
      </c>
      <c r="AW581" s="116" t="s">
        <v>999</v>
      </c>
      <c r="AX581" s="116" t="s">
        <v>10238</v>
      </c>
      <c r="AY581" s="116" t="s">
        <v>999</v>
      </c>
      <c r="AZ581" s="116" t="s">
        <v>9120</v>
      </c>
      <c r="BA581" s="116" t="str">
        <f t="shared" si="338"/>
        <v>RCU</v>
      </c>
    </row>
    <row r="582" spans="4:53" hidden="1" x14ac:dyDescent="0.2">
      <c r="D582" s="36">
        <f t="shared" si="346"/>
        <v>0</v>
      </c>
      <c r="J582" s="48">
        <f t="shared" ref="J582:X582" si="374">IF(J176&lt;0, 1, 0)</f>
        <v>0</v>
      </c>
      <c r="K582" s="48">
        <f t="shared" si="374"/>
        <v>0</v>
      </c>
      <c r="L582" s="48">
        <f t="shared" si="374"/>
        <v>0</v>
      </c>
      <c r="M582" s="48">
        <f t="shared" si="374"/>
        <v>0</v>
      </c>
      <c r="N582" s="48">
        <f t="shared" si="374"/>
        <v>0</v>
      </c>
      <c r="O582" s="48">
        <f t="shared" si="374"/>
        <v>0</v>
      </c>
      <c r="P582" s="48">
        <f t="shared" si="374"/>
        <v>0</v>
      </c>
      <c r="Q582" s="48">
        <f t="shared" si="374"/>
        <v>0</v>
      </c>
      <c r="R582" s="48">
        <f t="shared" si="374"/>
        <v>0</v>
      </c>
      <c r="S582" s="48">
        <f t="shared" si="374"/>
        <v>0</v>
      </c>
      <c r="T582" s="48">
        <f t="shared" si="374"/>
        <v>0</v>
      </c>
      <c r="U582" s="48">
        <f t="shared" si="374"/>
        <v>0</v>
      </c>
      <c r="V582" s="48">
        <f t="shared" si="374"/>
        <v>0</v>
      </c>
      <c r="W582" s="48">
        <f t="shared" si="374"/>
        <v>0</v>
      </c>
      <c r="X582" s="48">
        <f t="shared" si="374"/>
        <v>0</v>
      </c>
      <c r="AV582" s="115" t="str">
        <f t="shared" si="337"/>
        <v>RCUSHEFFIELD CHILDREN'S HOSPITAL - RCUEF</v>
      </c>
      <c r="AW582" s="116" t="s">
        <v>1000</v>
      </c>
      <c r="AX582" s="116" t="s">
        <v>10239</v>
      </c>
      <c r="AY582" s="116" t="s">
        <v>1000</v>
      </c>
      <c r="AZ582" s="116" t="s">
        <v>9121</v>
      </c>
      <c r="BA582" s="116" t="str">
        <f t="shared" si="338"/>
        <v>RCU</v>
      </c>
    </row>
    <row r="583" spans="4:53" hidden="1" x14ac:dyDescent="0.2">
      <c r="D583" s="36">
        <f t="shared" si="346"/>
        <v>0</v>
      </c>
      <c r="J583" s="48">
        <f t="shared" ref="J583:X583" si="375">IF(J177&lt;0, 1, 0)</f>
        <v>0</v>
      </c>
      <c r="K583" s="48">
        <f t="shared" si="375"/>
        <v>0</v>
      </c>
      <c r="L583" s="48">
        <f t="shared" si="375"/>
        <v>0</v>
      </c>
      <c r="M583" s="48">
        <f t="shared" si="375"/>
        <v>0</v>
      </c>
      <c r="N583" s="48">
        <f t="shared" si="375"/>
        <v>0</v>
      </c>
      <c r="O583" s="48">
        <f t="shared" si="375"/>
        <v>0</v>
      </c>
      <c r="P583" s="48">
        <f t="shared" si="375"/>
        <v>0</v>
      </c>
      <c r="Q583" s="48">
        <f t="shared" si="375"/>
        <v>0</v>
      </c>
      <c r="R583" s="48">
        <f t="shared" si="375"/>
        <v>0</v>
      </c>
      <c r="S583" s="48">
        <f t="shared" si="375"/>
        <v>0</v>
      </c>
      <c r="T583" s="48">
        <f t="shared" si="375"/>
        <v>0</v>
      </c>
      <c r="U583" s="48">
        <f t="shared" si="375"/>
        <v>0</v>
      </c>
      <c r="V583" s="48">
        <f t="shared" si="375"/>
        <v>0</v>
      </c>
      <c r="W583" s="48">
        <f t="shared" si="375"/>
        <v>0</v>
      </c>
      <c r="X583" s="48">
        <f t="shared" si="375"/>
        <v>0</v>
      </c>
      <c r="AV583" s="115" t="str">
        <f t="shared" si="337"/>
        <v>RCXNORTH CAMBRIDGESHIRE HOSPITAL - RCX66</v>
      </c>
      <c r="AW583" s="116" t="s">
        <v>1001</v>
      </c>
      <c r="AX583" s="116" t="s">
        <v>10240</v>
      </c>
      <c r="AY583" s="116" t="s">
        <v>1001</v>
      </c>
      <c r="AZ583" s="116" t="s">
        <v>1719</v>
      </c>
      <c r="BA583" s="116" t="str">
        <f t="shared" si="338"/>
        <v>RCX</v>
      </c>
    </row>
    <row r="584" spans="4:53" hidden="1" x14ac:dyDescent="0.2">
      <c r="D584" s="36">
        <f t="shared" si="346"/>
        <v>0</v>
      </c>
      <c r="J584" s="48">
        <f t="shared" ref="J584:X584" si="376">IF(J178&lt;0, 1, 0)</f>
        <v>0</v>
      </c>
      <c r="K584" s="48">
        <f t="shared" si="376"/>
        <v>0</v>
      </c>
      <c r="L584" s="48">
        <f t="shared" si="376"/>
        <v>0</v>
      </c>
      <c r="M584" s="48">
        <f t="shared" si="376"/>
        <v>0</v>
      </c>
      <c r="N584" s="48">
        <f t="shared" si="376"/>
        <v>0</v>
      </c>
      <c r="O584" s="48">
        <f t="shared" si="376"/>
        <v>0</v>
      </c>
      <c r="P584" s="48">
        <f t="shared" si="376"/>
        <v>0</v>
      </c>
      <c r="Q584" s="48">
        <f t="shared" si="376"/>
        <v>0</v>
      </c>
      <c r="R584" s="48">
        <f t="shared" si="376"/>
        <v>0</v>
      </c>
      <c r="S584" s="48">
        <f t="shared" si="376"/>
        <v>0</v>
      </c>
      <c r="T584" s="48">
        <f t="shared" si="376"/>
        <v>0</v>
      </c>
      <c r="U584" s="48">
        <f t="shared" si="376"/>
        <v>0</v>
      </c>
      <c r="V584" s="48">
        <f t="shared" si="376"/>
        <v>0</v>
      </c>
      <c r="W584" s="48">
        <f t="shared" si="376"/>
        <v>0</v>
      </c>
      <c r="X584" s="48">
        <f t="shared" si="376"/>
        <v>0</v>
      </c>
      <c r="AV584" s="115" t="str">
        <f t="shared" si="337"/>
        <v>RCXTHE QUEEN ELIZABETH HOSPITAL - RCX70</v>
      </c>
      <c r="AW584" s="116" t="s">
        <v>1002</v>
      </c>
      <c r="AX584" s="116" t="s">
        <v>10241</v>
      </c>
      <c r="AY584" s="116" t="s">
        <v>1002</v>
      </c>
      <c r="AZ584" s="116" t="s">
        <v>9122</v>
      </c>
      <c r="BA584" s="116" t="str">
        <f t="shared" si="338"/>
        <v>RCX</v>
      </c>
    </row>
    <row r="585" spans="4:53" hidden="1" x14ac:dyDescent="0.2">
      <c r="D585" s="36">
        <f t="shared" si="346"/>
        <v>0</v>
      </c>
      <c r="J585" s="48">
        <f t="shared" ref="J585:X585" si="377">IF(J179&lt;0, 1, 0)</f>
        <v>0</v>
      </c>
      <c r="K585" s="48">
        <f t="shared" si="377"/>
        <v>0</v>
      </c>
      <c r="L585" s="48">
        <f t="shared" si="377"/>
        <v>0</v>
      </c>
      <c r="M585" s="48">
        <f t="shared" si="377"/>
        <v>0</v>
      </c>
      <c r="N585" s="48">
        <f t="shared" si="377"/>
        <v>0</v>
      </c>
      <c r="O585" s="48">
        <f t="shared" si="377"/>
        <v>0</v>
      </c>
      <c r="P585" s="48">
        <f t="shared" si="377"/>
        <v>0</v>
      </c>
      <c r="Q585" s="48">
        <f t="shared" si="377"/>
        <v>0</v>
      </c>
      <c r="R585" s="48">
        <f t="shared" si="377"/>
        <v>0</v>
      </c>
      <c r="S585" s="48">
        <f t="shared" si="377"/>
        <v>0</v>
      </c>
      <c r="T585" s="48">
        <f t="shared" si="377"/>
        <v>0</v>
      </c>
      <c r="U585" s="48">
        <f t="shared" si="377"/>
        <v>0</v>
      </c>
      <c r="V585" s="48">
        <f t="shared" si="377"/>
        <v>0</v>
      </c>
      <c r="W585" s="48">
        <f t="shared" si="377"/>
        <v>0</v>
      </c>
      <c r="X585" s="48">
        <f t="shared" si="377"/>
        <v>0</v>
      </c>
      <c r="AV585" s="115" t="str">
        <f t="shared" si="337"/>
        <v>RD1BRADFORD ON AVON COMMUNITY HOSPITAL - RD101</v>
      </c>
      <c r="AW585" s="116" t="s">
        <v>1003</v>
      </c>
      <c r="AX585" s="116" t="s">
        <v>10242</v>
      </c>
      <c r="AY585" s="116" t="s">
        <v>1003</v>
      </c>
      <c r="AZ585" s="116" t="s">
        <v>9123</v>
      </c>
      <c r="BA585" s="116" t="str">
        <f t="shared" si="338"/>
        <v>RD1</v>
      </c>
    </row>
    <row r="586" spans="4:53" hidden="1" x14ac:dyDescent="0.2">
      <c r="D586" s="36">
        <f t="shared" si="346"/>
        <v>0</v>
      </c>
      <c r="J586" s="48">
        <f t="shared" ref="J586:X586" si="378">IF(J180&lt;0, 1, 0)</f>
        <v>0</v>
      </c>
      <c r="K586" s="48">
        <f t="shared" si="378"/>
        <v>0</v>
      </c>
      <c r="L586" s="48">
        <f t="shared" si="378"/>
        <v>0</v>
      </c>
      <c r="M586" s="48">
        <f t="shared" si="378"/>
        <v>0</v>
      </c>
      <c r="N586" s="48">
        <f t="shared" si="378"/>
        <v>0</v>
      </c>
      <c r="O586" s="48">
        <f t="shared" si="378"/>
        <v>0</v>
      </c>
      <c r="P586" s="48">
        <f t="shared" si="378"/>
        <v>0</v>
      </c>
      <c r="Q586" s="48">
        <f t="shared" si="378"/>
        <v>0</v>
      </c>
      <c r="R586" s="48">
        <f t="shared" si="378"/>
        <v>0</v>
      </c>
      <c r="S586" s="48">
        <f t="shared" si="378"/>
        <v>0</v>
      </c>
      <c r="T586" s="48">
        <f t="shared" si="378"/>
        <v>0</v>
      </c>
      <c r="U586" s="48">
        <f t="shared" si="378"/>
        <v>0</v>
      </c>
      <c r="V586" s="48">
        <f t="shared" si="378"/>
        <v>0</v>
      </c>
      <c r="W586" s="48">
        <f t="shared" si="378"/>
        <v>0</v>
      </c>
      <c r="X586" s="48">
        <f t="shared" si="378"/>
        <v>0</v>
      </c>
      <c r="AV586" s="115" t="str">
        <f t="shared" si="337"/>
        <v>RD1CHIPPENHAM HOSPITAL - RD102</v>
      </c>
      <c r="AW586" s="116" t="s">
        <v>1004</v>
      </c>
      <c r="AX586" s="116" t="s">
        <v>10243</v>
      </c>
      <c r="AY586" s="116" t="s">
        <v>1004</v>
      </c>
      <c r="AZ586" s="116" t="s">
        <v>9058</v>
      </c>
      <c r="BA586" s="116" t="str">
        <f t="shared" si="338"/>
        <v>RD1</v>
      </c>
    </row>
    <row r="587" spans="4:53" hidden="1" x14ac:dyDescent="0.2">
      <c r="D587" s="36">
        <f t="shared" si="346"/>
        <v>0</v>
      </c>
      <c r="J587" s="48">
        <f t="shared" ref="J587:X587" si="379">IF(J181&lt;0, 1, 0)</f>
        <v>0</v>
      </c>
      <c r="K587" s="48">
        <f t="shared" si="379"/>
        <v>0</v>
      </c>
      <c r="L587" s="48">
        <f t="shared" si="379"/>
        <v>0</v>
      </c>
      <c r="M587" s="48">
        <f t="shared" si="379"/>
        <v>0</v>
      </c>
      <c r="N587" s="48">
        <f t="shared" si="379"/>
        <v>0</v>
      </c>
      <c r="O587" s="48">
        <f t="shared" si="379"/>
        <v>0</v>
      </c>
      <c r="P587" s="48">
        <f t="shared" si="379"/>
        <v>0</v>
      </c>
      <c r="Q587" s="48">
        <f t="shared" si="379"/>
        <v>0</v>
      </c>
      <c r="R587" s="48">
        <f t="shared" si="379"/>
        <v>0</v>
      </c>
      <c r="S587" s="48">
        <f t="shared" si="379"/>
        <v>0</v>
      </c>
      <c r="T587" s="48">
        <f t="shared" si="379"/>
        <v>0</v>
      </c>
      <c r="U587" s="48">
        <f t="shared" si="379"/>
        <v>0</v>
      </c>
      <c r="V587" s="48">
        <f t="shared" si="379"/>
        <v>0</v>
      </c>
      <c r="W587" s="48">
        <f t="shared" si="379"/>
        <v>0</v>
      </c>
      <c r="X587" s="48">
        <f t="shared" si="379"/>
        <v>0</v>
      </c>
      <c r="AV587" s="115" t="str">
        <f t="shared" si="337"/>
        <v>RD1DEVIZES HOSPITAL - RD107</v>
      </c>
      <c r="AW587" s="116" t="s">
        <v>1005</v>
      </c>
      <c r="AX587" s="116" t="s">
        <v>10244</v>
      </c>
      <c r="AY587" s="116" t="s">
        <v>1005</v>
      </c>
      <c r="AZ587" s="116" t="s">
        <v>9059</v>
      </c>
      <c r="BA587" s="116" t="str">
        <f t="shared" si="338"/>
        <v>RD1</v>
      </c>
    </row>
    <row r="588" spans="4:53" hidden="1" x14ac:dyDescent="0.2">
      <c r="D588" s="36">
        <f t="shared" si="346"/>
        <v>0</v>
      </c>
      <c r="J588" s="48">
        <f t="shared" ref="J588:X588" si="380">IF(J182&lt;0, 1, 0)</f>
        <v>0</v>
      </c>
      <c r="K588" s="48">
        <f t="shared" si="380"/>
        <v>0</v>
      </c>
      <c r="L588" s="48">
        <f t="shared" si="380"/>
        <v>0</v>
      </c>
      <c r="M588" s="48">
        <f t="shared" si="380"/>
        <v>0</v>
      </c>
      <c r="N588" s="48">
        <f t="shared" si="380"/>
        <v>0</v>
      </c>
      <c r="O588" s="48">
        <f t="shared" si="380"/>
        <v>0</v>
      </c>
      <c r="P588" s="48">
        <f t="shared" si="380"/>
        <v>0</v>
      </c>
      <c r="Q588" s="48">
        <f t="shared" si="380"/>
        <v>0</v>
      </c>
      <c r="R588" s="48">
        <f t="shared" si="380"/>
        <v>0</v>
      </c>
      <c r="S588" s="48">
        <f t="shared" si="380"/>
        <v>0</v>
      </c>
      <c r="T588" s="48">
        <f t="shared" si="380"/>
        <v>0</v>
      </c>
      <c r="U588" s="48">
        <f t="shared" si="380"/>
        <v>0</v>
      </c>
      <c r="V588" s="48">
        <f t="shared" si="380"/>
        <v>0</v>
      </c>
      <c r="W588" s="48">
        <f t="shared" si="380"/>
        <v>0</v>
      </c>
      <c r="X588" s="48">
        <f t="shared" si="380"/>
        <v>0</v>
      </c>
      <c r="AV588" s="115" t="str">
        <f t="shared" si="337"/>
        <v>RD1FROME VICTORIA HOSPITAL - RD121</v>
      </c>
      <c r="AW588" s="116" t="s">
        <v>1006</v>
      </c>
      <c r="AX588" s="116" t="s">
        <v>10245</v>
      </c>
      <c r="AY588" s="116" t="s">
        <v>1006</v>
      </c>
      <c r="AZ588" s="116" t="s">
        <v>9056</v>
      </c>
      <c r="BA588" s="116" t="str">
        <f t="shared" si="338"/>
        <v>RD1</v>
      </c>
    </row>
    <row r="589" spans="4:53" hidden="1" x14ac:dyDescent="0.2">
      <c r="D589" s="36">
        <f t="shared" si="346"/>
        <v>0</v>
      </c>
      <c r="J589" s="48">
        <f t="shared" ref="J589:X589" si="381">IF(J183&lt;0, 1, 0)</f>
        <v>0</v>
      </c>
      <c r="K589" s="48">
        <f t="shared" si="381"/>
        <v>0</v>
      </c>
      <c r="L589" s="48">
        <f t="shared" si="381"/>
        <v>0</v>
      </c>
      <c r="M589" s="48">
        <f t="shared" si="381"/>
        <v>0</v>
      </c>
      <c r="N589" s="48">
        <f t="shared" si="381"/>
        <v>0</v>
      </c>
      <c r="O589" s="48">
        <f t="shared" si="381"/>
        <v>0</v>
      </c>
      <c r="P589" s="48">
        <f t="shared" si="381"/>
        <v>0</v>
      </c>
      <c r="Q589" s="48">
        <f t="shared" si="381"/>
        <v>0</v>
      </c>
      <c r="R589" s="48">
        <f t="shared" si="381"/>
        <v>0</v>
      </c>
      <c r="S589" s="48">
        <f t="shared" si="381"/>
        <v>0</v>
      </c>
      <c r="T589" s="48">
        <f t="shared" si="381"/>
        <v>0</v>
      </c>
      <c r="U589" s="48">
        <f t="shared" si="381"/>
        <v>0</v>
      </c>
      <c r="V589" s="48">
        <f t="shared" si="381"/>
        <v>0</v>
      </c>
      <c r="W589" s="48">
        <f t="shared" si="381"/>
        <v>0</v>
      </c>
      <c r="X589" s="48">
        <f t="shared" si="381"/>
        <v>0</v>
      </c>
      <c r="AV589" s="115" t="str">
        <f t="shared" si="337"/>
        <v>RD1MALMESBURY HOSPITAL - RD103</v>
      </c>
      <c r="AW589" s="116" t="s">
        <v>1007</v>
      </c>
      <c r="AX589" s="116" t="s">
        <v>10246</v>
      </c>
      <c r="AY589" s="116" t="s">
        <v>1007</v>
      </c>
      <c r="AZ589" s="116" t="s">
        <v>9124</v>
      </c>
      <c r="BA589" s="116" t="str">
        <f t="shared" si="338"/>
        <v>RD1</v>
      </c>
    </row>
    <row r="590" spans="4:53" hidden="1" x14ac:dyDescent="0.2">
      <c r="D590" s="36">
        <f t="shared" si="346"/>
        <v>0</v>
      </c>
      <c r="J590" s="48">
        <f t="shared" ref="J590:X590" si="382">IF(J184&lt;0, 1, 0)</f>
        <v>0</v>
      </c>
      <c r="K590" s="48">
        <f t="shared" si="382"/>
        <v>0</v>
      </c>
      <c r="L590" s="48">
        <f t="shared" si="382"/>
        <v>0</v>
      </c>
      <c r="M590" s="48">
        <f t="shared" si="382"/>
        <v>0</v>
      </c>
      <c r="N590" s="48">
        <f t="shared" si="382"/>
        <v>0</v>
      </c>
      <c r="O590" s="48">
        <f t="shared" si="382"/>
        <v>0</v>
      </c>
      <c r="P590" s="48">
        <f t="shared" si="382"/>
        <v>0</v>
      </c>
      <c r="Q590" s="48">
        <f t="shared" si="382"/>
        <v>0</v>
      </c>
      <c r="R590" s="48">
        <f t="shared" si="382"/>
        <v>0</v>
      </c>
      <c r="S590" s="48">
        <f t="shared" si="382"/>
        <v>0</v>
      </c>
      <c r="T590" s="48">
        <f t="shared" si="382"/>
        <v>0</v>
      </c>
      <c r="U590" s="48">
        <f t="shared" si="382"/>
        <v>0</v>
      </c>
      <c r="V590" s="48">
        <f t="shared" si="382"/>
        <v>0</v>
      </c>
      <c r="W590" s="48">
        <f t="shared" si="382"/>
        <v>0</v>
      </c>
      <c r="X590" s="48">
        <f t="shared" si="382"/>
        <v>0</v>
      </c>
      <c r="AV590" s="115" t="str">
        <f t="shared" si="337"/>
        <v>RD1MELKSHAM HOSPITAL - RD104</v>
      </c>
      <c r="AW590" s="116" t="s">
        <v>1008</v>
      </c>
      <c r="AX590" s="116" t="s">
        <v>10247</v>
      </c>
      <c r="AY590" s="116" t="s">
        <v>1008</v>
      </c>
      <c r="AZ590" s="116" t="s">
        <v>9125</v>
      </c>
      <c r="BA590" s="116" t="str">
        <f t="shared" si="338"/>
        <v>RD1</v>
      </c>
    </row>
    <row r="591" spans="4:53" hidden="1" x14ac:dyDescent="0.2">
      <c r="D591" s="36">
        <f t="shared" si="346"/>
        <v>0</v>
      </c>
      <c r="J591" s="48">
        <f t="shared" ref="J591:X591" si="383">IF(J185&lt;0, 1, 0)</f>
        <v>0</v>
      </c>
      <c r="K591" s="48">
        <f t="shared" si="383"/>
        <v>0</v>
      </c>
      <c r="L591" s="48">
        <f t="shared" si="383"/>
        <v>0</v>
      </c>
      <c r="M591" s="48">
        <f t="shared" si="383"/>
        <v>0</v>
      </c>
      <c r="N591" s="48">
        <f t="shared" si="383"/>
        <v>0</v>
      </c>
      <c r="O591" s="48">
        <f t="shared" si="383"/>
        <v>0</v>
      </c>
      <c r="P591" s="48">
        <f t="shared" si="383"/>
        <v>0</v>
      </c>
      <c r="Q591" s="48">
        <f t="shared" si="383"/>
        <v>0</v>
      </c>
      <c r="R591" s="48">
        <f t="shared" si="383"/>
        <v>0</v>
      </c>
      <c r="S591" s="48">
        <f t="shared" si="383"/>
        <v>0</v>
      </c>
      <c r="T591" s="48">
        <f t="shared" si="383"/>
        <v>0</v>
      </c>
      <c r="U591" s="48">
        <f t="shared" si="383"/>
        <v>0</v>
      </c>
      <c r="V591" s="48">
        <f t="shared" si="383"/>
        <v>0</v>
      </c>
      <c r="W591" s="48">
        <f t="shared" si="383"/>
        <v>0</v>
      </c>
      <c r="X591" s="48">
        <f t="shared" si="383"/>
        <v>0</v>
      </c>
      <c r="AV591" s="115" t="str">
        <f t="shared" si="337"/>
        <v>RD1PAULTON HOSPITAL - RD129</v>
      </c>
      <c r="AW591" s="116" t="s">
        <v>1009</v>
      </c>
      <c r="AX591" s="116" t="s">
        <v>10248</v>
      </c>
      <c r="AY591" s="116" t="s">
        <v>1009</v>
      </c>
      <c r="AZ591" s="116" t="s">
        <v>9126</v>
      </c>
      <c r="BA591" s="116" t="str">
        <f t="shared" si="338"/>
        <v>RD1</v>
      </c>
    </row>
    <row r="592" spans="4:53" hidden="1" x14ac:dyDescent="0.2">
      <c r="D592" s="36">
        <f t="shared" si="346"/>
        <v>0</v>
      </c>
      <c r="J592" s="48">
        <f t="shared" ref="J592:X592" si="384">IF(J186&lt;0, 1, 0)</f>
        <v>0</v>
      </c>
      <c r="K592" s="48">
        <f t="shared" si="384"/>
        <v>0</v>
      </c>
      <c r="L592" s="48">
        <f t="shared" si="384"/>
        <v>0</v>
      </c>
      <c r="M592" s="48">
        <f t="shared" si="384"/>
        <v>0</v>
      </c>
      <c r="N592" s="48">
        <f t="shared" si="384"/>
        <v>0</v>
      </c>
      <c r="O592" s="48">
        <f t="shared" si="384"/>
        <v>0</v>
      </c>
      <c r="P592" s="48">
        <f t="shared" si="384"/>
        <v>0</v>
      </c>
      <c r="Q592" s="48">
        <f t="shared" si="384"/>
        <v>0</v>
      </c>
      <c r="R592" s="48">
        <f t="shared" si="384"/>
        <v>0</v>
      </c>
      <c r="S592" s="48">
        <f t="shared" si="384"/>
        <v>0</v>
      </c>
      <c r="T592" s="48">
        <f t="shared" si="384"/>
        <v>0</v>
      </c>
      <c r="U592" s="48">
        <f t="shared" si="384"/>
        <v>0</v>
      </c>
      <c r="V592" s="48">
        <f t="shared" si="384"/>
        <v>0</v>
      </c>
      <c r="W592" s="48">
        <f t="shared" si="384"/>
        <v>0</v>
      </c>
      <c r="X592" s="48">
        <f t="shared" si="384"/>
        <v>0</v>
      </c>
      <c r="AV592" s="115" t="str">
        <f t="shared" si="337"/>
        <v>RD1ROUNDWAY HOSPITAL - RD119</v>
      </c>
      <c r="AW592" s="116" t="s">
        <v>1010</v>
      </c>
      <c r="AX592" s="116" t="s">
        <v>10249</v>
      </c>
      <c r="AY592" s="116" t="s">
        <v>1010</v>
      </c>
      <c r="AZ592" s="116" t="s">
        <v>9127</v>
      </c>
      <c r="BA592" s="116" t="str">
        <f t="shared" si="338"/>
        <v>RD1</v>
      </c>
    </row>
    <row r="593" spans="4:53" hidden="1" x14ac:dyDescent="0.2">
      <c r="D593" s="36">
        <f t="shared" si="346"/>
        <v>0</v>
      </c>
      <c r="J593" s="48">
        <f t="shared" ref="J593:X593" si="385">IF(J187&lt;0, 1, 0)</f>
        <v>0</v>
      </c>
      <c r="K593" s="48">
        <f t="shared" si="385"/>
        <v>0</v>
      </c>
      <c r="L593" s="48">
        <f t="shared" si="385"/>
        <v>0</v>
      </c>
      <c r="M593" s="48">
        <f t="shared" si="385"/>
        <v>0</v>
      </c>
      <c r="N593" s="48">
        <f t="shared" si="385"/>
        <v>0</v>
      </c>
      <c r="O593" s="48">
        <f t="shared" si="385"/>
        <v>0</v>
      </c>
      <c r="P593" s="48">
        <f t="shared" si="385"/>
        <v>0</v>
      </c>
      <c r="Q593" s="48">
        <f t="shared" si="385"/>
        <v>0</v>
      </c>
      <c r="R593" s="48">
        <f t="shared" si="385"/>
        <v>0</v>
      </c>
      <c r="S593" s="48">
        <f t="shared" si="385"/>
        <v>0</v>
      </c>
      <c r="T593" s="48">
        <f t="shared" si="385"/>
        <v>0</v>
      </c>
      <c r="U593" s="48">
        <f t="shared" si="385"/>
        <v>0</v>
      </c>
      <c r="V593" s="48">
        <f t="shared" si="385"/>
        <v>0</v>
      </c>
      <c r="W593" s="48">
        <f t="shared" si="385"/>
        <v>0</v>
      </c>
      <c r="X593" s="48">
        <f t="shared" si="385"/>
        <v>0</v>
      </c>
      <c r="AV593" s="115" t="str">
        <f t="shared" si="337"/>
        <v>RD1ROYAL NATIONAL HOSPITAL FOR RHEUMATIC DISEASES</v>
      </c>
      <c r="AW593" s="119" t="s">
        <v>9987</v>
      </c>
      <c r="AX593" s="119" t="s">
        <v>9060</v>
      </c>
      <c r="AY593" s="119" t="s">
        <v>9987</v>
      </c>
      <c r="AZ593" s="119" t="s">
        <v>9060</v>
      </c>
      <c r="BA593" s="116" t="str">
        <f t="shared" si="338"/>
        <v>RD1</v>
      </c>
    </row>
    <row r="594" spans="4:53" hidden="1" x14ac:dyDescent="0.2">
      <c r="D594" s="36">
        <f t="shared" si="346"/>
        <v>0</v>
      </c>
      <c r="J594" s="48">
        <f t="shared" ref="J594:X594" si="386">IF(J188&lt;0, 1, 0)</f>
        <v>0</v>
      </c>
      <c r="K594" s="48">
        <f t="shared" si="386"/>
        <v>0</v>
      </c>
      <c r="L594" s="48">
        <f t="shared" si="386"/>
        <v>0</v>
      </c>
      <c r="M594" s="48">
        <f t="shared" si="386"/>
        <v>0</v>
      </c>
      <c r="N594" s="48">
        <f t="shared" si="386"/>
        <v>0</v>
      </c>
      <c r="O594" s="48">
        <f t="shared" si="386"/>
        <v>0</v>
      </c>
      <c r="P594" s="48">
        <f t="shared" si="386"/>
        <v>0</v>
      </c>
      <c r="Q594" s="48">
        <f t="shared" si="386"/>
        <v>0</v>
      </c>
      <c r="R594" s="48">
        <f t="shared" si="386"/>
        <v>0</v>
      </c>
      <c r="S594" s="48">
        <f t="shared" si="386"/>
        <v>0</v>
      </c>
      <c r="T594" s="48">
        <f t="shared" si="386"/>
        <v>0</v>
      </c>
      <c r="U594" s="48">
        <f t="shared" si="386"/>
        <v>0</v>
      </c>
      <c r="V594" s="48">
        <f t="shared" si="386"/>
        <v>0</v>
      </c>
      <c r="W594" s="48">
        <f t="shared" si="386"/>
        <v>0</v>
      </c>
      <c r="X594" s="48">
        <f t="shared" si="386"/>
        <v>0</v>
      </c>
      <c r="AV594" s="115" t="str">
        <f t="shared" si="337"/>
        <v>RD1ROYAL UNITED HOSPITAL - RD130</v>
      </c>
      <c r="AW594" s="116" t="s">
        <v>1011</v>
      </c>
      <c r="AX594" s="116" t="s">
        <v>10250</v>
      </c>
      <c r="AY594" s="116" t="s">
        <v>1011</v>
      </c>
      <c r="AZ594" s="116" t="s">
        <v>9128</v>
      </c>
      <c r="BA594" s="116" t="str">
        <f t="shared" si="338"/>
        <v>RD1</v>
      </c>
    </row>
    <row r="595" spans="4:53" hidden="1" x14ac:dyDescent="0.2">
      <c r="D595" s="36">
        <f t="shared" si="346"/>
        <v>0</v>
      </c>
      <c r="J595" s="48">
        <f t="shared" ref="J595:X595" si="387">IF(J189&lt;0, 1, 0)</f>
        <v>0</v>
      </c>
      <c r="K595" s="48">
        <f t="shared" si="387"/>
        <v>0</v>
      </c>
      <c r="L595" s="48">
        <f t="shared" si="387"/>
        <v>0</v>
      </c>
      <c r="M595" s="48">
        <f t="shared" si="387"/>
        <v>0</v>
      </c>
      <c r="N595" s="48">
        <f t="shared" si="387"/>
        <v>0</v>
      </c>
      <c r="O595" s="48">
        <f t="shared" si="387"/>
        <v>0</v>
      </c>
      <c r="P595" s="48">
        <f t="shared" si="387"/>
        <v>0</v>
      </c>
      <c r="Q595" s="48">
        <f t="shared" si="387"/>
        <v>0</v>
      </c>
      <c r="R595" s="48">
        <f t="shared" si="387"/>
        <v>0</v>
      </c>
      <c r="S595" s="48">
        <f t="shared" si="387"/>
        <v>0</v>
      </c>
      <c r="T595" s="48">
        <f t="shared" si="387"/>
        <v>0</v>
      </c>
      <c r="U595" s="48">
        <f t="shared" si="387"/>
        <v>0</v>
      </c>
      <c r="V595" s="48">
        <f t="shared" si="387"/>
        <v>0</v>
      </c>
      <c r="W595" s="48">
        <f t="shared" si="387"/>
        <v>0</v>
      </c>
      <c r="X595" s="48">
        <f t="shared" si="387"/>
        <v>0</v>
      </c>
      <c r="AV595" s="115" t="str">
        <f t="shared" si="337"/>
        <v>RD1SHEPTON MALLET COMMUNITY HOSPITAL - RD167</v>
      </c>
      <c r="AW595" s="116" t="s">
        <v>1012</v>
      </c>
      <c r="AX595" s="116" t="s">
        <v>10251</v>
      </c>
      <c r="AY595" s="116" t="s">
        <v>1012</v>
      </c>
      <c r="AZ595" s="116" t="s">
        <v>3225</v>
      </c>
      <c r="BA595" s="116" t="str">
        <f t="shared" si="338"/>
        <v>RD1</v>
      </c>
    </row>
    <row r="596" spans="4:53" hidden="1" x14ac:dyDescent="0.2">
      <c r="D596" s="36">
        <f t="shared" si="346"/>
        <v>0</v>
      </c>
      <c r="J596" s="48">
        <f t="shared" ref="J596:X596" si="388">IF(J190&lt;0, 1, 0)</f>
        <v>0</v>
      </c>
      <c r="K596" s="48">
        <f t="shared" si="388"/>
        <v>0</v>
      </c>
      <c r="L596" s="48">
        <f t="shared" si="388"/>
        <v>0</v>
      </c>
      <c r="M596" s="48">
        <f t="shared" si="388"/>
        <v>0</v>
      </c>
      <c r="N596" s="48">
        <f t="shared" si="388"/>
        <v>0</v>
      </c>
      <c r="O596" s="48">
        <f t="shared" si="388"/>
        <v>0</v>
      </c>
      <c r="P596" s="48">
        <f t="shared" si="388"/>
        <v>0</v>
      </c>
      <c r="Q596" s="48">
        <f t="shared" si="388"/>
        <v>0</v>
      </c>
      <c r="R596" s="48">
        <f t="shared" si="388"/>
        <v>0</v>
      </c>
      <c r="S596" s="48">
        <f t="shared" si="388"/>
        <v>0</v>
      </c>
      <c r="T596" s="48">
        <f t="shared" si="388"/>
        <v>0</v>
      </c>
      <c r="U596" s="48">
        <f t="shared" si="388"/>
        <v>0</v>
      </c>
      <c r="V596" s="48">
        <f t="shared" si="388"/>
        <v>0</v>
      </c>
      <c r="W596" s="48">
        <f t="shared" si="388"/>
        <v>0</v>
      </c>
      <c r="X596" s="48">
        <f t="shared" si="388"/>
        <v>0</v>
      </c>
      <c r="AV596" s="115" t="str">
        <f t="shared" si="337"/>
        <v>RD1ST MARTINS HOSPITAL (BATH) - RD132</v>
      </c>
      <c r="AW596" s="116" t="s">
        <v>1013</v>
      </c>
      <c r="AX596" s="116" t="s">
        <v>10252</v>
      </c>
      <c r="AY596" s="116" t="s">
        <v>1013</v>
      </c>
      <c r="AZ596" s="116" t="s">
        <v>4849</v>
      </c>
      <c r="BA596" s="116" t="str">
        <f t="shared" si="338"/>
        <v>RD1</v>
      </c>
    </row>
    <row r="597" spans="4:53" hidden="1" x14ac:dyDescent="0.2">
      <c r="D597" s="36">
        <f t="shared" si="346"/>
        <v>0</v>
      </c>
      <c r="J597" s="48">
        <f t="shared" ref="J597:X597" si="389">IF(J191&lt;0, 1, 0)</f>
        <v>0</v>
      </c>
      <c r="K597" s="48">
        <f t="shared" si="389"/>
        <v>0</v>
      </c>
      <c r="L597" s="48">
        <f t="shared" si="389"/>
        <v>0</v>
      </c>
      <c r="M597" s="48">
        <f t="shared" si="389"/>
        <v>0</v>
      </c>
      <c r="N597" s="48">
        <f t="shared" si="389"/>
        <v>0</v>
      </c>
      <c r="O597" s="48">
        <f t="shared" si="389"/>
        <v>0</v>
      </c>
      <c r="P597" s="48">
        <f t="shared" si="389"/>
        <v>0</v>
      </c>
      <c r="Q597" s="48">
        <f t="shared" si="389"/>
        <v>0</v>
      </c>
      <c r="R597" s="48">
        <f t="shared" si="389"/>
        <v>0</v>
      </c>
      <c r="S597" s="48">
        <f t="shared" si="389"/>
        <v>0</v>
      </c>
      <c r="T597" s="48">
        <f t="shared" si="389"/>
        <v>0</v>
      </c>
      <c r="U597" s="48">
        <f t="shared" si="389"/>
        <v>0</v>
      </c>
      <c r="V597" s="48">
        <f t="shared" si="389"/>
        <v>0</v>
      </c>
      <c r="W597" s="48">
        <f t="shared" si="389"/>
        <v>0</v>
      </c>
      <c r="X597" s="48">
        <f t="shared" si="389"/>
        <v>0</v>
      </c>
      <c r="AV597" s="115" t="str">
        <f t="shared" si="337"/>
        <v>RD1TROWBRIDGE HOSPITAL - RD108</v>
      </c>
      <c r="AW597" s="116" t="s">
        <v>1014</v>
      </c>
      <c r="AX597" s="116" t="s">
        <v>10253</v>
      </c>
      <c r="AY597" s="116" t="s">
        <v>1014</v>
      </c>
      <c r="AZ597" s="116" t="s">
        <v>9129</v>
      </c>
      <c r="BA597" s="116" t="str">
        <f t="shared" si="338"/>
        <v>RD1</v>
      </c>
    </row>
    <row r="598" spans="4:53" hidden="1" x14ac:dyDescent="0.2">
      <c r="D598" s="36">
        <f t="shared" si="346"/>
        <v>0</v>
      </c>
      <c r="J598" s="48">
        <f t="shared" ref="J598:X598" si="390">IF(J192&lt;0, 1, 0)</f>
        <v>0</v>
      </c>
      <c r="K598" s="48">
        <f t="shared" si="390"/>
        <v>0</v>
      </c>
      <c r="L598" s="48">
        <f t="shared" si="390"/>
        <v>0</v>
      </c>
      <c r="M598" s="48">
        <f t="shared" si="390"/>
        <v>0</v>
      </c>
      <c r="N598" s="48">
        <f t="shared" si="390"/>
        <v>0</v>
      </c>
      <c r="O598" s="48">
        <f t="shared" si="390"/>
        <v>0</v>
      </c>
      <c r="P598" s="48">
        <f t="shared" si="390"/>
        <v>0</v>
      </c>
      <c r="Q598" s="48">
        <f t="shared" si="390"/>
        <v>0</v>
      </c>
      <c r="R598" s="48">
        <f t="shared" si="390"/>
        <v>0</v>
      </c>
      <c r="S598" s="48">
        <f t="shared" si="390"/>
        <v>0</v>
      </c>
      <c r="T598" s="48">
        <f t="shared" si="390"/>
        <v>0</v>
      </c>
      <c r="U598" s="48">
        <f t="shared" si="390"/>
        <v>0</v>
      </c>
      <c r="V598" s="48">
        <f t="shared" si="390"/>
        <v>0</v>
      </c>
      <c r="W598" s="48">
        <f t="shared" si="390"/>
        <v>0</v>
      </c>
      <c r="X598" s="48">
        <f t="shared" si="390"/>
        <v>0</v>
      </c>
      <c r="AV598" s="115" t="str">
        <f t="shared" si="337"/>
        <v>RD1WARMINSTER HOSPITAL - RD105</v>
      </c>
      <c r="AW598" s="116" t="s">
        <v>1015</v>
      </c>
      <c r="AX598" s="116" t="s">
        <v>10254</v>
      </c>
      <c r="AY598" s="116" t="s">
        <v>1015</v>
      </c>
      <c r="AZ598" s="116" t="s">
        <v>9061</v>
      </c>
      <c r="BA598" s="116" t="str">
        <f t="shared" si="338"/>
        <v>RD1</v>
      </c>
    </row>
    <row r="599" spans="4:53" hidden="1" x14ac:dyDescent="0.2">
      <c r="D599" s="36">
        <f t="shared" si="346"/>
        <v>0</v>
      </c>
      <c r="J599" s="48">
        <f t="shared" ref="J599:X599" si="391">IF(J193&lt;0, 1, 0)</f>
        <v>0</v>
      </c>
      <c r="K599" s="48">
        <f t="shared" si="391"/>
        <v>0</v>
      </c>
      <c r="L599" s="48">
        <f t="shared" si="391"/>
        <v>0</v>
      </c>
      <c r="M599" s="48">
        <f t="shared" si="391"/>
        <v>0</v>
      </c>
      <c r="N599" s="48">
        <f t="shared" si="391"/>
        <v>0</v>
      </c>
      <c r="O599" s="48">
        <f t="shared" si="391"/>
        <v>0</v>
      </c>
      <c r="P599" s="48">
        <f t="shared" si="391"/>
        <v>0</v>
      </c>
      <c r="Q599" s="48">
        <f t="shared" si="391"/>
        <v>0</v>
      </c>
      <c r="R599" s="48">
        <f t="shared" si="391"/>
        <v>0</v>
      </c>
      <c r="S599" s="48">
        <f t="shared" si="391"/>
        <v>0</v>
      </c>
      <c r="T599" s="48">
        <f t="shared" si="391"/>
        <v>0</v>
      </c>
      <c r="U599" s="48">
        <f t="shared" si="391"/>
        <v>0</v>
      </c>
      <c r="V599" s="48">
        <f t="shared" si="391"/>
        <v>0</v>
      </c>
      <c r="W599" s="48">
        <f t="shared" si="391"/>
        <v>0</v>
      </c>
      <c r="X599" s="48">
        <f t="shared" si="391"/>
        <v>0</v>
      </c>
      <c r="AV599" s="115" t="str">
        <f t="shared" si="337"/>
        <v>RD1WESTBURY HOSPITAL - RD106</v>
      </c>
      <c r="AW599" s="116" t="s">
        <v>1016</v>
      </c>
      <c r="AX599" s="116" t="s">
        <v>10255</v>
      </c>
      <c r="AY599" s="116" t="s">
        <v>1016</v>
      </c>
      <c r="AZ599" s="116" t="s">
        <v>4885</v>
      </c>
      <c r="BA599" s="116" t="str">
        <f t="shared" si="338"/>
        <v>RD1</v>
      </c>
    </row>
    <row r="600" spans="4:53" hidden="1" x14ac:dyDescent="0.2">
      <c r="D600" s="36">
        <f t="shared" si="346"/>
        <v>0</v>
      </c>
      <c r="J600" s="48">
        <f t="shared" ref="J600:X600" si="392">IF(J194&lt;0, 1, 0)</f>
        <v>0</v>
      </c>
      <c r="K600" s="48">
        <f t="shared" si="392"/>
        <v>0</v>
      </c>
      <c r="L600" s="48">
        <f t="shared" si="392"/>
        <v>0</v>
      </c>
      <c r="M600" s="48">
        <f t="shared" si="392"/>
        <v>0</v>
      </c>
      <c r="N600" s="48">
        <f t="shared" si="392"/>
        <v>0</v>
      </c>
      <c r="O600" s="48">
        <f t="shared" si="392"/>
        <v>0</v>
      </c>
      <c r="P600" s="48">
        <f t="shared" si="392"/>
        <v>0</v>
      </c>
      <c r="Q600" s="48">
        <f t="shared" si="392"/>
        <v>0</v>
      </c>
      <c r="R600" s="48">
        <f t="shared" si="392"/>
        <v>0</v>
      </c>
      <c r="S600" s="48">
        <f t="shared" si="392"/>
        <v>0</v>
      </c>
      <c r="T600" s="48">
        <f t="shared" si="392"/>
        <v>0</v>
      </c>
      <c r="U600" s="48">
        <f t="shared" si="392"/>
        <v>0</v>
      </c>
      <c r="V600" s="48">
        <f t="shared" si="392"/>
        <v>0</v>
      </c>
      <c r="W600" s="48">
        <f t="shared" si="392"/>
        <v>0</v>
      </c>
      <c r="X600" s="48">
        <f t="shared" si="392"/>
        <v>0</v>
      </c>
      <c r="AV600" s="115" t="str">
        <f t="shared" si="337"/>
        <v>RD3POOLE GENERAL HOSPITAL NHS TRUST HQ - RD304</v>
      </c>
      <c r="AW600" s="116" t="s">
        <v>1017</v>
      </c>
      <c r="AX600" s="116" t="s">
        <v>10256</v>
      </c>
      <c r="AY600" s="116" t="s">
        <v>1017</v>
      </c>
      <c r="AZ600" s="116" t="s">
        <v>9130</v>
      </c>
      <c r="BA600" s="116" t="str">
        <f t="shared" si="338"/>
        <v>RD3</v>
      </c>
    </row>
    <row r="601" spans="4:53" hidden="1" x14ac:dyDescent="0.2">
      <c r="D601" s="36">
        <f t="shared" si="346"/>
        <v>0</v>
      </c>
      <c r="J601" s="48">
        <f t="shared" ref="J601:X601" si="393">IF(J195&lt;0, 1, 0)</f>
        <v>0</v>
      </c>
      <c r="K601" s="48">
        <f t="shared" si="393"/>
        <v>0</v>
      </c>
      <c r="L601" s="48">
        <f t="shared" si="393"/>
        <v>0</v>
      </c>
      <c r="M601" s="48">
        <f t="shared" si="393"/>
        <v>0</v>
      </c>
      <c r="N601" s="48">
        <f t="shared" si="393"/>
        <v>0</v>
      </c>
      <c r="O601" s="48">
        <f t="shared" si="393"/>
        <v>0</v>
      </c>
      <c r="P601" s="48">
        <f t="shared" si="393"/>
        <v>0</v>
      </c>
      <c r="Q601" s="48">
        <f t="shared" si="393"/>
        <v>0</v>
      </c>
      <c r="R601" s="48">
        <f t="shared" si="393"/>
        <v>0</v>
      </c>
      <c r="S601" s="48">
        <f t="shared" si="393"/>
        <v>0</v>
      </c>
      <c r="T601" s="48">
        <f t="shared" si="393"/>
        <v>0</v>
      </c>
      <c r="U601" s="48">
        <f t="shared" si="393"/>
        <v>0</v>
      </c>
      <c r="V601" s="48">
        <f t="shared" si="393"/>
        <v>0</v>
      </c>
      <c r="W601" s="48">
        <f t="shared" si="393"/>
        <v>0</v>
      </c>
      <c r="X601" s="48">
        <f t="shared" si="393"/>
        <v>0</v>
      </c>
      <c r="AV601" s="115" t="str">
        <f t="shared" si="337"/>
        <v>RD7CHALFONT'S AND GERRARDS CROSS HOSPITAL - RD766</v>
      </c>
      <c r="AW601" s="116" t="s">
        <v>1018</v>
      </c>
      <c r="AX601" s="116" t="s">
        <v>10257</v>
      </c>
      <c r="AY601" s="116" t="s">
        <v>1018</v>
      </c>
      <c r="AZ601" s="116" t="s">
        <v>9131</v>
      </c>
      <c r="BA601" s="116" t="str">
        <f t="shared" si="338"/>
        <v>RD7</v>
      </c>
    </row>
    <row r="602" spans="4:53" hidden="1" x14ac:dyDescent="0.2">
      <c r="D602" s="36">
        <f t="shared" si="346"/>
        <v>0</v>
      </c>
      <c r="J602" s="48">
        <f t="shared" ref="J602:X602" si="394">IF(J196&lt;0, 1, 0)</f>
        <v>0</v>
      </c>
      <c r="K602" s="48">
        <f t="shared" si="394"/>
        <v>0</v>
      </c>
      <c r="L602" s="48">
        <f t="shared" si="394"/>
        <v>0</v>
      </c>
      <c r="M602" s="48">
        <f t="shared" si="394"/>
        <v>0</v>
      </c>
      <c r="N602" s="48">
        <f t="shared" si="394"/>
        <v>0</v>
      </c>
      <c r="O602" s="48">
        <f t="shared" si="394"/>
        <v>0</v>
      </c>
      <c r="P602" s="48">
        <f t="shared" si="394"/>
        <v>0</v>
      </c>
      <c r="Q602" s="48">
        <f t="shared" si="394"/>
        <v>0</v>
      </c>
      <c r="R602" s="48">
        <f t="shared" si="394"/>
        <v>0</v>
      </c>
      <c r="S602" s="48">
        <f t="shared" si="394"/>
        <v>0</v>
      </c>
      <c r="T602" s="48">
        <f t="shared" si="394"/>
        <v>0</v>
      </c>
      <c r="U602" s="48">
        <f t="shared" si="394"/>
        <v>0</v>
      </c>
      <c r="V602" s="48">
        <f t="shared" si="394"/>
        <v>0</v>
      </c>
      <c r="W602" s="48">
        <f t="shared" si="394"/>
        <v>0</v>
      </c>
      <c r="X602" s="48">
        <f t="shared" si="394"/>
        <v>0</v>
      </c>
      <c r="AV602" s="115" t="str">
        <f t="shared" si="337"/>
        <v>RD7FARNHAM ROAD - RD762</v>
      </c>
      <c r="AW602" s="116" t="s">
        <v>1019</v>
      </c>
      <c r="AX602" s="116" t="s">
        <v>10258</v>
      </c>
      <c r="AY602" s="116" t="s">
        <v>1019</v>
      </c>
      <c r="AZ602" s="116" t="s">
        <v>9132</v>
      </c>
      <c r="BA602" s="116" t="str">
        <f t="shared" si="338"/>
        <v>RD7</v>
      </c>
    </row>
    <row r="603" spans="4:53" hidden="1" x14ac:dyDescent="0.2">
      <c r="D603" s="36">
        <f t="shared" si="346"/>
        <v>0</v>
      </c>
      <c r="J603" s="48">
        <f t="shared" ref="J603:X603" si="395">IF(J197&lt;0, 1, 0)</f>
        <v>0</v>
      </c>
      <c r="K603" s="48">
        <f t="shared" si="395"/>
        <v>0</v>
      </c>
      <c r="L603" s="48">
        <f t="shared" si="395"/>
        <v>0</v>
      </c>
      <c r="M603" s="48">
        <f t="shared" si="395"/>
        <v>0</v>
      </c>
      <c r="N603" s="48">
        <f t="shared" si="395"/>
        <v>0</v>
      </c>
      <c r="O603" s="48">
        <f t="shared" si="395"/>
        <v>0</v>
      </c>
      <c r="P603" s="48">
        <f t="shared" si="395"/>
        <v>0</v>
      </c>
      <c r="Q603" s="48">
        <f t="shared" si="395"/>
        <v>0</v>
      </c>
      <c r="R603" s="48">
        <f t="shared" si="395"/>
        <v>0</v>
      </c>
      <c r="S603" s="48">
        <f t="shared" si="395"/>
        <v>0</v>
      </c>
      <c r="T603" s="48">
        <f t="shared" si="395"/>
        <v>0</v>
      </c>
      <c r="U603" s="48">
        <f t="shared" si="395"/>
        <v>0</v>
      </c>
      <c r="V603" s="48">
        <f t="shared" si="395"/>
        <v>0</v>
      </c>
      <c r="W603" s="48">
        <f t="shared" si="395"/>
        <v>0</v>
      </c>
      <c r="X603" s="48">
        <f t="shared" si="395"/>
        <v>0</v>
      </c>
      <c r="AV603" s="115" t="str">
        <f t="shared" si="337"/>
        <v>RD7GREAT HOLLANDS - RD764</v>
      </c>
      <c r="AW603" s="116" t="s">
        <v>1020</v>
      </c>
      <c r="AX603" s="116" t="s">
        <v>10259</v>
      </c>
      <c r="AY603" s="116" t="s">
        <v>1020</v>
      </c>
      <c r="AZ603" s="116" t="s">
        <v>9133</v>
      </c>
      <c r="BA603" s="116" t="str">
        <f t="shared" si="338"/>
        <v>RD7</v>
      </c>
    </row>
    <row r="604" spans="4:53" hidden="1" x14ac:dyDescent="0.2">
      <c r="D604" s="36">
        <f t="shared" si="346"/>
        <v>0</v>
      </c>
      <c r="J604" s="48">
        <f t="shared" ref="J604:X604" si="396">IF(J198&lt;0, 1, 0)</f>
        <v>0</v>
      </c>
      <c r="K604" s="48">
        <f t="shared" si="396"/>
        <v>0</v>
      </c>
      <c r="L604" s="48">
        <f t="shared" si="396"/>
        <v>0</v>
      </c>
      <c r="M604" s="48">
        <f t="shared" si="396"/>
        <v>0</v>
      </c>
      <c r="N604" s="48">
        <f t="shared" si="396"/>
        <v>0</v>
      </c>
      <c r="O604" s="48">
        <f t="shared" si="396"/>
        <v>0</v>
      </c>
      <c r="P604" s="48">
        <f t="shared" si="396"/>
        <v>0</v>
      </c>
      <c r="Q604" s="48">
        <f t="shared" si="396"/>
        <v>0</v>
      </c>
      <c r="R604" s="48">
        <f t="shared" si="396"/>
        <v>0</v>
      </c>
      <c r="S604" s="48">
        <f t="shared" si="396"/>
        <v>0</v>
      </c>
      <c r="T604" s="48">
        <f t="shared" si="396"/>
        <v>0</v>
      </c>
      <c r="U604" s="48">
        <f t="shared" si="396"/>
        <v>0</v>
      </c>
      <c r="V604" s="48">
        <f t="shared" si="396"/>
        <v>0</v>
      </c>
      <c r="W604" s="48">
        <f t="shared" si="396"/>
        <v>0</v>
      </c>
      <c r="X604" s="48">
        <f t="shared" si="396"/>
        <v>0</v>
      </c>
      <c r="AV604" s="115" t="str">
        <f t="shared" si="337"/>
        <v>RD7HEATHERWOOD AND WEXHAM PARK HOSPITALS NHS TRUST - RD700</v>
      </c>
      <c r="AW604" s="116" t="s">
        <v>1021</v>
      </c>
      <c r="AX604" s="116" t="s">
        <v>10260</v>
      </c>
      <c r="AY604" s="116" t="s">
        <v>1021</v>
      </c>
      <c r="AZ604" s="116" t="s">
        <v>9134</v>
      </c>
      <c r="BA604" s="116" t="str">
        <f t="shared" si="338"/>
        <v>RD7</v>
      </c>
    </row>
    <row r="605" spans="4:53" hidden="1" x14ac:dyDescent="0.2">
      <c r="D605" s="36">
        <f t="shared" si="346"/>
        <v>0</v>
      </c>
      <c r="J605" s="48">
        <f t="shared" ref="J605:X605" si="397">IF(J199&lt;0, 1, 0)</f>
        <v>0</v>
      </c>
      <c r="K605" s="48">
        <f t="shared" si="397"/>
        <v>0</v>
      </c>
      <c r="L605" s="48">
        <f t="shared" si="397"/>
        <v>0</v>
      </c>
      <c r="M605" s="48">
        <f t="shared" si="397"/>
        <v>0</v>
      </c>
      <c r="N605" s="48">
        <f t="shared" si="397"/>
        <v>0</v>
      </c>
      <c r="O605" s="48">
        <f t="shared" si="397"/>
        <v>0</v>
      </c>
      <c r="P605" s="48">
        <f t="shared" si="397"/>
        <v>0</v>
      </c>
      <c r="Q605" s="48">
        <f t="shared" si="397"/>
        <v>0</v>
      </c>
      <c r="R605" s="48">
        <f t="shared" si="397"/>
        <v>0</v>
      </c>
      <c r="S605" s="48">
        <f t="shared" si="397"/>
        <v>0</v>
      </c>
      <c r="T605" s="48">
        <f t="shared" si="397"/>
        <v>0</v>
      </c>
      <c r="U605" s="48">
        <f t="shared" si="397"/>
        <v>0</v>
      </c>
      <c r="V605" s="48">
        <f t="shared" si="397"/>
        <v>0</v>
      </c>
      <c r="W605" s="48">
        <f t="shared" si="397"/>
        <v>0</v>
      </c>
      <c r="X605" s="48">
        <f t="shared" si="397"/>
        <v>0</v>
      </c>
      <c r="AV605" s="115" t="str">
        <f t="shared" si="337"/>
        <v>RD7HEATHERWOOD HOSPITAL - RD752</v>
      </c>
      <c r="AW605" s="116" t="s">
        <v>1022</v>
      </c>
      <c r="AX605" s="116" t="s">
        <v>10261</v>
      </c>
      <c r="AY605" s="116" t="s">
        <v>1022</v>
      </c>
      <c r="AZ605" s="116" t="s">
        <v>5714</v>
      </c>
      <c r="BA605" s="116" t="str">
        <f t="shared" si="338"/>
        <v>RD7</v>
      </c>
    </row>
    <row r="606" spans="4:53" hidden="1" x14ac:dyDescent="0.2">
      <c r="D606" s="36">
        <f t="shared" si="346"/>
        <v>0</v>
      </c>
      <c r="J606" s="48">
        <f t="shared" ref="J606:X606" si="398">IF(J200&lt;0, 1, 0)</f>
        <v>0</v>
      </c>
      <c r="K606" s="48">
        <f t="shared" si="398"/>
        <v>0</v>
      </c>
      <c r="L606" s="48">
        <f t="shared" si="398"/>
        <v>0</v>
      </c>
      <c r="M606" s="48">
        <f t="shared" si="398"/>
        <v>0</v>
      </c>
      <c r="N606" s="48">
        <f t="shared" si="398"/>
        <v>0</v>
      </c>
      <c r="O606" s="48">
        <f t="shared" si="398"/>
        <v>0</v>
      </c>
      <c r="P606" s="48">
        <f t="shared" si="398"/>
        <v>0</v>
      </c>
      <c r="Q606" s="48">
        <f t="shared" si="398"/>
        <v>0</v>
      </c>
      <c r="R606" s="48">
        <f t="shared" si="398"/>
        <v>0</v>
      </c>
      <c r="S606" s="48">
        <f t="shared" si="398"/>
        <v>0</v>
      </c>
      <c r="T606" s="48">
        <f t="shared" si="398"/>
        <v>0</v>
      </c>
      <c r="U606" s="48">
        <f t="shared" si="398"/>
        <v>0</v>
      </c>
      <c r="V606" s="48">
        <f t="shared" si="398"/>
        <v>0</v>
      </c>
      <c r="W606" s="48">
        <f t="shared" si="398"/>
        <v>0</v>
      </c>
      <c r="X606" s="48">
        <f t="shared" si="398"/>
        <v>0</v>
      </c>
      <c r="AV606" s="115" t="str">
        <f t="shared" si="337"/>
        <v>RD7HSH BROADMOOR HOSPITAL - RD765</v>
      </c>
      <c r="AW606" s="116" t="s">
        <v>1023</v>
      </c>
      <c r="AX606" s="116" t="s">
        <v>10262</v>
      </c>
      <c r="AY606" s="116" t="s">
        <v>1023</v>
      </c>
      <c r="AZ606" s="116" t="s">
        <v>9135</v>
      </c>
      <c r="BA606" s="116" t="str">
        <f t="shared" si="338"/>
        <v>RD7</v>
      </c>
    </row>
    <row r="607" spans="4:53" hidden="1" x14ac:dyDescent="0.2">
      <c r="D607" s="36">
        <f t="shared" si="346"/>
        <v>0</v>
      </c>
      <c r="J607" s="48">
        <f t="shared" ref="J607:X607" si="399">IF(J201&lt;0, 1, 0)</f>
        <v>0</v>
      </c>
      <c r="K607" s="48">
        <f t="shared" si="399"/>
        <v>0</v>
      </c>
      <c r="L607" s="48">
        <f t="shared" si="399"/>
        <v>0</v>
      </c>
      <c r="M607" s="48">
        <f t="shared" si="399"/>
        <v>0</v>
      </c>
      <c r="N607" s="48">
        <f t="shared" si="399"/>
        <v>0</v>
      </c>
      <c r="O607" s="48">
        <f t="shared" si="399"/>
        <v>0</v>
      </c>
      <c r="P607" s="48">
        <f t="shared" si="399"/>
        <v>0</v>
      </c>
      <c r="Q607" s="48">
        <f t="shared" si="399"/>
        <v>0</v>
      </c>
      <c r="R607" s="48">
        <f t="shared" si="399"/>
        <v>0</v>
      </c>
      <c r="S607" s="48">
        <f t="shared" si="399"/>
        <v>0</v>
      </c>
      <c r="T607" s="48">
        <f t="shared" si="399"/>
        <v>0</v>
      </c>
      <c r="U607" s="48">
        <f t="shared" si="399"/>
        <v>0</v>
      </c>
      <c r="V607" s="48">
        <f t="shared" si="399"/>
        <v>0</v>
      </c>
      <c r="W607" s="48">
        <f t="shared" si="399"/>
        <v>0</v>
      </c>
      <c r="X607" s="48">
        <f t="shared" si="399"/>
        <v>0</v>
      </c>
      <c r="AV607" s="115" t="str">
        <f t="shared" si="337"/>
        <v>RD7KING EDWARD VII HOSPITAL - RD753</v>
      </c>
      <c r="AW607" s="116" t="s">
        <v>1024</v>
      </c>
      <c r="AX607" s="116" t="s">
        <v>10263</v>
      </c>
      <c r="AY607" s="116" t="s">
        <v>1024</v>
      </c>
      <c r="AZ607" s="116" t="s">
        <v>9136</v>
      </c>
      <c r="BA607" s="116" t="str">
        <f t="shared" si="338"/>
        <v>RD7</v>
      </c>
    </row>
    <row r="608" spans="4:53" hidden="1" x14ac:dyDescent="0.2">
      <c r="D608" s="36">
        <f t="shared" si="346"/>
        <v>0</v>
      </c>
      <c r="J608" s="48">
        <f t="shared" ref="J608:X608" si="400">IF(J202&lt;0, 1, 0)</f>
        <v>0</v>
      </c>
      <c r="K608" s="48">
        <f t="shared" si="400"/>
        <v>0</v>
      </c>
      <c r="L608" s="48">
        <f t="shared" si="400"/>
        <v>0</v>
      </c>
      <c r="M608" s="48">
        <f t="shared" si="400"/>
        <v>0</v>
      </c>
      <c r="N608" s="48">
        <f t="shared" si="400"/>
        <v>0</v>
      </c>
      <c r="O608" s="48">
        <f t="shared" si="400"/>
        <v>0</v>
      </c>
      <c r="P608" s="48">
        <f t="shared" si="400"/>
        <v>0</v>
      </c>
      <c r="Q608" s="48">
        <f t="shared" si="400"/>
        <v>0</v>
      </c>
      <c r="R608" s="48">
        <f t="shared" si="400"/>
        <v>0</v>
      </c>
      <c r="S608" s="48">
        <f t="shared" si="400"/>
        <v>0</v>
      </c>
      <c r="T608" s="48">
        <f t="shared" si="400"/>
        <v>0</v>
      </c>
      <c r="U608" s="48">
        <f t="shared" si="400"/>
        <v>0</v>
      </c>
      <c r="V608" s="48">
        <f t="shared" si="400"/>
        <v>0</v>
      </c>
      <c r="W608" s="48">
        <f t="shared" si="400"/>
        <v>0</v>
      </c>
      <c r="X608" s="48">
        <f t="shared" si="400"/>
        <v>0</v>
      </c>
      <c r="AV608" s="115" t="str">
        <f t="shared" si="337"/>
        <v>RD7LANGLEY HEALTH CENTRE - RD763</v>
      </c>
      <c r="AW608" s="116" t="s">
        <v>1025</v>
      </c>
      <c r="AX608" s="116" t="s">
        <v>10264</v>
      </c>
      <c r="AY608" s="116" t="s">
        <v>1025</v>
      </c>
      <c r="AZ608" s="116" t="s">
        <v>9137</v>
      </c>
      <c r="BA608" s="116" t="str">
        <f t="shared" si="338"/>
        <v>RD7</v>
      </c>
    </row>
    <row r="609" spans="4:53" hidden="1" x14ac:dyDescent="0.2">
      <c r="D609" s="36">
        <f t="shared" si="346"/>
        <v>0</v>
      </c>
      <c r="J609" s="48">
        <f t="shared" ref="J609:X609" si="401">IF(J203&lt;0, 1, 0)</f>
        <v>0</v>
      </c>
      <c r="K609" s="48">
        <f t="shared" si="401"/>
        <v>0</v>
      </c>
      <c r="L609" s="48">
        <f t="shared" si="401"/>
        <v>0</v>
      </c>
      <c r="M609" s="48">
        <f t="shared" si="401"/>
        <v>0</v>
      </c>
      <c r="N609" s="48">
        <f t="shared" si="401"/>
        <v>0</v>
      </c>
      <c r="O609" s="48">
        <f t="shared" si="401"/>
        <v>0</v>
      </c>
      <c r="P609" s="48">
        <f t="shared" si="401"/>
        <v>0</v>
      </c>
      <c r="Q609" s="48">
        <f t="shared" si="401"/>
        <v>0</v>
      </c>
      <c r="R609" s="48">
        <f t="shared" si="401"/>
        <v>0</v>
      </c>
      <c r="S609" s="48">
        <f t="shared" si="401"/>
        <v>0</v>
      </c>
      <c r="T609" s="48">
        <f t="shared" si="401"/>
        <v>0</v>
      </c>
      <c r="U609" s="48">
        <f t="shared" si="401"/>
        <v>0</v>
      </c>
      <c r="V609" s="48">
        <f t="shared" si="401"/>
        <v>0</v>
      </c>
      <c r="W609" s="48">
        <f t="shared" si="401"/>
        <v>0</v>
      </c>
      <c r="X609" s="48">
        <f t="shared" si="401"/>
        <v>0</v>
      </c>
      <c r="AV609" s="115" t="str">
        <f t="shared" si="337"/>
        <v>RD7PAUL BEVAN HOUSE (THAMES HOSPICE CARE) - RD761</v>
      </c>
      <c r="AW609" s="116" t="s">
        <v>1026</v>
      </c>
      <c r="AX609" s="116" t="s">
        <v>10265</v>
      </c>
      <c r="AY609" s="116" t="s">
        <v>1026</v>
      </c>
      <c r="AZ609" s="116" t="s">
        <v>9138</v>
      </c>
      <c r="BA609" s="116" t="str">
        <f t="shared" si="338"/>
        <v>RD7</v>
      </c>
    </row>
    <row r="610" spans="4:53" hidden="1" x14ac:dyDescent="0.2">
      <c r="D610" s="36">
        <f t="shared" si="346"/>
        <v>0</v>
      </c>
      <c r="J610" s="48">
        <f t="shared" ref="J610:X610" si="402">IF(J204&lt;0, 1, 0)</f>
        <v>0</v>
      </c>
      <c r="K610" s="48">
        <f t="shared" si="402"/>
        <v>0</v>
      </c>
      <c r="L610" s="48">
        <f t="shared" si="402"/>
        <v>0</v>
      </c>
      <c r="M610" s="48">
        <f t="shared" si="402"/>
        <v>0</v>
      </c>
      <c r="N610" s="48">
        <f t="shared" si="402"/>
        <v>0</v>
      </c>
      <c r="O610" s="48">
        <f t="shared" si="402"/>
        <v>0</v>
      </c>
      <c r="P610" s="48">
        <f t="shared" si="402"/>
        <v>0</v>
      </c>
      <c r="Q610" s="48">
        <f t="shared" si="402"/>
        <v>0</v>
      </c>
      <c r="R610" s="48">
        <f t="shared" si="402"/>
        <v>0</v>
      </c>
      <c r="S610" s="48">
        <f t="shared" si="402"/>
        <v>0</v>
      </c>
      <c r="T610" s="48">
        <f t="shared" si="402"/>
        <v>0</v>
      </c>
      <c r="U610" s="48">
        <f t="shared" si="402"/>
        <v>0</v>
      </c>
      <c r="V610" s="48">
        <f t="shared" si="402"/>
        <v>0</v>
      </c>
      <c r="W610" s="48">
        <f t="shared" si="402"/>
        <v>0</v>
      </c>
      <c r="X610" s="48">
        <f t="shared" si="402"/>
        <v>0</v>
      </c>
      <c r="AV610" s="115" t="str">
        <f t="shared" si="337"/>
        <v>RD7PINE LODGE (THAMES HOSPICE CARE) - RD760</v>
      </c>
      <c r="AW610" s="116" t="s">
        <v>1027</v>
      </c>
      <c r="AX610" s="116" t="s">
        <v>10266</v>
      </c>
      <c r="AY610" s="116" t="s">
        <v>1027</v>
      </c>
      <c r="AZ610" s="116" t="s">
        <v>9139</v>
      </c>
      <c r="BA610" s="116" t="str">
        <f t="shared" si="338"/>
        <v>RD7</v>
      </c>
    </row>
    <row r="611" spans="4:53" hidden="1" x14ac:dyDescent="0.2">
      <c r="D611" s="36">
        <f t="shared" si="346"/>
        <v>0</v>
      </c>
      <c r="J611" s="48">
        <f t="shared" ref="J611:X611" si="403">IF(J205&lt;0, 1, 0)</f>
        <v>0</v>
      </c>
      <c r="K611" s="48">
        <f t="shared" si="403"/>
        <v>0</v>
      </c>
      <c r="L611" s="48">
        <f t="shared" si="403"/>
        <v>0</v>
      </c>
      <c r="M611" s="48">
        <f t="shared" si="403"/>
        <v>0</v>
      </c>
      <c r="N611" s="48">
        <f t="shared" si="403"/>
        <v>0</v>
      </c>
      <c r="O611" s="48">
        <f t="shared" si="403"/>
        <v>0</v>
      </c>
      <c r="P611" s="48">
        <f t="shared" si="403"/>
        <v>0</v>
      </c>
      <c r="Q611" s="48">
        <f t="shared" si="403"/>
        <v>0</v>
      </c>
      <c r="R611" s="48">
        <f t="shared" si="403"/>
        <v>0</v>
      </c>
      <c r="S611" s="48">
        <f t="shared" si="403"/>
        <v>0</v>
      </c>
      <c r="T611" s="48">
        <f t="shared" si="403"/>
        <v>0</v>
      </c>
      <c r="U611" s="48">
        <f t="shared" si="403"/>
        <v>0</v>
      </c>
      <c r="V611" s="48">
        <f t="shared" si="403"/>
        <v>0</v>
      </c>
      <c r="W611" s="48">
        <f t="shared" si="403"/>
        <v>0</v>
      </c>
      <c r="X611" s="48">
        <f t="shared" si="403"/>
        <v>0</v>
      </c>
      <c r="AV611" s="115" t="str">
        <f t="shared" ref="AV611:AV674" si="404">CONCATENATE(LEFT(AW611, 3),AX611)</f>
        <v>RD7ST MARK'S HOSPITAL - RD754</v>
      </c>
      <c r="AW611" s="116" t="s">
        <v>1028</v>
      </c>
      <c r="AX611" s="116" t="s">
        <v>10267</v>
      </c>
      <c r="AY611" s="116" t="s">
        <v>1028</v>
      </c>
      <c r="AZ611" s="116" t="s">
        <v>9140</v>
      </c>
      <c r="BA611" s="116" t="str">
        <f t="shared" ref="BA611:BA674" si="405">LEFT(AY611,3)</f>
        <v>RD7</v>
      </c>
    </row>
    <row r="612" spans="4:53" hidden="1" x14ac:dyDescent="0.2">
      <c r="D612" s="36">
        <f t="shared" si="346"/>
        <v>0</v>
      </c>
      <c r="J612" s="48">
        <f t="shared" ref="J612:X612" si="406">IF(J206&lt;0, 1, 0)</f>
        <v>0</v>
      </c>
      <c r="K612" s="48">
        <f t="shared" si="406"/>
        <v>0</v>
      </c>
      <c r="L612" s="48">
        <f t="shared" si="406"/>
        <v>0</v>
      </c>
      <c r="M612" s="48">
        <f t="shared" si="406"/>
        <v>0</v>
      </c>
      <c r="N612" s="48">
        <f t="shared" si="406"/>
        <v>0</v>
      </c>
      <c r="O612" s="48">
        <f t="shared" si="406"/>
        <v>0</v>
      </c>
      <c r="P612" s="48">
        <f t="shared" si="406"/>
        <v>0</v>
      </c>
      <c r="Q612" s="48">
        <f t="shared" si="406"/>
        <v>0</v>
      </c>
      <c r="R612" s="48">
        <f t="shared" si="406"/>
        <v>0</v>
      </c>
      <c r="S612" s="48">
        <f t="shared" si="406"/>
        <v>0</v>
      </c>
      <c r="T612" s="48">
        <f t="shared" si="406"/>
        <v>0</v>
      </c>
      <c r="U612" s="48">
        <f t="shared" si="406"/>
        <v>0</v>
      </c>
      <c r="V612" s="48">
        <f t="shared" si="406"/>
        <v>0</v>
      </c>
      <c r="W612" s="48">
        <f t="shared" si="406"/>
        <v>0</v>
      </c>
      <c r="X612" s="48">
        <f t="shared" si="406"/>
        <v>0</v>
      </c>
      <c r="AV612" s="115" t="str">
        <f t="shared" si="404"/>
        <v>RD7UPTON HOSPITAL - RD755</v>
      </c>
      <c r="AW612" s="116" t="s">
        <v>425</v>
      </c>
      <c r="AX612" s="116" t="s">
        <v>10268</v>
      </c>
      <c r="AY612" s="116" t="s">
        <v>425</v>
      </c>
      <c r="AZ612" s="116" t="s">
        <v>5732</v>
      </c>
      <c r="BA612" s="116" t="str">
        <f t="shared" si="405"/>
        <v>RD7</v>
      </c>
    </row>
    <row r="613" spans="4:53" hidden="1" x14ac:dyDescent="0.2">
      <c r="D613" s="36">
        <f t="shared" si="346"/>
        <v>0</v>
      </c>
      <c r="J613" s="48">
        <f t="shared" ref="J613:X613" si="407">IF(J207&lt;0, 1, 0)</f>
        <v>0</v>
      </c>
      <c r="K613" s="48">
        <f t="shared" si="407"/>
        <v>0</v>
      </c>
      <c r="L613" s="48">
        <f t="shared" si="407"/>
        <v>0</v>
      </c>
      <c r="M613" s="48">
        <f t="shared" si="407"/>
        <v>0</v>
      </c>
      <c r="N613" s="48">
        <f t="shared" si="407"/>
        <v>0</v>
      </c>
      <c r="O613" s="48">
        <f t="shared" si="407"/>
        <v>0</v>
      </c>
      <c r="P613" s="48">
        <f t="shared" si="407"/>
        <v>0</v>
      </c>
      <c r="Q613" s="48">
        <f t="shared" si="407"/>
        <v>0</v>
      </c>
      <c r="R613" s="48">
        <f t="shared" si="407"/>
        <v>0</v>
      </c>
      <c r="S613" s="48">
        <f t="shared" si="407"/>
        <v>0</v>
      </c>
      <c r="T613" s="48">
        <f t="shared" si="407"/>
        <v>0</v>
      </c>
      <c r="U613" s="48">
        <f t="shared" si="407"/>
        <v>0</v>
      </c>
      <c r="V613" s="48">
        <f t="shared" si="407"/>
        <v>0</v>
      </c>
      <c r="W613" s="48">
        <f t="shared" si="407"/>
        <v>0</v>
      </c>
      <c r="X613" s="48">
        <f t="shared" si="407"/>
        <v>0</v>
      </c>
      <c r="AV613" s="115" t="str">
        <f t="shared" si="404"/>
        <v>RD7WEXHAM PARK HOSPITAL - RD750</v>
      </c>
      <c r="AW613" s="116" t="s">
        <v>426</v>
      </c>
      <c r="AX613" s="116" t="s">
        <v>10269</v>
      </c>
      <c r="AY613" s="116" t="s">
        <v>426</v>
      </c>
      <c r="AZ613" s="116" t="s">
        <v>5736</v>
      </c>
      <c r="BA613" s="116" t="str">
        <f t="shared" si="405"/>
        <v>RD7</v>
      </c>
    </row>
    <row r="614" spans="4:53" hidden="1" x14ac:dyDescent="0.2">
      <c r="D614" s="36">
        <f t="shared" si="346"/>
        <v>0</v>
      </c>
      <c r="J614" s="48">
        <f t="shared" ref="J614:X614" si="408">IF(J208&lt;0, 1, 0)</f>
        <v>0</v>
      </c>
      <c r="K614" s="48">
        <f t="shared" si="408"/>
        <v>0</v>
      </c>
      <c r="L614" s="48">
        <f t="shared" si="408"/>
        <v>0</v>
      </c>
      <c r="M614" s="48">
        <f t="shared" si="408"/>
        <v>0</v>
      </c>
      <c r="N614" s="48">
        <f t="shared" si="408"/>
        <v>0</v>
      </c>
      <c r="O614" s="48">
        <f t="shared" si="408"/>
        <v>0</v>
      </c>
      <c r="P614" s="48">
        <f t="shared" si="408"/>
        <v>0</v>
      </c>
      <c r="Q614" s="48">
        <f t="shared" si="408"/>
        <v>0</v>
      </c>
      <c r="R614" s="48">
        <f t="shared" si="408"/>
        <v>0</v>
      </c>
      <c r="S614" s="48">
        <f t="shared" si="408"/>
        <v>0</v>
      </c>
      <c r="T614" s="48">
        <f t="shared" si="408"/>
        <v>0</v>
      </c>
      <c r="U614" s="48">
        <f t="shared" si="408"/>
        <v>0</v>
      </c>
      <c r="V614" s="48">
        <f t="shared" si="408"/>
        <v>0</v>
      </c>
      <c r="W614" s="48">
        <f t="shared" si="408"/>
        <v>0</v>
      </c>
      <c r="X614" s="48">
        <f t="shared" si="408"/>
        <v>0</v>
      </c>
      <c r="AV614" s="115" t="str">
        <f t="shared" si="404"/>
        <v>RD8MILTON KEYNES HOSPITAL - RD816</v>
      </c>
      <c r="AW614" s="116" t="s">
        <v>427</v>
      </c>
      <c r="AX614" s="116" t="s">
        <v>10270</v>
      </c>
      <c r="AY614" s="116" t="s">
        <v>427</v>
      </c>
      <c r="AZ614" s="116" t="s">
        <v>9141</v>
      </c>
      <c r="BA614" s="116" t="str">
        <f t="shared" si="405"/>
        <v>RD8</v>
      </c>
    </row>
    <row r="615" spans="4:53" hidden="1" x14ac:dyDescent="0.2">
      <c r="D615" s="36">
        <f t="shared" si="346"/>
        <v>0</v>
      </c>
      <c r="J615" s="48">
        <f t="shared" ref="J615:X615" si="409">IF(J209&lt;0, 1, 0)</f>
        <v>0</v>
      </c>
      <c r="K615" s="48">
        <f t="shared" si="409"/>
        <v>0</v>
      </c>
      <c r="L615" s="48">
        <f t="shared" si="409"/>
        <v>0</v>
      </c>
      <c r="M615" s="48">
        <f t="shared" si="409"/>
        <v>0</v>
      </c>
      <c r="N615" s="48">
        <f t="shared" si="409"/>
        <v>0</v>
      </c>
      <c r="O615" s="48">
        <f t="shared" si="409"/>
        <v>0</v>
      </c>
      <c r="P615" s="48">
        <f t="shared" si="409"/>
        <v>0</v>
      </c>
      <c r="Q615" s="48">
        <f t="shared" si="409"/>
        <v>0</v>
      </c>
      <c r="R615" s="48">
        <f t="shared" si="409"/>
        <v>0</v>
      </c>
      <c r="S615" s="48">
        <f t="shared" si="409"/>
        <v>0</v>
      </c>
      <c r="T615" s="48">
        <f t="shared" si="409"/>
        <v>0</v>
      </c>
      <c r="U615" s="48">
        <f t="shared" si="409"/>
        <v>0</v>
      </c>
      <c r="V615" s="48">
        <f t="shared" si="409"/>
        <v>0</v>
      </c>
      <c r="W615" s="48">
        <f t="shared" si="409"/>
        <v>0</v>
      </c>
      <c r="X615" s="48">
        <f t="shared" si="409"/>
        <v>0</v>
      </c>
      <c r="AV615" s="115" t="str">
        <f t="shared" si="404"/>
        <v>RDDBASILDON UNIVERSITY HOSPITAL - RDDH0</v>
      </c>
      <c r="AW615" s="116" t="s">
        <v>428</v>
      </c>
      <c r="AX615" s="116" t="s">
        <v>10271</v>
      </c>
      <c r="AY615" s="116" t="s">
        <v>428</v>
      </c>
      <c r="AZ615" s="116" t="s">
        <v>9142</v>
      </c>
      <c r="BA615" s="116" t="str">
        <f t="shared" si="405"/>
        <v>RDD</v>
      </c>
    </row>
    <row r="616" spans="4:53" hidden="1" x14ac:dyDescent="0.2">
      <c r="D616" s="36">
        <f t="shared" si="346"/>
        <v>0</v>
      </c>
      <c r="J616" s="48">
        <f t="shared" ref="J616:X616" si="410">IF(J210&lt;0, 1, 0)</f>
        <v>0</v>
      </c>
      <c r="K616" s="48">
        <f t="shared" si="410"/>
        <v>0</v>
      </c>
      <c r="L616" s="48">
        <f t="shared" si="410"/>
        <v>0</v>
      </c>
      <c r="M616" s="48">
        <f t="shared" si="410"/>
        <v>0</v>
      </c>
      <c r="N616" s="48">
        <f t="shared" si="410"/>
        <v>0</v>
      </c>
      <c r="O616" s="48">
        <f t="shared" si="410"/>
        <v>0</v>
      </c>
      <c r="P616" s="48">
        <f t="shared" si="410"/>
        <v>0</v>
      </c>
      <c r="Q616" s="48">
        <f t="shared" si="410"/>
        <v>0</v>
      </c>
      <c r="R616" s="48">
        <f t="shared" si="410"/>
        <v>0</v>
      </c>
      <c r="S616" s="48">
        <f t="shared" si="410"/>
        <v>0</v>
      </c>
      <c r="T616" s="48">
        <f t="shared" si="410"/>
        <v>0</v>
      </c>
      <c r="U616" s="48">
        <f t="shared" si="410"/>
        <v>0</v>
      </c>
      <c r="V616" s="48">
        <f t="shared" si="410"/>
        <v>0</v>
      </c>
      <c r="W616" s="48">
        <f t="shared" si="410"/>
        <v>0</v>
      </c>
      <c r="X616" s="48">
        <f t="shared" si="410"/>
        <v>0</v>
      </c>
      <c r="AV616" s="115" t="str">
        <f t="shared" si="404"/>
        <v>RDDBRENTWOOD COMMUNITY HOSPITAL</v>
      </c>
      <c r="AW616" s="116" t="s">
        <v>8714</v>
      </c>
      <c r="AX616" s="116" t="s">
        <v>1368</v>
      </c>
      <c r="AY616" s="116" t="s">
        <v>8714</v>
      </c>
      <c r="AZ616" s="116" t="s">
        <v>1368</v>
      </c>
      <c r="BA616" s="116" t="str">
        <f t="shared" si="405"/>
        <v>RDD</v>
      </c>
    </row>
    <row r="617" spans="4:53" hidden="1" x14ac:dyDescent="0.2">
      <c r="D617" s="36">
        <f t="shared" si="346"/>
        <v>0</v>
      </c>
      <c r="J617" s="48">
        <f t="shared" ref="J617:X617" si="411">IF(J211&lt;0, 1, 0)</f>
        <v>0</v>
      </c>
      <c r="K617" s="48">
        <f t="shared" si="411"/>
        <v>0</v>
      </c>
      <c r="L617" s="48">
        <f t="shared" si="411"/>
        <v>0</v>
      </c>
      <c r="M617" s="48">
        <f t="shared" si="411"/>
        <v>0</v>
      </c>
      <c r="N617" s="48">
        <f t="shared" si="411"/>
        <v>0</v>
      </c>
      <c r="O617" s="48">
        <f t="shared" si="411"/>
        <v>0</v>
      </c>
      <c r="P617" s="48">
        <f t="shared" si="411"/>
        <v>0</v>
      </c>
      <c r="Q617" s="48">
        <f t="shared" si="411"/>
        <v>0</v>
      </c>
      <c r="R617" s="48">
        <f t="shared" si="411"/>
        <v>0</v>
      </c>
      <c r="S617" s="48">
        <f t="shared" si="411"/>
        <v>0</v>
      </c>
      <c r="T617" s="48">
        <f t="shared" si="411"/>
        <v>0</v>
      </c>
      <c r="U617" s="48">
        <f t="shared" si="411"/>
        <v>0</v>
      </c>
      <c r="V617" s="48">
        <f t="shared" si="411"/>
        <v>0</v>
      </c>
      <c r="W617" s="48">
        <f t="shared" si="411"/>
        <v>0</v>
      </c>
      <c r="X617" s="48">
        <f t="shared" si="411"/>
        <v>0</v>
      </c>
      <c r="AV617" s="115" t="str">
        <f t="shared" si="404"/>
        <v>RDDORSETT HOSPITAL - RDDH1</v>
      </c>
      <c r="AW617" s="116" t="s">
        <v>429</v>
      </c>
      <c r="AX617" s="116" t="s">
        <v>10272</v>
      </c>
      <c r="AY617" s="116" t="s">
        <v>429</v>
      </c>
      <c r="AZ617" s="116" t="s">
        <v>1359</v>
      </c>
      <c r="BA617" s="116" t="str">
        <f t="shared" si="405"/>
        <v>RDD</v>
      </c>
    </row>
    <row r="618" spans="4:53" hidden="1" x14ac:dyDescent="0.2">
      <c r="D618" s="36">
        <f t="shared" si="346"/>
        <v>0</v>
      </c>
      <c r="J618" s="48">
        <f t="shared" ref="J618:X618" si="412">IF(J212&lt;0, 1, 0)</f>
        <v>0</v>
      </c>
      <c r="K618" s="48">
        <f t="shared" si="412"/>
        <v>0</v>
      </c>
      <c r="L618" s="48">
        <f t="shared" si="412"/>
        <v>0</v>
      </c>
      <c r="M618" s="48">
        <f t="shared" si="412"/>
        <v>0</v>
      </c>
      <c r="N618" s="48">
        <f t="shared" si="412"/>
        <v>0</v>
      </c>
      <c r="O618" s="48">
        <f t="shared" si="412"/>
        <v>0</v>
      </c>
      <c r="P618" s="48">
        <f t="shared" si="412"/>
        <v>0</v>
      </c>
      <c r="Q618" s="48">
        <f t="shared" si="412"/>
        <v>0</v>
      </c>
      <c r="R618" s="48">
        <f t="shared" si="412"/>
        <v>0</v>
      </c>
      <c r="S618" s="48">
        <f t="shared" si="412"/>
        <v>0</v>
      </c>
      <c r="T618" s="48">
        <f t="shared" si="412"/>
        <v>0</v>
      </c>
      <c r="U618" s="48">
        <f t="shared" si="412"/>
        <v>0</v>
      </c>
      <c r="V618" s="48">
        <f t="shared" si="412"/>
        <v>0</v>
      </c>
      <c r="W618" s="48">
        <f t="shared" si="412"/>
        <v>0</v>
      </c>
      <c r="X618" s="48">
        <f t="shared" si="412"/>
        <v>0</v>
      </c>
      <c r="AV618" s="115" t="str">
        <f t="shared" si="404"/>
        <v>RDDTHE ESSEX CARDIOTHORACIC CENTRE - RDDH8</v>
      </c>
      <c r="AW618" s="116" t="s">
        <v>430</v>
      </c>
      <c r="AX618" s="116" t="s">
        <v>10273</v>
      </c>
      <c r="AY618" s="116" t="s">
        <v>430</v>
      </c>
      <c r="AZ618" s="116" t="s">
        <v>9143</v>
      </c>
      <c r="BA618" s="116" t="str">
        <f t="shared" si="405"/>
        <v>RDD</v>
      </c>
    </row>
    <row r="619" spans="4:53" hidden="1" x14ac:dyDescent="0.2">
      <c r="D619" s="36">
        <f t="shared" ref="D619:D625" si="413">IF(D207="", IF(E207="", 0,1),0)</f>
        <v>0</v>
      </c>
      <c r="J619" s="48">
        <f t="shared" ref="J619:X619" si="414">IF(J213&lt;0, 1, 0)</f>
        <v>0</v>
      </c>
      <c r="K619" s="48">
        <f t="shared" si="414"/>
        <v>0</v>
      </c>
      <c r="L619" s="48">
        <f t="shared" si="414"/>
        <v>0</v>
      </c>
      <c r="M619" s="48">
        <f t="shared" si="414"/>
        <v>0</v>
      </c>
      <c r="N619" s="48">
        <f t="shared" si="414"/>
        <v>0</v>
      </c>
      <c r="O619" s="48">
        <f t="shared" si="414"/>
        <v>0</v>
      </c>
      <c r="P619" s="48">
        <f t="shared" si="414"/>
        <v>0</v>
      </c>
      <c r="Q619" s="48">
        <f t="shared" si="414"/>
        <v>0</v>
      </c>
      <c r="R619" s="48">
        <f t="shared" si="414"/>
        <v>0</v>
      </c>
      <c r="S619" s="48">
        <f t="shared" si="414"/>
        <v>0</v>
      </c>
      <c r="T619" s="48">
        <f t="shared" si="414"/>
        <v>0</v>
      </c>
      <c r="U619" s="48">
        <f t="shared" si="414"/>
        <v>0</v>
      </c>
      <c r="V619" s="48">
        <f t="shared" si="414"/>
        <v>0</v>
      </c>
      <c r="W619" s="48">
        <f t="shared" si="414"/>
        <v>0</v>
      </c>
      <c r="X619" s="48">
        <f t="shared" si="414"/>
        <v>0</v>
      </c>
      <c r="AV619" s="115" t="str">
        <f t="shared" si="404"/>
        <v>RDECAPIO OAKS HOSPITAL</v>
      </c>
      <c r="AW619" s="116" t="s">
        <v>8715</v>
      </c>
      <c r="AX619" s="116" t="s">
        <v>8716</v>
      </c>
      <c r="AY619" s="116" t="s">
        <v>8715</v>
      </c>
      <c r="AZ619" s="116" t="s">
        <v>8716</v>
      </c>
      <c r="BA619" s="116" t="str">
        <f t="shared" si="405"/>
        <v>RDE</v>
      </c>
    </row>
    <row r="620" spans="4:53" hidden="1" x14ac:dyDescent="0.2">
      <c r="D620" s="36">
        <f t="shared" si="413"/>
        <v>0</v>
      </c>
      <c r="J620" s="48">
        <f>SUM(J420:J619)</f>
        <v>0</v>
      </c>
      <c r="K620" s="48">
        <f t="shared" ref="K620:X620" si="415">SUM(K420:K619)</f>
        <v>0</v>
      </c>
      <c r="L620" s="48">
        <f t="shared" si="415"/>
        <v>0</v>
      </c>
      <c r="M620" s="48">
        <f t="shared" si="415"/>
        <v>0</v>
      </c>
      <c r="N620" s="48">
        <f t="shared" si="415"/>
        <v>0</v>
      </c>
      <c r="O620" s="48">
        <f t="shared" si="415"/>
        <v>0</v>
      </c>
      <c r="P620" s="48">
        <f t="shared" si="415"/>
        <v>0</v>
      </c>
      <c r="Q620" s="48">
        <f t="shared" si="415"/>
        <v>0</v>
      </c>
      <c r="R620" s="48">
        <f t="shared" si="415"/>
        <v>0</v>
      </c>
      <c r="S620" s="48">
        <f t="shared" si="415"/>
        <v>0</v>
      </c>
      <c r="T620" s="48">
        <f t="shared" si="415"/>
        <v>0</v>
      </c>
      <c r="U620" s="48">
        <f t="shared" si="415"/>
        <v>0</v>
      </c>
      <c r="V620" s="48">
        <f t="shared" si="415"/>
        <v>0</v>
      </c>
      <c r="W620" s="48">
        <f t="shared" si="415"/>
        <v>0</v>
      </c>
      <c r="X620" s="48">
        <f t="shared" si="415"/>
        <v>0</v>
      </c>
      <c r="AV620" s="115" t="str">
        <f t="shared" si="404"/>
        <v>RDECAPIO SPRINGFIELD HOSPITAL</v>
      </c>
      <c r="AW620" s="116" t="s">
        <v>8717</v>
      </c>
      <c r="AX620" s="116" t="s">
        <v>8718</v>
      </c>
      <c r="AY620" s="116" t="s">
        <v>8717</v>
      </c>
      <c r="AZ620" s="116" t="s">
        <v>8718</v>
      </c>
      <c r="BA620" s="116" t="str">
        <f t="shared" si="405"/>
        <v>RDE</v>
      </c>
    </row>
    <row r="621" spans="4:53" hidden="1" x14ac:dyDescent="0.2">
      <c r="D621" s="36">
        <f t="shared" si="413"/>
        <v>0</v>
      </c>
      <c r="AV621" s="115" t="str">
        <f t="shared" si="404"/>
        <v>RDECLACTON AND DISTRICT HOSPITAL - RDEE2</v>
      </c>
      <c r="AW621" s="116" t="s">
        <v>435</v>
      </c>
      <c r="AX621" s="116" t="s">
        <v>10274</v>
      </c>
      <c r="AY621" s="116" t="s">
        <v>435</v>
      </c>
      <c r="AZ621" s="116" t="s">
        <v>9144</v>
      </c>
      <c r="BA621" s="116" t="str">
        <f t="shared" si="405"/>
        <v>RDE</v>
      </c>
    </row>
    <row r="622" spans="4:53" hidden="1" x14ac:dyDescent="0.2">
      <c r="D622" s="36">
        <f t="shared" si="413"/>
        <v>0</v>
      </c>
      <c r="J622" s="48">
        <f>SUM(J620:X620)</f>
        <v>0</v>
      </c>
      <c r="AV622" s="115" t="str">
        <f t="shared" si="404"/>
        <v>RDECOLCHESTER GENERAL HOSPITAL - RDEE4</v>
      </c>
      <c r="AW622" s="116" t="s">
        <v>431</v>
      </c>
      <c r="AX622" s="116" t="s">
        <v>10275</v>
      </c>
      <c r="AY622" s="116" t="s">
        <v>431</v>
      </c>
      <c r="AZ622" s="116" t="s">
        <v>2217</v>
      </c>
      <c r="BA622" s="116" t="str">
        <f t="shared" si="405"/>
        <v>RDE</v>
      </c>
    </row>
    <row r="623" spans="4:53" hidden="1" x14ac:dyDescent="0.2">
      <c r="D623" s="36">
        <f t="shared" si="413"/>
        <v>0</v>
      </c>
      <c r="AV623" s="115" t="str">
        <f t="shared" si="404"/>
        <v>RDECOLCHESTER PRIMARY CARE TREATMENT CENTRE - RDEEV</v>
      </c>
      <c r="AW623" s="116" t="s">
        <v>432</v>
      </c>
      <c r="AX623" s="116" t="s">
        <v>10276</v>
      </c>
      <c r="AY623" s="116" t="s">
        <v>432</v>
      </c>
      <c r="AZ623" s="116" t="s">
        <v>9145</v>
      </c>
      <c r="BA623" s="116" t="str">
        <f t="shared" si="405"/>
        <v>RDE</v>
      </c>
    </row>
    <row r="624" spans="4:53" hidden="1" x14ac:dyDescent="0.2">
      <c r="D624" s="36">
        <f t="shared" si="413"/>
        <v>0</v>
      </c>
      <c r="AV624" s="115" t="str">
        <f t="shared" si="404"/>
        <v>RDEESSEX COUNTY HOSPITAL - RDEEB</v>
      </c>
      <c r="AW624" s="116" t="s">
        <v>433</v>
      </c>
      <c r="AX624" s="116" t="s">
        <v>10277</v>
      </c>
      <c r="AY624" s="116" t="s">
        <v>433</v>
      </c>
      <c r="AZ624" s="116" t="s">
        <v>9146</v>
      </c>
      <c r="BA624" s="116" t="str">
        <f t="shared" si="405"/>
        <v>RDE</v>
      </c>
    </row>
    <row r="625" spans="4:53" hidden="1" x14ac:dyDescent="0.2">
      <c r="D625" s="36">
        <f t="shared" si="413"/>
        <v>0</v>
      </c>
      <c r="AV625" s="115" t="str">
        <f t="shared" si="404"/>
        <v>RDEHALSTEAD HOSPITAL - RDEEK</v>
      </c>
      <c r="AW625" s="116" t="s">
        <v>710</v>
      </c>
      <c r="AX625" s="116" t="s">
        <v>10278</v>
      </c>
      <c r="AY625" s="116" t="s">
        <v>710</v>
      </c>
      <c r="AZ625" s="116" t="s">
        <v>9147</v>
      </c>
      <c r="BA625" s="116" t="str">
        <f t="shared" si="405"/>
        <v>RDE</v>
      </c>
    </row>
    <row r="626" spans="4:53" hidden="1" x14ac:dyDescent="0.2">
      <c r="D626" s="142" t="str">
        <f>IF(SUM(D426:D625)&gt;0, "Site Code Error. Do not use Drag and Drop or Cut and Paste","")</f>
        <v/>
      </c>
      <c r="AV626" s="115" t="str">
        <f t="shared" si="404"/>
        <v>RDETHE FRYATT HOSPITAL AND MAYFLOWER MEDICAL CENTRE</v>
      </c>
      <c r="AW626" s="116" t="s">
        <v>8719</v>
      </c>
      <c r="AX626" s="116" t="s">
        <v>8720</v>
      </c>
      <c r="AY626" s="116" t="s">
        <v>8719</v>
      </c>
      <c r="AZ626" s="116" t="s">
        <v>8720</v>
      </c>
      <c r="BA626" s="116" t="str">
        <f t="shared" si="405"/>
        <v>RDE</v>
      </c>
    </row>
    <row r="627" spans="4:53" hidden="1" x14ac:dyDescent="0.2">
      <c r="AV627" s="115" t="str">
        <f t="shared" si="404"/>
        <v>RDRARUNDEL AND DISTRICT HOSPITAL</v>
      </c>
      <c r="AW627" s="116" t="s">
        <v>2807</v>
      </c>
      <c r="AX627" s="116" t="s">
        <v>2808</v>
      </c>
      <c r="AY627" s="116" t="s">
        <v>2807</v>
      </c>
      <c r="AZ627" s="116" t="s">
        <v>2808</v>
      </c>
      <c r="BA627" s="116" t="str">
        <f t="shared" si="405"/>
        <v>RDR</v>
      </c>
    </row>
    <row r="628" spans="4:53" hidden="1" x14ac:dyDescent="0.2">
      <c r="AV628" s="115" t="str">
        <f t="shared" si="404"/>
        <v>RDRBATTLE SCA</v>
      </c>
      <c r="AW628" s="116" t="s">
        <v>2797</v>
      </c>
      <c r="AX628" s="116" t="s">
        <v>2798</v>
      </c>
      <c r="AY628" s="116" t="s">
        <v>2797</v>
      </c>
      <c r="AZ628" s="116" t="s">
        <v>2798</v>
      </c>
      <c r="BA628" s="116" t="str">
        <f t="shared" si="405"/>
        <v>RDR</v>
      </c>
    </row>
    <row r="629" spans="4:53" hidden="1" x14ac:dyDescent="0.2">
      <c r="AV629" s="115" t="str">
        <f t="shared" si="404"/>
        <v>RDRBATTLE SCA</v>
      </c>
      <c r="AW629" s="116" t="s">
        <v>2834</v>
      </c>
      <c r="AX629" s="116" t="s">
        <v>2798</v>
      </c>
      <c r="AY629" s="116" t="s">
        <v>2834</v>
      </c>
      <c r="AZ629" s="116" t="s">
        <v>2798</v>
      </c>
      <c r="BA629" s="116" t="str">
        <f t="shared" si="405"/>
        <v>RDR</v>
      </c>
    </row>
    <row r="630" spans="4:53" hidden="1" x14ac:dyDescent="0.2">
      <c r="D630" s="36" t="s">
        <v>11076</v>
      </c>
      <c r="AV630" s="115" t="str">
        <f t="shared" si="404"/>
        <v>RDRBOGNOR REGIS WAR MEMORIAL HOSPITAL</v>
      </c>
      <c r="AW630" s="116" t="s">
        <v>2821</v>
      </c>
      <c r="AX630" s="116" t="s">
        <v>2822</v>
      </c>
      <c r="AY630" s="116" t="s">
        <v>2821</v>
      </c>
      <c r="AZ630" s="116" t="s">
        <v>2822</v>
      </c>
      <c r="BA630" s="116" t="str">
        <f t="shared" si="405"/>
        <v>RDR</v>
      </c>
    </row>
    <row r="631" spans="4:53" hidden="1" x14ac:dyDescent="0.2">
      <c r="AV631" s="115" t="str">
        <f t="shared" si="404"/>
        <v>RDRBRADBURY UNIT</v>
      </c>
      <c r="AW631" s="116" t="s">
        <v>2848</v>
      </c>
      <c r="AX631" s="116" t="s">
        <v>2849</v>
      </c>
      <c r="AY631" s="116" t="s">
        <v>2848</v>
      </c>
      <c r="AZ631" s="116" t="s">
        <v>2849</v>
      </c>
      <c r="BA631" s="116" t="str">
        <f t="shared" si="405"/>
        <v>RDR</v>
      </c>
    </row>
    <row r="632" spans="4:53" hidden="1" x14ac:dyDescent="0.2">
      <c r="D632" s="143">
        <f>IF(G14="","",IF(ISERROR(VLOOKUP(G14,$Z$14:$AA$95,2,FALSE)),1,VLOOKUP(G14,$Z$14:$AA$95,2,FALSE)))</f>
        <v>0</v>
      </c>
      <c r="E632" s="143" t="str">
        <f>IF(H14="","",IF(ISERROR(VLOOKUP(H14,$Z$14:$AA$95,2,FALSE)),1,VLOOKUP(H14,$Z$14:$AA$95,2,FALSE)))</f>
        <v/>
      </c>
      <c r="AV632" s="115" t="str">
        <f t="shared" si="404"/>
        <v>RDRBRIGHTON GENERAL HOSPITAL</v>
      </c>
      <c r="AW632" s="116" t="s">
        <v>2799</v>
      </c>
      <c r="AX632" s="116" t="s">
        <v>2800</v>
      </c>
      <c r="AY632" s="116" t="s">
        <v>2799</v>
      </c>
      <c r="AZ632" s="116" t="s">
        <v>2800</v>
      </c>
      <c r="BA632" s="116" t="str">
        <f t="shared" si="405"/>
        <v>RDR</v>
      </c>
    </row>
    <row r="633" spans="4:53" hidden="1" x14ac:dyDescent="0.2">
      <c r="D633" s="143">
        <f t="shared" ref="D633:E696" si="416">IF(G15="","",IF(ISERROR(VLOOKUP(G15,$Z$14:$AA$95,2,FALSE)),1,VLOOKUP(G15,$Z$14:$AA$95,2,FALSE)))</f>
        <v>0</v>
      </c>
      <c r="E633" s="143" t="str">
        <f t="shared" si="416"/>
        <v/>
      </c>
      <c r="AV633" s="115" t="str">
        <f t="shared" si="404"/>
        <v>RDRCHAILEY NEW HERITAGE</v>
      </c>
      <c r="AW633" s="116" t="s">
        <v>2840</v>
      </c>
      <c r="AX633" s="116" t="s">
        <v>2841</v>
      </c>
      <c r="AY633" s="116" t="s">
        <v>2840</v>
      </c>
      <c r="AZ633" s="116" t="s">
        <v>2841</v>
      </c>
      <c r="BA633" s="116" t="str">
        <f t="shared" si="405"/>
        <v>RDR</v>
      </c>
    </row>
    <row r="634" spans="4:53" hidden="1" x14ac:dyDescent="0.2">
      <c r="D634" s="143">
        <f t="shared" si="416"/>
        <v>0</v>
      </c>
      <c r="E634" s="143" t="str">
        <f t="shared" si="416"/>
        <v/>
      </c>
      <c r="AV634" s="115" t="str">
        <f t="shared" si="404"/>
        <v>RDRCLERMONT CHILD PROTECTION UNIT</v>
      </c>
      <c r="AW634" s="116" t="s">
        <v>2838</v>
      </c>
      <c r="AX634" s="116" t="s">
        <v>2839</v>
      </c>
      <c r="AY634" s="116" t="s">
        <v>2838</v>
      </c>
      <c r="AZ634" s="116" t="s">
        <v>2839</v>
      </c>
      <c r="BA634" s="116" t="str">
        <f t="shared" si="405"/>
        <v>RDR</v>
      </c>
    </row>
    <row r="635" spans="4:53" hidden="1" x14ac:dyDescent="0.2">
      <c r="D635" s="143">
        <f t="shared" si="416"/>
        <v>0</v>
      </c>
      <c r="E635" s="143" t="str">
        <f t="shared" si="416"/>
        <v/>
      </c>
      <c r="AV635" s="115" t="str">
        <f t="shared" si="404"/>
        <v>RDRCOUNTY BUILDINGS</v>
      </c>
      <c r="AW635" s="116" t="s">
        <v>2842</v>
      </c>
      <c r="AX635" s="116" t="s">
        <v>2843</v>
      </c>
      <c r="AY635" s="116" t="s">
        <v>2842</v>
      </c>
      <c r="AZ635" s="116" t="s">
        <v>2843</v>
      </c>
      <c r="BA635" s="116" t="str">
        <f t="shared" si="405"/>
        <v>RDR</v>
      </c>
    </row>
    <row r="636" spans="4:53" hidden="1" x14ac:dyDescent="0.2">
      <c r="D636" s="143">
        <f t="shared" si="416"/>
        <v>0</v>
      </c>
      <c r="E636" s="143" t="str">
        <f t="shared" si="416"/>
        <v/>
      </c>
      <c r="AV636" s="115" t="str">
        <f t="shared" si="404"/>
        <v>RDRCRAWLEY HOSPITAL</v>
      </c>
      <c r="AW636" s="116" t="s">
        <v>2823</v>
      </c>
      <c r="AX636" s="116" t="s">
        <v>2824</v>
      </c>
      <c r="AY636" s="116" t="s">
        <v>2823</v>
      </c>
      <c r="AZ636" s="116" t="s">
        <v>2824</v>
      </c>
      <c r="BA636" s="116" t="str">
        <f t="shared" si="405"/>
        <v>RDR</v>
      </c>
    </row>
    <row r="637" spans="4:53" hidden="1" x14ac:dyDescent="0.2">
      <c r="D637" s="143">
        <f t="shared" si="416"/>
        <v>0</v>
      </c>
      <c r="E637" s="143" t="str">
        <f t="shared" si="416"/>
        <v/>
      </c>
      <c r="AV637" s="115" t="str">
        <f t="shared" si="404"/>
        <v>RDRCROWBOROUGH WAR MEMORIAL HOSPITAL</v>
      </c>
      <c r="AW637" s="116" t="s">
        <v>10089</v>
      </c>
      <c r="AX637" s="116" t="s">
        <v>10090</v>
      </c>
      <c r="AY637" s="116" t="s">
        <v>10089</v>
      </c>
      <c r="AZ637" s="116" t="s">
        <v>10090</v>
      </c>
      <c r="BA637" s="116" t="str">
        <f t="shared" si="405"/>
        <v>RDR</v>
      </c>
    </row>
    <row r="638" spans="4:53" hidden="1" x14ac:dyDescent="0.2">
      <c r="D638" s="143">
        <f t="shared" si="416"/>
        <v>1</v>
      </c>
      <c r="E638" s="143" t="str">
        <f t="shared" si="416"/>
        <v/>
      </c>
      <c r="AV638" s="115" t="str">
        <f t="shared" si="404"/>
        <v>RDRDOWNS VIEW</v>
      </c>
      <c r="AW638" s="116" t="s">
        <v>2846</v>
      </c>
      <c r="AX638" s="116" t="s">
        <v>2847</v>
      </c>
      <c r="AY638" s="116" t="s">
        <v>2846</v>
      </c>
      <c r="AZ638" s="116" t="s">
        <v>2847</v>
      </c>
      <c r="BA638" s="116" t="str">
        <f t="shared" si="405"/>
        <v>RDR</v>
      </c>
    </row>
    <row r="639" spans="4:53" hidden="1" x14ac:dyDescent="0.2">
      <c r="D639" s="143">
        <f t="shared" si="416"/>
        <v>0</v>
      </c>
      <c r="E639" s="143" t="str">
        <f t="shared" si="416"/>
        <v/>
      </c>
      <c r="AV639" s="115" t="str">
        <f t="shared" si="404"/>
        <v>RDREASTBOURNE DISTRICT GENERAL HOSPITAL</v>
      </c>
      <c r="AW639" s="116" t="s">
        <v>2809</v>
      </c>
      <c r="AX639" s="116" t="s">
        <v>2810</v>
      </c>
      <c r="AY639" s="116" t="s">
        <v>2809</v>
      </c>
      <c r="AZ639" s="116" t="s">
        <v>2810</v>
      </c>
      <c r="BA639" s="116" t="str">
        <f t="shared" si="405"/>
        <v>RDR</v>
      </c>
    </row>
    <row r="640" spans="4:53" hidden="1" x14ac:dyDescent="0.2">
      <c r="D640" s="143">
        <f t="shared" si="416"/>
        <v>0</v>
      </c>
      <c r="E640" s="143" t="str">
        <f t="shared" si="416"/>
        <v/>
      </c>
      <c r="AV640" s="115" t="str">
        <f t="shared" si="404"/>
        <v>RDRFINCHES</v>
      </c>
      <c r="AW640" s="116" t="s">
        <v>2873</v>
      </c>
      <c r="AX640" s="116" t="s">
        <v>2874</v>
      </c>
      <c r="AY640" s="116" t="s">
        <v>2873</v>
      </c>
      <c r="AZ640" s="116" t="s">
        <v>2874</v>
      </c>
      <c r="BA640" s="116" t="str">
        <f t="shared" si="405"/>
        <v>RDR</v>
      </c>
    </row>
    <row r="641" spans="4:53" hidden="1" x14ac:dyDescent="0.2">
      <c r="D641" s="143">
        <f t="shared" si="416"/>
        <v>0</v>
      </c>
      <c r="E641" s="143" t="str">
        <f t="shared" si="416"/>
        <v/>
      </c>
      <c r="AV641" s="115" t="str">
        <f t="shared" si="404"/>
        <v>RDRGATWICK HEALTH CONTROL</v>
      </c>
      <c r="AW641" s="116" t="s">
        <v>2832</v>
      </c>
      <c r="AX641" s="116" t="s">
        <v>2833</v>
      </c>
      <c r="AY641" s="116" t="s">
        <v>2832</v>
      </c>
      <c r="AZ641" s="116" t="s">
        <v>2833</v>
      </c>
      <c r="BA641" s="116" t="str">
        <f t="shared" si="405"/>
        <v>RDR</v>
      </c>
    </row>
    <row r="642" spans="4:53" hidden="1" x14ac:dyDescent="0.2">
      <c r="D642" s="143">
        <f t="shared" si="416"/>
        <v>0</v>
      </c>
      <c r="E642" s="143" t="str">
        <f t="shared" si="416"/>
        <v/>
      </c>
      <c r="AV642" s="115" t="str">
        <f t="shared" si="404"/>
        <v>RDRHAZEL COTTAGE</v>
      </c>
      <c r="AW642" s="116" t="s">
        <v>2855</v>
      </c>
      <c r="AX642" s="116" t="s">
        <v>2856</v>
      </c>
      <c r="AY642" s="116" t="s">
        <v>2855</v>
      </c>
      <c r="AZ642" s="116" t="s">
        <v>2856</v>
      </c>
      <c r="BA642" s="116" t="str">
        <f t="shared" si="405"/>
        <v>RDR</v>
      </c>
    </row>
    <row r="643" spans="4:53" hidden="1" x14ac:dyDescent="0.2">
      <c r="D643" s="143">
        <f t="shared" si="416"/>
        <v>0</v>
      </c>
      <c r="E643" s="143" t="str">
        <f t="shared" si="416"/>
        <v/>
      </c>
      <c r="AV643" s="115" t="str">
        <f t="shared" si="404"/>
        <v>RDRHORIZON UNIT</v>
      </c>
      <c r="AW643" s="116" t="s">
        <v>2853</v>
      </c>
      <c r="AX643" s="116" t="s">
        <v>2854</v>
      </c>
      <c r="AY643" s="116" t="s">
        <v>2853</v>
      </c>
      <c r="AZ643" s="116" t="s">
        <v>2854</v>
      </c>
      <c r="BA643" s="116" t="str">
        <f t="shared" si="405"/>
        <v>RDR</v>
      </c>
    </row>
    <row r="644" spans="4:53" hidden="1" x14ac:dyDescent="0.2">
      <c r="D644" s="143">
        <f t="shared" si="416"/>
        <v>0</v>
      </c>
      <c r="E644" s="143" t="str">
        <f t="shared" si="416"/>
        <v/>
      </c>
      <c r="AV644" s="115" t="str">
        <f t="shared" si="404"/>
        <v>RDRHORSHAM HOSPITAL</v>
      </c>
      <c r="AW644" s="116" t="s">
        <v>2825</v>
      </c>
      <c r="AX644" s="116" t="s">
        <v>2826</v>
      </c>
      <c r="AY644" s="116" t="s">
        <v>2825</v>
      </c>
      <c r="AZ644" s="116" t="s">
        <v>2826</v>
      </c>
      <c r="BA644" s="116" t="str">
        <f t="shared" si="405"/>
        <v>RDR</v>
      </c>
    </row>
    <row r="645" spans="4:53" hidden="1" x14ac:dyDescent="0.2">
      <c r="D645" s="143">
        <f t="shared" si="416"/>
        <v>0</v>
      </c>
      <c r="E645" s="143" t="str">
        <f t="shared" si="416"/>
        <v/>
      </c>
      <c r="AV645" s="115" t="str">
        <f t="shared" si="404"/>
        <v>RDRHORSHAM MIU</v>
      </c>
      <c r="AW645" s="116" t="s">
        <v>2851</v>
      </c>
      <c r="AX645" s="116" t="s">
        <v>2852</v>
      </c>
      <c r="AY645" s="116" t="s">
        <v>2851</v>
      </c>
      <c r="AZ645" s="116" t="s">
        <v>2852</v>
      </c>
      <c r="BA645" s="116" t="str">
        <f t="shared" si="405"/>
        <v>RDR</v>
      </c>
    </row>
    <row r="646" spans="4:53" hidden="1" x14ac:dyDescent="0.2">
      <c r="D646" s="143">
        <f t="shared" si="416"/>
        <v>0</v>
      </c>
      <c r="E646" s="143" t="str">
        <f t="shared" si="416"/>
        <v/>
      </c>
      <c r="AV646" s="115" t="str">
        <f t="shared" si="404"/>
        <v>RDRICATS CRAWLEY</v>
      </c>
      <c r="AW646" s="116" t="s">
        <v>2836</v>
      </c>
      <c r="AX646" s="116" t="s">
        <v>2837</v>
      </c>
      <c r="AY646" s="116" t="s">
        <v>2836</v>
      </c>
      <c r="AZ646" s="116" t="s">
        <v>2837</v>
      </c>
      <c r="BA646" s="116" t="str">
        <f t="shared" si="405"/>
        <v>RDR</v>
      </c>
    </row>
    <row r="647" spans="4:53" hidden="1" x14ac:dyDescent="0.2">
      <c r="D647" s="143">
        <f t="shared" si="416"/>
        <v>0</v>
      </c>
      <c r="E647" s="143" t="str">
        <f t="shared" si="416"/>
        <v/>
      </c>
      <c r="AV647" s="115" t="str">
        <f t="shared" si="404"/>
        <v>RDRICS CRAVEN VALE</v>
      </c>
      <c r="AW647" s="116" t="s">
        <v>2844</v>
      </c>
      <c r="AX647" s="116" t="s">
        <v>2845</v>
      </c>
      <c r="AY647" s="116" t="s">
        <v>2844</v>
      </c>
      <c r="AZ647" s="116" t="s">
        <v>2845</v>
      </c>
      <c r="BA647" s="116" t="str">
        <f t="shared" si="405"/>
        <v>RDR</v>
      </c>
    </row>
    <row r="648" spans="4:53" hidden="1" x14ac:dyDescent="0.2">
      <c r="D648" s="143">
        <f t="shared" si="416"/>
        <v>0</v>
      </c>
      <c r="E648" s="143" t="str">
        <f t="shared" si="416"/>
        <v/>
      </c>
      <c r="AV648" s="115" t="str">
        <f t="shared" si="404"/>
        <v>RDRICS QUEENS PARK VILLAS</v>
      </c>
      <c r="AW648" s="116" t="s">
        <v>2869</v>
      </c>
      <c r="AX648" s="116" t="s">
        <v>2870</v>
      </c>
      <c r="AY648" s="116" t="s">
        <v>2869</v>
      </c>
      <c r="AZ648" s="116" t="s">
        <v>2870</v>
      </c>
      <c r="BA648" s="116" t="str">
        <f t="shared" si="405"/>
        <v>RDR</v>
      </c>
    </row>
    <row r="649" spans="4:53" hidden="1" x14ac:dyDescent="0.2">
      <c r="D649" s="143">
        <f t="shared" si="416"/>
        <v>0</v>
      </c>
      <c r="E649" s="143" t="str">
        <f t="shared" si="416"/>
        <v/>
      </c>
      <c r="AV649" s="115" t="str">
        <f t="shared" si="404"/>
        <v>RDRLENS EMPLOYMENT REHABILITATION</v>
      </c>
      <c r="AW649" s="116" t="s">
        <v>2857</v>
      </c>
      <c r="AX649" s="116" t="s">
        <v>2858</v>
      </c>
      <c r="AY649" s="116" t="s">
        <v>2857</v>
      </c>
      <c r="AZ649" s="116" t="s">
        <v>2858</v>
      </c>
      <c r="BA649" s="116" t="str">
        <f t="shared" si="405"/>
        <v>RDR</v>
      </c>
    </row>
    <row r="650" spans="4:53" hidden="1" x14ac:dyDescent="0.2">
      <c r="D650" s="143">
        <f t="shared" si="416"/>
        <v>0</v>
      </c>
      <c r="E650" s="143" t="str">
        <f t="shared" si="416"/>
        <v/>
      </c>
      <c r="AV650" s="115" t="str">
        <f t="shared" si="404"/>
        <v>RDRLEWES INTERMEDIATE CARE</v>
      </c>
      <c r="AW650" s="116" t="s">
        <v>10087</v>
      </c>
      <c r="AX650" s="116" t="s">
        <v>10088</v>
      </c>
      <c r="AY650" s="116" t="s">
        <v>10087</v>
      </c>
      <c r="AZ650" s="116" t="s">
        <v>10088</v>
      </c>
      <c r="BA650" s="116" t="str">
        <f t="shared" si="405"/>
        <v>RDR</v>
      </c>
    </row>
    <row r="651" spans="4:53" hidden="1" x14ac:dyDescent="0.2">
      <c r="D651" s="143">
        <f t="shared" si="416"/>
        <v>0</v>
      </c>
      <c r="E651" s="143" t="str">
        <f t="shared" si="416"/>
        <v/>
      </c>
      <c r="AV651" s="115" t="str">
        <f t="shared" si="404"/>
        <v>RDRLITTLEHAMPTON HOSPITAL</v>
      </c>
      <c r="AW651" s="116" t="s">
        <v>2805</v>
      </c>
      <c r="AX651" s="116" t="s">
        <v>2806</v>
      </c>
      <c r="AY651" s="116" t="s">
        <v>2805</v>
      </c>
      <c r="AZ651" s="116" t="s">
        <v>2806</v>
      </c>
      <c r="BA651" s="116" t="str">
        <f t="shared" si="405"/>
        <v>RDR</v>
      </c>
    </row>
    <row r="652" spans="4:53" hidden="1" x14ac:dyDescent="0.2">
      <c r="D652" s="143">
        <f t="shared" si="416"/>
        <v>0</v>
      </c>
      <c r="E652" s="143" t="str">
        <f t="shared" si="416"/>
        <v/>
      </c>
      <c r="AV652" s="115" t="str">
        <f t="shared" si="404"/>
        <v>RDRMIDHURST COMMUNITY HOSPITAL</v>
      </c>
      <c r="AW652" s="116" t="s">
        <v>2815</v>
      </c>
      <c r="AX652" s="116" t="s">
        <v>2816</v>
      </c>
      <c r="AY652" s="116" t="s">
        <v>2815</v>
      </c>
      <c r="AZ652" s="116" t="s">
        <v>2816</v>
      </c>
      <c r="BA652" s="116" t="str">
        <f t="shared" si="405"/>
        <v>RDR</v>
      </c>
    </row>
    <row r="653" spans="4:53" hidden="1" x14ac:dyDescent="0.2">
      <c r="D653" s="143">
        <f t="shared" si="416"/>
        <v>0</v>
      </c>
      <c r="E653" s="143" t="str">
        <f t="shared" si="416"/>
        <v/>
      </c>
      <c r="AV653" s="115" t="str">
        <f t="shared" si="404"/>
        <v>RDRMILL VIEW HOSPITAL</v>
      </c>
      <c r="AW653" s="116" t="s">
        <v>2859</v>
      </c>
      <c r="AX653" s="116" t="s">
        <v>2860</v>
      </c>
      <c r="AY653" s="116" t="s">
        <v>2859</v>
      </c>
      <c r="AZ653" s="116" t="s">
        <v>2860</v>
      </c>
      <c r="BA653" s="116" t="str">
        <f t="shared" si="405"/>
        <v>RDR</v>
      </c>
    </row>
    <row r="654" spans="4:53" hidden="1" x14ac:dyDescent="0.2">
      <c r="D654" s="143">
        <f t="shared" si="416"/>
        <v>0</v>
      </c>
      <c r="E654" s="143" t="str">
        <f t="shared" si="416"/>
        <v/>
      </c>
      <c r="AV654" s="115" t="str">
        <f t="shared" si="404"/>
        <v>RDRMINOR INJURIES UNIT</v>
      </c>
      <c r="AW654" s="116" t="s">
        <v>2835</v>
      </c>
      <c r="AX654" s="116" t="s">
        <v>2513</v>
      </c>
      <c r="AY654" s="116" t="s">
        <v>2835</v>
      </c>
      <c r="AZ654" s="116" t="s">
        <v>2513</v>
      </c>
      <c r="BA654" s="116" t="str">
        <f t="shared" si="405"/>
        <v>RDR</v>
      </c>
    </row>
    <row r="655" spans="4:53" hidden="1" x14ac:dyDescent="0.2">
      <c r="D655" s="143">
        <f t="shared" si="416"/>
        <v>0</v>
      </c>
      <c r="E655" s="143" t="str">
        <f t="shared" si="416"/>
        <v/>
      </c>
      <c r="AV655" s="115" t="str">
        <f t="shared" si="404"/>
        <v>RDRNEVILL HOSPITAL</v>
      </c>
      <c r="AW655" s="116" t="s">
        <v>2863</v>
      </c>
      <c r="AX655" s="116" t="s">
        <v>2864</v>
      </c>
      <c r="AY655" s="116" t="s">
        <v>2863</v>
      </c>
      <c r="AZ655" s="116" t="s">
        <v>2864</v>
      </c>
      <c r="BA655" s="116" t="str">
        <f t="shared" si="405"/>
        <v>RDR</v>
      </c>
    </row>
    <row r="656" spans="4:53" hidden="1" x14ac:dyDescent="0.2">
      <c r="D656" s="143">
        <f t="shared" si="416"/>
        <v>0</v>
      </c>
      <c r="E656" s="143" t="str">
        <f t="shared" si="416"/>
        <v/>
      </c>
      <c r="AV656" s="115" t="str">
        <f t="shared" si="404"/>
        <v>RDRNEWHAVEN DOWNS</v>
      </c>
      <c r="AW656" s="116" t="s">
        <v>2883</v>
      </c>
      <c r="AX656" s="116" t="s">
        <v>2884</v>
      </c>
      <c r="AY656" s="116" t="s">
        <v>2883</v>
      </c>
      <c r="AZ656" s="116" t="s">
        <v>2884</v>
      </c>
      <c r="BA656" s="116" t="str">
        <f t="shared" si="405"/>
        <v>RDR</v>
      </c>
    </row>
    <row r="657" spans="4:53" hidden="1" x14ac:dyDescent="0.2">
      <c r="D657" s="143">
        <f t="shared" si="416"/>
        <v>0</v>
      </c>
      <c r="E657" s="143" t="str">
        <f t="shared" si="416"/>
        <v/>
      </c>
      <c r="AV657" s="115" t="str">
        <f t="shared" si="404"/>
        <v>RDRNEWHAVEN REHAB CENTRE</v>
      </c>
      <c r="AW657" s="116" t="s">
        <v>10083</v>
      </c>
      <c r="AX657" s="116" t="s">
        <v>10084</v>
      </c>
      <c r="AY657" s="116" t="s">
        <v>10083</v>
      </c>
      <c r="AZ657" s="116" t="s">
        <v>10084</v>
      </c>
      <c r="BA657" s="116" t="str">
        <f t="shared" si="405"/>
        <v>RDR</v>
      </c>
    </row>
    <row r="658" spans="4:53" hidden="1" x14ac:dyDescent="0.2">
      <c r="D658" s="143">
        <f t="shared" si="416"/>
        <v>0</v>
      </c>
      <c r="E658" s="143" t="str">
        <f t="shared" si="416"/>
        <v/>
      </c>
      <c r="AV658" s="115" t="str">
        <f t="shared" si="404"/>
        <v>RDRPRINCESS ROYAL HOSPITAL</v>
      </c>
      <c r="AW658" s="116" t="s">
        <v>2827</v>
      </c>
      <c r="AX658" s="116" t="s">
        <v>2541</v>
      </c>
      <c r="AY658" s="116" t="s">
        <v>2827</v>
      </c>
      <c r="AZ658" s="116" t="s">
        <v>2541</v>
      </c>
      <c r="BA658" s="116" t="str">
        <f t="shared" si="405"/>
        <v>RDR</v>
      </c>
    </row>
    <row r="659" spans="4:53" hidden="1" x14ac:dyDescent="0.2">
      <c r="D659" s="143">
        <f t="shared" si="416"/>
        <v>0</v>
      </c>
      <c r="E659" s="143" t="str">
        <f t="shared" si="416"/>
        <v/>
      </c>
      <c r="AV659" s="115" t="str">
        <f t="shared" si="404"/>
        <v>RDRPRINCESS ROYAL HOSPITAL</v>
      </c>
      <c r="AW659" s="116" t="s">
        <v>2850</v>
      </c>
      <c r="AX659" s="116" t="s">
        <v>2541</v>
      </c>
      <c r="AY659" s="116" t="s">
        <v>2850</v>
      </c>
      <c r="AZ659" s="116" t="s">
        <v>2541</v>
      </c>
      <c r="BA659" s="116" t="str">
        <f t="shared" si="405"/>
        <v>RDR</v>
      </c>
    </row>
    <row r="660" spans="4:53" hidden="1" x14ac:dyDescent="0.2">
      <c r="D660" s="143">
        <f t="shared" si="416"/>
        <v>0</v>
      </c>
      <c r="E660" s="143" t="str">
        <f t="shared" si="416"/>
        <v/>
      </c>
      <c r="AV660" s="115" t="str">
        <f t="shared" si="404"/>
        <v>RDRQUADRANT</v>
      </c>
      <c r="AW660" s="116" t="s">
        <v>2867</v>
      </c>
      <c r="AX660" s="116" t="s">
        <v>2868</v>
      </c>
      <c r="AY660" s="116" t="s">
        <v>2867</v>
      </c>
      <c r="AZ660" s="116" t="s">
        <v>2868</v>
      </c>
      <c r="BA660" s="116" t="str">
        <f t="shared" si="405"/>
        <v>RDR</v>
      </c>
    </row>
    <row r="661" spans="4:53" hidden="1" x14ac:dyDescent="0.2">
      <c r="D661" s="143">
        <f t="shared" si="416"/>
        <v>0</v>
      </c>
      <c r="E661" s="143" t="str">
        <f t="shared" si="416"/>
        <v/>
      </c>
      <c r="AV661" s="115" t="str">
        <f t="shared" si="404"/>
        <v>RDRQUEEN VICTORIA HOSPITAL</v>
      </c>
      <c r="AW661" s="116" t="s">
        <v>2828</v>
      </c>
      <c r="AX661" s="116" t="s">
        <v>2829</v>
      </c>
      <c r="AY661" s="116" t="s">
        <v>2828</v>
      </c>
      <c r="AZ661" s="116" t="s">
        <v>2829</v>
      </c>
      <c r="BA661" s="116" t="str">
        <f t="shared" si="405"/>
        <v>RDR</v>
      </c>
    </row>
    <row r="662" spans="4:53" hidden="1" x14ac:dyDescent="0.2">
      <c r="D662" s="143">
        <f t="shared" si="416"/>
        <v>0</v>
      </c>
      <c r="E662" s="143" t="str">
        <f t="shared" si="416"/>
        <v/>
      </c>
      <c r="AV662" s="115" t="str">
        <f t="shared" si="404"/>
        <v>RDRRHEUMATOLOGY</v>
      </c>
      <c r="AW662" s="116" t="s">
        <v>2881</v>
      </c>
      <c r="AX662" s="116" t="s">
        <v>2882</v>
      </c>
      <c r="AY662" s="116" t="s">
        <v>2881</v>
      </c>
      <c r="AZ662" s="116" t="s">
        <v>2882</v>
      </c>
      <c r="BA662" s="116" t="str">
        <f t="shared" si="405"/>
        <v>RDR</v>
      </c>
    </row>
    <row r="663" spans="4:53" hidden="1" x14ac:dyDescent="0.2">
      <c r="D663" s="143" t="str">
        <f t="shared" si="416"/>
        <v/>
      </c>
      <c r="E663" s="143" t="str">
        <f t="shared" si="416"/>
        <v/>
      </c>
      <c r="AV663" s="115" t="str">
        <f t="shared" si="404"/>
        <v>RDRRHEUMATOLOGY VALE</v>
      </c>
      <c r="AW663" s="116" t="s">
        <v>2875</v>
      </c>
      <c r="AX663" s="116" t="s">
        <v>2876</v>
      </c>
      <c r="AY663" s="116" t="s">
        <v>2875</v>
      </c>
      <c r="AZ663" s="116" t="s">
        <v>2876</v>
      </c>
      <c r="BA663" s="116" t="str">
        <f t="shared" si="405"/>
        <v>RDR</v>
      </c>
    </row>
    <row r="664" spans="4:53" hidden="1" x14ac:dyDescent="0.2">
      <c r="D664" s="143" t="str">
        <f t="shared" si="416"/>
        <v/>
      </c>
      <c r="E664" s="143" t="str">
        <f t="shared" si="416"/>
        <v/>
      </c>
      <c r="AV664" s="115" t="str">
        <f t="shared" si="404"/>
        <v>RDRROYAL ALEXANDRA</v>
      </c>
      <c r="AW664" s="116" t="s">
        <v>2871</v>
      </c>
      <c r="AX664" s="116" t="s">
        <v>2872</v>
      </c>
      <c r="AY664" s="116" t="s">
        <v>2871</v>
      </c>
      <c r="AZ664" s="116" t="s">
        <v>2872</v>
      </c>
      <c r="BA664" s="116" t="str">
        <f t="shared" si="405"/>
        <v>RDR</v>
      </c>
    </row>
    <row r="665" spans="4:53" hidden="1" x14ac:dyDescent="0.2">
      <c r="D665" s="143" t="str">
        <f t="shared" si="416"/>
        <v/>
      </c>
      <c r="E665" s="143" t="str">
        <f t="shared" si="416"/>
        <v/>
      </c>
      <c r="AV665" s="115" t="str">
        <f t="shared" si="404"/>
        <v>RDRSALVINGTON LODGE</v>
      </c>
      <c r="AW665" s="116" t="s">
        <v>8593</v>
      </c>
      <c r="AX665" s="116" t="s">
        <v>8594</v>
      </c>
      <c r="AY665" s="116" t="s">
        <v>8593</v>
      </c>
      <c r="AZ665" s="116" t="s">
        <v>8594</v>
      </c>
      <c r="BA665" s="116" t="str">
        <f t="shared" si="405"/>
        <v>RDR</v>
      </c>
    </row>
    <row r="666" spans="4:53" hidden="1" x14ac:dyDescent="0.2">
      <c r="D666" s="143" t="str">
        <f t="shared" si="416"/>
        <v/>
      </c>
      <c r="E666" s="143" t="str">
        <f t="shared" si="416"/>
        <v/>
      </c>
      <c r="AV666" s="115" t="str">
        <f t="shared" si="404"/>
        <v>RDRSOUTHLANDS HOSPITAL</v>
      </c>
      <c r="AW666" s="116" t="s">
        <v>2811</v>
      </c>
      <c r="AX666" s="116" t="s">
        <v>2812</v>
      </c>
      <c r="AY666" s="116" t="s">
        <v>2811</v>
      </c>
      <c r="AZ666" s="116" t="s">
        <v>2812</v>
      </c>
      <c r="BA666" s="116" t="str">
        <f t="shared" si="405"/>
        <v>RDR</v>
      </c>
    </row>
    <row r="667" spans="4:53" hidden="1" x14ac:dyDescent="0.2">
      <c r="D667" s="143" t="str">
        <f t="shared" si="416"/>
        <v/>
      </c>
      <c r="E667" s="143" t="str">
        <f t="shared" si="416"/>
        <v/>
      </c>
      <c r="AV667" s="115" t="str">
        <f t="shared" si="404"/>
        <v>RDRSOUTHPOINT</v>
      </c>
      <c r="AW667" s="116" t="s">
        <v>2879</v>
      </c>
      <c r="AX667" s="116" t="s">
        <v>2880</v>
      </c>
      <c r="AY667" s="116" t="s">
        <v>2879</v>
      </c>
      <c r="AZ667" s="116" t="s">
        <v>2880</v>
      </c>
      <c r="BA667" s="116" t="str">
        <f t="shared" si="405"/>
        <v>RDR</v>
      </c>
    </row>
    <row r="668" spans="4:53" hidden="1" x14ac:dyDescent="0.2">
      <c r="D668" s="143" t="str">
        <f t="shared" si="416"/>
        <v/>
      </c>
      <c r="E668" s="143" t="str">
        <f t="shared" si="416"/>
        <v/>
      </c>
      <c r="AV668" s="115" t="str">
        <f t="shared" si="404"/>
        <v>RDRST RICHARDS HOSPITAL</v>
      </c>
      <c r="AW668" s="116" t="s">
        <v>2819</v>
      </c>
      <c r="AX668" s="116" t="s">
        <v>2820</v>
      </c>
      <c r="AY668" s="116" t="s">
        <v>2819</v>
      </c>
      <c r="AZ668" s="116" t="s">
        <v>2820</v>
      </c>
      <c r="BA668" s="116" t="str">
        <f t="shared" si="405"/>
        <v>RDR</v>
      </c>
    </row>
    <row r="669" spans="4:53" hidden="1" x14ac:dyDescent="0.2">
      <c r="D669" s="143" t="str">
        <f t="shared" si="416"/>
        <v/>
      </c>
      <c r="E669" s="143" t="str">
        <f t="shared" si="416"/>
        <v/>
      </c>
      <c r="AV669" s="115" t="str">
        <f t="shared" si="404"/>
        <v>RDRTHE ASHINGTON VILLAGE SPORTS PAVILION</v>
      </c>
      <c r="AW669" s="116" t="s">
        <v>2830</v>
      </c>
      <c r="AX669" s="116" t="s">
        <v>2831</v>
      </c>
      <c r="AY669" s="116" t="s">
        <v>2830</v>
      </c>
      <c r="AZ669" s="116" t="s">
        <v>2831</v>
      </c>
      <c r="BA669" s="116" t="str">
        <f t="shared" si="405"/>
        <v>RDR</v>
      </c>
    </row>
    <row r="670" spans="4:53" hidden="1" x14ac:dyDescent="0.2">
      <c r="D670" s="143" t="str">
        <f t="shared" si="416"/>
        <v/>
      </c>
      <c r="E670" s="143" t="str">
        <f t="shared" si="416"/>
        <v/>
      </c>
      <c r="AV670" s="115" t="str">
        <f t="shared" si="404"/>
        <v>RDRTHE CHERRIES</v>
      </c>
      <c r="AW670" s="116" t="s">
        <v>2817</v>
      </c>
      <c r="AX670" s="116" t="s">
        <v>2818</v>
      </c>
      <c r="AY670" s="116" t="s">
        <v>2817</v>
      </c>
      <c r="AZ670" s="116" t="s">
        <v>2818</v>
      </c>
      <c r="BA670" s="116" t="str">
        <f t="shared" si="405"/>
        <v>RDR</v>
      </c>
    </row>
    <row r="671" spans="4:53" hidden="1" x14ac:dyDescent="0.2">
      <c r="D671" s="143" t="str">
        <f t="shared" si="416"/>
        <v/>
      </c>
      <c r="E671" s="143" t="str">
        <f t="shared" si="416"/>
        <v/>
      </c>
      <c r="AV671" s="115" t="str">
        <f t="shared" si="404"/>
        <v>RDRTHE KLEINWORT CENTRE</v>
      </c>
      <c r="AW671" s="116" t="s">
        <v>8595</v>
      </c>
      <c r="AX671" s="116" t="s">
        <v>8596</v>
      </c>
      <c r="AY671" s="116" t="s">
        <v>8595</v>
      </c>
      <c r="AZ671" s="116" t="s">
        <v>8596</v>
      </c>
      <c r="BA671" s="116" t="str">
        <f t="shared" si="405"/>
        <v>RDR</v>
      </c>
    </row>
    <row r="672" spans="4:53" hidden="1" x14ac:dyDescent="0.2">
      <c r="D672" s="143" t="str">
        <f t="shared" si="416"/>
        <v/>
      </c>
      <c r="E672" s="143" t="str">
        <f t="shared" si="416"/>
        <v/>
      </c>
      <c r="AV672" s="115" t="str">
        <f t="shared" si="404"/>
        <v>RDRTHE MARTLETS</v>
      </c>
      <c r="AW672" s="116" t="s">
        <v>2861</v>
      </c>
      <c r="AX672" s="116" t="s">
        <v>2862</v>
      </c>
      <c r="AY672" s="116" t="s">
        <v>2861</v>
      </c>
      <c r="AZ672" s="116" t="s">
        <v>2862</v>
      </c>
      <c r="BA672" s="116" t="str">
        <f t="shared" si="405"/>
        <v>RDR</v>
      </c>
    </row>
    <row r="673" spans="4:53" hidden="1" x14ac:dyDescent="0.2">
      <c r="D673" s="143" t="str">
        <f t="shared" si="416"/>
        <v/>
      </c>
      <c r="E673" s="143" t="str">
        <f t="shared" si="416"/>
        <v/>
      </c>
      <c r="AV673" s="115" t="str">
        <f t="shared" si="404"/>
        <v>RDRTHE OLD MARKET</v>
      </c>
      <c r="AW673" s="116" t="s">
        <v>2813</v>
      </c>
      <c r="AX673" s="116" t="s">
        <v>2814</v>
      </c>
      <c r="AY673" s="116" t="s">
        <v>2813</v>
      </c>
      <c r="AZ673" s="116" t="s">
        <v>2814</v>
      </c>
      <c r="BA673" s="116" t="str">
        <f t="shared" si="405"/>
        <v>RDR</v>
      </c>
    </row>
    <row r="674" spans="4:53" hidden="1" x14ac:dyDescent="0.2">
      <c r="D674" s="143" t="str">
        <f t="shared" si="416"/>
        <v/>
      </c>
      <c r="E674" s="143" t="str">
        <f t="shared" si="416"/>
        <v/>
      </c>
      <c r="AV674" s="115" t="str">
        <f t="shared" si="404"/>
        <v>RDRTHE PEARSON UNIT</v>
      </c>
      <c r="AW674" s="116" t="s">
        <v>2865</v>
      </c>
      <c r="AX674" s="116" t="s">
        <v>2866</v>
      </c>
      <c r="AY674" s="116" t="s">
        <v>2865</v>
      </c>
      <c r="AZ674" s="116" t="s">
        <v>2866</v>
      </c>
      <c r="BA674" s="116" t="str">
        <f t="shared" si="405"/>
        <v>RDR</v>
      </c>
    </row>
    <row r="675" spans="4:53" hidden="1" x14ac:dyDescent="0.2">
      <c r="D675" s="143" t="str">
        <f t="shared" si="416"/>
        <v/>
      </c>
      <c r="E675" s="143" t="str">
        <f t="shared" si="416"/>
        <v/>
      </c>
      <c r="AV675" s="115" t="str">
        <f t="shared" ref="AV675:AV738" si="417">CONCATENATE(LEFT(AW675, 3),AX675)</f>
        <v>RDRTHE ROWANS</v>
      </c>
      <c r="AW675" s="116" t="s">
        <v>2877</v>
      </c>
      <c r="AX675" s="116" t="s">
        <v>2878</v>
      </c>
      <c r="AY675" s="116" t="s">
        <v>2877</v>
      </c>
      <c r="AZ675" s="116" t="s">
        <v>2878</v>
      </c>
      <c r="BA675" s="116" t="str">
        <f t="shared" ref="BA675:BA738" si="418">LEFT(AY675,3)</f>
        <v>RDR</v>
      </c>
    </row>
    <row r="676" spans="4:53" hidden="1" x14ac:dyDescent="0.2">
      <c r="D676" s="143" t="str">
        <f t="shared" si="416"/>
        <v/>
      </c>
      <c r="E676" s="143" t="str">
        <f t="shared" si="416"/>
        <v/>
      </c>
      <c r="AV676" s="115" t="str">
        <f t="shared" si="417"/>
        <v>RDRUCKFIELDS HOSPITAL</v>
      </c>
      <c r="AW676" s="116" t="s">
        <v>10085</v>
      </c>
      <c r="AX676" s="116" t="s">
        <v>10086</v>
      </c>
      <c r="AY676" s="116" t="s">
        <v>10085</v>
      </c>
      <c r="AZ676" s="116" t="s">
        <v>10086</v>
      </c>
      <c r="BA676" s="116" t="str">
        <f t="shared" si="418"/>
        <v>RDR</v>
      </c>
    </row>
    <row r="677" spans="4:53" hidden="1" x14ac:dyDescent="0.2">
      <c r="D677" s="143" t="str">
        <f t="shared" si="416"/>
        <v/>
      </c>
      <c r="E677" s="143" t="str">
        <f t="shared" si="416"/>
        <v/>
      </c>
      <c r="AV677" s="115" t="str">
        <f t="shared" si="417"/>
        <v>RDRWORTHING HOSPITAL</v>
      </c>
      <c r="AW677" s="116" t="s">
        <v>2801</v>
      </c>
      <c r="AX677" s="116" t="s">
        <v>2802</v>
      </c>
      <c r="AY677" s="116" t="s">
        <v>2801</v>
      </c>
      <c r="AZ677" s="116" t="s">
        <v>2802</v>
      </c>
      <c r="BA677" s="116" t="str">
        <f t="shared" si="418"/>
        <v>RDR</v>
      </c>
    </row>
    <row r="678" spans="4:53" hidden="1" x14ac:dyDescent="0.2">
      <c r="D678" s="143" t="str">
        <f t="shared" si="416"/>
        <v/>
      </c>
      <c r="E678" s="143" t="str">
        <f t="shared" si="416"/>
        <v/>
      </c>
      <c r="AV678" s="115" t="str">
        <f t="shared" si="417"/>
        <v>RDRZACHARY MERTON HOSPITAL</v>
      </c>
      <c r="AW678" s="116" t="s">
        <v>2803</v>
      </c>
      <c r="AX678" s="116" t="s">
        <v>2804</v>
      </c>
      <c r="AY678" s="116" t="s">
        <v>2803</v>
      </c>
      <c r="AZ678" s="116" t="s">
        <v>2804</v>
      </c>
      <c r="BA678" s="116" t="str">
        <f t="shared" si="418"/>
        <v>RDR</v>
      </c>
    </row>
    <row r="679" spans="4:53" hidden="1" x14ac:dyDescent="0.2">
      <c r="D679" s="143" t="str">
        <f t="shared" si="416"/>
        <v/>
      </c>
      <c r="E679" s="143" t="str">
        <f t="shared" si="416"/>
        <v/>
      </c>
      <c r="AV679" s="115" t="str">
        <f t="shared" si="417"/>
        <v>RDU GREAT HOLLANDS</v>
      </c>
      <c r="AW679" s="121" t="s">
        <v>9941</v>
      </c>
      <c r="AX679" s="122" t="s">
        <v>9942</v>
      </c>
      <c r="AY679" s="121" t="s">
        <v>9941</v>
      </c>
      <c r="AZ679" s="122" t="s">
        <v>9942</v>
      </c>
      <c r="BA679" s="116" t="str">
        <f t="shared" si="418"/>
        <v>RDU</v>
      </c>
    </row>
    <row r="680" spans="4:53" hidden="1" x14ac:dyDescent="0.2">
      <c r="D680" s="143" t="str">
        <f t="shared" si="416"/>
        <v/>
      </c>
      <c r="E680" s="143" t="str">
        <f t="shared" si="416"/>
        <v/>
      </c>
      <c r="AV680" s="115" t="str">
        <f t="shared" si="417"/>
        <v>RDU PAUL BEVAN HOUSE (THAMES HOSPICE CARE)</v>
      </c>
      <c r="AW680" s="121" t="s">
        <v>9936</v>
      </c>
      <c r="AX680" s="122" t="s">
        <v>9937</v>
      </c>
      <c r="AY680" s="121" t="s">
        <v>9936</v>
      </c>
      <c r="AZ680" s="122" t="s">
        <v>9937</v>
      </c>
      <c r="BA680" s="116" t="str">
        <f t="shared" si="418"/>
        <v>RDU</v>
      </c>
    </row>
    <row r="681" spans="4:53" hidden="1" x14ac:dyDescent="0.2">
      <c r="D681" s="143" t="str">
        <f t="shared" si="416"/>
        <v/>
      </c>
      <c r="E681" s="143" t="str">
        <f t="shared" si="416"/>
        <v/>
      </c>
      <c r="AV681" s="115" t="str">
        <f t="shared" si="417"/>
        <v>RDUALDERSHOT NHS OUTPATIENTS - RDU04</v>
      </c>
      <c r="AW681" s="116" t="s">
        <v>515</v>
      </c>
      <c r="AX681" s="116" t="s">
        <v>10279</v>
      </c>
      <c r="AY681" s="116" t="s">
        <v>515</v>
      </c>
      <c r="AZ681" s="116" t="s">
        <v>9148</v>
      </c>
      <c r="BA681" s="116" t="str">
        <f t="shared" si="418"/>
        <v>RDU</v>
      </c>
    </row>
    <row r="682" spans="4:53" hidden="1" x14ac:dyDescent="0.2">
      <c r="D682" s="143" t="str">
        <f t="shared" si="416"/>
        <v/>
      </c>
      <c r="E682" s="143" t="str">
        <f t="shared" si="416"/>
        <v/>
      </c>
      <c r="AV682" s="115" t="str">
        <f t="shared" si="417"/>
        <v>RDUBERKSHIRE INDEPENDENT HOSPITAL - RDU17</v>
      </c>
      <c r="AW682" s="116" t="s">
        <v>516</v>
      </c>
      <c r="AX682" s="116" t="s">
        <v>10280</v>
      </c>
      <c r="AY682" s="116" t="s">
        <v>516</v>
      </c>
      <c r="AZ682" s="116" t="s">
        <v>9149</v>
      </c>
      <c r="BA682" s="116" t="str">
        <f t="shared" si="418"/>
        <v>RDU</v>
      </c>
    </row>
    <row r="683" spans="4:53" hidden="1" x14ac:dyDescent="0.2">
      <c r="D683" s="143" t="str">
        <f t="shared" si="416"/>
        <v/>
      </c>
      <c r="E683" s="143" t="str">
        <f t="shared" si="416"/>
        <v/>
      </c>
      <c r="AV683" s="115" t="str">
        <f t="shared" si="417"/>
        <v>RDUCHALFONT'S &amp; GERRARDS CROSS HOSPITAL</v>
      </c>
      <c r="AW683" s="121" t="s">
        <v>9943</v>
      </c>
      <c r="AX683" s="122" t="s">
        <v>9944</v>
      </c>
      <c r="AY683" s="121" t="s">
        <v>9943</v>
      </c>
      <c r="AZ683" s="122" t="s">
        <v>9944</v>
      </c>
      <c r="BA683" s="116" t="str">
        <f t="shared" si="418"/>
        <v>RDU</v>
      </c>
    </row>
    <row r="684" spans="4:53" hidden="1" x14ac:dyDescent="0.2">
      <c r="D684" s="143" t="str">
        <f t="shared" si="416"/>
        <v/>
      </c>
      <c r="E684" s="143" t="str">
        <f t="shared" si="416"/>
        <v/>
      </c>
      <c r="AV684" s="115" t="str">
        <f t="shared" si="417"/>
        <v>RDUDUNEDIN HOSPITAL - RDU18</v>
      </c>
      <c r="AW684" s="116" t="s">
        <v>517</v>
      </c>
      <c r="AX684" s="116" t="s">
        <v>10281</v>
      </c>
      <c r="AY684" s="116" t="s">
        <v>517</v>
      </c>
      <c r="AZ684" s="116" t="s">
        <v>9150</v>
      </c>
      <c r="BA684" s="116" t="str">
        <f t="shared" si="418"/>
        <v>RDU</v>
      </c>
    </row>
    <row r="685" spans="4:53" hidden="1" x14ac:dyDescent="0.2">
      <c r="D685" s="143" t="str">
        <f t="shared" si="416"/>
        <v/>
      </c>
      <c r="E685" s="143" t="str">
        <f t="shared" si="416"/>
        <v/>
      </c>
      <c r="AV685" s="115" t="str">
        <f t="shared" si="417"/>
        <v>RDUFARNHAM HOSPITAL OUTPATIENTS DEPARTMENT - RDU02</v>
      </c>
      <c r="AW685" s="116" t="s">
        <v>518</v>
      </c>
      <c r="AX685" s="116" t="s">
        <v>10282</v>
      </c>
      <c r="AY685" s="116" t="s">
        <v>518</v>
      </c>
      <c r="AZ685" s="116" t="s">
        <v>9151</v>
      </c>
      <c r="BA685" s="116" t="str">
        <f t="shared" si="418"/>
        <v>RDU</v>
      </c>
    </row>
    <row r="686" spans="4:53" hidden="1" x14ac:dyDescent="0.2">
      <c r="D686" s="143" t="str">
        <f t="shared" si="416"/>
        <v/>
      </c>
      <c r="E686" s="143" t="str">
        <f t="shared" si="416"/>
        <v/>
      </c>
      <c r="AV686" s="115" t="str">
        <f t="shared" si="417"/>
        <v>RDUFARNHAM LANE SURGERY</v>
      </c>
      <c r="AW686" s="121" t="s">
        <v>9938</v>
      </c>
      <c r="AX686" s="122" t="s">
        <v>9939</v>
      </c>
      <c r="AY686" s="121" t="s">
        <v>9938</v>
      </c>
      <c r="AZ686" s="122" t="s">
        <v>9939</v>
      </c>
      <c r="BA686" s="116" t="str">
        <f t="shared" si="418"/>
        <v>RDU</v>
      </c>
    </row>
    <row r="687" spans="4:53" hidden="1" x14ac:dyDescent="0.2">
      <c r="D687" s="143" t="str">
        <f t="shared" si="416"/>
        <v/>
      </c>
      <c r="E687" s="143" t="str">
        <f t="shared" si="416"/>
        <v/>
      </c>
      <c r="AV687" s="115" t="str">
        <f t="shared" si="417"/>
        <v>RDUFITZWILLIAM HOUSE OUTPATIENT CENTRE</v>
      </c>
      <c r="AW687" s="121" t="s">
        <v>9933</v>
      </c>
      <c r="AX687" s="122" t="s">
        <v>9934</v>
      </c>
      <c r="AY687" s="121" t="s">
        <v>9933</v>
      </c>
      <c r="AZ687" s="122" t="s">
        <v>9934</v>
      </c>
      <c r="BA687" s="116" t="str">
        <f t="shared" si="418"/>
        <v>RDU</v>
      </c>
    </row>
    <row r="688" spans="4:53" hidden="1" x14ac:dyDescent="0.2">
      <c r="D688" s="143" t="str">
        <f t="shared" si="416"/>
        <v/>
      </c>
      <c r="E688" s="143" t="str">
        <f t="shared" si="416"/>
        <v/>
      </c>
      <c r="AV688" s="115" t="str">
        <f t="shared" si="417"/>
        <v>RDUFLEET HOSPITAL OUTPATIENTS DEPARTMENT - RDU03</v>
      </c>
      <c r="AW688" s="116" t="s">
        <v>809</v>
      </c>
      <c r="AX688" s="116" t="s">
        <v>10283</v>
      </c>
      <c r="AY688" s="116" t="s">
        <v>809</v>
      </c>
      <c r="AZ688" s="116" t="s">
        <v>9152</v>
      </c>
      <c r="BA688" s="116" t="str">
        <f t="shared" si="418"/>
        <v>RDU</v>
      </c>
    </row>
    <row r="689" spans="4:53" hidden="1" x14ac:dyDescent="0.2">
      <c r="D689" s="143" t="str">
        <f t="shared" si="416"/>
        <v/>
      </c>
      <c r="E689" s="143" t="str">
        <f t="shared" si="416"/>
        <v/>
      </c>
      <c r="AV689" s="115" t="str">
        <f t="shared" si="417"/>
        <v>RDUFRIMLEY CHILDREN'S CENTRE - RDU14</v>
      </c>
      <c r="AW689" s="116" t="s">
        <v>810</v>
      </c>
      <c r="AX689" s="116" t="s">
        <v>10284</v>
      </c>
      <c r="AY689" s="116" t="s">
        <v>810</v>
      </c>
      <c r="AZ689" s="116" t="s">
        <v>9153</v>
      </c>
      <c r="BA689" s="116" t="str">
        <f t="shared" si="418"/>
        <v>RDU</v>
      </c>
    </row>
    <row r="690" spans="4:53" hidden="1" x14ac:dyDescent="0.2">
      <c r="D690" s="143" t="str">
        <f t="shared" si="416"/>
        <v/>
      </c>
      <c r="E690" s="143" t="str">
        <f t="shared" si="416"/>
        <v/>
      </c>
      <c r="AV690" s="115" t="str">
        <f t="shared" si="417"/>
        <v>RDUFRIMLEY PARK HOSPITAL - RDU01</v>
      </c>
      <c r="AW690" s="116" t="s">
        <v>811</v>
      </c>
      <c r="AX690" s="116" t="s">
        <v>10285</v>
      </c>
      <c r="AY690" s="116" t="s">
        <v>811</v>
      </c>
      <c r="AZ690" s="116" t="s">
        <v>5738</v>
      </c>
      <c r="BA690" s="116" t="str">
        <f t="shared" si="418"/>
        <v>RDU</v>
      </c>
    </row>
    <row r="691" spans="4:53" hidden="1" x14ac:dyDescent="0.2">
      <c r="D691" s="143" t="str">
        <f t="shared" si="416"/>
        <v/>
      </c>
      <c r="E691" s="143" t="str">
        <f t="shared" si="416"/>
        <v/>
      </c>
      <c r="AV691" s="115" t="str">
        <f t="shared" si="417"/>
        <v>RDUGUILDFORD NUFFIELD - RDU15</v>
      </c>
      <c r="AW691" s="116" t="s">
        <v>812</v>
      </c>
      <c r="AX691" s="116" t="s">
        <v>10286</v>
      </c>
      <c r="AY691" s="116" t="s">
        <v>812</v>
      </c>
      <c r="AZ691" s="116" t="s">
        <v>9154</v>
      </c>
      <c r="BA691" s="116" t="str">
        <f t="shared" si="418"/>
        <v>RDU</v>
      </c>
    </row>
    <row r="692" spans="4:53" hidden="1" x14ac:dyDescent="0.2">
      <c r="D692" s="143" t="str">
        <f t="shared" si="416"/>
        <v/>
      </c>
      <c r="E692" s="143" t="str">
        <f t="shared" si="416"/>
        <v/>
      </c>
      <c r="AV692" s="115" t="str">
        <f t="shared" si="417"/>
        <v>RDUHEATHERWOOD HOSPITAL</v>
      </c>
      <c r="AW692" s="16" t="s">
        <v>9964</v>
      </c>
      <c r="AX692" s="16" t="s">
        <v>5714</v>
      </c>
      <c r="AY692" s="16" t="s">
        <v>9964</v>
      </c>
      <c r="AZ692" s="16" t="s">
        <v>5714</v>
      </c>
      <c r="BA692" s="116" t="str">
        <f t="shared" si="418"/>
        <v>RDU</v>
      </c>
    </row>
    <row r="693" spans="4:53" hidden="1" x14ac:dyDescent="0.2">
      <c r="D693" s="143" t="str">
        <f t="shared" si="416"/>
        <v/>
      </c>
      <c r="E693" s="143" t="str">
        <f t="shared" si="416"/>
        <v/>
      </c>
      <c r="AV693" s="115" t="str">
        <f t="shared" si="417"/>
        <v>RDUKING EDWARD VII HOSPITAL - RDU19</v>
      </c>
      <c r="AW693" s="116" t="s">
        <v>813</v>
      </c>
      <c r="AX693" s="116" t="s">
        <v>10287</v>
      </c>
      <c r="AY693" s="116" t="s">
        <v>813</v>
      </c>
      <c r="AZ693" s="116" t="s">
        <v>9136</v>
      </c>
      <c r="BA693" s="116" t="str">
        <f t="shared" si="418"/>
        <v>RDU</v>
      </c>
    </row>
    <row r="694" spans="4:53" hidden="1" x14ac:dyDescent="0.2">
      <c r="D694" s="143" t="str">
        <f t="shared" si="416"/>
        <v/>
      </c>
      <c r="E694" s="143" t="str">
        <f t="shared" si="416"/>
        <v/>
      </c>
      <c r="AV694" s="115" t="str">
        <f t="shared" si="417"/>
        <v>RDULANGLEY HEALTH CENTRE</v>
      </c>
      <c r="AW694" s="121" t="s">
        <v>9940</v>
      </c>
      <c r="AX694" s="122" t="s">
        <v>9137</v>
      </c>
      <c r="AY694" s="121" t="s">
        <v>9940</v>
      </c>
      <c r="AZ694" s="122" t="s">
        <v>9137</v>
      </c>
      <c r="BA694" s="116" t="str">
        <f t="shared" si="418"/>
        <v>RDU</v>
      </c>
    </row>
    <row r="695" spans="4:53" hidden="1" x14ac:dyDescent="0.2">
      <c r="D695" s="143" t="str">
        <f t="shared" si="416"/>
        <v/>
      </c>
      <c r="E695" s="143" t="str">
        <f t="shared" si="416"/>
        <v/>
      </c>
      <c r="AV695" s="115" t="str">
        <f t="shared" si="417"/>
        <v>RDUPINE LODGE (THAMES HOSPICE CARE)</v>
      </c>
      <c r="AW695" s="121" t="s">
        <v>9935</v>
      </c>
      <c r="AX695" s="122" t="s">
        <v>9139</v>
      </c>
      <c r="AY695" s="121" t="s">
        <v>9935</v>
      </c>
      <c r="AZ695" s="122" t="s">
        <v>9139</v>
      </c>
      <c r="BA695" s="116" t="str">
        <f t="shared" si="418"/>
        <v>RDU</v>
      </c>
    </row>
    <row r="696" spans="4:53" hidden="1" x14ac:dyDescent="0.2">
      <c r="D696" s="143" t="str">
        <f t="shared" si="416"/>
        <v/>
      </c>
      <c r="E696" s="143" t="str">
        <f t="shared" si="416"/>
        <v/>
      </c>
      <c r="AV696" s="115" t="str">
        <f t="shared" si="417"/>
        <v>RDUTHE ROYAL HOSPITAL HASLAR - RDU13</v>
      </c>
      <c r="AW696" s="116" t="s">
        <v>814</v>
      </c>
      <c r="AX696" s="116" t="s">
        <v>10288</v>
      </c>
      <c r="AY696" s="116" t="s">
        <v>814</v>
      </c>
      <c r="AZ696" s="116" t="s">
        <v>9155</v>
      </c>
      <c r="BA696" s="116" t="str">
        <f t="shared" si="418"/>
        <v>RDU</v>
      </c>
    </row>
    <row r="697" spans="4:53" hidden="1" x14ac:dyDescent="0.2">
      <c r="D697" s="143" t="str">
        <f t="shared" ref="D697:E760" si="419">IF(G79="","",IF(ISERROR(VLOOKUP(G79,$Z$14:$AA$95,2,FALSE)),1,VLOOKUP(G79,$Z$14:$AA$95,2,FALSE)))</f>
        <v/>
      </c>
      <c r="E697" s="143" t="str">
        <f t="shared" si="419"/>
        <v/>
      </c>
      <c r="AV697" s="115" t="str">
        <f t="shared" si="417"/>
        <v>RDUWEXHAM PARK HOSPITAL</v>
      </c>
      <c r="AW697" s="16" t="s">
        <v>9965</v>
      </c>
      <c r="AX697" s="16" t="s">
        <v>5736</v>
      </c>
      <c r="AY697" s="16" t="s">
        <v>9965</v>
      </c>
      <c r="AZ697" s="16" t="s">
        <v>5736</v>
      </c>
      <c r="BA697" s="116" t="str">
        <f t="shared" si="418"/>
        <v>RDU</v>
      </c>
    </row>
    <row r="698" spans="4:53" hidden="1" x14ac:dyDescent="0.2">
      <c r="D698" s="143" t="str">
        <f t="shared" si="419"/>
        <v/>
      </c>
      <c r="E698" s="143" t="str">
        <f t="shared" si="419"/>
        <v/>
      </c>
      <c r="AV698" s="115" t="str">
        <f t="shared" si="417"/>
        <v>RDUWOKING NUFFIELD HOSPITAL - RDU20</v>
      </c>
      <c r="AW698" s="116" t="s">
        <v>815</v>
      </c>
      <c r="AX698" s="116" t="s">
        <v>10289</v>
      </c>
      <c r="AY698" s="116" t="s">
        <v>815</v>
      </c>
      <c r="AZ698" s="116" t="s">
        <v>9156</v>
      </c>
      <c r="BA698" s="116" t="str">
        <f t="shared" si="418"/>
        <v>RDU</v>
      </c>
    </row>
    <row r="699" spans="4:53" hidden="1" x14ac:dyDescent="0.2">
      <c r="D699" s="143" t="str">
        <f t="shared" si="419"/>
        <v/>
      </c>
      <c r="E699" s="143" t="str">
        <f t="shared" si="419"/>
        <v/>
      </c>
      <c r="AV699" s="115" t="str">
        <f t="shared" si="417"/>
        <v>RDYADDINGTON UNIT</v>
      </c>
      <c r="AW699" s="116" t="s">
        <v>2893</v>
      </c>
      <c r="AX699" s="116" t="s">
        <v>2894</v>
      </c>
      <c r="AY699" s="116" t="s">
        <v>2893</v>
      </c>
      <c r="AZ699" s="116" t="s">
        <v>2894</v>
      </c>
      <c r="BA699" s="116" t="str">
        <f t="shared" si="418"/>
        <v>RDY</v>
      </c>
    </row>
    <row r="700" spans="4:53" hidden="1" x14ac:dyDescent="0.2">
      <c r="D700" s="143" t="str">
        <f t="shared" si="419"/>
        <v/>
      </c>
      <c r="E700" s="143" t="str">
        <f t="shared" si="419"/>
        <v/>
      </c>
      <c r="AV700" s="115" t="str">
        <f t="shared" si="417"/>
        <v>RDYADULT MH - FORSTON UNIT AE</v>
      </c>
      <c r="AW700" s="116" t="s">
        <v>2982</v>
      </c>
      <c r="AX700" s="116" t="s">
        <v>2983</v>
      </c>
      <c r="AY700" s="116" t="s">
        <v>2982</v>
      </c>
      <c r="AZ700" s="116" t="s">
        <v>2983</v>
      </c>
      <c r="BA700" s="116" t="str">
        <f t="shared" si="418"/>
        <v>RDY</v>
      </c>
    </row>
    <row r="701" spans="4:53" hidden="1" x14ac:dyDescent="0.2">
      <c r="D701" s="143" t="str">
        <f t="shared" si="419"/>
        <v/>
      </c>
      <c r="E701" s="143" t="str">
        <f t="shared" si="419"/>
        <v/>
      </c>
      <c r="AV701" s="115" t="str">
        <f t="shared" si="417"/>
        <v>RDYALDERNEY HOSPITAL</v>
      </c>
      <c r="AW701" s="116" t="s">
        <v>2895</v>
      </c>
      <c r="AX701" s="116" t="s">
        <v>2896</v>
      </c>
      <c r="AY701" s="116" t="s">
        <v>2895</v>
      </c>
      <c r="AZ701" s="116" t="s">
        <v>2896</v>
      </c>
      <c r="BA701" s="116" t="str">
        <f t="shared" si="418"/>
        <v>RDY</v>
      </c>
    </row>
    <row r="702" spans="4:53" hidden="1" x14ac:dyDescent="0.2">
      <c r="D702" s="143" t="str">
        <f t="shared" si="419"/>
        <v/>
      </c>
      <c r="E702" s="143" t="str">
        <f t="shared" si="419"/>
        <v/>
      </c>
      <c r="AV702" s="115" t="str">
        <f t="shared" si="417"/>
        <v>RDYBELLE VUE</v>
      </c>
      <c r="AW702" s="116" t="s">
        <v>2944</v>
      </c>
      <c r="AX702" s="116" t="s">
        <v>2945</v>
      </c>
      <c r="AY702" s="116" t="s">
        <v>2944</v>
      </c>
      <c r="AZ702" s="116" t="s">
        <v>2945</v>
      </c>
      <c r="BA702" s="116" t="str">
        <f t="shared" si="418"/>
        <v>RDY</v>
      </c>
    </row>
    <row r="703" spans="4:53" hidden="1" x14ac:dyDescent="0.2">
      <c r="D703" s="143" t="str">
        <f t="shared" si="419"/>
        <v/>
      </c>
      <c r="E703" s="143" t="str">
        <f t="shared" si="419"/>
        <v/>
      </c>
      <c r="AV703" s="115" t="str">
        <f t="shared" si="417"/>
        <v>RDYBLANDFORD BETTY HIGHWOOD</v>
      </c>
      <c r="AW703" s="116" t="s">
        <v>3034</v>
      </c>
      <c r="AX703" s="116" t="s">
        <v>3035</v>
      </c>
      <c r="AY703" s="116" t="s">
        <v>3034</v>
      </c>
      <c r="AZ703" s="116" t="s">
        <v>3035</v>
      </c>
      <c r="BA703" s="116" t="str">
        <f t="shared" si="418"/>
        <v>RDY</v>
      </c>
    </row>
    <row r="704" spans="4:53" hidden="1" x14ac:dyDescent="0.2">
      <c r="D704" s="143" t="str">
        <f t="shared" si="419"/>
        <v/>
      </c>
      <c r="E704" s="143" t="str">
        <f t="shared" si="419"/>
        <v/>
      </c>
      <c r="AV704" s="115" t="str">
        <f t="shared" si="417"/>
        <v>RDYBLANDFORD COMMUNITY HOSPITAL</v>
      </c>
      <c r="AW704" s="116" t="s">
        <v>2946</v>
      </c>
      <c r="AX704" s="116" t="s">
        <v>2947</v>
      </c>
      <c r="AY704" s="116" t="s">
        <v>2946</v>
      </c>
      <c r="AZ704" s="116" t="s">
        <v>2947</v>
      </c>
      <c r="BA704" s="116" t="str">
        <f t="shared" si="418"/>
        <v>RDY</v>
      </c>
    </row>
    <row r="705" spans="4:53" hidden="1" x14ac:dyDescent="0.2">
      <c r="D705" s="143" t="str">
        <f t="shared" si="419"/>
        <v/>
      </c>
      <c r="E705" s="143" t="str">
        <f t="shared" si="419"/>
        <v/>
      </c>
      <c r="AV705" s="115" t="str">
        <f t="shared" si="417"/>
        <v>RDYBLANDFORD DERMATOLOGY</v>
      </c>
      <c r="AW705" s="116" t="s">
        <v>2990</v>
      </c>
      <c r="AX705" s="116" t="s">
        <v>2991</v>
      </c>
      <c r="AY705" s="116" t="s">
        <v>2990</v>
      </c>
      <c r="AZ705" s="116" t="s">
        <v>2991</v>
      </c>
      <c r="BA705" s="116" t="str">
        <f t="shared" si="418"/>
        <v>RDY</v>
      </c>
    </row>
    <row r="706" spans="4:53" hidden="1" x14ac:dyDescent="0.2">
      <c r="D706" s="143" t="str">
        <f t="shared" si="419"/>
        <v/>
      </c>
      <c r="E706" s="143" t="str">
        <f t="shared" si="419"/>
        <v/>
      </c>
      <c r="AV706" s="115" t="str">
        <f t="shared" si="417"/>
        <v>RDYBLANDFORD ENT</v>
      </c>
      <c r="AW706" s="116" t="s">
        <v>3004</v>
      </c>
      <c r="AX706" s="116" t="s">
        <v>3005</v>
      </c>
      <c r="AY706" s="116" t="s">
        <v>3004</v>
      </c>
      <c r="AZ706" s="116" t="s">
        <v>3005</v>
      </c>
      <c r="BA706" s="116" t="str">
        <f t="shared" si="418"/>
        <v>RDY</v>
      </c>
    </row>
    <row r="707" spans="4:53" hidden="1" x14ac:dyDescent="0.2">
      <c r="D707" s="143" t="str">
        <f t="shared" si="419"/>
        <v/>
      </c>
      <c r="E707" s="143" t="str">
        <f t="shared" si="419"/>
        <v/>
      </c>
      <c r="AV707" s="115" t="str">
        <f t="shared" si="417"/>
        <v>RDYBLANDFORD HEALTH</v>
      </c>
      <c r="AW707" s="116" t="s">
        <v>2962</v>
      </c>
      <c r="AX707" s="116" t="s">
        <v>2963</v>
      </c>
      <c r="AY707" s="116" t="s">
        <v>2962</v>
      </c>
      <c r="AZ707" s="116" t="s">
        <v>2963</v>
      </c>
      <c r="BA707" s="116" t="str">
        <f t="shared" si="418"/>
        <v>RDY</v>
      </c>
    </row>
    <row r="708" spans="4:53" hidden="1" x14ac:dyDescent="0.2">
      <c r="D708" s="143" t="str">
        <f t="shared" si="419"/>
        <v/>
      </c>
      <c r="E708" s="143" t="str">
        <f t="shared" si="419"/>
        <v/>
      </c>
      <c r="AV708" s="115" t="str">
        <f t="shared" si="417"/>
        <v>RDYBLANDFORD MIU</v>
      </c>
      <c r="AW708" s="116" t="s">
        <v>3016</v>
      </c>
      <c r="AX708" s="116" t="s">
        <v>3017</v>
      </c>
      <c r="AY708" s="116" t="s">
        <v>3016</v>
      </c>
      <c r="AZ708" s="116" t="s">
        <v>3017</v>
      </c>
      <c r="BA708" s="116" t="str">
        <f t="shared" si="418"/>
        <v>RDY</v>
      </c>
    </row>
    <row r="709" spans="4:53" hidden="1" x14ac:dyDescent="0.2">
      <c r="D709" s="143" t="str">
        <f t="shared" si="419"/>
        <v/>
      </c>
      <c r="E709" s="143" t="str">
        <f t="shared" si="419"/>
        <v/>
      </c>
      <c r="AV709" s="115" t="str">
        <f t="shared" si="417"/>
        <v>RDYBLANDFORD TARRANT WARD</v>
      </c>
      <c r="AW709" s="116" t="s">
        <v>3006</v>
      </c>
      <c r="AX709" s="116" t="s">
        <v>3007</v>
      </c>
      <c r="AY709" s="116" t="s">
        <v>3006</v>
      </c>
      <c r="AZ709" s="116" t="s">
        <v>3007</v>
      </c>
      <c r="BA709" s="116" t="str">
        <f t="shared" si="418"/>
        <v>RDY</v>
      </c>
    </row>
    <row r="710" spans="4:53" hidden="1" x14ac:dyDescent="0.2">
      <c r="D710" s="143" t="str">
        <f t="shared" si="419"/>
        <v/>
      </c>
      <c r="E710" s="143" t="str">
        <f t="shared" si="419"/>
        <v/>
      </c>
      <c r="AV710" s="115" t="str">
        <f t="shared" si="417"/>
        <v>RDYBLANDFORD THEATRE</v>
      </c>
      <c r="AW710" s="116" t="s">
        <v>3036</v>
      </c>
      <c r="AX710" s="116" t="s">
        <v>3037</v>
      </c>
      <c r="AY710" s="116" t="s">
        <v>3036</v>
      </c>
      <c r="AZ710" s="116" t="s">
        <v>3037</v>
      </c>
      <c r="BA710" s="116" t="str">
        <f t="shared" si="418"/>
        <v>RDY</v>
      </c>
    </row>
    <row r="711" spans="4:53" hidden="1" x14ac:dyDescent="0.2">
      <c r="D711" s="143" t="str">
        <f t="shared" si="419"/>
        <v/>
      </c>
      <c r="E711" s="143" t="str">
        <f t="shared" si="419"/>
        <v/>
      </c>
      <c r="AV711" s="115" t="str">
        <f t="shared" si="417"/>
        <v>RDYBOSCOMBE COMMUNITY HOSPITAL</v>
      </c>
      <c r="AW711" s="116" t="s">
        <v>2885</v>
      </c>
      <c r="AX711" s="116" t="s">
        <v>2886</v>
      </c>
      <c r="AY711" s="116" t="s">
        <v>2885</v>
      </c>
      <c r="AZ711" s="116" t="s">
        <v>2886</v>
      </c>
      <c r="BA711" s="116" t="str">
        <f t="shared" si="418"/>
        <v>RDY</v>
      </c>
    </row>
    <row r="712" spans="4:53" hidden="1" x14ac:dyDescent="0.2">
      <c r="D712" s="143" t="str">
        <f t="shared" si="419"/>
        <v/>
      </c>
      <c r="E712" s="143" t="str">
        <f t="shared" si="419"/>
        <v/>
      </c>
      <c r="AV712" s="115" t="str">
        <f t="shared" si="417"/>
        <v>RDYBOURNEMOUTH HOSPITAL</v>
      </c>
      <c r="AW712" s="116" t="s">
        <v>2966</v>
      </c>
      <c r="AX712" s="116" t="s">
        <v>2967</v>
      </c>
      <c r="AY712" s="116" t="s">
        <v>2966</v>
      </c>
      <c r="AZ712" s="116" t="s">
        <v>2967</v>
      </c>
      <c r="BA712" s="116" t="str">
        <f t="shared" si="418"/>
        <v>RDY</v>
      </c>
    </row>
    <row r="713" spans="4:53" hidden="1" x14ac:dyDescent="0.2">
      <c r="D713" s="143" t="str">
        <f t="shared" si="419"/>
        <v/>
      </c>
      <c r="E713" s="143" t="str">
        <f t="shared" si="419"/>
        <v/>
      </c>
      <c r="AV713" s="115" t="str">
        <f t="shared" si="417"/>
        <v>RDYBRIDPORT COMMUNITY HOSPITAL</v>
      </c>
      <c r="AW713" s="116" t="s">
        <v>2940</v>
      </c>
      <c r="AX713" s="116" t="s">
        <v>2941</v>
      </c>
      <c r="AY713" s="116" t="s">
        <v>2940</v>
      </c>
      <c r="AZ713" s="116" t="s">
        <v>2941</v>
      </c>
      <c r="BA713" s="116" t="str">
        <f t="shared" si="418"/>
        <v>RDY</v>
      </c>
    </row>
    <row r="714" spans="4:53" hidden="1" x14ac:dyDescent="0.2">
      <c r="D714" s="143" t="str">
        <f t="shared" si="419"/>
        <v/>
      </c>
      <c r="E714" s="143" t="str">
        <f t="shared" si="419"/>
        <v/>
      </c>
      <c r="AV714" s="115" t="str">
        <f t="shared" si="417"/>
        <v>RDYBRIDPORT DERMATOLOGY</v>
      </c>
      <c r="AW714" s="116" t="s">
        <v>2992</v>
      </c>
      <c r="AX714" s="116" t="s">
        <v>2993</v>
      </c>
      <c r="AY714" s="116" t="s">
        <v>2992</v>
      </c>
      <c r="AZ714" s="116" t="s">
        <v>2993</v>
      </c>
      <c r="BA714" s="116" t="str">
        <f t="shared" si="418"/>
        <v>RDY</v>
      </c>
    </row>
    <row r="715" spans="4:53" hidden="1" x14ac:dyDescent="0.2">
      <c r="D715" s="143" t="str">
        <f t="shared" si="419"/>
        <v/>
      </c>
      <c r="E715" s="143" t="str">
        <f t="shared" si="419"/>
        <v/>
      </c>
      <c r="AV715" s="115" t="str">
        <f t="shared" si="417"/>
        <v>RDYBRIDPORT HOSPITAL THEATRE</v>
      </c>
      <c r="AW715" s="116" t="s">
        <v>3038</v>
      </c>
      <c r="AX715" s="116" t="s">
        <v>3039</v>
      </c>
      <c r="AY715" s="116" t="s">
        <v>3038</v>
      </c>
      <c r="AZ715" s="116" t="s">
        <v>3039</v>
      </c>
      <c r="BA715" s="116" t="str">
        <f t="shared" si="418"/>
        <v>RDY</v>
      </c>
    </row>
    <row r="716" spans="4:53" hidden="1" x14ac:dyDescent="0.2">
      <c r="D716" s="143" t="str">
        <f t="shared" si="419"/>
        <v/>
      </c>
      <c r="E716" s="143" t="str">
        <f t="shared" si="419"/>
        <v/>
      </c>
      <c r="AV716" s="115" t="str">
        <f t="shared" si="417"/>
        <v>RDYBRIDPORT HOSPITAL WARDS</v>
      </c>
      <c r="AW716" s="116" t="s">
        <v>3040</v>
      </c>
      <c r="AX716" s="116" t="s">
        <v>3041</v>
      </c>
      <c r="AY716" s="116" t="s">
        <v>3040</v>
      </c>
      <c r="AZ716" s="116" t="s">
        <v>3041</v>
      </c>
      <c r="BA716" s="116" t="str">
        <f t="shared" si="418"/>
        <v>RDY</v>
      </c>
    </row>
    <row r="717" spans="4:53" hidden="1" x14ac:dyDescent="0.2">
      <c r="D717" s="143" t="str">
        <f t="shared" si="419"/>
        <v/>
      </c>
      <c r="E717" s="143" t="str">
        <f t="shared" si="419"/>
        <v/>
      </c>
      <c r="AV717" s="115" t="str">
        <f t="shared" si="417"/>
        <v>RDYBRIDPORT HUGHES UNIT</v>
      </c>
      <c r="AW717" s="116" t="s">
        <v>3042</v>
      </c>
      <c r="AX717" s="116" t="s">
        <v>3043</v>
      </c>
      <c r="AY717" s="116" t="s">
        <v>3042</v>
      </c>
      <c r="AZ717" s="116" t="s">
        <v>3043</v>
      </c>
      <c r="BA717" s="116" t="str">
        <f t="shared" si="418"/>
        <v>RDY</v>
      </c>
    </row>
    <row r="718" spans="4:53" hidden="1" x14ac:dyDescent="0.2">
      <c r="D718" s="143" t="str">
        <f t="shared" si="419"/>
        <v/>
      </c>
      <c r="E718" s="143" t="str">
        <f t="shared" si="419"/>
        <v/>
      </c>
      <c r="AV718" s="115" t="str">
        <f t="shared" si="417"/>
        <v>RDYBRIDPORT MIU</v>
      </c>
      <c r="AW718" s="116" t="s">
        <v>3014</v>
      </c>
      <c r="AX718" s="116" t="s">
        <v>3015</v>
      </c>
      <c r="AY718" s="116" t="s">
        <v>3014</v>
      </c>
      <c r="AZ718" s="116" t="s">
        <v>3015</v>
      </c>
      <c r="BA718" s="116" t="str">
        <f t="shared" si="418"/>
        <v>RDY</v>
      </c>
    </row>
    <row r="719" spans="4:53" hidden="1" x14ac:dyDescent="0.2">
      <c r="D719" s="143" t="str">
        <f t="shared" si="419"/>
        <v/>
      </c>
      <c r="E719" s="143" t="str">
        <f t="shared" si="419"/>
        <v/>
      </c>
      <c r="AV719" s="115" t="str">
        <f t="shared" si="417"/>
        <v>RDYBRIDPORT RHEUMATOLOGY</v>
      </c>
      <c r="AW719" s="116" t="s">
        <v>3024</v>
      </c>
      <c r="AX719" s="116" t="s">
        <v>3025</v>
      </c>
      <c r="AY719" s="116" t="s">
        <v>3024</v>
      </c>
      <c r="AZ719" s="116" t="s">
        <v>3025</v>
      </c>
      <c r="BA719" s="116" t="str">
        <f t="shared" si="418"/>
        <v>RDY</v>
      </c>
    </row>
    <row r="720" spans="4:53" hidden="1" x14ac:dyDescent="0.2">
      <c r="D720" s="143" t="str">
        <f t="shared" si="419"/>
        <v/>
      </c>
      <c r="E720" s="143" t="str">
        <f t="shared" si="419"/>
        <v/>
      </c>
      <c r="AV720" s="115" t="str">
        <f t="shared" si="417"/>
        <v>RDYCADAS</v>
      </c>
      <c r="AW720" s="116" t="s">
        <v>2942</v>
      </c>
      <c r="AX720" s="116" t="s">
        <v>2943</v>
      </c>
      <c r="AY720" s="116" t="s">
        <v>2942</v>
      </c>
      <c r="AZ720" s="116" t="s">
        <v>2943</v>
      </c>
      <c r="BA720" s="116" t="str">
        <f t="shared" si="418"/>
        <v>RDY</v>
      </c>
    </row>
    <row r="721" spans="4:53" hidden="1" x14ac:dyDescent="0.2">
      <c r="D721" s="143" t="str">
        <f t="shared" si="419"/>
        <v/>
      </c>
      <c r="E721" s="143" t="str">
        <f t="shared" si="419"/>
        <v/>
      </c>
      <c r="AV721" s="115" t="str">
        <f t="shared" si="417"/>
        <v>RDYCAFMHS COMMUNITY HUB, WIMBORNE</v>
      </c>
      <c r="AW721" s="116" t="s">
        <v>3064</v>
      </c>
      <c r="AX721" s="116" t="s">
        <v>3065</v>
      </c>
      <c r="AY721" s="116" t="s">
        <v>3064</v>
      </c>
      <c r="AZ721" s="116" t="s">
        <v>3065</v>
      </c>
      <c r="BA721" s="116" t="str">
        <f t="shared" si="418"/>
        <v>RDY</v>
      </c>
    </row>
    <row r="722" spans="4:53" hidden="1" x14ac:dyDescent="0.2">
      <c r="D722" s="143" t="str">
        <f t="shared" si="419"/>
        <v/>
      </c>
      <c r="E722" s="143" t="str">
        <f t="shared" si="419"/>
        <v/>
      </c>
      <c r="AV722" s="115" t="str">
        <f t="shared" si="417"/>
        <v>RDYCHAT</v>
      </c>
      <c r="AW722" s="116" t="s">
        <v>3068</v>
      </c>
      <c r="AX722" s="116" t="s">
        <v>3069</v>
      </c>
      <c r="AY722" s="116" t="s">
        <v>3068</v>
      </c>
      <c r="AZ722" s="116" t="s">
        <v>3069</v>
      </c>
      <c r="BA722" s="116" t="str">
        <f t="shared" si="418"/>
        <v>RDY</v>
      </c>
    </row>
    <row r="723" spans="4:53" hidden="1" x14ac:dyDescent="0.2">
      <c r="D723" s="143" t="str">
        <f t="shared" si="419"/>
        <v/>
      </c>
      <c r="E723" s="143" t="str">
        <f t="shared" si="419"/>
        <v/>
      </c>
      <c r="AV723" s="115" t="str">
        <f t="shared" si="417"/>
        <v>RDYCONIFERS</v>
      </c>
      <c r="AW723" s="116" t="s">
        <v>2948</v>
      </c>
      <c r="AX723" s="116" t="s">
        <v>2949</v>
      </c>
      <c r="AY723" s="116" t="s">
        <v>2948</v>
      </c>
      <c r="AZ723" s="116" t="s">
        <v>2949</v>
      </c>
      <c r="BA723" s="116" t="str">
        <f t="shared" si="418"/>
        <v>RDY</v>
      </c>
    </row>
    <row r="724" spans="4:53" hidden="1" x14ac:dyDescent="0.2">
      <c r="D724" s="143" t="str">
        <f t="shared" si="419"/>
        <v/>
      </c>
      <c r="E724" s="143" t="str">
        <f t="shared" si="419"/>
        <v/>
      </c>
      <c r="AV724" s="115" t="str">
        <f t="shared" si="417"/>
        <v>RDYCONNECTIONS</v>
      </c>
      <c r="AW724" s="116" t="s">
        <v>2930</v>
      </c>
      <c r="AX724" s="116" t="s">
        <v>2931</v>
      </c>
      <c r="AY724" s="116" t="s">
        <v>2930</v>
      </c>
      <c r="AZ724" s="116" t="s">
        <v>2931</v>
      </c>
      <c r="BA724" s="116" t="str">
        <f t="shared" si="418"/>
        <v>RDY</v>
      </c>
    </row>
    <row r="725" spans="4:53" hidden="1" x14ac:dyDescent="0.2">
      <c r="D725" s="143" t="str">
        <f t="shared" si="419"/>
        <v/>
      </c>
      <c r="E725" s="143" t="str">
        <f t="shared" si="419"/>
        <v/>
      </c>
      <c r="AV725" s="115" t="str">
        <f t="shared" si="417"/>
        <v>RDYCONTRACEPTION &amp; SHS</v>
      </c>
      <c r="AW725" s="116" t="s">
        <v>2988</v>
      </c>
      <c r="AX725" s="116" t="s">
        <v>2989</v>
      </c>
      <c r="AY725" s="116" t="s">
        <v>2988</v>
      </c>
      <c r="AZ725" s="116" t="s">
        <v>2989</v>
      </c>
      <c r="BA725" s="116" t="str">
        <f t="shared" si="418"/>
        <v>RDY</v>
      </c>
    </row>
    <row r="726" spans="4:53" hidden="1" x14ac:dyDescent="0.2">
      <c r="D726" s="143" t="str">
        <f t="shared" si="419"/>
        <v/>
      </c>
      <c r="E726" s="143" t="str">
        <f t="shared" si="419"/>
        <v/>
      </c>
      <c r="AV726" s="115" t="str">
        <f t="shared" si="417"/>
        <v>RDYDELPHWOOD</v>
      </c>
      <c r="AW726" s="116" t="s">
        <v>2911</v>
      </c>
      <c r="AX726" s="116" t="s">
        <v>2912</v>
      </c>
      <c r="AY726" s="116" t="s">
        <v>2911</v>
      </c>
      <c r="AZ726" s="116" t="s">
        <v>2912</v>
      </c>
      <c r="BA726" s="116" t="str">
        <f t="shared" si="418"/>
        <v>RDY</v>
      </c>
    </row>
    <row r="727" spans="4:53" hidden="1" x14ac:dyDescent="0.2">
      <c r="D727" s="143" t="str">
        <f t="shared" si="419"/>
        <v/>
      </c>
      <c r="E727" s="143" t="str">
        <f t="shared" si="419"/>
        <v/>
      </c>
      <c r="AV727" s="115" t="str">
        <f t="shared" si="417"/>
        <v>RDYDORCHESTER MINTERNE WARD</v>
      </c>
      <c r="AW727" s="116" t="s">
        <v>2984</v>
      </c>
      <c r="AX727" s="116" t="s">
        <v>2985</v>
      </c>
      <c r="AY727" s="116" t="s">
        <v>2984</v>
      </c>
      <c r="AZ727" s="116" t="s">
        <v>2985</v>
      </c>
      <c r="BA727" s="116" t="str">
        <f t="shared" si="418"/>
        <v>RDY</v>
      </c>
    </row>
    <row r="728" spans="4:53" hidden="1" x14ac:dyDescent="0.2">
      <c r="D728" s="143" t="str">
        <f t="shared" si="419"/>
        <v/>
      </c>
      <c r="E728" s="143" t="str">
        <f t="shared" si="419"/>
        <v/>
      </c>
      <c r="AV728" s="115" t="str">
        <f t="shared" si="417"/>
        <v>RDYDORSET COUNTY HOSPITAL</v>
      </c>
      <c r="AW728" s="116" t="s">
        <v>2970</v>
      </c>
      <c r="AX728" s="116" t="s">
        <v>2971</v>
      </c>
      <c r="AY728" s="116" t="s">
        <v>2970</v>
      </c>
      <c r="AZ728" s="116" t="s">
        <v>2971</v>
      </c>
      <c r="BA728" s="116" t="str">
        <f t="shared" si="418"/>
        <v>RDY</v>
      </c>
    </row>
    <row r="729" spans="4:53" hidden="1" x14ac:dyDescent="0.2">
      <c r="D729" s="143" t="str">
        <f t="shared" si="419"/>
        <v/>
      </c>
      <c r="E729" s="143" t="str">
        <f t="shared" si="419"/>
        <v/>
      </c>
      <c r="AV729" s="115" t="str">
        <f t="shared" si="417"/>
        <v>RDYFAIRMILE HOUSE (ACUTE MENTAL ILLNESS)</v>
      </c>
      <c r="AW729" s="120" t="s">
        <v>9865</v>
      </c>
      <c r="AX729" s="114" t="s">
        <v>9866</v>
      </c>
      <c r="AY729" s="120" t="s">
        <v>9865</v>
      </c>
      <c r="AZ729" s="114" t="s">
        <v>9866</v>
      </c>
      <c r="BA729" s="116" t="str">
        <f t="shared" si="418"/>
        <v>RDY</v>
      </c>
    </row>
    <row r="730" spans="4:53" hidden="1" x14ac:dyDescent="0.2">
      <c r="D730" s="143" t="str">
        <f t="shared" si="419"/>
        <v/>
      </c>
      <c r="E730" s="143" t="str">
        <f t="shared" si="419"/>
        <v/>
      </c>
      <c r="AV730" s="115" t="str">
        <f t="shared" si="417"/>
        <v>RDYFINIGAN UNIT</v>
      </c>
      <c r="AW730" s="116" t="s">
        <v>2905</v>
      </c>
      <c r="AX730" s="116" t="s">
        <v>2906</v>
      </c>
      <c r="AY730" s="116" t="s">
        <v>2905</v>
      </c>
      <c r="AZ730" s="116" t="s">
        <v>2906</v>
      </c>
      <c r="BA730" s="116" t="str">
        <f t="shared" si="418"/>
        <v>RDY</v>
      </c>
    </row>
    <row r="731" spans="4:53" hidden="1" x14ac:dyDescent="0.2">
      <c r="D731" s="143" t="str">
        <f t="shared" si="419"/>
        <v/>
      </c>
      <c r="E731" s="143" t="str">
        <f t="shared" si="419"/>
        <v/>
      </c>
      <c r="AV731" s="115" t="str">
        <f t="shared" si="417"/>
        <v>RDYFLAGHEAD UNIT</v>
      </c>
      <c r="AW731" s="116" t="s">
        <v>2968</v>
      </c>
      <c r="AX731" s="116" t="s">
        <v>2969</v>
      </c>
      <c r="AY731" s="116" t="s">
        <v>2968</v>
      </c>
      <c r="AZ731" s="116" t="s">
        <v>2969</v>
      </c>
      <c r="BA731" s="116" t="str">
        <f t="shared" si="418"/>
        <v>RDY</v>
      </c>
    </row>
    <row r="732" spans="4:53" hidden="1" x14ac:dyDescent="0.2">
      <c r="D732" s="143" t="str">
        <f t="shared" si="419"/>
        <v/>
      </c>
      <c r="E732" s="143" t="str">
        <f t="shared" si="419"/>
        <v/>
      </c>
      <c r="AV732" s="115" t="str">
        <f t="shared" si="417"/>
        <v>RDYFOREST HOLME (PALLIATIVE CARE)</v>
      </c>
      <c r="AW732" s="116" t="s">
        <v>2978</v>
      </c>
      <c r="AX732" s="116" t="s">
        <v>2979</v>
      </c>
      <c r="AY732" s="116" t="s">
        <v>2978</v>
      </c>
      <c r="AZ732" s="116" t="s">
        <v>2979</v>
      </c>
      <c r="BA732" s="116" t="str">
        <f t="shared" si="418"/>
        <v>RDY</v>
      </c>
    </row>
    <row r="733" spans="4:53" hidden="1" x14ac:dyDescent="0.2">
      <c r="D733" s="143" t="str">
        <f t="shared" si="419"/>
        <v/>
      </c>
      <c r="E733" s="143" t="str">
        <f t="shared" si="419"/>
        <v/>
      </c>
      <c r="AV733" s="115" t="str">
        <f t="shared" si="417"/>
        <v>RDYFORSTON CLINIC</v>
      </c>
      <c r="AW733" s="120" t="s">
        <v>9863</v>
      </c>
      <c r="AX733" s="114" t="s">
        <v>9864</v>
      </c>
      <c r="AY733" s="120" t="s">
        <v>9863</v>
      </c>
      <c r="AZ733" s="114" t="s">
        <v>9864</v>
      </c>
      <c r="BA733" s="116" t="str">
        <f t="shared" si="418"/>
        <v>RDY</v>
      </c>
    </row>
    <row r="734" spans="4:53" hidden="1" x14ac:dyDescent="0.2">
      <c r="D734" s="143" t="str">
        <f t="shared" si="419"/>
        <v/>
      </c>
      <c r="E734" s="143" t="str">
        <f t="shared" si="419"/>
        <v/>
      </c>
      <c r="AV734" s="115" t="str">
        <f t="shared" si="417"/>
        <v>RDYHERBERT HOSPITAL</v>
      </c>
      <c r="AW734" s="116" t="s">
        <v>2891</v>
      </c>
      <c r="AX734" s="116" t="s">
        <v>2892</v>
      </c>
      <c r="AY734" s="116" t="s">
        <v>2891</v>
      </c>
      <c r="AZ734" s="116" t="s">
        <v>2892</v>
      </c>
      <c r="BA734" s="116" t="str">
        <f t="shared" si="418"/>
        <v>RDY</v>
      </c>
    </row>
    <row r="735" spans="4:53" hidden="1" x14ac:dyDescent="0.2">
      <c r="D735" s="143" t="str">
        <f t="shared" si="419"/>
        <v/>
      </c>
      <c r="E735" s="143" t="str">
        <f t="shared" si="419"/>
        <v/>
      </c>
      <c r="AV735" s="115" t="str">
        <f t="shared" si="417"/>
        <v>RDYHILLCREST</v>
      </c>
      <c r="AW735" s="116" t="s">
        <v>2899</v>
      </c>
      <c r="AX735" s="116" t="s">
        <v>2900</v>
      </c>
      <c r="AY735" s="116" t="s">
        <v>2899</v>
      </c>
      <c r="AZ735" s="116" t="s">
        <v>2900</v>
      </c>
      <c r="BA735" s="116" t="str">
        <f t="shared" si="418"/>
        <v>RDY</v>
      </c>
    </row>
    <row r="736" spans="4:53" hidden="1" x14ac:dyDescent="0.2">
      <c r="D736" s="143" t="str">
        <f t="shared" si="419"/>
        <v/>
      </c>
      <c r="E736" s="143" t="str">
        <f t="shared" si="419"/>
        <v/>
      </c>
      <c r="AV736" s="115" t="str">
        <f t="shared" si="417"/>
        <v>RDYINPATIENT EMERGENCY - ALDERNEY</v>
      </c>
      <c r="AW736" s="116" t="s">
        <v>2915</v>
      </c>
      <c r="AX736" s="116" t="s">
        <v>2916</v>
      </c>
      <c r="AY736" s="116" t="s">
        <v>2915</v>
      </c>
      <c r="AZ736" s="116" t="s">
        <v>2916</v>
      </c>
      <c r="BA736" s="116" t="str">
        <f t="shared" si="418"/>
        <v>RDY</v>
      </c>
    </row>
    <row r="737" spans="4:53" hidden="1" x14ac:dyDescent="0.2">
      <c r="D737" s="143" t="str">
        <f t="shared" si="419"/>
        <v/>
      </c>
      <c r="E737" s="143" t="str">
        <f t="shared" si="419"/>
        <v/>
      </c>
      <c r="AV737" s="115" t="str">
        <f t="shared" si="417"/>
        <v>RDYINPATIENT EMERGENCY - KINGS PARK</v>
      </c>
      <c r="AW737" s="116" t="s">
        <v>2913</v>
      </c>
      <c r="AX737" s="116" t="s">
        <v>2914</v>
      </c>
      <c r="AY737" s="116" t="s">
        <v>2913</v>
      </c>
      <c r="AZ737" s="116" t="s">
        <v>2914</v>
      </c>
      <c r="BA737" s="116" t="str">
        <f t="shared" si="418"/>
        <v>RDY</v>
      </c>
    </row>
    <row r="738" spans="4:53" hidden="1" x14ac:dyDescent="0.2">
      <c r="D738" s="143" t="str">
        <f t="shared" si="419"/>
        <v/>
      </c>
      <c r="E738" s="143" t="str">
        <f t="shared" si="419"/>
        <v/>
      </c>
      <c r="AV738" s="115" t="str">
        <f t="shared" si="417"/>
        <v>RDYINPATIENT EMERGENCY - ST ANNS</v>
      </c>
      <c r="AW738" s="116" t="s">
        <v>2917</v>
      </c>
      <c r="AX738" s="116" t="s">
        <v>2918</v>
      </c>
      <c r="AY738" s="116" t="s">
        <v>2917</v>
      </c>
      <c r="AZ738" s="116" t="s">
        <v>2918</v>
      </c>
      <c r="BA738" s="116" t="str">
        <f t="shared" si="418"/>
        <v>RDY</v>
      </c>
    </row>
    <row r="739" spans="4:53" hidden="1" x14ac:dyDescent="0.2">
      <c r="D739" s="143" t="str">
        <f t="shared" si="419"/>
        <v/>
      </c>
      <c r="E739" s="143" t="str">
        <f t="shared" si="419"/>
        <v/>
      </c>
      <c r="AV739" s="115" t="str">
        <f t="shared" ref="AV739:AV802" si="420">CONCATENATE(LEFT(AW739, 3),AX739)</f>
        <v>RDYIN-REACH DORCHESTER</v>
      </c>
      <c r="AW739" s="116" t="s">
        <v>3056</v>
      </c>
      <c r="AX739" s="116" t="s">
        <v>3057</v>
      </c>
      <c r="AY739" s="116" t="s">
        <v>3056</v>
      </c>
      <c r="AZ739" s="116" t="s">
        <v>3057</v>
      </c>
      <c r="BA739" s="116" t="str">
        <f t="shared" ref="BA739:BA802" si="421">LEFT(AY739,3)</f>
        <v>RDY</v>
      </c>
    </row>
    <row r="740" spans="4:53" hidden="1" x14ac:dyDescent="0.2">
      <c r="D740" s="143" t="str">
        <f t="shared" si="419"/>
        <v/>
      </c>
      <c r="E740" s="143" t="str">
        <f t="shared" si="419"/>
        <v/>
      </c>
      <c r="AV740" s="115" t="str">
        <f t="shared" si="420"/>
        <v>RDYIN-REACH GUYS MARSH</v>
      </c>
      <c r="AW740" s="116" t="s">
        <v>3058</v>
      </c>
      <c r="AX740" s="116" t="s">
        <v>3059</v>
      </c>
      <c r="AY740" s="116" t="s">
        <v>3058</v>
      </c>
      <c r="AZ740" s="116" t="s">
        <v>3059</v>
      </c>
      <c r="BA740" s="116" t="str">
        <f t="shared" si="421"/>
        <v>RDY</v>
      </c>
    </row>
    <row r="741" spans="4:53" hidden="1" x14ac:dyDescent="0.2">
      <c r="D741" s="143" t="str">
        <f t="shared" si="419"/>
        <v/>
      </c>
      <c r="E741" s="143" t="str">
        <f t="shared" si="419"/>
        <v/>
      </c>
      <c r="AV741" s="115" t="str">
        <f t="shared" si="420"/>
        <v>RDYIN-REACH PORTLAND</v>
      </c>
      <c r="AW741" s="116" t="s">
        <v>3062</v>
      </c>
      <c r="AX741" s="116" t="s">
        <v>3063</v>
      </c>
      <c r="AY741" s="116" t="s">
        <v>3062</v>
      </c>
      <c r="AZ741" s="116" t="s">
        <v>3063</v>
      </c>
      <c r="BA741" s="116" t="str">
        <f t="shared" si="421"/>
        <v>RDY</v>
      </c>
    </row>
    <row r="742" spans="4:53" hidden="1" x14ac:dyDescent="0.2">
      <c r="D742" s="143" t="str">
        <f t="shared" si="419"/>
        <v/>
      </c>
      <c r="E742" s="143" t="str">
        <f t="shared" si="419"/>
        <v/>
      </c>
      <c r="AV742" s="115" t="str">
        <f t="shared" si="420"/>
        <v>RDYIN-REACH VERNE</v>
      </c>
      <c r="AW742" s="116" t="s">
        <v>3060</v>
      </c>
      <c r="AX742" s="116" t="s">
        <v>3061</v>
      </c>
      <c r="AY742" s="116" t="s">
        <v>3060</v>
      </c>
      <c r="AZ742" s="116" t="s">
        <v>3061</v>
      </c>
      <c r="BA742" s="116" t="str">
        <f t="shared" si="421"/>
        <v>RDY</v>
      </c>
    </row>
    <row r="743" spans="4:53" hidden="1" x14ac:dyDescent="0.2">
      <c r="D743" s="143" t="str">
        <f t="shared" si="419"/>
        <v/>
      </c>
      <c r="E743" s="143" t="str">
        <f t="shared" si="419"/>
        <v/>
      </c>
      <c r="AV743" s="115" t="str">
        <f t="shared" si="420"/>
        <v>RDYKIMMERIDGE COURT</v>
      </c>
      <c r="AW743" s="120" t="s">
        <v>9869</v>
      </c>
      <c r="AX743" s="114" t="s">
        <v>9870</v>
      </c>
      <c r="AY743" s="120" t="s">
        <v>9869</v>
      </c>
      <c r="AZ743" s="114" t="s">
        <v>9870</v>
      </c>
      <c r="BA743" s="116" t="str">
        <f t="shared" si="421"/>
        <v>RDY</v>
      </c>
    </row>
    <row r="744" spans="4:53" hidden="1" x14ac:dyDescent="0.2">
      <c r="D744" s="143" t="str">
        <f t="shared" si="419"/>
        <v/>
      </c>
      <c r="E744" s="143" t="str">
        <f t="shared" si="419"/>
        <v/>
      </c>
      <c r="AV744" s="115" t="str">
        <f t="shared" si="420"/>
        <v>RDYKINGS PARK HOSPITAL</v>
      </c>
      <c r="AW744" s="116" t="s">
        <v>2887</v>
      </c>
      <c r="AX744" s="116" t="s">
        <v>2888</v>
      </c>
      <c r="AY744" s="116" t="s">
        <v>2887</v>
      </c>
      <c r="AZ744" s="116" t="s">
        <v>2888</v>
      </c>
      <c r="BA744" s="116" t="str">
        <f t="shared" si="421"/>
        <v>RDY</v>
      </c>
    </row>
    <row r="745" spans="4:53" hidden="1" x14ac:dyDescent="0.2">
      <c r="D745" s="143" t="str">
        <f t="shared" si="419"/>
        <v/>
      </c>
      <c r="E745" s="143" t="str">
        <f t="shared" si="419"/>
        <v/>
      </c>
      <c r="AV745" s="115" t="str">
        <f t="shared" si="420"/>
        <v>RDYLADDERS YAC</v>
      </c>
      <c r="AW745" s="116" t="s">
        <v>2972</v>
      </c>
      <c r="AX745" s="116" t="s">
        <v>2973</v>
      </c>
      <c r="AY745" s="116" t="s">
        <v>2972</v>
      </c>
      <c r="AZ745" s="116" t="s">
        <v>2973</v>
      </c>
      <c r="BA745" s="116" t="str">
        <f t="shared" si="421"/>
        <v>RDY</v>
      </c>
    </row>
    <row r="746" spans="4:53" hidden="1" x14ac:dyDescent="0.2">
      <c r="D746" s="143" t="str">
        <f t="shared" si="419"/>
        <v/>
      </c>
      <c r="E746" s="143" t="str">
        <f t="shared" si="419"/>
        <v/>
      </c>
      <c r="AV746" s="115" t="str">
        <f t="shared" si="420"/>
        <v>RDYLANGDON WARD B'PORT</v>
      </c>
      <c r="AW746" s="116" t="s">
        <v>2996</v>
      </c>
      <c r="AX746" s="116" t="s">
        <v>2997</v>
      </c>
      <c r="AY746" s="116" t="s">
        <v>2996</v>
      </c>
      <c r="AZ746" s="116" t="s">
        <v>2997</v>
      </c>
      <c r="BA746" s="116" t="str">
        <f t="shared" si="421"/>
        <v>RDY</v>
      </c>
    </row>
    <row r="747" spans="4:53" hidden="1" x14ac:dyDescent="0.2">
      <c r="D747" s="143" t="str">
        <f t="shared" si="419"/>
        <v/>
      </c>
      <c r="E747" s="143" t="str">
        <f t="shared" si="419"/>
        <v/>
      </c>
      <c r="AV747" s="115" t="str">
        <f t="shared" si="420"/>
        <v>RDYLD WEST DORSET</v>
      </c>
      <c r="AW747" s="116" t="s">
        <v>2921</v>
      </c>
      <c r="AX747" s="116" t="s">
        <v>2922</v>
      </c>
      <c r="AY747" s="116" t="s">
        <v>2921</v>
      </c>
      <c r="AZ747" s="116" t="s">
        <v>2922</v>
      </c>
      <c r="BA747" s="116" t="str">
        <f t="shared" si="421"/>
        <v>RDY</v>
      </c>
    </row>
    <row r="748" spans="4:53" hidden="1" x14ac:dyDescent="0.2">
      <c r="D748" s="143" t="str">
        <f t="shared" si="419"/>
        <v/>
      </c>
      <c r="E748" s="143" t="str">
        <f t="shared" si="419"/>
        <v/>
      </c>
      <c r="AV748" s="115" t="str">
        <f t="shared" si="420"/>
        <v>RDYMAIDEN CASTLE HOUSE</v>
      </c>
      <c r="AW748" s="120" t="s">
        <v>9871</v>
      </c>
      <c r="AX748" s="114" t="s">
        <v>9872</v>
      </c>
      <c r="AY748" s="120" t="s">
        <v>9871</v>
      </c>
      <c r="AZ748" s="114" t="s">
        <v>9872</v>
      </c>
      <c r="BA748" s="116" t="str">
        <f t="shared" si="421"/>
        <v>RDY</v>
      </c>
    </row>
    <row r="749" spans="4:53" hidden="1" x14ac:dyDescent="0.2">
      <c r="D749" s="143" t="str">
        <f t="shared" si="419"/>
        <v/>
      </c>
      <c r="E749" s="143" t="str">
        <f t="shared" si="419"/>
        <v/>
      </c>
      <c r="AV749" s="115" t="str">
        <f t="shared" si="420"/>
        <v>RDYMUNICIPAL BUILDING</v>
      </c>
      <c r="AW749" s="116" t="s">
        <v>2928</v>
      </c>
      <c r="AX749" s="116" t="s">
        <v>2929</v>
      </c>
      <c r="AY749" s="116" t="s">
        <v>2928</v>
      </c>
      <c r="AZ749" s="116" t="s">
        <v>2929</v>
      </c>
      <c r="BA749" s="116" t="str">
        <f t="shared" si="421"/>
        <v>RDY</v>
      </c>
    </row>
    <row r="750" spans="4:53" hidden="1" x14ac:dyDescent="0.2">
      <c r="D750" s="143" t="str">
        <f t="shared" si="419"/>
        <v/>
      </c>
      <c r="E750" s="143" t="str">
        <f t="shared" si="419"/>
        <v/>
      </c>
      <c r="AV750" s="115" t="str">
        <f t="shared" si="420"/>
        <v>RDYNIGHTINGALE HOUSE</v>
      </c>
      <c r="AW750" s="123" t="s">
        <v>9915</v>
      </c>
      <c r="AX750" s="123" t="s">
        <v>9916</v>
      </c>
      <c r="AY750" s="123" t="s">
        <v>9915</v>
      </c>
      <c r="AZ750" s="123" t="s">
        <v>9916</v>
      </c>
      <c r="BA750" s="116" t="str">
        <f t="shared" si="421"/>
        <v>RDY</v>
      </c>
    </row>
    <row r="751" spans="4:53" hidden="1" x14ac:dyDescent="0.2">
      <c r="D751" s="143" t="str">
        <f t="shared" si="419"/>
        <v/>
      </c>
      <c r="E751" s="143" t="str">
        <f t="shared" si="419"/>
        <v/>
      </c>
      <c r="AV751" s="115" t="str">
        <f t="shared" si="420"/>
        <v>RDYOAKCROFT</v>
      </c>
      <c r="AW751" s="116" t="s">
        <v>2926</v>
      </c>
      <c r="AX751" s="116" t="s">
        <v>2927</v>
      </c>
      <c r="AY751" s="116" t="s">
        <v>2926</v>
      </c>
      <c r="AZ751" s="116" t="s">
        <v>2927</v>
      </c>
      <c r="BA751" s="116" t="str">
        <f t="shared" si="421"/>
        <v>RDY</v>
      </c>
    </row>
    <row r="752" spans="4:53" hidden="1" x14ac:dyDescent="0.2">
      <c r="D752" s="143" t="str">
        <f t="shared" si="419"/>
        <v/>
      </c>
      <c r="E752" s="143" t="str">
        <f t="shared" si="419"/>
        <v/>
      </c>
      <c r="AV752" s="115" t="str">
        <f t="shared" si="420"/>
        <v>RDYPACT</v>
      </c>
      <c r="AW752" s="116" t="s">
        <v>2919</v>
      </c>
      <c r="AX752" s="116" t="s">
        <v>2920</v>
      </c>
      <c r="AY752" s="116" t="s">
        <v>2919</v>
      </c>
      <c r="AZ752" s="116" t="s">
        <v>2920</v>
      </c>
      <c r="BA752" s="116" t="str">
        <f t="shared" si="421"/>
        <v>RDY</v>
      </c>
    </row>
    <row r="753" spans="4:53" hidden="1" x14ac:dyDescent="0.2">
      <c r="D753" s="143" t="str">
        <f t="shared" si="419"/>
        <v/>
      </c>
      <c r="E753" s="143" t="str">
        <f t="shared" si="419"/>
        <v/>
      </c>
      <c r="AV753" s="115" t="str">
        <f t="shared" si="420"/>
        <v>RDYPEBBLE LODGE</v>
      </c>
      <c r="AW753" s="120" t="s">
        <v>9867</v>
      </c>
      <c r="AX753" s="114" t="s">
        <v>9868</v>
      </c>
      <c r="AY753" s="120" t="s">
        <v>9867</v>
      </c>
      <c r="AZ753" s="114" t="s">
        <v>9868</v>
      </c>
      <c r="BA753" s="116" t="str">
        <f t="shared" si="421"/>
        <v>RDY</v>
      </c>
    </row>
    <row r="754" spans="4:53" hidden="1" x14ac:dyDescent="0.2">
      <c r="D754" s="143" t="str">
        <f t="shared" si="419"/>
        <v/>
      </c>
      <c r="E754" s="143" t="str">
        <f t="shared" si="419"/>
        <v/>
      </c>
      <c r="AV754" s="115" t="str">
        <f t="shared" si="420"/>
        <v>RDYPORTFIELD HALL</v>
      </c>
      <c r="AW754" s="116" t="s">
        <v>2932</v>
      </c>
      <c r="AX754" s="116" t="s">
        <v>2933</v>
      </c>
      <c r="AY754" s="116" t="s">
        <v>2932</v>
      </c>
      <c r="AZ754" s="116" t="s">
        <v>2933</v>
      </c>
      <c r="BA754" s="116" t="str">
        <f t="shared" si="421"/>
        <v>RDY</v>
      </c>
    </row>
    <row r="755" spans="4:53" hidden="1" x14ac:dyDescent="0.2">
      <c r="D755" s="143" t="str">
        <f t="shared" si="419"/>
        <v/>
      </c>
      <c r="E755" s="143" t="str">
        <f t="shared" si="419"/>
        <v/>
      </c>
      <c r="AV755" s="115" t="str">
        <f t="shared" si="420"/>
        <v>RDYPORTLAND CASTLETOWN WARD</v>
      </c>
      <c r="AW755" s="116" t="s">
        <v>2986</v>
      </c>
      <c r="AX755" s="116" t="s">
        <v>2987</v>
      </c>
      <c r="AY755" s="116" t="s">
        <v>2986</v>
      </c>
      <c r="AZ755" s="116" t="s">
        <v>2987</v>
      </c>
      <c r="BA755" s="116" t="str">
        <f t="shared" si="421"/>
        <v>RDY</v>
      </c>
    </row>
    <row r="756" spans="4:53" hidden="1" x14ac:dyDescent="0.2">
      <c r="D756" s="143" t="str">
        <f t="shared" si="419"/>
        <v/>
      </c>
      <c r="E756" s="143" t="str">
        <f t="shared" si="419"/>
        <v/>
      </c>
      <c r="AV756" s="115" t="str">
        <f t="shared" si="420"/>
        <v>RDYPORTLAND HOSPITAL</v>
      </c>
      <c r="AW756" s="116" t="s">
        <v>2938</v>
      </c>
      <c r="AX756" s="116" t="s">
        <v>2939</v>
      </c>
      <c r="AY756" s="116" t="s">
        <v>2938</v>
      </c>
      <c r="AZ756" s="116" t="s">
        <v>2939</v>
      </c>
      <c r="BA756" s="116" t="str">
        <f t="shared" si="421"/>
        <v>RDY</v>
      </c>
    </row>
    <row r="757" spans="4:53" hidden="1" x14ac:dyDescent="0.2">
      <c r="D757" s="143" t="str">
        <f t="shared" si="419"/>
        <v/>
      </c>
      <c r="E757" s="143" t="str">
        <f t="shared" si="419"/>
        <v/>
      </c>
      <c r="AV757" s="115" t="str">
        <f t="shared" si="420"/>
        <v>RDYPORTLAND MIU</v>
      </c>
      <c r="AW757" s="116" t="s">
        <v>3012</v>
      </c>
      <c r="AX757" s="116" t="s">
        <v>3013</v>
      </c>
      <c r="AY757" s="116" t="s">
        <v>3012</v>
      </c>
      <c r="AZ757" s="116" t="s">
        <v>3013</v>
      </c>
      <c r="BA757" s="116" t="str">
        <f t="shared" si="421"/>
        <v>RDY</v>
      </c>
    </row>
    <row r="758" spans="4:53" hidden="1" x14ac:dyDescent="0.2">
      <c r="D758" s="143" t="str">
        <f t="shared" si="419"/>
        <v/>
      </c>
      <c r="E758" s="143" t="str">
        <f t="shared" si="419"/>
        <v/>
      </c>
      <c r="AV758" s="115" t="str">
        <f t="shared" si="420"/>
        <v>RDYPSYCHOLOGICAL THERAPIES HAMBLE</v>
      </c>
      <c r="AW758" s="116" t="s">
        <v>3032</v>
      </c>
      <c r="AX758" s="116" t="s">
        <v>3033</v>
      </c>
      <c r="AY758" s="116" t="s">
        <v>3032</v>
      </c>
      <c r="AZ758" s="116" t="s">
        <v>3033</v>
      </c>
      <c r="BA758" s="116" t="str">
        <f t="shared" si="421"/>
        <v>RDY</v>
      </c>
    </row>
    <row r="759" spans="4:53" hidden="1" x14ac:dyDescent="0.2">
      <c r="D759" s="143" t="str">
        <f t="shared" si="419"/>
        <v/>
      </c>
      <c r="E759" s="143" t="str">
        <f t="shared" si="419"/>
        <v/>
      </c>
      <c r="AV759" s="115" t="str">
        <f t="shared" si="420"/>
        <v>RDYS'BURY ELDERLY CARE CONS</v>
      </c>
      <c r="AW759" s="116" t="s">
        <v>2998</v>
      </c>
      <c r="AX759" s="116" t="s">
        <v>2999</v>
      </c>
      <c r="AY759" s="116" t="s">
        <v>2998</v>
      </c>
      <c r="AZ759" s="116" t="s">
        <v>2999</v>
      </c>
      <c r="BA759" s="116" t="str">
        <f t="shared" si="421"/>
        <v>RDY</v>
      </c>
    </row>
    <row r="760" spans="4:53" hidden="1" x14ac:dyDescent="0.2">
      <c r="D760" s="143" t="str">
        <f t="shared" si="419"/>
        <v/>
      </c>
      <c r="E760" s="143" t="str">
        <f t="shared" si="419"/>
        <v/>
      </c>
      <c r="AV760" s="115" t="str">
        <f t="shared" si="420"/>
        <v>RDYSEDMAN UNIT</v>
      </c>
      <c r="AW760" s="116" t="s">
        <v>2907</v>
      </c>
      <c r="AX760" s="116" t="s">
        <v>2908</v>
      </c>
      <c r="AY760" s="116" t="s">
        <v>2907</v>
      </c>
      <c r="AZ760" s="116" t="s">
        <v>2908</v>
      </c>
      <c r="BA760" s="116" t="str">
        <f t="shared" si="421"/>
        <v>RDY</v>
      </c>
    </row>
    <row r="761" spans="4:53" hidden="1" x14ac:dyDescent="0.2">
      <c r="D761" s="143" t="str">
        <f t="shared" ref="D761:E824" si="422">IF(G143="","",IF(ISERROR(VLOOKUP(G143,$Z$14:$AA$95,2,FALSE)),1,VLOOKUP(G143,$Z$14:$AA$95,2,FALSE)))</f>
        <v/>
      </c>
      <c r="E761" s="143" t="str">
        <f t="shared" si="422"/>
        <v/>
      </c>
      <c r="AV761" s="115" t="str">
        <f t="shared" si="420"/>
        <v>RDYSEDMAN UNIT</v>
      </c>
      <c r="AW761" s="116" t="s">
        <v>2923</v>
      </c>
      <c r="AX761" s="116" t="s">
        <v>2908</v>
      </c>
      <c r="AY761" s="116" t="s">
        <v>2923</v>
      </c>
      <c r="AZ761" s="116" t="s">
        <v>2908</v>
      </c>
      <c r="BA761" s="116" t="str">
        <f t="shared" si="421"/>
        <v>RDY</v>
      </c>
    </row>
    <row r="762" spans="4:53" hidden="1" x14ac:dyDescent="0.2">
      <c r="D762" s="143" t="str">
        <f t="shared" si="422"/>
        <v/>
      </c>
      <c r="E762" s="143" t="str">
        <f t="shared" si="422"/>
        <v/>
      </c>
      <c r="AV762" s="115" t="str">
        <f t="shared" si="420"/>
        <v>RDYSHAFTESBURY MIU</v>
      </c>
      <c r="AW762" s="116" t="s">
        <v>3018</v>
      </c>
      <c r="AX762" s="116" t="s">
        <v>3019</v>
      </c>
      <c r="AY762" s="116" t="s">
        <v>3018</v>
      </c>
      <c r="AZ762" s="116" t="s">
        <v>3019</v>
      </c>
      <c r="BA762" s="116" t="str">
        <f t="shared" si="421"/>
        <v>RDY</v>
      </c>
    </row>
    <row r="763" spans="4:53" hidden="1" x14ac:dyDescent="0.2">
      <c r="D763" s="143" t="str">
        <f t="shared" si="422"/>
        <v/>
      </c>
      <c r="E763" s="143" t="str">
        <f t="shared" si="422"/>
        <v/>
      </c>
      <c r="AV763" s="115" t="str">
        <f t="shared" si="420"/>
        <v>RDYSHAFTESBURY SHASTON WARD</v>
      </c>
      <c r="AW763" s="116" t="s">
        <v>3008</v>
      </c>
      <c r="AX763" s="116" t="s">
        <v>3009</v>
      </c>
      <c r="AY763" s="116" t="s">
        <v>3008</v>
      </c>
      <c r="AZ763" s="116" t="s">
        <v>3009</v>
      </c>
      <c r="BA763" s="116" t="str">
        <f t="shared" si="421"/>
        <v>RDY</v>
      </c>
    </row>
    <row r="764" spans="4:53" hidden="1" x14ac:dyDescent="0.2">
      <c r="D764" s="143" t="str">
        <f t="shared" si="422"/>
        <v/>
      </c>
      <c r="E764" s="143" t="str">
        <f t="shared" si="422"/>
        <v/>
      </c>
      <c r="AV764" s="115" t="str">
        <f t="shared" si="420"/>
        <v>RDYSHERBORNE COM HOSPITAL</v>
      </c>
      <c r="AW764" s="116" t="s">
        <v>3000</v>
      </c>
      <c r="AX764" s="116" t="s">
        <v>3001</v>
      </c>
      <c r="AY764" s="116" t="s">
        <v>3000</v>
      </c>
      <c r="AZ764" s="116" t="s">
        <v>3001</v>
      </c>
      <c r="BA764" s="116" t="str">
        <f t="shared" si="421"/>
        <v>RDY</v>
      </c>
    </row>
    <row r="765" spans="4:53" hidden="1" x14ac:dyDescent="0.2">
      <c r="D765" s="143" t="str">
        <f t="shared" si="422"/>
        <v/>
      </c>
      <c r="E765" s="143" t="str">
        <f t="shared" si="422"/>
        <v/>
      </c>
      <c r="AV765" s="115" t="str">
        <f t="shared" si="420"/>
        <v>RDYSHERBORNE DERMATOLOGY</v>
      </c>
      <c r="AW765" s="116" t="s">
        <v>2994</v>
      </c>
      <c r="AX765" s="116" t="s">
        <v>2995</v>
      </c>
      <c r="AY765" s="116" t="s">
        <v>2994</v>
      </c>
      <c r="AZ765" s="116" t="s">
        <v>2995</v>
      </c>
      <c r="BA765" s="116" t="str">
        <f t="shared" si="421"/>
        <v>RDY</v>
      </c>
    </row>
    <row r="766" spans="4:53" hidden="1" x14ac:dyDescent="0.2">
      <c r="D766" s="143" t="str">
        <f t="shared" si="422"/>
        <v/>
      </c>
      <c r="E766" s="143" t="str">
        <f t="shared" si="422"/>
        <v/>
      </c>
      <c r="AV766" s="115" t="str">
        <f t="shared" si="420"/>
        <v>RDYSHERBORNE MIU</v>
      </c>
      <c r="AW766" s="116" t="s">
        <v>3020</v>
      </c>
      <c r="AX766" s="116" t="s">
        <v>3021</v>
      </c>
      <c r="AY766" s="116" t="s">
        <v>3020</v>
      </c>
      <c r="AZ766" s="116" t="s">
        <v>3021</v>
      </c>
      <c r="BA766" s="116" t="str">
        <f t="shared" si="421"/>
        <v>RDY</v>
      </c>
    </row>
    <row r="767" spans="4:53" hidden="1" x14ac:dyDescent="0.2">
      <c r="D767" s="143" t="str">
        <f t="shared" si="422"/>
        <v/>
      </c>
      <c r="E767" s="143" t="str">
        <f t="shared" si="422"/>
        <v/>
      </c>
      <c r="AV767" s="115" t="str">
        <f t="shared" si="420"/>
        <v>RDYSHERBORNE WILLOWS UNIT</v>
      </c>
      <c r="AW767" s="116" t="s">
        <v>3010</v>
      </c>
      <c r="AX767" s="116" t="s">
        <v>3011</v>
      </c>
      <c r="AY767" s="116" t="s">
        <v>3010</v>
      </c>
      <c r="AZ767" s="116" t="s">
        <v>3011</v>
      </c>
      <c r="BA767" s="116" t="str">
        <f t="shared" si="421"/>
        <v>RDY</v>
      </c>
    </row>
    <row r="768" spans="4:53" hidden="1" x14ac:dyDescent="0.2">
      <c r="D768" s="143" t="str">
        <f t="shared" si="422"/>
        <v/>
      </c>
      <c r="E768" s="143" t="str">
        <f t="shared" si="422"/>
        <v/>
      </c>
      <c r="AV768" s="115" t="str">
        <f t="shared" si="420"/>
        <v>RDYST ANN'S HOSPITAL</v>
      </c>
      <c r="AW768" s="116" t="s">
        <v>2889</v>
      </c>
      <c r="AX768" s="116" t="s">
        <v>2890</v>
      </c>
      <c r="AY768" s="116" t="s">
        <v>2889</v>
      </c>
      <c r="AZ768" s="116" t="s">
        <v>2890</v>
      </c>
      <c r="BA768" s="116" t="str">
        <f t="shared" si="421"/>
        <v>RDY</v>
      </c>
    </row>
    <row r="769" spans="4:53" hidden="1" x14ac:dyDescent="0.2">
      <c r="D769" s="143" t="str">
        <f t="shared" si="422"/>
        <v/>
      </c>
      <c r="E769" s="143" t="str">
        <f t="shared" si="422"/>
        <v/>
      </c>
      <c r="AV769" s="115" t="str">
        <f t="shared" si="420"/>
        <v>RDYST GABRIELS</v>
      </c>
      <c r="AW769" s="116" t="s">
        <v>2903</v>
      </c>
      <c r="AX769" s="116" t="s">
        <v>2904</v>
      </c>
      <c r="AY769" s="116" t="s">
        <v>2903</v>
      </c>
      <c r="AZ769" s="116" t="s">
        <v>2904</v>
      </c>
      <c r="BA769" s="116" t="str">
        <f t="shared" si="421"/>
        <v>RDY</v>
      </c>
    </row>
    <row r="770" spans="4:53" hidden="1" x14ac:dyDescent="0.2">
      <c r="D770" s="143" t="str">
        <f t="shared" si="422"/>
        <v/>
      </c>
      <c r="E770" s="143" t="str">
        <f t="shared" si="422"/>
        <v/>
      </c>
      <c r="AV770" s="115" t="str">
        <f t="shared" si="420"/>
        <v>RDYST LEONARDS COMMUNITY HOSPITAL</v>
      </c>
      <c r="AW770" s="116" t="s">
        <v>2960</v>
      </c>
      <c r="AX770" s="116" t="s">
        <v>2961</v>
      </c>
      <c r="AY770" s="116" t="s">
        <v>2960</v>
      </c>
      <c r="AZ770" s="116" t="s">
        <v>2961</v>
      </c>
      <c r="BA770" s="116" t="str">
        <f t="shared" si="421"/>
        <v>RDY</v>
      </c>
    </row>
    <row r="771" spans="4:53" hidden="1" x14ac:dyDescent="0.2">
      <c r="D771" s="143" t="str">
        <f t="shared" si="422"/>
        <v/>
      </c>
      <c r="E771" s="143" t="str">
        <f t="shared" si="422"/>
        <v/>
      </c>
      <c r="AV771" s="115" t="str">
        <f t="shared" si="420"/>
        <v>RDYST LEONARD'S FAYREWOOD</v>
      </c>
      <c r="AW771" s="116" t="s">
        <v>3026</v>
      </c>
      <c r="AX771" s="116" t="s">
        <v>3027</v>
      </c>
      <c r="AY771" s="116" t="s">
        <v>3026</v>
      </c>
      <c r="AZ771" s="116" t="s">
        <v>3027</v>
      </c>
      <c r="BA771" s="116" t="str">
        <f t="shared" si="421"/>
        <v>RDY</v>
      </c>
    </row>
    <row r="772" spans="4:53" hidden="1" x14ac:dyDescent="0.2">
      <c r="D772" s="143" t="str">
        <f t="shared" si="422"/>
        <v/>
      </c>
      <c r="E772" s="143" t="str">
        <f t="shared" si="422"/>
        <v/>
      </c>
      <c r="AV772" s="115" t="str">
        <f t="shared" si="420"/>
        <v>RDYSUSSED</v>
      </c>
      <c r="AW772" s="116" t="s">
        <v>2976</v>
      </c>
      <c r="AX772" s="116" t="s">
        <v>2977</v>
      </c>
      <c r="AY772" s="116" t="s">
        <v>2976</v>
      </c>
      <c r="AZ772" s="116" t="s">
        <v>2977</v>
      </c>
      <c r="BA772" s="116" t="str">
        <f t="shared" si="421"/>
        <v>RDY</v>
      </c>
    </row>
    <row r="773" spans="4:53" hidden="1" x14ac:dyDescent="0.2">
      <c r="D773" s="143" t="str">
        <f t="shared" si="422"/>
        <v/>
      </c>
      <c r="E773" s="143" t="str">
        <f t="shared" si="422"/>
        <v/>
      </c>
      <c r="AV773" s="115" t="str">
        <f t="shared" si="420"/>
        <v>RDYSWANAGE COMMUNTIY HOSPITAL</v>
      </c>
      <c r="AW773" s="116" t="s">
        <v>2958</v>
      </c>
      <c r="AX773" s="116" t="s">
        <v>2959</v>
      </c>
      <c r="AY773" s="116" t="s">
        <v>2958</v>
      </c>
      <c r="AZ773" s="116" t="s">
        <v>2959</v>
      </c>
      <c r="BA773" s="116" t="str">
        <f t="shared" si="421"/>
        <v>RDY</v>
      </c>
    </row>
    <row r="774" spans="4:53" hidden="1" x14ac:dyDescent="0.2">
      <c r="D774" s="143" t="str">
        <f t="shared" si="422"/>
        <v/>
      </c>
      <c r="E774" s="143" t="str">
        <f t="shared" si="422"/>
        <v/>
      </c>
      <c r="AV774" s="115" t="str">
        <f t="shared" si="420"/>
        <v>RDYSWANAGE HOSPITAL MIU</v>
      </c>
      <c r="AW774" s="116" t="s">
        <v>3046</v>
      </c>
      <c r="AX774" s="116" t="s">
        <v>3047</v>
      </c>
      <c r="AY774" s="116" t="s">
        <v>3046</v>
      </c>
      <c r="AZ774" s="116" t="s">
        <v>3047</v>
      </c>
      <c r="BA774" s="116" t="str">
        <f t="shared" si="421"/>
        <v>RDY</v>
      </c>
    </row>
    <row r="775" spans="4:53" hidden="1" x14ac:dyDescent="0.2">
      <c r="D775" s="143" t="str">
        <f t="shared" si="422"/>
        <v/>
      </c>
      <c r="E775" s="143" t="str">
        <f t="shared" si="422"/>
        <v/>
      </c>
      <c r="AV775" s="115" t="str">
        <f t="shared" si="420"/>
        <v>RDYSWANAGE HOSPITAL THEATRE</v>
      </c>
      <c r="AW775" s="116" t="s">
        <v>3048</v>
      </c>
      <c r="AX775" s="116" t="s">
        <v>3049</v>
      </c>
      <c r="AY775" s="116" t="s">
        <v>3048</v>
      </c>
      <c r="AZ775" s="116" t="s">
        <v>3049</v>
      </c>
      <c r="BA775" s="116" t="str">
        <f t="shared" si="421"/>
        <v>RDY</v>
      </c>
    </row>
    <row r="776" spans="4:53" hidden="1" x14ac:dyDescent="0.2">
      <c r="D776" s="143" t="str">
        <f t="shared" si="422"/>
        <v/>
      </c>
      <c r="E776" s="143" t="str">
        <f t="shared" si="422"/>
        <v/>
      </c>
      <c r="AV776" s="115" t="str">
        <f t="shared" si="420"/>
        <v>RDYSWANAGE STANLEY PURSER</v>
      </c>
      <c r="AW776" s="116" t="s">
        <v>3028</v>
      </c>
      <c r="AX776" s="116" t="s">
        <v>3029</v>
      </c>
      <c r="AY776" s="116" t="s">
        <v>3028</v>
      </c>
      <c r="AZ776" s="116" t="s">
        <v>3029</v>
      </c>
      <c r="BA776" s="116" t="str">
        <f t="shared" si="421"/>
        <v>RDY</v>
      </c>
    </row>
    <row r="777" spans="4:53" hidden="1" x14ac:dyDescent="0.2">
      <c r="D777" s="143" t="str">
        <f t="shared" si="422"/>
        <v/>
      </c>
      <c r="E777" s="143" t="str">
        <f t="shared" si="422"/>
        <v/>
      </c>
      <c r="AV777" s="115" t="str">
        <f t="shared" si="420"/>
        <v>RDYTHE CEDARS (POOLE)</v>
      </c>
      <c r="AW777" s="116" t="s">
        <v>2901</v>
      </c>
      <c r="AX777" s="116" t="s">
        <v>2902</v>
      </c>
      <c r="AY777" s="116" t="s">
        <v>2901</v>
      </c>
      <c r="AZ777" s="116" t="s">
        <v>2902</v>
      </c>
      <c r="BA777" s="116" t="str">
        <f t="shared" si="421"/>
        <v>RDY</v>
      </c>
    </row>
    <row r="778" spans="4:53" hidden="1" x14ac:dyDescent="0.2">
      <c r="D778" s="143" t="str">
        <f t="shared" si="422"/>
        <v/>
      </c>
      <c r="E778" s="143" t="str">
        <f t="shared" si="422"/>
        <v/>
      </c>
      <c r="AV778" s="115" t="str">
        <f t="shared" si="420"/>
        <v>RDYTHE EXCHANGE STURMINSTER NEWTON</v>
      </c>
      <c r="AW778" s="116" t="s">
        <v>3066</v>
      </c>
      <c r="AX778" s="116" t="s">
        <v>3067</v>
      </c>
      <c r="AY778" s="116" t="s">
        <v>3066</v>
      </c>
      <c r="AZ778" s="116" t="s">
        <v>3067</v>
      </c>
      <c r="BA778" s="116" t="str">
        <f t="shared" si="421"/>
        <v>RDY</v>
      </c>
    </row>
    <row r="779" spans="4:53" hidden="1" x14ac:dyDescent="0.2">
      <c r="D779" s="143" t="str">
        <f t="shared" si="422"/>
        <v/>
      </c>
      <c r="E779" s="143" t="str">
        <f t="shared" si="422"/>
        <v/>
      </c>
      <c r="AV779" s="115" t="str">
        <f t="shared" si="420"/>
        <v>RDYTHE GLENDENNING UNIT</v>
      </c>
      <c r="AW779" s="116" t="s">
        <v>3072</v>
      </c>
      <c r="AX779" s="116" t="s">
        <v>3073</v>
      </c>
      <c r="AY779" s="116" t="s">
        <v>3072</v>
      </c>
      <c r="AZ779" s="116" t="s">
        <v>3073</v>
      </c>
      <c r="BA779" s="116" t="str">
        <f t="shared" si="421"/>
        <v>RDY</v>
      </c>
    </row>
    <row r="780" spans="4:53" hidden="1" x14ac:dyDescent="0.2">
      <c r="D780" s="143" t="str">
        <f t="shared" si="422"/>
        <v/>
      </c>
      <c r="E780" s="143" t="str">
        <f t="shared" si="422"/>
        <v/>
      </c>
      <c r="AV780" s="115" t="str">
        <f t="shared" si="420"/>
        <v>RDYTHE JUNCTION</v>
      </c>
      <c r="AW780" s="116" t="s">
        <v>2974</v>
      </c>
      <c r="AX780" s="116" t="s">
        <v>2975</v>
      </c>
      <c r="AY780" s="116" t="s">
        <v>2974</v>
      </c>
      <c r="AZ780" s="116" t="s">
        <v>2975</v>
      </c>
      <c r="BA780" s="116" t="str">
        <f t="shared" si="421"/>
        <v>RDY</v>
      </c>
    </row>
    <row r="781" spans="4:53" hidden="1" x14ac:dyDescent="0.2">
      <c r="D781" s="143" t="str">
        <f t="shared" si="422"/>
        <v/>
      </c>
      <c r="E781" s="143" t="str">
        <f t="shared" si="422"/>
        <v/>
      </c>
      <c r="AV781" s="115" t="str">
        <f t="shared" si="420"/>
        <v>RDYTHE OAKS</v>
      </c>
      <c r="AW781" s="116" t="s">
        <v>2897</v>
      </c>
      <c r="AX781" s="116" t="s">
        <v>2898</v>
      </c>
      <c r="AY781" s="116" t="s">
        <v>2897</v>
      </c>
      <c r="AZ781" s="116" t="s">
        <v>2898</v>
      </c>
      <c r="BA781" s="116" t="str">
        <f t="shared" si="421"/>
        <v>RDY</v>
      </c>
    </row>
    <row r="782" spans="4:53" hidden="1" x14ac:dyDescent="0.2">
      <c r="D782" s="143" t="str">
        <f t="shared" si="422"/>
        <v/>
      </c>
      <c r="E782" s="143" t="str">
        <f t="shared" si="422"/>
        <v/>
      </c>
      <c r="AV782" s="115" t="str">
        <f t="shared" si="420"/>
        <v>RDYTREADS</v>
      </c>
      <c r="AW782" s="116" t="s">
        <v>3054</v>
      </c>
      <c r="AX782" s="116" t="s">
        <v>3055</v>
      </c>
      <c r="AY782" s="116" t="s">
        <v>3054</v>
      </c>
      <c r="AZ782" s="116" t="s">
        <v>3055</v>
      </c>
      <c r="BA782" s="116" t="str">
        <f t="shared" si="421"/>
        <v>RDY</v>
      </c>
    </row>
    <row r="783" spans="4:53" hidden="1" x14ac:dyDescent="0.2">
      <c r="D783" s="143" t="str">
        <f t="shared" si="422"/>
        <v/>
      </c>
      <c r="E783" s="143" t="str">
        <f t="shared" si="422"/>
        <v/>
      </c>
      <c r="AV783" s="115" t="str">
        <f t="shared" si="420"/>
        <v>RDYUNIT 4 PARK PLACE</v>
      </c>
      <c r="AW783" s="116" t="s">
        <v>2980</v>
      </c>
      <c r="AX783" s="116" t="s">
        <v>2981</v>
      </c>
      <c r="AY783" s="116" t="s">
        <v>2980</v>
      </c>
      <c r="AZ783" s="116" t="s">
        <v>2981</v>
      </c>
      <c r="BA783" s="116" t="str">
        <f t="shared" si="421"/>
        <v>RDY</v>
      </c>
    </row>
    <row r="784" spans="4:53" hidden="1" x14ac:dyDescent="0.2">
      <c r="D784" s="143" t="str">
        <f t="shared" si="422"/>
        <v/>
      </c>
      <c r="E784" s="143" t="str">
        <f t="shared" si="422"/>
        <v/>
      </c>
      <c r="AV784" s="115" t="str">
        <f t="shared" si="420"/>
        <v>RDYUPAC</v>
      </c>
      <c r="AW784" s="116" t="s">
        <v>3030</v>
      </c>
      <c r="AX784" s="116" t="s">
        <v>3031</v>
      </c>
      <c r="AY784" s="116" t="s">
        <v>3030</v>
      </c>
      <c r="AZ784" s="116" t="s">
        <v>3031</v>
      </c>
      <c r="BA784" s="116" t="str">
        <f t="shared" si="421"/>
        <v>RDY</v>
      </c>
    </row>
    <row r="785" spans="4:53" hidden="1" x14ac:dyDescent="0.2">
      <c r="D785" s="143" t="str">
        <f t="shared" si="422"/>
        <v/>
      </c>
      <c r="E785" s="143" t="str">
        <f t="shared" si="422"/>
        <v/>
      </c>
      <c r="AV785" s="115" t="str">
        <f t="shared" si="420"/>
        <v>RDYVICTORIA HOSPITAL W'BORNE</v>
      </c>
      <c r="AW785" s="116" t="s">
        <v>2956</v>
      </c>
      <c r="AX785" s="116" t="s">
        <v>2957</v>
      </c>
      <c r="AY785" s="116" t="s">
        <v>2956</v>
      </c>
      <c r="AZ785" s="116" t="s">
        <v>2957</v>
      </c>
      <c r="BA785" s="116" t="str">
        <f t="shared" si="421"/>
        <v>RDY</v>
      </c>
    </row>
    <row r="786" spans="4:53" hidden="1" x14ac:dyDescent="0.2">
      <c r="D786" s="143" t="str">
        <f t="shared" si="422"/>
        <v/>
      </c>
      <c r="E786" s="143" t="str">
        <f t="shared" si="422"/>
        <v/>
      </c>
      <c r="AV786" s="115" t="str">
        <f t="shared" si="420"/>
        <v>RDYWAREHAM COMMUNITY HOSPITAL</v>
      </c>
      <c r="AW786" s="116" t="s">
        <v>2954</v>
      </c>
      <c r="AX786" s="116" t="s">
        <v>2955</v>
      </c>
      <c r="AY786" s="116" t="s">
        <v>2954</v>
      </c>
      <c r="AZ786" s="116" t="s">
        <v>2955</v>
      </c>
      <c r="BA786" s="116" t="str">
        <f t="shared" si="421"/>
        <v>RDY</v>
      </c>
    </row>
    <row r="787" spans="4:53" hidden="1" x14ac:dyDescent="0.2">
      <c r="D787" s="143" t="str">
        <f t="shared" si="422"/>
        <v/>
      </c>
      <c r="E787" s="143" t="str">
        <f t="shared" si="422"/>
        <v/>
      </c>
      <c r="AV787" s="115" t="str">
        <f t="shared" si="420"/>
        <v>RDYWESSEX HEALTH</v>
      </c>
      <c r="AW787" s="116" t="s">
        <v>3070</v>
      </c>
      <c r="AX787" s="116" t="s">
        <v>3071</v>
      </c>
      <c r="AY787" s="116" t="s">
        <v>3070</v>
      </c>
      <c r="AZ787" s="116" t="s">
        <v>3071</v>
      </c>
      <c r="BA787" s="116" t="str">
        <f t="shared" si="421"/>
        <v>RDY</v>
      </c>
    </row>
    <row r="788" spans="4:53" hidden="1" x14ac:dyDescent="0.2">
      <c r="D788" s="143" t="str">
        <f t="shared" si="422"/>
        <v/>
      </c>
      <c r="E788" s="143" t="str">
        <f t="shared" si="422"/>
        <v/>
      </c>
      <c r="AV788" s="115" t="str">
        <f t="shared" si="420"/>
        <v>RDYWEST DORSET ISCR</v>
      </c>
      <c r="AW788" s="116" t="s">
        <v>2909</v>
      </c>
      <c r="AX788" s="116" t="s">
        <v>2910</v>
      </c>
      <c r="AY788" s="116" t="s">
        <v>2909</v>
      </c>
      <c r="AZ788" s="116" t="s">
        <v>2910</v>
      </c>
      <c r="BA788" s="116" t="str">
        <f t="shared" si="421"/>
        <v>RDY</v>
      </c>
    </row>
    <row r="789" spans="4:53" hidden="1" x14ac:dyDescent="0.2">
      <c r="D789" s="143" t="str">
        <f t="shared" si="422"/>
        <v/>
      </c>
      <c r="E789" s="143" t="str">
        <f t="shared" si="422"/>
        <v/>
      </c>
      <c r="AV789" s="115" t="str">
        <f t="shared" si="420"/>
        <v>RDYWESTHAVEN HOSPITAL</v>
      </c>
      <c r="AW789" s="116" t="s">
        <v>2936</v>
      </c>
      <c r="AX789" s="116" t="s">
        <v>2937</v>
      </c>
      <c r="AY789" s="116" t="s">
        <v>2936</v>
      </c>
      <c r="AZ789" s="116" t="s">
        <v>2937</v>
      </c>
      <c r="BA789" s="116" t="str">
        <f t="shared" si="421"/>
        <v>RDY</v>
      </c>
    </row>
    <row r="790" spans="4:53" hidden="1" x14ac:dyDescent="0.2">
      <c r="D790" s="143" t="str">
        <f t="shared" si="422"/>
        <v/>
      </c>
      <c r="E790" s="143" t="str">
        <f t="shared" si="422"/>
        <v/>
      </c>
      <c r="AV790" s="115" t="str">
        <f t="shared" si="420"/>
        <v>RDYWESTHAVEN RADIPOLE WARD</v>
      </c>
      <c r="AW790" s="116" t="s">
        <v>3022</v>
      </c>
      <c r="AX790" s="116" t="s">
        <v>3023</v>
      </c>
      <c r="AY790" s="116" t="s">
        <v>3022</v>
      </c>
      <c r="AZ790" s="116" t="s">
        <v>3023</v>
      </c>
      <c r="BA790" s="116" t="str">
        <f t="shared" si="421"/>
        <v>RDY</v>
      </c>
    </row>
    <row r="791" spans="4:53" hidden="1" x14ac:dyDescent="0.2">
      <c r="D791" s="143" t="str">
        <f t="shared" si="422"/>
        <v/>
      </c>
      <c r="E791" s="143" t="str">
        <f t="shared" si="422"/>
        <v/>
      </c>
      <c r="AV791" s="115" t="str">
        <f t="shared" si="420"/>
        <v>RDYWESTMINSTER MEMORIAL HOSPITAL</v>
      </c>
      <c r="AW791" s="116" t="s">
        <v>2950</v>
      </c>
      <c r="AX791" s="116" t="s">
        <v>2951</v>
      </c>
      <c r="AY791" s="116" t="s">
        <v>2950</v>
      </c>
      <c r="AZ791" s="116" t="s">
        <v>2951</v>
      </c>
      <c r="BA791" s="116" t="str">
        <f t="shared" si="421"/>
        <v>RDY</v>
      </c>
    </row>
    <row r="792" spans="4:53" hidden="1" x14ac:dyDescent="0.2">
      <c r="D792" s="143" t="str">
        <f t="shared" si="422"/>
        <v/>
      </c>
      <c r="E792" s="143" t="str">
        <f t="shared" si="422"/>
        <v/>
      </c>
      <c r="AV792" s="115" t="str">
        <f t="shared" si="420"/>
        <v>RDYWEYMOUTH CHALBURY ELDERLY</v>
      </c>
      <c r="AW792" s="116" t="s">
        <v>3002</v>
      </c>
      <c r="AX792" s="116" t="s">
        <v>3003</v>
      </c>
      <c r="AY792" s="116" t="s">
        <v>3002</v>
      </c>
      <c r="AZ792" s="116" t="s">
        <v>3003</v>
      </c>
      <c r="BA792" s="116" t="str">
        <f t="shared" si="421"/>
        <v>RDY</v>
      </c>
    </row>
    <row r="793" spans="4:53" hidden="1" x14ac:dyDescent="0.2">
      <c r="D793" s="143" t="str">
        <f t="shared" si="422"/>
        <v/>
      </c>
      <c r="E793" s="143" t="str">
        <f t="shared" si="422"/>
        <v/>
      </c>
      <c r="AV793" s="115" t="str">
        <f t="shared" si="420"/>
        <v>RDYWEYMOUTH COMMUNITY HOSPITAL</v>
      </c>
      <c r="AW793" s="116" t="s">
        <v>2934</v>
      </c>
      <c r="AX793" s="116" t="s">
        <v>2935</v>
      </c>
      <c r="AY793" s="116" t="s">
        <v>2934</v>
      </c>
      <c r="AZ793" s="116" t="s">
        <v>2935</v>
      </c>
      <c r="BA793" s="116" t="str">
        <f t="shared" si="421"/>
        <v>RDY</v>
      </c>
    </row>
    <row r="794" spans="4:53" hidden="1" x14ac:dyDescent="0.2">
      <c r="D794" s="143" t="str">
        <f t="shared" si="422"/>
        <v/>
      </c>
      <c r="E794" s="143" t="str">
        <f t="shared" si="422"/>
        <v/>
      </c>
      <c r="AV794" s="115" t="str">
        <f t="shared" si="420"/>
        <v>RDYWEYMOUTH LINDEN UNIT</v>
      </c>
      <c r="AW794" s="116" t="s">
        <v>3044</v>
      </c>
      <c r="AX794" s="116" t="s">
        <v>3045</v>
      </c>
      <c r="AY794" s="116" t="s">
        <v>3044</v>
      </c>
      <c r="AZ794" s="116" t="s">
        <v>3045</v>
      </c>
      <c r="BA794" s="116" t="str">
        <f t="shared" si="421"/>
        <v>RDY</v>
      </c>
    </row>
    <row r="795" spans="4:53" hidden="1" x14ac:dyDescent="0.2">
      <c r="D795" s="143" t="str">
        <f t="shared" si="422"/>
        <v/>
      </c>
      <c r="E795" s="143" t="str">
        <f t="shared" si="422"/>
        <v/>
      </c>
      <c r="AV795" s="115" t="str">
        <f t="shared" si="420"/>
        <v>RDYWEYMOUTH MIU</v>
      </c>
      <c r="AW795" s="116" t="s">
        <v>2964</v>
      </c>
      <c r="AX795" s="116" t="s">
        <v>2965</v>
      </c>
      <c r="AY795" s="116" t="s">
        <v>2964</v>
      </c>
      <c r="AZ795" s="116" t="s">
        <v>2965</v>
      </c>
      <c r="BA795" s="116" t="str">
        <f t="shared" si="421"/>
        <v>RDY</v>
      </c>
    </row>
    <row r="796" spans="4:53" hidden="1" x14ac:dyDescent="0.2">
      <c r="D796" s="143" t="str">
        <f t="shared" si="422"/>
        <v/>
      </c>
      <c r="E796" s="143" t="str">
        <f t="shared" si="422"/>
        <v/>
      </c>
      <c r="AV796" s="115" t="str">
        <f t="shared" si="420"/>
        <v>RDYWIMBORNE HANHAM WARD</v>
      </c>
      <c r="AW796" s="116" t="s">
        <v>3052</v>
      </c>
      <c r="AX796" s="116" t="s">
        <v>3053</v>
      </c>
      <c r="AY796" s="116" t="s">
        <v>3052</v>
      </c>
      <c r="AZ796" s="116" t="s">
        <v>3053</v>
      </c>
      <c r="BA796" s="116" t="str">
        <f t="shared" si="421"/>
        <v>RDY</v>
      </c>
    </row>
    <row r="797" spans="4:53" hidden="1" x14ac:dyDescent="0.2">
      <c r="D797" s="143" t="str">
        <f t="shared" si="422"/>
        <v/>
      </c>
      <c r="E797" s="143" t="str">
        <f t="shared" si="422"/>
        <v/>
      </c>
      <c r="AV797" s="115" t="str">
        <f t="shared" si="420"/>
        <v>RDYWIMBORNE HOSPITAL THEATRE</v>
      </c>
      <c r="AW797" s="116" t="s">
        <v>3050</v>
      </c>
      <c r="AX797" s="116" t="s">
        <v>3051</v>
      </c>
      <c r="AY797" s="116" t="s">
        <v>3050</v>
      </c>
      <c r="AZ797" s="116" t="s">
        <v>3051</v>
      </c>
      <c r="BA797" s="116" t="str">
        <f t="shared" si="421"/>
        <v>RDY</v>
      </c>
    </row>
    <row r="798" spans="4:53" hidden="1" x14ac:dyDescent="0.2">
      <c r="D798" s="143" t="str">
        <f t="shared" si="422"/>
        <v/>
      </c>
      <c r="E798" s="143" t="str">
        <f t="shared" si="422"/>
        <v/>
      </c>
      <c r="AV798" s="115" t="str">
        <f t="shared" si="420"/>
        <v>RDYYADAS</v>
      </c>
      <c r="AW798" s="116" t="s">
        <v>2924</v>
      </c>
      <c r="AX798" s="116" t="s">
        <v>2925</v>
      </c>
      <c r="AY798" s="116" t="s">
        <v>2924</v>
      </c>
      <c r="AZ798" s="116" t="s">
        <v>2925</v>
      </c>
      <c r="BA798" s="116" t="str">
        <f t="shared" si="421"/>
        <v>RDY</v>
      </c>
    </row>
    <row r="799" spans="4:53" hidden="1" x14ac:dyDescent="0.2">
      <c r="D799" s="143" t="str">
        <f t="shared" si="422"/>
        <v/>
      </c>
      <c r="E799" s="143" t="str">
        <f t="shared" si="422"/>
        <v/>
      </c>
      <c r="AV799" s="115" t="str">
        <f t="shared" si="420"/>
        <v>RDYYEATMAN HOSPITAL</v>
      </c>
      <c r="AW799" s="116" t="s">
        <v>2952</v>
      </c>
      <c r="AX799" s="116" t="s">
        <v>2953</v>
      </c>
      <c r="AY799" s="116" t="s">
        <v>2952</v>
      </c>
      <c r="AZ799" s="116" t="s">
        <v>2953</v>
      </c>
      <c r="BA799" s="116" t="str">
        <f t="shared" si="421"/>
        <v>RDY</v>
      </c>
    </row>
    <row r="800" spans="4:53" hidden="1" x14ac:dyDescent="0.2">
      <c r="D800" s="143" t="str">
        <f t="shared" si="422"/>
        <v/>
      </c>
      <c r="E800" s="143" t="str">
        <f t="shared" si="422"/>
        <v/>
      </c>
      <c r="AV800" s="115" t="str">
        <f t="shared" si="420"/>
        <v>RDZCHRISTCHURCH HOSPITAL - RDZ05</v>
      </c>
      <c r="AW800" s="116" t="s">
        <v>816</v>
      </c>
      <c r="AX800" s="116" t="s">
        <v>10290</v>
      </c>
      <c r="AY800" s="116" t="s">
        <v>816</v>
      </c>
      <c r="AZ800" s="116" t="s">
        <v>9157</v>
      </c>
      <c r="BA800" s="116" t="str">
        <f t="shared" si="421"/>
        <v>RDZ</v>
      </c>
    </row>
    <row r="801" spans="4:53" hidden="1" x14ac:dyDescent="0.2">
      <c r="D801" s="143" t="str">
        <f t="shared" si="422"/>
        <v/>
      </c>
      <c r="E801" s="143" t="str">
        <f t="shared" si="422"/>
        <v/>
      </c>
      <c r="AV801" s="115" t="str">
        <f t="shared" si="420"/>
        <v>RDZMACMILLAN UNIT - RDZ01</v>
      </c>
      <c r="AW801" s="116" t="s">
        <v>817</v>
      </c>
      <c r="AX801" s="116" t="s">
        <v>10291</v>
      </c>
      <c r="AY801" s="116" t="s">
        <v>817</v>
      </c>
      <c r="AZ801" s="116" t="s">
        <v>9158</v>
      </c>
      <c r="BA801" s="116" t="str">
        <f t="shared" si="421"/>
        <v>RDZ</v>
      </c>
    </row>
    <row r="802" spans="4:53" hidden="1" x14ac:dyDescent="0.2">
      <c r="D802" s="143" t="str">
        <f t="shared" si="422"/>
        <v/>
      </c>
      <c r="E802" s="143" t="str">
        <f t="shared" si="422"/>
        <v/>
      </c>
      <c r="AV802" s="115" t="str">
        <f t="shared" si="420"/>
        <v>RDZROYAL BOURNEMOUTH GENERAL HOSPITAL - RDZ20</v>
      </c>
      <c r="AW802" s="116" t="s">
        <v>818</v>
      </c>
      <c r="AX802" s="116" t="s">
        <v>10292</v>
      </c>
      <c r="AY802" s="116" t="s">
        <v>818</v>
      </c>
      <c r="AZ802" s="116" t="s">
        <v>9159</v>
      </c>
      <c r="BA802" s="116" t="str">
        <f t="shared" si="421"/>
        <v>RDZ</v>
      </c>
    </row>
    <row r="803" spans="4:53" hidden="1" x14ac:dyDescent="0.2">
      <c r="D803" s="143" t="str">
        <f t="shared" si="422"/>
        <v/>
      </c>
      <c r="E803" s="143" t="str">
        <f t="shared" si="422"/>
        <v/>
      </c>
      <c r="AV803" s="115" t="str">
        <f t="shared" ref="AV803:AV868" si="423">CONCATENATE(LEFT(AW803, 3),AX803)</f>
        <v>RE9BOKER LANE HEALTH CENTRE - RE901</v>
      </c>
      <c r="AW803" s="116" t="s">
        <v>819</v>
      </c>
      <c r="AX803" s="116" t="s">
        <v>10293</v>
      </c>
      <c r="AY803" s="116" t="s">
        <v>819</v>
      </c>
      <c r="AZ803" s="116" t="s">
        <v>9160</v>
      </c>
      <c r="BA803" s="116" t="str">
        <f t="shared" ref="BA803:BA868" si="424">LEFT(AY803,3)</f>
        <v>RE9</v>
      </c>
    </row>
    <row r="804" spans="4:53" hidden="1" x14ac:dyDescent="0.2">
      <c r="D804" s="143" t="str">
        <f t="shared" si="422"/>
        <v/>
      </c>
      <c r="E804" s="143" t="str">
        <f t="shared" si="422"/>
        <v/>
      </c>
      <c r="AV804" s="115" t="str">
        <f t="shared" si="423"/>
        <v>RE9BOLDON LANE CLINIC - RE902</v>
      </c>
      <c r="AW804" s="116" t="s">
        <v>820</v>
      </c>
      <c r="AX804" s="116" t="s">
        <v>10294</v>
      </c>
      <c r="AY804" s="116" t="s">
        <v>820</v>
      </c>
      <c r="AZ804" s="116" t="s">
        <v>9161</v>
      </c>
      <c r="BA804" s="116" t="str">
        <f t="shared" si="424"/>
        <v>RE9</v>
      </c>
    </row>
    <row r="805" spans="4:53" hidden="1" x14ac:dyDescent="0.2">
      <c r="D805" s="143" t="str">
        <f t="shared" si="422"/>
        <v/>
      </c>
      <c r="E805" s="143" t="str">
        <f t="shared" si="422"/>
        <v/>
      </c>
      <c r="AV805" s="115" t="str">
        <f t="shared" si="423"/>
        <v>RE9CLEVELAND VOCATIONAL TRAINING SCHEME - RE909</v>
      </c>
      <c r="AW805" s="116" t="s">
        <v>821</v>
      </c>
      <c r="AX805" s="116" t="s">
        <v>10295</v>
      </c>
      <c r="AY805" s="116" t="s">
        <v>821</v>
      </c>
      <c r="AZ805" s="116" t="s">
        <v>9162</v>
      </c>
      <c r="BA805" s="116" t="str">
        <f t="shared" si="424"/>
        <v>RE9</v>
      </c>
    </row>
    <row r="806" spans="4:53" hidden="1" x14ac:dyDescent="0.2">
      <c r="D806" s="143" t="str">
        <f t="shared" si="422"/>
        <v/>
      </c>
      <c r="E806" s="143" t="str">
        <f t="shared" si="422"/>
        <v/>
      </c>
      <c r="AV806" s="115" t="str">
        <f t="shared" si="423"/>
        <v>RE9GLASGOW ROAD CLINIC - RE912</v>
      </c>
      <c r="AW806" s="116" t="s">
        <v>822</v>
      </c>
      <c r="AX806" s="116" t="s">
        <v>10296</v>
      </c>
      <c r="AY806" s="116" t="s">
        <v>822</v>
      </c>
      <c r="AZ806" s="116" t="s">
        <v>9163</v>
      </c>
      <c r="BA806" s="116" t="str">
        <f t="shared" si="424"/>
        <v>RE9</v>
      </c>
    </row>
    <row r="807" spans="4:53" hidden="1" x14ac:dyDescent="0.2">
      <c r="D807" s="143" t="str">
        <f t="shared" si="422"/>
        <v/>
      </c>
      <c r="E807" s="143" t="str">
        <f t="shared" si="422"/>
        <v/>
      </c>
      <c r="AV807" s="115" t="str">
        <f t="shared" si="423"/>
        <v>RE9HEBBURN HEALTH CENTRE - RE903</v>
      </c>
      <c r="AW807" s="116" t="s">
        <v>823</v>
      </c>
      <c r="AX807" s="116" t="s">
        <v>10297</v>
      </c>
      <c r="AY807" s="116" t="s">
        <v>823</v>
      </c>
      <c r="AZ807" s="116" t="s">
        <v>9164</v>
      </c>
      <c r="BA807" s="116" t="str">
        <f t="shared" si="424"/>
        <v>RE9</v>
      </c>
    </row>
    <row r="808" spans="4:53" hidden="1" x14ac:dyDescent="0.2">
      <c r="D808" s="143" t="str">
        <f t="shared" si="422"/>
        <v/>
      </c>
      <c r="E808" s="143" t="str">
        <f t="shared" si="422"/>
        <v/>
      </c>
      <c r="AV808" s="115" t="str">
        <f t="shared" si="423"/>
        <v>RE9MARSDEN ROAD HEALTH CENTRE - RE905</v>
      </c>
      <c r="AW808" s="116" t="s">
        <v>824</v>
      </c>
      <c r="AX808" s="116" t="s">
        <v>10298</v>
      </c>
      <c r="AY808" s="116" t="s">
        <v>824</v>
      </c>
      <c r="AZ808" s="116" t="s">
        <v>9165</v>
      </c>
      <c r="BA808" s="116" t="str">
        <f t="shared" si="424"/>
        <v>RE9</v>
      </c>
    </row>
    <row r="809" spans="4:53" hidden="1" x14ac:dyDescent="0.2">
      <c r="D809" s="143" t="str">
        <f t="shared" si="422"/>
        <v/>
      </c>
      <c r="E809" s="143" t="str">
        <f t="shared" si="422"/>
        <v/>
      </c>
      <c r="AV809" s="115" t="str">
        <f t="shared" si="423"/>
        <v>RE9MONKTON HALL HOSPITAL - RE906</v>
      </c>
      <c r="AW809" s="116" t="s">
        <v>587</v>
      </c>
      <c r="AX809" s="116" t="s">
        <v>10299</v>
      </c>
      <c r="AY809" s="116" t="s">
        <v>587</v>
      </c>
      <c r="AZ809" s="116" t="s">
        <v>6525</v>
      </c>
      <c r="BA809" s="116" t="str">
        <f t="shared" si="424"/>
        <v>RE9</v>
      </c>
    </row>
    <row r="810" spans="4:53" hidden="1" x14ac:dyDescent="0.2">
      <c r="D810" s="143" t="str">
        <f t="shared" si="422"/>
        <v/>
      </c>
      <c r="E810" s="143" t="str">
        <f t="shared" si="422"/>
        <v/>
      </c>
      <c r="AV810" s="115" t="str">
        <f t="shared" si="423"/>
        <v>RE9PALMER COMMUNITY HOSPITAL - RE9GF</v>
      </c>
      <c r="AW810" s="116" t="s">
        <v>588</v>
      </c>
      <c r="AX810" s="116" t="s">
        <v>10300</v>
      </c>
      <c r="AY810" s="116" t="s">
        <v>588</v>
      </c>
      <c r="AZ810" s="116" t="s">
        <v>6515</v>
      </c>
      <c r="BA810" s="116" t="str">
        <f t="shared" si="424"/>
        <v>RE9</v>
      </c>
    </row>
    <row r="811" spans="4:53" hidden="1" x14ac:dyDescent="0.2">
      <c r="D811" s="143" t="str">
        <f t="shared" si="422"/>
        <v/>
      </c>
      <c r="E811" s="143" t="str">
        <f t="shared" si="422"/>
        <v/>
      </c>
      <c r="AV811" s="115" t="str">
        <f t="shared" si="423"/>
        <v>RE9POST GRADUATE INSTITUTE FOR MEDICINE AND DENTISTRY - RE910</v>
      </c>
      <c r="AW811" s="116" t="s">
        <v>589</v>
      </c>
      <c r="AX811" s="116" t="s">
        <v>10301</v>
      </c>
      <c r="AY811" s="116" t="s">
        <v>589</v>
      </c>
      <c r="AZ811" s="116" t="s">
        <v>9166</v>
      </c>
      <c r="BA811" s="116" t="str">
        <f t="shared" si="424"/>
        <v>RE9</v>
      </c>
    </row>
    <row r="812" spans="4:53" hidden="1" x14ac:dyDescent="0.2">
      <c r="D812" s="143" t="str">
        <f t="shared" si="422"/>
        <v/>
      </c>
      <c r="E812" s="143" t="str">
        <f t="shared" si="422"/>
        <v/>
      </c>
      <c r="AV812" s="115" t="str">
        <f t="shared" si="423"/>
        <v>RE9PRIMROSE HILL HOSPITAL - RE9GC</v>
      </c>
      <c r="AW812" s="116" t="s">
        <v>590</v>
      </c>
      <c r="AX812" s="116" t="s">
        <v>10302</v>
      </c>
      <c r="AY812" s="116" t="s">
        <v>590</v>
      </c>
      <c r="AZ812" s="116" t="s">
        <v>9167</v>
      </c>
      <c r="BA812" s="116" t="str">
        <f t="shared" si="424"/>
        <v>RE9</v>
      </c>
    </row>
    <row r="813" spans="4:53" hidden="1" x14ac:dyDescent="0.2">
      <c r="D813" s="143" t="str">
        <f t="shared" si="422"/>
        <v/>
      </c>
      <c r="E813" s="143" t="str">
        <f t="shared" si="422"/>
        <v/>
      </c>
      <c r="AV813" s="115" t="str">
        <f t="shared" si="423"/>
        <v>RE9SOUTH TYNESIDE DISTRICT HOSPITAL - RE9GA</v>
      </c>
      <c r="AW813" s="116" t="s">
        <v>591</v>
      </c>
      <c r="AX813" s="116" t="s">
        <v>10303</v>
      </c>
      <c r="AY813" s="116" t="s">
        <v>591</v>
      </c>
      <c r="AZ813" s="116" t="s">
        <v>8743</v>
      </c>
      <c r="BA813" s="116" t="str">
        <f t="shared" si="424"/>
        <v>RE9</v>
      </c>
    </row>
    <row r="814" spans="4:53" hidden="1" x14ac:dyDescent="0.2">
      <c r="D814" s="143" t="str">
        <f t="shared" si="422"/>
        <v/>
      </c>
      <c r="E814" s="143" t="str">
        <f t="shared" si="422"/>
        <v/>
      </c>
      <c r="AV814" s="115" t="str">
        <f t="shared" si="423"/>
        <v>RE9SOUTH TYNESIDE PCT HQ - RE913</v>
      </c>
      <c r="AW814" s="116" t="s">
        <v>592</v>
      </c>
      <c r="AX814" s="116" t="s">
        <v>10304</v>
      </c>
      <c r="AY814" s="116" t="s">
        <v>592</v>
      </c>
      <c r="AZ814" s="116" t="s">
        <v>9168</v>
      </c>
      <c r="BA814" s="116" t="str">
        <f t="shared" si="424"/>
        <v>RE9</v>
      </c>
    </row>
    <row r="815" spans="4:53" hidden="1" x14ac:dyDescent="0.2">
      <c r="D815" s="143" t="str">
        <f t="shared" si="422"/>
        <v/>
      </c>
      <c r="E815" s="143" t="str">
        <f t="shared" si="422"/>
        <v/>
      </c>
      <c r="AV815" s="115" t="str">
        <f t="shared" si="423"/>
        <v>RE9ST BENEDICT'S HOSPICE</v>
      </c>
      <c r="AW815" s="116" t="s">
        <v>9861</v>
      </c>
      <c r="AX815" s="116" t="s">
        <v>9862</v>
      </c>
      <c r="AY815" s="116" t="s">
        <v>9861</v>
      </c>
      <c r="AZ815" s="116" t="s">
        <v>9862</v>
      </c>
      <c r="BA815" s="116" t="str">
        <f t="shared" si="424"/>
        <v>RE9</v>
      </c>
    </row>
    <row r="816" spans="4:53" hidden="1" x14ac:dyDescent="0.2">
      <c r="D816" s="143" t="str">
        <f t="shared" si="422"/>
        <v/>
      </c>
      <c r="E816" s="143" t="str">
        <f t="shared" si="422"/>
        <v/>
      </c>
      <c r="AV816" s="115" t="str">
        <f t="shared" si="423"/>
        <v>RE9ST CLAIR'S HOSPICE - RE907</v>
      </c>
      <c r="AW816" s="116" t="s">
        <v>757</v>
      </c>
      <c r="AX816" s="116" t="s">
        <v>10305</v>
      </c>
      <c r="AY816" s="116" t="s">
        <v>757</v>
      </c>
      <c r="AZ816" s="116" t="s">
        <v>9169</v>
      </c>
      <c r="BA816" s="116" t="str">
        <f t="shared" si="424"/>
        <v>RE9</v>
      </c>
    </row>
    <row r="817" spans="4:53" hidden="1" x14ac:dyDescent="0.2">
      <c r="D817" s="143" t="str">
        <f t="shared" si="422"/>
        <v/>
      </c>
      <c r="E817" s="143" t="str">
        <f t="shared" si="422"/>
        <v/>
      </c>
      <c r="AV817" s="115" t="str">
        <f t="shared" si="423"/>
        <v>RE9ST NICHOLAS HOSPITAL - RE914</v>
      </c>
      <c r="AW817" s="116" t="s">
        <v>758</v>
      </c>
      <c r="AX817" s="116" t="s">
        <v>10306</v>
      </c>
      <c r="AY817" s="116" t="s">
        <v>758</v>
      </c>
      <c r="AZ817" s="116" t="s">
        <v>9170</v>
      </c>
      <c r="BA817" s="116" t="str">
        <f t="shared" si="424"/>
        <v>RE9</v>
      </c>
    </row>
    <row r="818" spans="4:53" hidden="1" x14ac:dyDescent="0.2">
      <c r="D818" s="143" t="str">
        <f t="shared" si="422"/>
        <v/>
      </c>
      <c r="E818" s="143" t="str">
        <f t="shared" si="422"/>
        <v/>
      </c>
      <c r="AV818" s="115" t="str">
        <f t="shared" si="423"/>
        <v>RE9STANHOPE PARADE HEALTH CENTRE - RE908</v>
      </c>
      <c r="AW818" s="116" t="s">
        <v>759</v>
      </c>
      <c r="AX818" s="116" t="s">
        <v>10307</v>
      </c>
      <c r="AY818" s="116" t="s">
        <v>759</v>
      </c>
      <c r="AZ818" s="116" t="s">
        <v>9171</v>
      </c>
      <c r="BA818" s="116" t="str">
        <f t="shared" si="424"/>
        <v>RE9</v>
      </c>
    </row>
    <row r="819" spans="4:53" hidden="1" x14ac:dyDescent="0.2">
      <c r="D819" s="143" t="str">
        <f t="shared" si="422"/>
        <v/>
      </c>
      <c r="E819" s="143" t="str">
        <f t="shared" si="422"/>
        <v/>
      </c>
      <c r="AV819" s="115" t="str">
        <f t="shared" si="423"/>
        <v>RE9WESTOE ROAD - RE911</v>
      </c>
      <c r="AW819" s="116" t="s">
        <v>1036</v>
      </c>
      <c r="AX819" s="116" t="s">
        <v>10308</v>
      </c>
      <c r="AY819" s="116" t="s">
        <v>1036</v>
      </c>
      <c r="AZ819" s="116" t="s">
        <v>9172</v>
      </c>
      <c r="BA819" s="116" t="str">
        <f t="shared" si="424"/>
        <v>RE9</v>
      </c>
    </row>
    <row r="820" spans="4:53" hidden="1" x14ac:dyDescent="0.2">
      <c r="D820" s="143" t="str">
        <f t="shared" si="422"/>
        <v/>
      </c>
      <c r="E820" s="143" t="str">
        <f t="shared" si="422"/>
        <v/>
      </c>
      <c r="AV820" s="115" t="str">
        <f t="shared" si="423"/>
        <v>REFROYAL CORNWALL HOSPITAL (TRELISKE) - REF12</v>
      </c>
      <c r="AW820" s="116" t="s">
        <v>1037</v>
      </c>
      <c r="AX820" s="116" t="s">
        <v>10309</v>
      </c>
      <c r="AY820" s="116" t="s">
        <v>1037</v>
      </c>
      <c r="AZ820" s="116" t="s">
        <v>3470</v>
      </c>
      <c r="BA820" s="116" t="str">
        <f t="shared" si="424"/>
        <v>REF</v>
      </c>
    </row>
    <row r="821" spans="4:53" hidden="1" x14ac:dyDescent="0.2">
      <c r="D821" s="143" t="str">
        <f t="shared" si="422"/>
        <v/>
      </c>
      <c r="E821" s="143" t="str">
        <f t="shared" si="422"/>
        <v/>
      </c>
      <c r="AV821" s="115" t="str">
        <f t="shared" si="423"/>
        <v>REFST MICHAEL'S HOSPITAL - REF02</v>
      </c>
      <c r="AW821" s="116" t="s">
        <v>1038</v>
      </c>
      <c r="AX821" s="116" t="s">
        <v>10310</v>
      </c>
      <c r="AY821" s="116" t="s">
        <v>1038</v>
      </c>
      <c r="AZ821" s="116" t="s">
        <v>2663</v>
      </c>
      <c r="BA821" s="116" t="str">
        <f t="shared" si="424"/>
        <v>REF</v>
      </c>
    </row>
    <row r="822" spans="4:53" hidden="1" x14ac:dyDescent="0.2">
      <c r="D822" s="143" t="str">
        <f t="shared" si="422"/>
        <v/>
      </c>
      <c r="E822" s="143" t="str">
        <f t="shared" si="422"/>
        <v/>
      </c>
      <c r="AV822" s="115" t="str">
        <f t="shared" si="423"/>
        <v>REFSTRATTON HOSPITAL - REF90</v>
      </c>
      <c r="AW822" s="116" t="s">
        <v>1039</v>
      </c>
      <c r="AX822" s="116" t="s">
        <v>10311</v>
      </c>
      <c r="AY822" s="116" t="s">
        <v>1039</v>
      </c>
      <c r="AZ822" s="116" t="s">
        <v>3480</v>
      </c>
      <c r="BA822" s="116" t="str">
        <f t="shared" si="424"/>
        <v>REF</v>
      </c>
    </row>
    <row r="823" spans="4:53" hidden="1" x14ac:dyDescent="0.2">
      <c r="D823" s="143" t="str">
        <f t="shared" si="422"/>
        <v/>
      </c>
      <c r="E823" s="143" t="str">
        <f t="shared" si="422"/>
        <v/>
      </c>
      <c r="AV823" s="115" t="str">
        <f t="shared" si="423"/>
        <v>REFWEST CORNWALL HOSPITAL (PENZANCE) - REF01</v>
      </c>
      <c r="AW823" s="116" t="s">
        <v>1040</v>
      </c>
      <c r="AX823" s="116" t="s">
        <v>10312</v>
      </c>
      <c r="AY823" s="116" t="s">
        <v>1040</v>
      </c>
      <c r="AZ823" s="116" t="s">
        <v>3466</v>
      </c>
      <c r="BA823" s="116" t="str">
        <f t="shared" si="424"/>
        <v>REF</v>
      </c>
    </row>
    <row r="824" spans="4:53" hidden="1" x14ac:dyDescent="0.2">
      <c r="D824" s="143" t="str">
        <f t="shared" si="422"/>
        <v/>
      </c>
      <c r="E824" s="143" t="str">
        <f t="shared" si="422"/>
        <v/>
      </c>
      <c r="AV824" s="115" t="str">
        <f t="shared" si="423"/>
        <v>REMST. CATHERINE'S HOSPITAL - REM34</v>
      </c>
      <c r="AW824" s="116" t="s">
        <v>1041</v>
      </c>
      <c r="AX824" s="116" t="s">
        <v>10313</v>
      </c>
      <c r="AY824" s="116" t="s">
        <v>1041</v>
      </c>
      <c r="AZ824" s="116" t="s">
        <v>9173</v>
      </c>
      <c r="BA824" s="116" t="str">
        <f t="shared" si="424"/>
        <v>REM</v>
      </c>
    </row>
    <row r="825" spans="4:53" hidden="1" x14ac:dyDescent="0.2">
      <c r="D825" s="143" t="str">
        <f t="shared" ref="D825:E832" si="425">IF(G207="","",IF(ISERROR(VLOOKUP(G207,$Z$14:$AA$95,2,FALSE)),1,VLOOKUP(G207,$Z$14:$AA$95,2,FALSE)))</f>
        <v/>
      </c>
      <c r="E825" s="143" t="str">
        <f t="shared" si="425"/>
        <v/>
      </c>
      <c r="AV825" s="115" t="str">
        <f t="shared" si="423"/>
        <v>REMUNIVERSITY HOSPITAL AINTREE - REM21</v>
      </c>
      <c r="AW825" s="116" t="s">
        <v>946</v>
      </c>
      <c r="AX825" s="116" t="s">
        <v>10314</v>
      </c>
      <c r="AY825" s="116" t="s">
        <v>946</v>
      </c>
      <c r="AZ825" s="116" t="s">
        <v>9174</v>
      </c>
      <c r="BA825" s="116" t="str">
        <f t="shared" si="424"/>
        <v>REM</v>
      </c>
    </row>
    <row r="826" spans="4:53" hidden="1" x14ac:dyDescent="0.2">
      <c r="D826" s="143" t="str">
        <f t="shared" si="425"/>
        <v/>
      </c>
      <c r="E826" s="143" t="str">
        <f t="shared" si="425"/>
        <v/>
      </c>
      <c r="AV826" s="115" t="str">
        <f t="shared" si="423"/>
        <v>REMVICTORIA CENTRAL HOSPITAL - REM35</v>
      </c>
      <c r="AW826" s="116" t="s">
        <v>1042</v>
      </c>
      <c r="AX826" s="116" t="s">
        <v>10315</v>
      </c>
      <c r="AY826" s="116" t="s">
        <v>1042</v>
      </c>
      <c r="AZ826" s="116" t="s">
        <v>6716</v>
      </c>
      <c r="BA826" s="116" t="str">
        <f t="shared" si="424"/>
        <v>REM</v>
      </c>
    </row>
    <row r="827" spans="4:53" hidden="1" x14ac:dyDescent="0.2">
      <c r="D827" s="143" t="str">
        <f t="shared" si="425"/>
        <v/>
      </c>
      <c r="E827" s="143" t="str">
        <f t="shared" si="425"/>
        <v/>
      </c>
      <c r="AV827" s="115" t="str">
        <f t="shared" si="423"/>
        <v>REMWALTON HOSPITAL - REM20</v>
      </c>
      <c r="AW827" s="116" t="s">
        <v>38</v>
      </c>
      <c r="AX827" s="116" t="s">
        <v>10316</v>
      </c>
      <c r="AY827" s="116" t="s">
        <v>38</v>
      </c>
      <c r="AZ827" s="116" t="s">
        <v>1906</v>
      </c>
      <c r="BA827" s="116" t="str">
        <f t="shared" si="424"/>
        <v>REM</v>
      </c>
    </row>
    <row r="828" spans="4:53" hidden="1" x14ac:dyDescent="0.2">
      <c r="D828" s="143" t="str">
        <f t="shared" si="425"/>
        <v/>
      </c>
      <c r="E828" s="143" t="str">
        <f t="shared" si="425"/>
        <v/>
      </c>
      <c r="AV828" s="115" t="str">
        <f>CONCATENATE(LEFT(AW828, 3),AX828)</f>
        <v>RENCLATTERBRIDGE CANCER CENTRE LIVERPOOL - REN21</v>
      </c>
      <c r="AW828" s="116" t="s">
        <v>333</v>
      </c>
      <c r="AX828" s="116" t="s">
        <v>10317</v>
      </c>
      <c r="AY828" s="116" t="s">
        <v>333</v>
      </c>
      <c r="AZ828" s="116" t="s">
        <v>9175</v>
      </c>
      <c r="BA828" s="116" t="str">
        <f t="shared" si="424"/>
        <v>REN</v>
      </c>
    </row>
    <row r="829" spans="4:53" hidden="1" x14ac:dyDescent="0.2">
      <c r="D829" s="143" t="str">
        <f t="shared" si="425"/>
        <v/>
      </c>
      <c r="E829" s="143" t="str">
        <f t="shared" si="425"/>
        <v/>
      </c>
      <c r="AV829" s="115" t="str">
        <f>CONCATENATE(LEFT(AW829, 3),AX829)</f>
        <v>RENHAEMATO-ONCOLOGY - REN22</v>
      </c>
      <c r="AW829" s="116" t="s">
        <v>10891</v>
      </c>
      <c r="AX829" s="116" t="s">
        <v>10893</v>
      </c>
      <c r="AY829" s="116" t="s">
        <v>10891</v>
      </c>
      <c r="AZ829" s="116" t="s">
        <v>10892</v>
      </c>
      <c r="BA829" s="116" t="str">
        <f t="shared" si="424"/>
        <v>REN</v>
      </c>
    </row>
    <row r="830" spans="4:53" hidden="1" x14ac:dyDescent="0.2">
      <c r="D830" s="143" t="str">
        <f t="shared" si="425"/>
        <v/>
      </c>
      <c r="E830" s="143" t="str">
        <f t="shared" si="425"/>
        <v/>
      </c>
      <c r="AV830" s="115" t="str">
        <f t="shared" si="423"/>
        <v>RENTHE CLATTERBRIDGE CANCER CENTRE - REN20</v>
      </c>
      <c r="AW830" s="116" t="s">
        <v>332</v>
      </c>
      <c r="AX830" s="116" t="s">
        <v>10318</v>
      </c>
      <c r="AY830" s="116" t="s">
        <v>332</v>
      </c>
      <c r="AZ830" s="116" t="s">
        <v>9176</v>
      </c>
      <c r="BA830" s="116" t="str">
        <f t="shared" si="424"/>
        <v>REN</v>
      </c>
    </row>
    <row r="831" spans="4:53" hidden="1" x14ac:dyDescent="0.2">
      <c r="D831" s="143" t="str">
        <f t="shared" si="425"/>
        <v/>
      </c>
      <c r="E831" s="143" t="str">
        <f t="shared" si="425"/>
        <v/>
      </c>
      <c r="AV831" s="115" t="str">
        <f t="shared" si="423"/>
        <v>REPAINTREE CENTRE FOR WOMENS HEALTH</v>
      </c>
      <c r="AW831" s="116" t="s">
        <v>8721</v>
      </c>
      <c r="AX831" s="116" t="s">
        <v>8722</v>
      </c>
      <c r="AY831" s="116" t="s">
        <v>8721</v>
      </c>
      <c r="AZ831" s="116" t="s">
        <v>8722</v>
      </c>
      <c r="BA831" s="116" t="str">
        <f t="shared" si="424"/>
        <v>REP</v>
      </c>
    </row>
    <row r="832" spans="4:53" hidden="1" x14ac:dyDescent="0.2">
      <c r="D832" s="143" t="str">
        <f t="shared" si="425"/>
        <v/>
      </c>
      <c r="E832" s="143" t="str">
        <f t="shared" si="425"/>
        <v/>
      </c>
      <c r="AV832" s="115" t="str">
        <f t="shared" si="423"/>
        <v>REPLIVERPOOL WOMENS HOSPITAL - REP01</v>
      </c>
      <c r="AW832" s="116" t="s">
        <v>39</v>
      </c>
      <c r="AX832" s="116" t="s">
        <v>10319</v>
      </c>
      <c r="AY832" s="116" t="s">
        <v>39</v>
      </c>
      <c r="AZ832" s="116" t="s">
        <v>9177</v>
      </c>
      <c r="BA832" s="116" t="str">
        <f t="shared" si="424"/>
        <v>REP</v>
      </c>
    </row>
    <row r="833" spans="4:53" hidden="1" x14ac:dyDescent="0.2">
      <c r="E833" s="36"/>
      <c r="AV833" s="115" t="str">
        <f t="shared" si="423"/>
        <v>RETTHE WALTON CENTRE FOR NEUROLOGY AND NEUROSURGERY NHS TRUST - RET20</v>
      </c>
      <c r="AW833" s="116" t="s">
        <v>40</v>
      </c>
      <c r="AX833" s="116" t="s">
        <v>10320</v>
      </c>
      <c r="AY833" s="116" t="s">
        <v>40</v>
      </c>
      <c r="AZ833" s="116" t="s">
        <v>9178</v>
      </c>
      <c r="BA833" s="116" t="str">
        <f t="shared" si="424"/>
        <v>RET</v>
      </c>
    </row>
    <row r="834" spans="4:53" hidden="1" x14ac:dyDescent="0.2">
      <c r="D834" s="36">
        <f>SUM(D632:D832)</f>
        <v>1</v>
      </c>
      <c r="E834" s="36">
        <f>SUM(E632:E832)</f>
        <v>0</v>
      </c>
      <c r="AV834" s="115" t="str">
        <f t="shared" si="423"/>
        <v>RF4HAROLD WOOD HOSPITAL - RF4HA</v>
      </c>
      <c r="AW834" s="116" t="s">
        <v>1052</v>
      </c>
      <c r="AX834" s="116" t="s">
        <v>10321</v>
      </c>
      <c r="AY834" s="116" t="s">
        <v>1052</v>
      </c>
      <c r="AZ834" s="116" t="s">
        <v>9179</v>
      </c>
      <c r="BA834" s="116" t="str">
        <f t="shared" si="424"/>
        <v>RF4</v>
      </c>
    </row>
    <row r="835" spans="4:53" hidden="1" x14ac:dyDescent="0.2">
      <c r="AV835" s="115" t="str">
        <f t="shared" si="423"/>
        <v>RF4KING GEORGE HOSPITAL - RF4DG</v>
      </c>
      <c r="AW835" s="116" t="s">
        <v>1053</v>
      </c>
      <c r="AX835" s="116" t="s">
        <v>10322</v>
      </c>
      <c r="AY835" s="116" t="s">
        <v>1053</v>
      </c>
      <c r="AZ835" s="116" t="s">
        <v>9180</v>
      </c>
      <c r="BA835" s="116" t="str">
        <f t="shared" si="424"/>
        <v>RF4</v>
      </c>
    </row>
    <row r="836" spans="4:53" hidden="1" x14ac:dyDescent="0.2">
      <c r="AV836" s="115" t="str">
        <f t="shared" si="423"/>
        <v>RF4OLDCHURCH HOSPITAL - RF4OC</v>
      </c>
      <c r="AW836" s="116" t="s">
        <v>1054</v>
      </c>
      <c r="AX836" s="116" t="s">
        <v>10323</v>
      </c>
      <c r="AY836" s="116" t="s">
        <v>1054</v>
      </c>
      <c r="AZ836" s="116" t="s">
        <v>9181</v>
      </c>
      <c r="BA836" s="116" t="str">
        <f t="shared" si="424"/>
        <v>RF4</v>
      </c>
    </row>
    <row r="837" spans="4:53" hidden="1" x14ac:dyDescent="0.2">
      <c r="AV837" s="115" t="str">
        <f t="shared" si="423"/>
        <v>RF4QUEEN'S HOSPITAL - RF4QH</v>
      </c>
      <c r="AW837" s="116" t="s">
        <v>1055</v>
      </c>
      <c r="AX837" s="116" t="s">
        <v>10324</v>
      </c>
      <c r="AY837" s="116" t="s">
        <v>1055</v>
      </c>
      <c r="AZ837" s="116" t="s">
        <v>9182</v>
      </c>
      <c r="BA837" s="116" t="str">
        <f t="shared" si="424"/>
        <v>RF4</v>
      </c>
    </row>
    <row r="838" spans="4:53" hidden="1" x14ac:dyDescent="0.2">
      <c r="AV838" s="115" t="str">
        <f t="shared" si="423"/>
        <v>RFFBARNSLEY HOSPITAL NHS FOUNDATION TRUST HQ - RFFAA</v>
      </c>
      <c r="AW838" s="116" t="s">
        <v>1056</v>
      </c>
      <c r="AX838" s="116" t="s">
        <v>10325</v>
      </c>
      <c r="AY838" s="116" t="s">
        <v>1056</v>
      </c>
      <c r="AZ838" s="116" t="s">
        <v>9183</v>
      </c>
      <c r="BA838" s="116" t="str">
        <f t="shared" si="424"/>
        <v>RFF</v>
      </c>
    </row>
    <row r="839" spans="4:53" hidden="1" x14ac:dyDescent="0.2">
      <c r="AV839" s="115" t="str">
        <f t="shared" si="423"/>
        <v>RFRBARNSLEY HOSPITALS - RFRAA</v>
      </c>
      <c r="AW839" s="116" t="s">
        <v>1057</v>
      </c>
      <c r="AX839" s="116" t="s">
        <v>10326</v>
      </c>
      <c r="AY839" s="116" t="s">
        <v>1057</v>
      </c>
      <c r="AZ839" s="116" t="s">
        <v>9184</v>
      </c>
      <c r="BA839" s="116" t="str">
        <f t="shared" si="424"/>
        <v>RFR</v>
      </c>
    </row>
    <row r="840" spans="4:53" hidden="1" x14ac:dyDescent="0.2">
      <c r="AV840" s="115" t="str">
        <f t="shared" si="423"/>
        <v>RFRDONCASTER &amp; BASSETLAW HOSPITALS</v>
      </c>
      <c r="AW840" s="115" t="s">
        <v>8723</v>
      </c>
      <c r="AX840" s="116" t="s">
        <v>8724</v>
      </c>
      <c r="AY840" s="115" t="s">
        <v>8723</v>
      </c>
      <c r="AZ840" s="115" t="s">
        <v>8724</v>
      </c>
      <c r="BA840" s="116" t="str">
        <f t="shared" si="424"/>
        <v>RFR</v>
      </c>
    </row>
    <row r="841" spans="4:53" hidden="1" x14ac:dyDescent="0.2">
      <c r="AV841" s="115" t="str">
        <f t="shared" si="423"/>
        <v>RFRROTHERHAM DISTRICT GENERAL HOSPITAL - RFRPA</v>
      </c>
      <c r="AW841" s="115" t="s">
        <v>1058</v>
      </c>
      <c r="AX841" s="116" t="s">
        <v>10327</v>
      </c>
      <c r="AY841" s="115" t="s">
        <v>1058</v>
      </c>
      <c r="AZ841" s="115" t="s">
        <v>9185</v>
      </c>
      <c r="BA841" s="116" t="str">
        <f t="shared" si="424"/>
        <v>RFR</v>
      </c>
    </row>
    <row r="842" spans="4:53" hidden="1" x14ac:dyDescent="0.2">
      <c r="AV842" s="115" t="str">
        <f t="shared" si="423"/>
        <v>RFSBUXTON HOSPITAL - RFSAC</v>
      </c>
      <c r="AW842" s="116" t="s">
        <v>593</v>
      </c>
      <c r="AX842" s="116" t="s">
        <v>10328</v>
      </c>
      <c r="AY842" s="116" t="s">
        <v>593</v>
      </c>
      <c r="AZ842" s="116" t="s">
        <v>7375</v>
      </c>
      <c r="BA842" s="116" t="str">
        <f t="shared" si="424"/>
        <v>RFS</v>
      </c>
    </row>
    <row r="843" spans="4:53" hidden="1" x14ac:dyDescent="0.2">
      <c r="AV843" s="115" t="str">
        <f t="shared" si="423"/>
        <v>RFSCHESTERFIELD ROYAL HOSPITAL - RFSDA</v>
      </c>
      <c r="AW843" s="116" t="s">
        <v>594</v>
      </c>
      <c r="AX843" s="116" t="s">
        <v>10329</v>
      </c>
      <c r="AY843" s="116" t="s">
        <v>594</v>
      </c>
      <c r="AZ843" s="116" t="s">
        <v>9186</v>
      </c>
      <c r="BA843" s="116" t="str">
        <f t="shared" si="424"/>
        <v>RFS</v>
      </c>
    </row>
    <row r="844" spans="4:53" hidden="1" x14ac:dyDescent="0.2">
      <c r="AV844" s="115" t="str">
        <f t="shared" si="423"/>
        <v>RFSFOLJAMBE ROAD - RFSDL</v>
      </c>
      <c r="AW844" s="116" t="s">
        <v>595</v>
      </c>
      <c r="AX844" s="116" t="s">
        <v>10330</v>
      </c>
      <c r="AY844" s="116" t="s">
        <v>595</v>
      </c>
      <c r="AZ844" s="116" t="s">
        <v>9187</v>
      </c>
      <c r="BA844" s="116" t="str">
        <f t="shared" si="424"/>
        <v>RFS</v>
      </c>
    </row>
    <row r="845" spans="4:53" hidden="1" x14ac:dyDescent="0.2">
      <c r="AV845" s="115" t="str">
        <f t="shared" si="423"/>
        <v>RFSSCARSDALE HOSPITAL - RFSAD</v>
      </c>
      <c r="AW845" s="116" t="s">
        <v>596</v>
      </c>
      <c r="AX845" s="116" t="s">
        <v>10331</v>
      </c>
      <c r="AY845" s="116" t="s">
        <v>596</v>
      </c>
      <c r="AZ845" s="116" t="s">
        <v>9188</v>
      </c>
      <c r="BA845" s="116" t="str">
        <f t="shared" si="424"/>
        <v>RFS</v>
      </c>
    </row>
    <row r="846" spans="4:53" hidden="1" x14ac:dyDescent="0.2">
      <c r="AV846" s="115" t="str">
        <f t="shared" si="423"/>
        <v>RFSWHITWORTH HOSPITAL - RFSAB</v>
      </c>
      <c r="AW846" s="116" t="s">
        <v>597</v>
      </c>
      <c r="AX846" s="116" t="s">
        <v>10332</v>
      </c>
      <c r="AY846" s="116" t="s">
        <v>597</v>
      </c>
      <c r="AZ846" s="116" t="s">
        <v>7355</v>
      </c>
      <c r="BA846" s="116" t="str">
        <f t="shared" si="424"/>
        <v>RFS</v>
      </c>
    </row>
    <row r="847" spans="4:53" hidden="1" x14ac:dyDescent="0.2">
      <c r="AV847" s="115" t="str">
        <f t="shared" si="423"/>
        <v>RGDACOMB GARTH</v>
      </c>
      <c r="AW847" s="116" t="s">
        <v>3136</v>
      </c>
      <c r="AX847" s="116" t="s">
        <v>3137</v>
      </c>
      <c r="AY847" s="116" t="s">
        <v>3136</v>
      </c>
      <c r="AZ847" s="116" t="s">
        <v>3137</v>
      </c>
      <c r="BA847" s="116" t="str">
        <f t="shared" si="424"/>
        <v>RGD</v>
      </c>
    </row>
    <row r="848" spans="4:53" hidden="1" x14ac:dyDescent="0.2">
      <c r="AV848" s="115" t="str">
        <f t="shared" si="423"/>
        <v>RGDALPHA HOSPITAL BURY</v>
      </c>
      <c r="AW848" s="116" t="s">
        <v>3106</v>
      </c>
      <c r="AX848" s="116" t="s">
        <v>3107</v>
      </c>
      <c r="AY848" s="116" t="s">
        <v>3106</v>
      </c>
      <c r="AZ848" s="116" t="s">
        <v>3107</v>
      </c>
      <c r="BA848" s="116" t="str">
        <f t="shared" si="424"/>
        <v>RGD</v>
      </c>
    </row>
    <row r="849" spans="48:53" hidden="1" x14ac:dyDescent="0.2">
      <c r="AV849" s="115" t="str">
        <f t="shared" si="423"/>
        <v>RGDARMLEY GRANGE</v>
      </c>
      <c r="AW849" s="116" t="s">
        <v>3104</v>
      </c>
      <c r="AX849" s="116" t="s">
        <v>3105</v>
      </c>
      <c r="AY849" s="116" t="s">
        <v>3104</v>
      </c>
      <c r="AZ849" s="116" t="s">
        <v>3105</v>
      </c>
      <c r="BA849" s="116" t="str">
        <f t="shared" si="424"/>
        <v>RGD</v>
      </c>
    </row>
    <row r="850" spans="48:53" hidden="1" x14ac:dyDescent="0.2">
      <c r="AV850" s="115" t="str">
        <f t="shared" si="423"/>
        <v>RGDASKET CROFT</v>
      </c>
      <c r="AW850" s="116" t="s">
        <v>3081</v>
      </c>
      <c r="AX850" s="116" t="s">
        <v>3082</v>
      </c>
      <c r="AY850" s="116" t="s">
        <v>3081</v>
      </c>
      <c r="AZ850" s="116" t="s">
        <v>3082</v>
      </c>
      <c r="BA850" s="116" t="str">
        <f t="shared" si="424"/>
        <v>RGD</v>
      </c>
    </row>
    <row r="851" spans="48:53" hidden="1" x14ac:dyDescent="0.2">
      <c r="AV851" s="115" t="str">
        <f t="shared" si="423"/>
        <v>RGDASKET HOUSE</v>
      </c>
      <c r="AW851" s="116" t="s">
        <v>9005</v>
      </c>
      <c r="AX851" s="116" t="s">
        <v>9191</v>
      </c>
      <c r="AY851" s="116" t="s">
        <v>9005</v>
      </c>
      <c r="AZ851" s="116" t="s">
        <v>9191</v>
      </c>
      <c r="BA851" s="116" t="str">
        <f t="shared" si="424"/>
        <v>RGD</v>
      </c>
    </row>
    <row r="852" spans="48:53" hidden="1" x14ac:dyDescent="0.2">
      <c r="AV852" s="115" t="str">
        <f t="shared" si="423"/>
        <v>RGDBECKLIN CENTRE</v>
      </c>
      <c r="AW852" s="116" t="s">
        <v>9006</v>
      </c>
      <c r="AX852" s="116" t="s">
        <v>9192</v>
      </c>
      <c r="AY852" s="116" t="s">
        <v>9006</v>
      </c>
      <c r="AZ852" s="116" t="s">
        <v>9192</v>
      </c>
      <c r="BA852" s="116" t="str">
        <f t="shared" si="424"/>
        <v>RGD</v>
      </c>
    </row>
    <row r="853" spans="48:53" hidden="1" x14ac:dyDescent="0.2">
      <c r="AV853" s="115" t="str">
        <f t="shared" si="423"/>
        <v>RGDBOOTHAM PARK HOSPITAL</v>
      </c>
      <c r="AW853" s="116" t="s">
        <v>3140</v>
      </c>
      <c r="AX853" s="116" t="s">
        <v>3141</v>
      </c>
      <c r="AY853" s="116" t="s">
        <v>3140</v>
      </c>
      <c r="AZ853" s="116" t="s">
        <v>3141</v>
      </c>
      <c r="BA853" s="116" t="str">
        <f t="shared" si="424"/>
        <v>RGD</v>
      </c>
    </row>
    <row r="854" spans="48:53" hidden="1" x14ac:dyDescent="0.2">
      <c r="AV854" s="115" t="str">
        <f t="shared" si="423"/>
        <v>RGDCATTERICK GARRISON</v>
      </c>
      <c r="AW854" s="116" t="s">
        <v>3172</v>
      </c>
      <c r="AX854" s="116" t="s">
        <v>3173</v>
      </c>
      <c r="AY854" s="116" t="s">
        <v>3172</v>
      </c>
      <c r="AZ854" s="116" t="s">
        <v>3173</v>
      </c>
      <c r="BA854" s="116" t="str">
        <f t="shared" si="424"/>
        <v>RGD</v>
      </c>
    </row>
    <row r="855" spans="48:53" hidden="1" x14ac:dyDescent="0.2">
      <c r="AV855" s="115" t="str">
        <f t="shared" si="423"/>
        <v>RGDCHAPEL ALLERTON HOSPITAL</v>
      </c>
      <c r="AW855" s="116" t="s">
        <v>3086</v>
      </c>
      <c r="AX855" s="116" t="s">
        <v>3087</v>
      </c>
      <c r="AY855" s="116" t="s">
        <v>3086</v>
      </c>
      <c r="AZ855" s="116" t="s">
        <v>3087</v>
      </c>
      <c r="BA855" s="116" t="str">
        <f t="shared" si="424"/>
        <v>RGD</v>
      </c>
    </row>
    <row r="856" spans="48:53" hidden="1" x14ac:dyDescent="0.2">
      <c r="AV856" s="115" t="str">
        <f t="shared" si="423"/>
        <v>RGDCHILD AND FAMILY PSYCHIATRIC UNIT</v>
      </c>
      <c r="AW856" s="116" t="s">
        <v>3092</v>
      </c>
      <c r="AX856" s="116" t="s">
        <v>3093</v>
      </c>
      <c r="AY856" s="116" t="s">
        <v>3092</v>
      </c>
      <c r="AZ856" s="116" t="s">
        <v>3093</v>
      </c>
      <c r="BA856" s="116" t="str">
        <f t="shared" si="424"/>
        <v>RGD</v>
      </c>
    </row>
    <row r="857" spans="48:53" hidden="1" x14ac:dyDescent="0.2">
      <c r="AV857" s="115" t="str">
        <f t="shared" si="423"/>
        <v>RGDCLIFTON HOUSE</v>
      </c>
      <c r="AW857" s="116" t="s">
        <v>9011</v>
      </c>
      <c r="AX857" s="116" t="s">
        <v>9193</v>
      </c>
      <c r="AY857" s="116" t="s">
        <v>9011</v>
      </c>
      <c r="AZ857" s="116" t="s">
        <v>9193</v>
      </c>
      <c r="BA857" s="116" t="str">
        <f t="shared" si="424"/>
        <v>RGD</v>
      </c>
    </row>
    <row r="858" spans="48:53" hidden="1" x14ac:dyDescent="0.2">
      <c r="AV858" s="115" t="str">
        <f t="shared" si="423"/>
        <v>RGDCROOKED ACRES</v>
      </c>
      <c r="AW858" s="116" t="s">
        <v>3088</v>
      </c>
      <c r="AX858" s="116" t="s">
        <v>3089</v>
      </c>
      <c r="AY858" s="116" t="s">
        <v>3088</v>
      </c>
      <c r="AZ858" s="116" t="s">
        <v>3089</v>
      </c>
      <c r="BA858" s="116" t="str">
        <f t="shared" si="424"/>
        <v>RGD</v>
      </c>
    </row>
    <row r="859" spans="48:53" hidden="1" x14ac:dyDescent="0.2">
      <c r="AV859" s="115" t="str">
        <f t="shared" si="423"/>
        <v>RGDCYGNET HOSPITAL BECKTON</v>
      </c>
      <c r="AW859" s="116" t="s">
        <v>3146</v>
      </c>
      <c r="AX859" s="116" t="s">
        <v>3147</v>
      </c>
      <c r="AY859" s="116" t="s">
        <v>3146</v>
      </c>
      <c r="AZ859" s="116" t="s">
        <v>3147</v>
      </c>
      <c r="BA859" s="116" t="str">
        <f t="shared" si="424"/>
        <v>RGD</v>
      </c>
    </row>
    <row r="860" spans="48:53" hidden="1" x14ac:dyDescent="0.2">
      <c r="AV860" s="115" t="str">
        <f t="shared" si="423"/>
        <v>RGDCYGNET HOSPITAL BIERLEY</v>
      </c>
      <c r="AW860" s="116" t="s">
        <v>3110</v>
      </c>
      <c r="AX860" s="116" t="s">
        <v>3111</v>
      </c>
      <c r="AY860" s="116" t="s">
        <v>3110</v>
      </c>
      <c r="AZ860" s="116" t="s">
        <v>3111</v>
      </c>
      <c r="BA860" s="116" t="str">
        <f t="shared" si="424"/>
        <v>RGD</v>
      </c>
    </row>
    <row r="861" spans="48:53" hidden="1" x14ac:dyDescent="0.2">
      <c r="AV861" s="115" t="str">
        <f t="shared" si="423"/>
        <v>RGDCYGNET HOSPITAL WYKE</v>
      </c>
      <c r="AW861" s="116" t="s">
        <v>3108</v>
      </c>
      <c r="AX861" s="116" t="s">
        <v>3109</v>
      </c>
      <c r="AY861" s="116" t="s">
        <v>3108</v>
      </c>
      <c r="AZ861" s="116" t="s">
        <v>3109</v>
      </c>
      <c r="BA861" s="116" t="str">
        <f t="shared" si="424"/>
        <v>RGD</v>
      </c>
    </row>
    <row r="862" spans="48:53" hidden="1" x14ac:dyDescent="0.2">
      <c r="AV862" s="115" t="str">
        <f t="shared" si="423"/>
        <v>RGDFARSLEY</v>
      </c>
      <c r="AW862" s="116" t="s">
        <v>3124</v>
      </c>
      <c r="AX862" s="116" t="s">
        <v>3125</v>
      </c>
      <c r="AY862" s="116" t="s">
        <v>3124</v>
      </c>
      <c r="AZ862" s="116" t="s">
        <v>3125</v>
      </c>
      <c r="BA862" s="116" t="str">
        <f t="shared" si="424"/>
        <v>RGD</v>
      </c>
    </row>
    <row r="863" spans="48:53" hidden="1" x14ac:dyDescent="0.2">
      <c r="AV863" s="115" t="str">
        <f t="shared" si="423"/>
        <v>RGDFIELD VIEW</v>
      </c>
      <c r="AW863" s="116" t="s">
        <v>3142</v>
      </c>
      <c r="AX863" s="116" t="s">
        <v>3143</v>
      </c>
      <c r="AY863" s="116" t="s">
        <v>3142</v>
      </c>
      <c r="AZ863" s="116" t="s">
        <v>3143</v>
      </c>
      <c r="BA863" s="116" t="str">
        <f t="shared" si="424"/>
        <v>RGD</v>
      </c>
    </row>
    <row r="864" spans="48:53" hidden="1" x14ac:dyDescent="0.2">
      <c r="AV864" s="115" t="str">
        <f t="shared" si="423"/>
        <v>RGDJOSEPH'S WELL</v>
      </c>
      <c r="AW864" s="116" t="s">
        <v>3116</v>
      </c>
      <c r="AX864" s="116" t="s">
        <v>3117</v>
      </c>
      <c r="AY864" s="116" t="s">
        <v>3116</v>
      </c>
      <c r="AZ864" s="116" t="s">
        <v>3117</v>
      </c>
      <c r="BA864" s="116" t="str">
        <f t="shared" si="424"/>
        <v>RGD</v>
      </c>
    </row>
    <row r="865" spans="48:53" hidden="1" x14ac:dyDescent="0.2">
      <c r="AV865" s="115" t="str">
        <f t="shared" si="423"/>
        <v>RGDLABURNUM COTTAGE</v>
      </c>
      <c r="AW865" s="116" t="s">
        <v>3094</v>
      </c>
      <c r="AX865" s="116" t="s">
        <v>3095</v>
      </c>
      <c r="AY865" s="116" t="s">
        <v>3094</v>
      </c>
      <c r="AZ865" s="116" t="s">
        <v>3095</v>
      </c>
      <c r="BA865" s="116" t="str">
        <f t="shared" si="424"/>
        <v>RGD</v>
      </c>
    </row>
    <row r="866" spans="48:53" hidden="1" x14ac:dyDescent="0.2">
      <c r="AV866" s="115" t="str">
        <f t="shared" si="423"/>
        <v>RGDLEEDS GENERAL INFIRMARY</v>
      </c>
      <c r="AW866" s="116" t="s">
        <v>3074</v>
      </c>
      <c r="AX866" s="116" t="s">
        <v>3075</v>
      </c>
      <c r="AY866" s="116" t="s">
        <v>3074</v>
      </c>
      <c r="AZ866" s="116" t="s">
        <v>3075</v>
      </c>
      <c r="BA866" s="116" t="str">
        <f t="shared" si="424"/>
        <v>RGD</v>
      </c>
    </row>
    <row r="867" spans="48:53" hidden="1" x14ac:dyDescent="0.2">
      <c r="AV867" s="115" t="str">
        <f t="shared" si="423"/>
        <v>RGDLIME TREES</v>
      </c>
      <c r="AW867" s="116" t="s">
        <v>3144</v>
      </c>
      <c r="AX867" s="116" t="s">
        <v>3145</v>
      </c>
      <c r="AY867" s="116" t="s">
        <v>3144</v>
      </c>
      <c r="AZ867" s="116" t="s">
        <v>3145</v>
      </c>
      <c r="BA867" s="116" t="str">
        <f t="shared" si="424"/>
        <v>RGD</v>
      </c>
    </row>
    <row r="868" spans="48:53" ht="15" hidden="1" x14ac:dyDescent="0.25">
      <c r="AV868" s="115" t="str">
        <f t="shared" si="423"/>
        <v>RGDLYNFIELD MOUNT HOSPITAL</v>
      </c>
      <c r="AW868" s="116" t="s">
        <v>11081</v>
      </c>
      <c r="AX868" s="141" t="s">
        <v>7821</v>
      </c>
      <c r="AY868" s="116" t="s">
        <v>11081</v>
      </c>
      <c r="AZ868" s="141" t="s">
        <v>7821</v>
      </c>
      <c r="BA868" s="116" t="str">
        <f t="shared" si="424"/>
        <v>RGD</v>
      </c>
    </row>
    <row r="869" spans="48:53" hidden="1" x14ac:dyDescent="0.2">
      <c r="AV869" s="115" t="str">
        <f t="shared" ref="AV869:AV937" si="426">CONCATENATE(LEFT(AW869, 3),AX869)</f>
        <v>RGDMAWCROFT GRANGE</v>
      </c>
      <c r="AW869" s="116" t="s">
        <v>3114</v>
      </c>
      <c r="AX869" s="116" t="s">
        <v>3115</v>
      </c>
      <c r="AY869" s="116" t="s">
        <v>3114</v>
      </c>
      <c r="AZ869" s="116" t="s">
        <v>3115</v>
      </c>
      <c r="BA869" s="116" t="str">
        <f t="shared" ref="BA869:BA937" si="427">LEFT(AY869,3)</f>
        <v>RGD</v>
      </c>
    </row>
    <row r="870" spans="48:53" hidden="1" x14ac:dyDescent="0.2">
      <c r="AV870" s="115" t="str">
        <f t="shared" si="426"/>
        <v>RGDMEADOWFIELDS CUE</v>
      </c>
      <c r="AW870" s="116" t="s">
        <v>3156</v>
      </c>
      <c r="AX870" s="116" t="s">
        <v>3157</v>
      </c>
      <c r="AY870" s="116" t="s">
        <v>3156</v>
      </c>
      <c r="AZ870" s="116" t="s">
        <v>3157</v>
      </c>
      <c r="BA870" s="116" t="str">
        <f t="shared" si="427"/>
        <v>RGD</v>
      </c>
    </row>
    <row r="871" spans="48:53" hidden="1" x14ac:dyDescent="0.2">
      <c r="AV871" s="115" t="str">
        <f t="shared" si="426"/>
        <v>RGDMH IN-REACH (ASKHAM)</v>
      </c>
      <c r="AW871" s="116" t="s">
        <v>3148</v>
      </c>
      <c r="AX871" s="116" t="s">
        <v>3149</v>
      </c>
      <c r="AY871" s="116" t="s">
        <v>3148</v>
      </c>
      <c r="AZ871" s="116" t="s">
        <v>3149</v>
      </c>
      <c r="BA871" s="116" t="str">
        <f t="shared" si="427"/>
        <v>RGD</v>
      </c>
    </row>
    <row r="872" spans="48:53" hidden="1" x14ac:dyDescent="0.2">
      <c r="AV872" s="115" t="str">
        <f t="shared" si="426"/>
        <v>RGDMH IN-REACH (NORTHALLERTON)</v>
      </c>
      <c r="AW872" s="116" t="s">
        <v>3150</v>
      </c>
      <c r="AX872" s="116" t="s">
        <v>3151</v>
      </c>
      <c r="AY872" s="116" t="s">
        <v>3150</v>
      </c>
      <c r="AZ872" s="116" t="s">
        <v>3151</v>
      </c>
      <c r="BA872" s="116" t="str">
        <f t="shared" si="427"/>
        <v>RGD</v>
      </c>
    </row>
    <row r="873" spans="48:53" hidden="1" x14ac:dyDescent="0.2">
      <c r="AV873" s="115" t="str">
        <f t="shared" si="426"/>
        <v>RGDMILL LODGE COMMUNITY UNIT</v>
      </c>
      <c r="AW873" s="116" t="s">
        <v>3158</v>
      </c>
      <c r="AX873" s="116" t="s">
        <v>3159</v>
      </c>
      <c r="AY873" s="116" t="s">
        <v>3158</v>
      </c>
      <c r="AZ873" s="116" t="s">
        <v>3159</v>
      </c>
      <c r="BA873" s="116" t="str">
        <f t="shared" si="427"/>
        <v>RGD</v>
      </c>
    </row>
    <row r="874" spans="48:53" hidden="1" x14ac:dyDescent="0.2">
      <c r="AV874" s="115" t="str">
        <f t="shared" si="426"/>
        <v>RGDMILLSIDE CUE</v>
      </c>
      <c r="AW874" s="116" t="s">
        <v>3100</v>
      </c>
      <c r="AX874" s="116" t="s">
        <v>3101</v>
      </c>
      <c r="AY874" s="116" t="s">
        <v>3100</v>
      </c>
      <c r="AZ874" s="116" t="s">
        <v>3101</v>
      </c>
      <c r="BA874" s="116" t="str">
        <f t="shared" si="427"/>
        <v>RGD</v>
      </c>
    </row>
    <row r="875" spans="48:53" hidden="1" x14ac:dyDescent="0.2">
      <c r="AV875" s="115" t="str">
        <f t="shared" si="426"/>
        <v>RGDNEWSAM CENTRE</v>
      </c>
      <c r="AW875" s="116" t="s">
        <v>9007</v>
      </c>
      <c r="AX875" s="116" t="s">
        <v>9194</v>
      </c>
      <c r="AY875" s="116" t="s">
        <v>9007</v>
      </c>
      <c r="AZ875" s="116" t="s">
        <v>9194</v>
      </c>
      <c r="BA875" s="116" t="str">
        <f t="shared" si="427"/>
        <v>RGD</v>
      </c>
    </row>
    <row r="876" spans="48:53" hidden="1" x14ac:dyDescent="0.2">
      <c r="AV876" s="115" t="str">
        <f t="shared" si="426"/>
        <v>RGDNEWTON LODGE SECURE UNIT</v>
      </c>
      <c r="AW876" s="116" t="s">
        <v>3122</v>
      </c>
      <c r="AX876" s="116" t="s">
        <v>3123</v>
      </c>
      <c r="AY876" s="116" t="s">
        <v>3122</v>
      </c>
      <c r="AZ876" s="116" t="s">
        <v>3123</v>
      </c>
      <c r="BA876" s="116" t="str">
        <f t="shared" si="427"/>
        <v>RGD</v>
      </c>
    </row>
    <row r="877" spans="48:53" hidden="1" x14ac:dyDescent="0.2">
      <c r="AV877" s="115" t="str">
        <f t="shared" si="426"/>
        <v>RGDNSCAP</v>
      </c>
      <c r="AW877" s="116" t="s">
        <v>3134</v>
      </c>
      <c r="AX877" s="116" t="s">
        <v>3135</v>
      </c>
      <c r="AY877" s="116" t="s">
        <v>3134</v>
      </c>
      <c r="AZ877" s="116" t="s">
        <v>3135</v>
      </c>
      <c r="BA877" s="116" t="str">
        <f t="shared" si="427"/>
        <v>RGD</v>
      </c>
    </row>
    <row r="878" spans="48:53" hidden="1" x14ac:dyDescent="0.2">
      <c r="AV878" s="115" t="str">
        <f t="shared" si="426"/>
        <v>RGDOAK RISE</v>
      </c>
      <c r="AW878" s="116" t="s">
        <v>3138</v>
      </c>
      <c r="AX878" s="116" t="s">
        <v>3139</v>
      </c>
      <c r="AY878" s="116" t="s">
        <v>3138</v>
      </c>
      <c r="AZ878" s="116" t="s">
        <v>3139</v>
      </c>
      <c r="BA878" s="116" t="str">
        <f t="shared" si="427"/>
        <v>RGD</v>
      </c>
    </row>
    <row r="879" spans="48:53" hidden="1" x14ac:dyDescent="0.2">
      <c r="AV879" s="115" t="str">
        <f t="shared" si="426"/>
        <v>RGDPARKSIDE GREEN</v>
      </c>
      <c r="AW879" s="116" t="s">
        <v>3132</v>
      </c>
      <c r="AX879" s="116" t="s">
        <v>3133</v>
      </c>
      <c r="AY879" s="116" t="s">
        <v>3132</v>
      </c>
      <c r="AZ879" s="116" t="s">
        <v>3133</v>
      </c>
      <c r="BA879" s="116" t="str">
        <f t="shared" si="427"/>
        <v>RGD</v>
      </c>
    </row>
    <row r="880" spans="48:53" hidden="1" x14ac:dyDescent="0.2">
      <c r="AV880" s="115" t="str">
        <f t="shared" si="426"/>
        <v>RGDPARKSIDE LODGE</v>
      </c>
      <c r="AW880" s="116" t="s">
        <v>3130</v>
      </c>
      <c r="AX880" s="116" t="s">
        <v>3131</v>
      </c>
      <c r="AY880" s="116" t="s">
        <v>3130</v>
      </c>
      <c r="AZ880" s="116" t="s">
        <v>3131</v>
      </c>
      <c r="BA880" s="116" t="str">
        <f t="shared" si="427"/>
        <v>RGD</v>
      </c>
    </row>
    <row r="881" spans="48:53" hidden="1" x14ac:dyDescent="0.2">
      <c r="AV881" s="115" t="str">
        <f t="shared" si="426"/>
        <v>RGDPEPPERMILL COURT</v>
      </c>
      <c r="AW881" s="116" t="s">
        <v>9010</v>
      </c>
      <c r="AX881" s="116" t="s">
        <v>9195</v>
      </c>
      <c r="AY881" s="116" t="s">
        <v>9010</v>
      </c>
      <c r="AZ881" s="116" t="s">
        <v>9195</v>
      </c>
      <c r="BA881" s="116" t="str">
        <f t="shared" si="427"/>
        <v>RGD</v>
      </c>
    </row>
    <row r="882" spans="48:53" hidden="1" x14ac:dyDescent="0.2">
      <c r="AV882" s="115" t="str">
        <f t="shared" si="426"/>
        <v>RGDPERSONALITY DISORDERS UNIT</v>
      </c>
      <c r="AW882" s="116" t="s">
        <v>3112</v>
      </c>
      <c r="AX882" s="116" t="s">
        <v>3113</v>
      </c>
      <c r="AY882" s="116" t="s">
        <v>3112</v>
      </c>
      <c r="AZ882" s="116" t="s">
        <v>3113</v>
      </c>
      <c r="BA882" s="116" t="str">
        <f t="shared" si="427"/>
        <v>RGD</v>
      </c>
    </row>
    <row r="883" spans="48:53" hidden="1" x14ac:dyDescent="0.2">
      <c r="AV883" s="115" t="str">
        <f t="shared" si="426"/>
        <v>RGDPONTEFRACT GENERAL INFIRMARY</v>
      </c>
      <c r="AW883" s="116" t="s">
        <v>3079</v>
      </c>
      <c r="AX883" s="116" t="s">
        <v>3080</v>
      </c>
      <c r="AY883" s="116" t="s">
        <v>3079</v>
      </c>
      <c r="AZ883" s="116" t="s">
        <v>3080</v>
      </c>
      <c r="BA883" s="116" t="str">
        <f t="shared" si="427"/>
        <v>RGD</v>
      </c>
    </row>
    <row r="884" spans="48:53" hidden="1" x14ac:dyDescent="0.2">
      <c r="AV884" s="115" t="str">
        <f t="shared" si="426"/>
        <v>RGDRED ROOFS</v>
      </c>
      <c r="AW884" s="116" t="s">
        <v>3160</v>
      </c>
      <c r="AX884" s="116" t="s">
        <v>3161</v>
      </c>
      <c r="AY884" s="116" t="s">
        <v>3160</v>
      </c>
      <c r="AZ884" s="116" t="s">
        <v>3161</v>
      </c>
      <c r="BA884" s="116" t="str">
        <f t="shared" si="427"/>
        <v>RGD</v>
      </c>
    </row>
    <row r="885" spans="48:53" hidden="1" x14ac:dyDescent="0.2">
      <c r="AV885" s="115" t="str">
        <f t="shared" si="426"/>
        <v>RGDRIPON COMMUNITY HOSPITAL</v>
      </c>
      <c r="AW885" s="116" t="s">
        <v>3128</v>
      </c>
      <c r="AX885" s="116" t="s">
        <v>3129</v>
      </c>
      <c r="AY885" s="116" t="s">
        <v>3128</v>
      </c>
      <c r="AZ885" s="116" t="s">
        <v>3129</v>
      </c>
      <c r="BA885" s="116" t="str">
        <f t="shared" si="427"/>
        <v>RGD</v>
      </c>
    </row>
    <row r="886" spans="48:53" hidden="1" x14ac:dyDescent="0.2">
      <c r="AV886" s="115" t="str">
        <f t="shared" si="426"/>
        <v>RGDRUTSON HOSPITAL</v>
      </c>
      <c r="AW886" s="116" t="s">
        <v>3168</v>
      </c>
      <c r="AX886" s="116" t="s">
        <v>3169</v>
      </c>
      <c r="AY886" s="116" t="s">
        <v>3168</v>
      </c>
      <c r="AZ886" s="116" t="s">
        <v>3169</v>
      </c>
      <c r="BA886" s="116" t="str">
        <f t="shared" si="427"/>
        <v>RGD</v>
      </c>
    </row>
    <row r="887" spans="48:53" hidden="1" x14ac:dyDescent="0.2">
      <c r="AV887" s="115" t="str">
        <f t="shared" si="426"/>
        <v>RGDRYEDALE COUNSELLING</v>
      </c>
      <c r="AW887" s="116" t="s">
        <v>3152</v>
      </c>
      <c r="AX887" s="116" t="s">
        <v>3153</v>
      </c>
      <c r="AY887" s="116" t="s">
        <v>3152</v>
      </c>
      <c r="AZ887" s="116" t="s">
        <v>3153</v>
      </c>
      <c r="BA887" s="116" t="str">
        <f t="shared" si="427"/>
        <v>RGD</v>
      </c>
    </row>
    <row r="888" spans="48:53" hidden="1" x14ac:dyDescent="0.2">
      <c r="AV888" s="115" t="str">
        <f t="shared" si="426"/>
        <v>RGDSEACROFT HOSPTIAL WARD J</v>
      </c>
      <c r="AW888" s="116" t="s">
        <v>3120</v>
      </c>
      <c r="AX888" s="116" t="s">
        <v>3121</v>
      </c>
      <c r="AY888" s="116" t="s">
        <v>3120</v>
      </c>
      <c r="AZ888" s="116" t="s">
        <v>3121</v>
      </c>
      <c r="BA888" s="116" t="str">
        <f t="shared" si="427"/>
        <v>RGD</v>
      </c>
    </row>
    <row r="889" spans="48:53" hidden="1" x14ac:dyDescent="0.2">
      <c r="AV889" s="115" t="str">
        <f t="shared" si="426"/>
        <v>RGDSEACROFT ONE STOP SHOP</v>
      </c>
      <c r="AW889" s="116" t="s">
        <v>3126</v>
      </c>
      <c r="AX889" s="116" t="s">
        <v>3127</v>
      </c>
      <c r="AY889" s="116" t="s">
        <v>3126</v>
      </c>
      <c r="AZ889" s="116" t="s">
        <v>3127</v>
      </c>
      <c r="BA889" s="116" t="str">
        <f t="shared" si="427"/>
        <v>RGD</v>
      </c>
    </row>
    <row r="890" spans="48:53" hidden="1" x14ac:dyDescent="0.2">
      <c r="AV890" s="115" t="str">
        <f t="shared" si="426"/>
        <v>RGDSELBY WAR MEMORIAL HOSPITAL</v>
      </c>
      <c r="AW890" s="116" t="s">
        <v>3164</v>
      </c>
      <c r="AX890" s="116" t="s">
        <v>3165</v>
      </c>
      <c r="AY890" s="116" t="s">
        <v>3164</v>
      </c>
      <c r="AZ890" s="116" t="s">
        <v>3165</v>
      </c>
      <c r="BA890" s="116" t="str">
        <f t="shared" si="427"/>
        <v>RGD</v>
      </c>
    </row>
    <row r="891" spans="48:53" hidden="1" x14ac:dyDescent="0.2">
      <c r="AV891" s="115" t="str">
        <f t="shared" si="426"/>
        <v>RGDST GEORGE'S CRYPT</v>
      </c>
      <c r="AW891" s="116" t="s">
        <v>3102</v>
      </c>
      <c r="AX891" s="116" t="s">
        <v>3103</v>
      </c>
      <c r="AY891" s="116" t="s">
        <v>3102</v>
      </c>
      <c r="AZ891" s="116" t="s">
        <v>3103</v>
      </c>
      <c r="BA891" s="116" t="str">
        <f t="shared" si="427"/>
        <v>RGD</v>
      </c>
    </row>
    <row r="892" spans="48:53" hidden="1" x14ac:dyDescent="0.2">
      <c r="AV892" s="115" t="str">
        <f t="shared" si="426"/>
        <v>RGDST JAMES'S UNIVERSITY HOSPITAL</v>
      </c>
      <c r="AW892" s="116" t="s">
        <v>3083</v>
      </c>
      <c r="AX892" s="116" t="s">
        <v>3084</v>
      </c>
      <c r="AY892" s="116" t="s">
        <v>3083</v>
      </c>
      <c r="AZ892" s="116" t="s">
        <v>3084</v>
      </c>
      <c r="BA892" s="116" t="str">
        <f t="shared" si="427"/>
        <v>RGD</v>
      </c>
    </row>
    <row r="893" spans="48:53" hidden="1" x14ac:dyDescent="0.2">
      <c r="AV893" s="115" t="str">
        <f t="shared" si="426"/>
        <v>RGDST MARY'S HOSPITAL</v>
      </c>
      <c r="AW893" s="116" t="s">
        <v>3085</v>
      </c>
      <c r="AX893" s="116" t="s">
        <v>1253</v>
      </c>
      <c r="AY893" s="116" t="s">
        <v>3085</v>
      </c>
      <c r="AZ893" s="116" t="s">
        <v>1253</v>
      </c>
      <c r="BA893" s="116" t="str">
        <f t="shared" si="427"/>
        <v>RGD</v>
      </c>
    </row>
    <row r="894" spans="48:53" hidden="1" x14ac:dyDescent="0.2">
      <c r="AV894" s="115" t="str">
        <f t="shared" si="426"/>
        <v>RGDST. ANDREW'S COUNSELLING &amp; PSYCHOTHERAPY UNIT</v>
      </c>
      <c r="AW894" s="116" t="s">
        <v>3162</v>
      </c>
      <c r="AX894" s="116" t="s">
        <v>3163</v>
      </c>
      <c r="AY894" s="116" t="s">
        <v>3162</v>
      </c>
      <c r="AZ894" s="116" t="s">
        <v>3163</v>
      </c>
      <c r="BA894" s="116" t="str">
        <f t="shared" si="427"/>
        <v>RGD</v>
      </c>
    </row>
    <row r="895" spans="48:53" hidden="1" x14ac:dyDescent="0.2">
      <c r="AV895" s="115" t="str">
        <f t="shared" si="426"/>
        <v>RGDTEMPLARS CROFT</v>
      </c>
      <c r="AW895" s="116" t="s">
        <v>3118</v>
      </c>
      <c r="AX895" s="116" t="s">
        <v>3119</v>
      </c>
      <c r="AY895" s="116" t="s">
        <v>3118</v>
      </c>
      <c r="AZ895" s="116" t="s">
        <v>3119</v>
      </c>
      <c r="BA895" s="116" t="str">
        <f t="shared" si="427"/>
        <v>RGD</v>
      </c>
    </row>
    <row r="896" spans="48:53" hidden="1" x14ac:dyDescent="0.2">
      <c r="AV896" s="115" t="str">
        <f t="shared" si="426"/>
        <v>RGDTHE BEECHES</v>
      </c>
      <c r="AW896" s="116" t="s">
        <v>3096</v>
      </c>
      <c r="AX896" s="116" t="s">
        <v>3097</v>
      </c>
      <c r="AY896" s="116" t="s">
        <v>3096</v>
      </c>
      <c r="AZ896" s="116" t="s">
        <v>3097</v>
      </c>
      <c r="BA896" s="116" t="str">
        <f t="shared" si="427"/>
        <v>RGD</v>
      </c>
    </row>
    <row r="897" spans="48:53" hidden="1" x14ac:dyDescent="0.2">
      <c r="AV897" s="115" t="str">
        <f t="shared" si="426"/>
        <v>RGDTHE MOUNT</v>
      </c>
      <c r="AW897" s="116" t="s">
        <v>3076</v>
      </c>
      <c r="AX897" s="116" t="s">
        <v>2539</v>
      </c>
      <c r="AY897" s="116" t="s">
        <v>3076</v>
      </c>
      <c r="AZ897" s="116" t="s">
        <v>2539</v>
      </c>
      <c r="BA897" s="116" t="str">
        <f t="shared" si="427"/>
        <v>RGD</v>
      </c>
    </row>
    <row r="898" spans="48:53" hidden="1" x14ac:dyDescent="0.2">
      <c r="AV898" s="115" t="str">
        <f t="shared" si="426"/>
        <v>RGDTHE OVAL</v>
      </c>
      <c r="AW898" s="116" t="s">
        <v>3090</v>
      </c>
      <c r="AX898" s="116" t="s">
        <v>3091</v>
      </c>
      <c r="AY898" s="116" t="s">
        <v>3090</v>
      </c>
      <c r="AZ898" s="116" t="s">
        <v>3091</v>
      </c>
      <c r="BA898" s="116" t="str">
        <f t="shared" si="427"/>
        <v>RGD</v>
      </c>
    </row>
    <row r="899" spans="48:53" hidden="1" x14ac:dyDescent="0.2">
      <c r="AV899" s="115" t="str">
        <f t="shared" si="426"/>
        <v>RGDTOWNGATE HOUSE</v>
      </c>
      <c r="AW899" s="116" t="s">
        <v>9008</v>
      </c>
      <c r="AX899" s="116" t="s">
        <v>9196</v>
      </c>
      <c r="AY899" s="116" t="s">
        <v>9008</v>
      </c>
      <c r="AZ899" s="116" t="s">
        <v>9196</v>
      </c>
      <c r="BA899" s="116" t="str">
        <f t="shared" si="427"/>
        <v>RGD</v>
      </c>
    </row>
    <row r="900" spans="48:53" hidden="1" x14ac:dyDescent="0.2">
      <c r="AV900" s="115" t="str">
        <f t="shared" si="426"/>
        <v>RGDWHARFEDALE GENERAL HOSPITAL</v>
      </c>
      <c r="AW900" s="116" t="s">
        <v>3077</v>
      </c>
      <c r="AX900" s="116" t="s">
        <v>3078</v>
      </c>
      <c r="AY900" s="116" t="s">
        <v>3077</v>
      </c>
      <c r="AZ900" s="116" t="s">
        <v>3078</v>
      </c>
      <c r="BA900" s="116" t="str">
        <f t="shared" si="427"/>
        <v>RGD</v>
      </c>
    </row>
    <row r="901" spans="48:53" hidden="1" x14ac:dyDescent="0.2">
      <c r="AV901" s="115" t="str">
        <f t="shared" si="426"/>
        <v>RGDWHITBY HOSPITAL</v>
      </c>
      <c r="AW901" s="116" t="s">
        <v>3170</v>
      </c>
      <c r="AX901" s="116" t="s">
        <v>3171</v>
      </c>
      <c r="AY901" s="116" t="s">
        <v>3170</v>
      </c>
      <c r="AZ901" s="116" t="s">
        <v>3171</v>
      </c>
      <c r="BA901" s="116" t="str">
        <f t="shared" si="427"/>
        <v>RGD</v>
      </c>
    </row>
    <row r="902" spans="48:53" hidden="1" x14ac:dyDescent="0.2">
      <c r="AV902" s="115" t="str">
        <f t="shared" si="426"/>
        <v>RGDWHITE HORSE VIEW</v>
      </c>
      <c r="AW902" s="116" t="s">
        <v>3154</v>
      </c>
      <c r="AX902" s="116" t="s">
        <v>3155</v>
      </c>
      <c r="AY902" s="116" t="s">
        <v>3154</v>
      </c>
      <c r="AZ902" s="116" t="s">
        <v>3155</v>
      </c>
      <c r="BA902" s="116" t="str">
        <f t="shared" si="427"/>
        <v>RGD</v>
      </c>
    </row>
    <row r="903" spans="48:53" hidden="1" x14ac:dyDescent="0.2">
      <c r="AV903" s="115" t="str">
        <f t="shared" si="426"/>
        <v>RGDWORSLEY COURT</v>
      </c>
      <c r="AW903" s="116" t="s">
        <v>9009</v>
      </c>
      <c r="AX903" s="116" t="s">
        <v>9197</v>
      </c>
      <c r="AY903" s="116" t="s">
        <v>9009</v>
      </c>
      <c r="AZ903" s="116" t="s">
        <v>9197</v>
      </c>
      <c r="BA903" s="116" t="str">
        <f t="shared" si="427"/>
        <v>RGD</v>
      </c>
    </row>
    <row r="904" spans="48:53" hidden="1" x14ac:dyDescent="0.2">
      <c r="AV904" s="115" t="str">
        <f t="shared" si="426"/>
        <v>RGDYORK DISTRICT HOSPITAL</v>
      </c>
      <c r="AW904" s="116" t="s">
        <v>3166</v>
      </c>
      <c r="AX904" s="116" t="s">
        <v>3167</v>
      </c>
      <c r="AY904" s="116" t="s">
        <v>3166</v>
      </c>
      <c r="AZ904" s="116" t="s">
        <v>3167</v>
      </c>
      <c r="BA904" s="116" t="str">
        <f t="shared" si="427"/>
        <v>RGD</v>
      </c>
    </row>
    <row r="905" spans="48:53" hidden="1" x14ac:dyDescent="0.2">
      <c r="AV905" s="115" t="str">
        <f t="shared" si="426"/>
        <v>RGDYORK TOWERS</v>
      </c>
      <c r="AW905" s="116" t="s">
        <v>3098</v>
      </c>
      <c r="AX905" s="116" t="s">
        <v>3099</v>
      </c>
      <c r="AY905" s="116" t="s">
        <v>3098</v>
      </c>
      <c r="AZ905" s="116" t="s">
        <v>3099</v>
      </c>
      <c r="BA905" s="116" t="str">
        <f t="shared" si="427"/>
        <v>RGD</v>
      </c>
    </row>
    <row r="906" spans="48:53" hidden="1" x14ac:dyDescent="0.2">
      <c r="AV906" s="115" t="str">
        <f t="shared" si="426"/>
        <v>RGMPAPWORTH HOSPITAL - RGM21</v>
      </c>
      <c r="AW906" s="116" t="s">
        <v>856</v>
      </c>
      <c r="AX906" s="116" t="s">
        <v>10333</v>
      </c>
      <c r="AY906" s="116" t="s">
        <v>856</v>
      </c>
      <c r="AZ906" s="116" t="s">
        <v>9198</v>
      </c>
      <c r="BA906" s="116" t="str">
        <f t="shared" si="427"/>
        <v>RGM</v>
      </c>
    </row>
    <row r="907" spans="48:53" hidden="1" x14ac:dyDescent="0.2">
      <c r="AV907" s="115" t="str">
        <f t="shared" si="426"/>
        <v>RGNHINCHINGBROOKE HOSPITAL</v>
      </c>
      <c r="AW907" s="116" t="s">
        <v>10850</v>
      </c>
      <c r="AX907" s="116" t="s">
        <v>7650</v>
      </c>
      <c r="AY907" s="116" t="s">
        <v>10850</v>
      </c>
      <c r="AZ907" s="116" t="s">
        <v>7650</v>
      </c>
      <c r="BA907" s="116" t="str">
        <f t="shared" si="427"/>
        <v>RGN</v>
      </c>
    </row>
    <row r="908" spans="48:53" hidden="1" x14ac:dyDescent="0.2">
      <c r="AV908" s="115" t="str">
        <f t="shared" si="426"/>
        <v>RGNPETERBOROUGH CITY HOSPITAL - RGN80</v>
      </c>
      <c r="AW908" s="116" t="s">
        <v>858</v>
      </c>
      <c r="AX908" s="116" t="s">
        <v>10334</v>
      </c>
      <c r="AY908" s="116" t="s">
        <v>858</v>
      </c>
      <c r="AZ908" s="116" t="s">
        <v>9199</v>
      </c>
      <c r="BA908" s="116" t="str">
        <f t="shared" si="427"/>
        <v>RGN</v>
      </c>
    </row>
    <row r="909" spans="48:53" hidden="1" x14ac:dyDescent="0.2">
      <c r="AV909" s="115" t="str">
        <f t="shared" si="426"/>
        <v>RGNSTAMFORD AND RUTLAND HOSPITAL - RGN49</v>
      </c>
      <c r="AW909" s="116" t="s">
        <v>859</v>
      </c>
      <c r="AX909" s="116" t="s">
        <v>10335</v>
      </c>
      <c r="AY909" s="116" t="s">
        <v>859</v>
      </c>
      <c r="AZ909" s="116" t="s">
        <v>9200</v>
      </c>
      <c r="BA909" s="116" t="str">
        <f t="shared" si="427"/>
        <v>RGN</v>
      </c>
    </row>
    <row r="910" spans="48:53" hidden="1" x14ac:dyDescent="0.2">
      <c r="AV910" s="115" t="str">
        <f t="shared" si="426"/>
        <v>RGNTHE HUNTINGDON NHS TREATMENT CENTRE</v>
      </c>
      <c r="AW910" s="116" t="s">
        <v>10851</v>
      </c>
      <c r="AX910" s="116" t="s">
        <v>10852</v>
      </c>
      <c r="AY910" s="116" t="s">
        <v>10851</v>
      </c>
      <c r="AZ910" s="116" t="s">
        <v>10852</v>
      </c>
      <c r="BA910" s="116" t="str">
        <f t="shared" si="427"/>
        <v>RGN</v>
      </c>
    </row>
    <row r="911" spans="48:53" hidden="1" x14ac:dyDescent="0.2">
      <c r="AV911" s="115" t="str">
        <f t="shared" si="426"/>
        <v>RGPBECCLES AND DISTRICT HOSPITAL - RGP73</v>
      </c>
      <c r="AW911" s="116" t="s">
        <v>860</v>
      </c>
      <c r="AX911" s="116" t="s">
        <v>10336</v>
      </c>
      <c r="AY911" s="116" t="s">
        <v>860</v>
      </c>
      <c r="AZ911" s="116" t="s">
        <v>2175</v>
      </c>
      <c r="BA911" s="116" t="str">
        <f t="shared" si="427"/>
        <v>RGP</v>
      </c>
    </row>
    <row r="912" spans="48:53" hidden="1" x14ac:dyDescent="0.2">
      <c r="AV912" s="115" t="str">
        <f t="shared" si="426"/>
        <v>RGPJAMES PAGET UNIVERSITY HOSPITAL - RGP75</v>
      </c>
      <c r="AW912" s="116" t="s">
        <v>861</v>
      </c>
      <c r="AX912" s="116" t="s">
        <v>10337</v>
      </c>
      <c r="AY912" s="116" t="s">
        <v>861</v>
      </c>
      <c r="AZ912" s="116" t="s">
        <v>9201</v>
      </c>
      <c r="BA912" s="116" t="str">
        <f t="shared" si="427"/>
        <v>RGP</v>
      </c>
    </row>
    <row r="913" spans="48:53" hidden="1" x14ac:dyDescent="0.2">
      <c r="AV913" s="115" t="str">
        <f t="shared" si="426"/>
        <v>RGPLOWESTOFT HOSPITAL - RGP72</v>
      </c>
      <c r="AW913" s="116" t="s">
        <v>862</v>
      </c>
      <c r="AX913" s="116" t="s">
        <v>10338</v>
      </c>
      <c r="AY913" s="116" t="s">
        <v>862</v>
      </c>
      <c r="AZ913" s="116" t="s">
        <v>9202</v>
      </c>
      <c r="BA913" s="116" t="str">
        <f t="shared" si="427"/>
        <v>RGP</v>
      </c>
    </row>
    <row r="914" spans="48:53" hidden="1" x14ac:dyDescent="0.2">
      <c r="AV914" s="115" t="str">
        <f t="shared" si="426"/>
        <v>RGPNORTHGATE HOSPITAL - RGP77</v>
      </c>
      <c r="AW914" s="116" t="s">
        <v>863</v>
      </c>
      <c r="AX914" s="116" t="s">
        <v>10339</v>
      </c>
      <c r="AY914" s="116" t="s">
        <v>863</v>
      </c>
      <c r="AZ914" s="116" t="s">
        <v>2145</v>
      </c>
      <c r="BA914" s="116" t="str">
        <f t="shared" si="427"/>
        <v>RGP</v>
      </c>
    </row>
    <row r="915" spans="48:53" hidden="1" x14ac:dyDescent="0.2">
      <c r="AV915" s="115" t="str">
        <f t="shared" si="426"/>
        <v>RGPPATRICK STEAD HOSPITAL - RGP82</v>
      </c>
      <c r="AW915" s="116" t="s">
        <v>864</v>
      </c>
      <c r="AX915" s="116" t="s">
        <v>10340</v>
      </c>
      <c r="AY915" s="116" t="s">
        <v>864</v>
      </c>
      <c r="AZ915" s="116" t="s">
        <v>2173</v>
      </c>
      <c r="BA915" s="116" t="str">
        <f t="shared" si="427"/>
        <v>RGP</v>
      </c>
    </row>
    <row r="916" spans="48:53" hidden="1" x14ac:dyDescent="0.2">
      <c r="AV916" s="115" t="str">
        <f t="shared" si="426"/>
        <v>RGPSOUTHWOLD HOSPITAL - RGP83</v>
      </c>
      <c r="AW916" s="116" t="s">
        <v>865</v>
      </c>
      <c r="AX916" s="116" t="s">
        <v>10341</v>
      </c>
      <c r="AY916" s="116" t="s">
        <v>865</v>
      </c>
      <c r="AZ916" s="116" t="s">
        <v>2177</v>
      </c>
      <c r="BA916" s="116" t="str">
        <f t="shared" si="427"/>
        <v>RGP</v>
      </c>
    </row>
    <row r="917" spans="48:53" hidden="1" x14ac:dyDescent="0.2">
      <c r="AV917" s="115" t="str">
        <f t="shared" si="426"/>
        <v>RGQALDEBURGH HOSPITAL</v>
      </c>
      <c r="AW917" s="116" t="s">
        <v>11005</v>
      </c>
      <c r="AX917" s="116" t="s">
        <v>11006</v>
      </c>
      <c r="AY917" s="116" t="s">
        <v>11005</v>
      </c>
      <c r="AZ917" s="116" t="s">
        <v>11006</v>
      </c>
      <c r="BA917" s="116" t="str">
        <f t="shared" si="427"/>
        <v>RGQ</v>
      </c>
    </row>
    <row r="918" spans="48:53" hidden="1" x14ac:dyDescent="0.2">
      <c r="AV918" s="115" t="str">
        <f t="shared" si="426"/>
        <v>RGQBLUEBIRD LODGE</v>
      </c>
      <c r="AW918" s="116" t="s">
        <v>11007</v>
      </c>
      <c r="AX918" s="116" t="s">
        <v>11008</v>
      </c>
      <c r="AY918" s="116" t="s">
        <v>11007</v>
      </c>
      <c r="AZ918" s="116" t="s">
        <v>11008</v>
      </c>
      <c r="BA918" s="116" t="str">
        <f t="shared" si="427"/>
        <v>RGQ</v>
      </c>
    </row>
    <row r="919" spans="48:53" hidden="1" x14ac:dyDescent="0.2">
      <c r="AV919" s="115" t="str">
        <f t="shared" si="426"/>
        <v>RGQFELIXSTOWE HOSPITAL</v>
      </c>
      <c r="AW919" s="116" t="s">
        <v>11009</v>
      </c>
      <c r="AX919" s="116" t="s">
        <v>11010</v>
      </c>
      <c r="AY919" s="116" t="s">
        <v>11009</v>
      </c>
      <c r="AZ919" s="116" t="s">
        <v>11010</v>
      </c>
      <c r="BA919" s="116" t="str">
        <f t="shared" si="427"/>
        <v>RGQ</v>
      </c>
    </row>
    <row r="920" spans="48:53" hidden="1" x14ac:dyDescent="0.2">
      <c r="AV920" s="115" t="str">
        <f t="shared" si="426"/>
        <v>RGQTHE IPSWICH HOSPITAL NHS TRUST - RGQ02</v>
      </c>
      <c r="AW920" s="116" t="s">
        <v>866</v>
      </c>
      <c r="AX920" s="116" t="s">
        <v>10342</v>
      </c>
      <c r="AY920" s="116" t="s">
        <v>866</v>
      </c>
      <c r="AZ920" s="116" t="s">
        <v>9203</v>
      </c>
      <c r="BA920" s="116" t="str">
        <f t="shared" si="427"/>
        <v>RGQ</v>
      </c>
    </row>
    <row r="921" spans="48:53" hidden="1" x14ac:dyDescent="0.2">
      <c r="AV921" s="115" t="str">
        <f t="shared" si="426"/>
        <v>RGRGROVE LANE SURGERY - RGR62</v>
      </c>
      <c r="AW921" s="116" t="s">
        <v>867</v>
      </c>
      <c r="AX921" s="116" t="s">
        <v>10343</v>
      </c>
      <c r="AY921" s="116" t="s">
        <v>867</v>
      </c>
      <c r="AZ921" s="116" t="s">
        <v>9204</v>
      </c>
      <c r="BA921" s="116" t="str">
        <f t="shared" si="427"/>
        <v>RGR</v>
      </c>
    </row>
    <row r="922" spans="48:53" hidden="1" x14ac:dyDescent="0.2">
      <c r="AV922" s="115" t="str">
        <f t="shared" si="426"/>
        <v>RGRTHINGOE HOUSE - RGR99</v>
      </c>
      <c r="AW922" s="116" t="s">
        <v>868</v>
      </c>
      <c r="AX922" s="116" t="s">
        <v>10344</v>
      </c>
      <c r="AY922" s="116" t="s">
        <v>868</v>
      </c>
      <c r="AZ922" s="116" t="s">
        <v>9205</v>
      </c>
      <c r="BA922" s="116" t="str">
        <f t="shared" si="427"/>
        <v>RGR</v>
      </c>
    </row>
    <row r="923" spans="48:53" hidden="1" x14ac:dyDescent="0.2">
      <c r="AV923" s="115" t="str">
        <f t="shared" si="426"/>
        <v>RGRWEST SUFFOLK HOSPITAL - RGR50</v>
      </c>
      <c r="AW923" s="116" t="s">
        <v>869</v>
      </c>
      <c r="AX923" s="116" t="s">
        <v>10345</v>
      </c>
      <c r="AY923" s="116" t="s">
        <v>869</v>
      </c>
      <c r="AZ923" s="116" t="s">
        <v>5480</v>
      </c>
      <c r="BA923" s="116" t="str">
        <f t="shared" si="427"/>
        <v>RGR</v>
      </c>
    </row>
    <row r="924" spans="48:53" hidden="1" x14ac:dyDescent="0.2">
      <c r="AV924" s="115" t="str">
        <f t="shared" si="426"/>
        <v>RGTADDENBROOKE'S HOSPITAL - RGT01</v>
      </c>
      <c r="AW924" s="116" t="s">
        <v>870</v>
      </c>
      <c r="AX924" s="116" t="s">
        <v>10346</v>
      </c>
      <c r="AY924" s="116" t="s">
        <v>870</v>
      </c>
      <c r="AZ924" s="116" t="s">
        <v>9206</v>
      </c>
      <c r="BA924" s="116" t="str">
        <f t="shared" si="427"/>
        <v>RGT</v>
      </c>
    </row>
    <row r="925" spans="48:53" hidden="1" x14ac:dyDescent="0.2">
      <c r="AV925" s="115" t="str">
        <f t="shared" si="426"/>
        <v>RGTNEWMARKET HOSPITAL - RGT48</v>
      </c>
      <c r="AW925" s="116" t="s">
        <v>626</v>
      </c>
      <c r="AX925" s="116" t="s">
        <v>10347</v>
      </c>
      <c r="AY925" s="116" t="s">
        <v>626</v>
      </c>
      <c r="AZ925" s="116" t="s">
        <v>2189</v>
      </c>
      <c r="BA925" s="116" t="str">
        <f t="shared" si="427"/>
        <v>RGT</v>
      </c>
    </row>
    <row r="926" spans="48:53" hidden="1" x14ac:dyDescent="0.2">
      <c r="AV926" s="115" t="str">
        <f t="shared" si="426"/>
        <v>RGTROSIE HOSPITAL - RGT32</v>
      </c>
      <c r="AW926" s="116" t="s">
        <v>627</v>
      </c>
      <c r="AX926" s="116" t="s">
        <v>10348</v>
      </c>
      <c r="AY926" s="116" t="s">
        <v>627</v>
      </c>
      <c r="AZ926" s="116" t="s">
        <v>9207</v>
      </c>
      <c r="BA926" s="116" t="str">
        <f t="shared" si="427"/>
        <v>RGT</v>
      </c>
    </row>
    <row r="927" spans="48:53" hidden="1" x14ac:dyDescent="0.2">
      <c r="AV927" s="115" t="str">
        <f t="shared" si="426"/>
        <v>RGTROYSTON HOSPITAL - RGT49</v>
      </c>
      <c r="AW927" s="116" t="s">
        <v>628</v>
      </c>
      <c r="AX927" s="116" t="s">
        <v>10349</v>
      </c>
      <c r="AY927" s="116" t="s">
        <v>628</v>
      </c>
      <c r="AZ927" s="116" t="s">
        <v>7286</v>
      </c>
      <c r="BA927" s="116" t="str">
        <f t="shared" si="427"/>
        <v>RGT</v>
      </c>
    </row>
    <row r="928" spans="48:53" hidden="1" x14ac:dyDescent="0.2">
      <c r="AV928" s="115" t="str">
        <f t="shared" si="426"/>
        <v>RGTSAFFRON WALDEN COMMUNITY HOSPITAL - RGT50</v>
      </c>
      <c r="AW928" s="116" t="s">
        <v>1031</v>
      </c>
      <c r="AX928" s="116" t="s">
        <v>10350</v>
      </c>
      <c r="AY928" s="116" t="s">
        <v>1031</v>
      </c>
      <c r="AZ928" s="116" t="s">
        <v>5543</v>
      </c>
      <c r="BA928" s="116" t="str">
        <f t="shared" si="427"/>
        <v>RGT</v>
      </c>
    </row>
    <row r="929" spans="48:53" hidden="1" x14ac:dyDescent="0.2">
      <c r="AV929" s="115" t="str">
        <f t="shared" si="426"/>
        <v>RH5BARNFIELD UNIT (MINEHEAD DAY HOSPITAL)</v>
      </c>
      <c r="AW929" s="116" t="s">
        <v>3210</v>
      </c>
      <c r="AX929" s="116" t="s">
        <v>3211</v>
      </c>
      <c r="AY929" s="116" t="s">
        <v>3210</v>
      </c>
      <c r="AZ929" s="116" t="s">
        <v>3211</v>
      </c>
      <c r="BA929" s="116" t="str">
        <f t="shared" si="427"/>
        <v>RH5</v>
      </c>
    </row>
    <row r="930" spans="48:53" hidden="1" x14ac:dyDescent="0.2">
      <c r="AV930" s="115" t="str">
        <f t="shared" si="426"/>
        <v>RH5BLACK SWAN</v>
      </c>
      <c r="AW930" s="116" t="s">
        <v>3192</v>
      </c>
      <c r="AX930" s="116" t="s">
        <v>3193</v>
      </c>
      <c r="AY930" s="116" t="s">
        <v>3192</v>
      </c>
      <c r="AZ930" s="116" t="s">
        <v>3193</v>
      </c>
      <c r="BA930" s="116" t="str">
        <f t="shared" si="427"/>
        <v>RH5</v>
      </c>
    </row>
    <row r="931" spans="48:53" hidden="1" x14ac:dyDescent="0.2">
      <c r="AV931" s="115" t="str">
        <f t="shared" si="426"/>
        <v>RH5BRIDGWATER COMMUNITY HOSPITAL</v>
      </c>
      <c r="AW931" s="116" t="s">
        <v>3244</v>
      </c>
      <c r="AX931" s="116" t="s">
        <v>3245</v>
      </c>
      <c r="AY931" s="116" t="s">
        <v>3244</v>
      </c>
      <c r="AZ931" s="116" t="s">
        <v>3245</v>
      </c>
      <c r="BA931" s="116" t="str">
        <f t="shared" si="427"/>
        <v>RH5</v>
      </c>
    </row>
    <row r="932" spans="48:53" hidden="1" x14ac:dyDescent="0.2">
      <c r="AV932" s="115" t="str">
        <f t="shared" si="426"/>
        <v>RH5BRIDGWATER HOSPITAL</v>
      </c>
      <c r="AW932" s="116" t="s">
        <v>3216</v>
      </c>
      <c r="AX932" s="116" t="s">
        <v>3217</v>
      </c>
      <c r="AY932" s="116" t="s">
        <v>3216</v>
      </c>
      <c r="AZ932" s="116" t="s">
        <v>3217</v>
      </c>
      <c r="BA932" s="116" t="str">
        <f t="shared" si="427"/>
        <v>RH5</v>
      </c>
    </row>
    <row r="933" spans="48:53" hidden="1" x14ac:dyDescent="0.2">
      <c r="AV933" s="115" t="str">
        <f t="shared" si="426"/>
        <v>RH5BROADWAY REHABILITATION SERVICE (ASH WARD)</v>
      </c>
      <c r="AW933" s="116" t="s">
        <v>8159</v>
      </c>
      <c r="AX933" s="116" t="s">
        <v>9208</v>
      </c>
      <c r="AY933" s="116" t="s">
        <v>8159</v>
      </c>
      <c r="AZ933" s="116" t="s">
        <v>9208</v>
      </c>
      <c r="BA933" s="116" t="str">
        <f t="shared" si="427"/>
        <v>RH5</v>
      </c>
    </row>
    <row r="934" spans="48:53" hidden="1" x14ac:dyDescent="0.2">
      <c r="AV934" s="115" t="str">
        <f t="shared" si="426"/>
        <v>RH5BROADWAY REHABILITATION SERVICE (WILLOW WARD)</v>
      </c>
      <c r="AW934" s="116" t="s">
        <v>8160</v>
      </c>
      <c r="AX934" s="116" t="s">
        <v>9209</v>
      </c>
      <c r="AY934" s="116" t="s">
        <v>8160</v>
      </c>
      <c r="AZ934" s="116" t="s">
        <v>9209</v>
      </c>
      <c r="BA934" s="116" t="str">
        <f t="shared" si="427"/>
        <v>RH5</v>
      </c>
    </row>
    <row r="935" spans="48:53" hidden="1" x14ac:dyDescent="0.2">
      <c r="AV935" s="115" t="str">
        <f t="shared" si="426"/>
        <v>RH5BURNHAM ON SEA WAR MEMORIAL HOSPITAL</v>
      </c>
      <c r="AW935" s="116" t="s">
        <v>3218</v>
      </c>
      <c r="AX935" s="116" t="s">
        <v>3219</v>
      </c>
      <c r="AY935" s="116" t="s">
        <v>3218</v>
      </c>
      <c r="AZ935" s="116" t="s">
        <v>3219</v>
      </c>
      <c r="BA935" s="116" t="str">
        <f t="shared" si="427"/>
        <v>RH5</v>
      </c>
    </row>
    <row r="936" spans="48:53" hidden="1" x14ac:dyDescent="0.2">
      <c r="AV936" s="115" t="str">
        <f t="shared" si="426"/>
        <v>RH5BURTONS ORCHARD</v>
      </c>
      <c r="AW936" s="116" t="s">
        <v>3204</v>
      </c>
      <c r="AX936" s="116" t="s">
        <v>3205</v>
      </c>
      <c r="AY936" s="116" t="s">
        <v>3204</v>
      </c>
      <c r="AZ936" s="116" t="s">
        <v>3205</v>
      </c>
      <c r="BA936" s="116" t="str">
        <f t="shared" si="427"/>
        <v>RH5</v>
      </c>
    </row>
    <row r="937" spans="48:53" hidden="1" x14ac:dyDescent="0.2">
      <c r="AV937" s="115" t="str">
        <f t="shared" si="426"/>
        <v>RH5CEDAR LODGE</v>
      </c>
      <c r="AW937" s="116" t="s">
        <v>3196</v>
      </c>
      <c r="AX937" s="116" t="s">
        <v>3197</v>
      </c>
      <c r="AY937" s="116" t="s">
        <v>3196</v>
      </c>
      <c r="AZ937" s="116" t="s">
        <v>3197</v>
      </c>
      <c r="BA937" s="116" t="str">
        <f t="shared" si="427"/>
        <v>RH5</v>
      </c>
    </row>
    <row r="938" spans="48:53" hidden="1" x14ac:dyDescent="0.2">
      <c r="AV938" s="115" t="str">
        <f t="shared" ref="AV938:AV1001" si="428">CONCATENATE(LEFT(AW938, 3),AX938)</f>
        <v>RH5CHARD HOSPITAL</v>
      </c>
      <c r="AW938" s="116" t="s">
        <v>3214</v>
      </c>
      <c r="AX938" s="116" t="s">
        <v>3215</v>
      </c>
      <c r="AY938" s="116" t="s">
        <v>3214</v>
      </c>
      <c r="AZ938" s="116" t="s">
        <v>3215</v>
      </c>
      <c r="BA938" s="116" t="str">
        <f t="shared" ref="BA938:BA1001" si="429">LEFT(AY938,3)</f>
        <v>RH5</v>
      </c>
    </row>
    <row r="939" spans="48:53" hidden="1" x14ac:dyDescent="0.2">
      <c r="AV939" s="115" t="str">
        <f t="shared" si="428"/>
        <v>RH5CHEDDON LODGE</v>
      </c>
      <c r="AW939" s="116" t="s">
        <v>3198</v>
      </c>
      <c r="AX939" s="116" t="s">
        <v>3199</v>
      </c>
      <c r="AY939" s="116" t="s">
        <v>3198</v>
      </c>
      <c r="AZ939" s="116" t="s">
        <v>3199</v>
      </c>
      <c r="BA939" s="116" t="str">
        <f t="shared" si="429"/>
        <v>RH5</v>
      </c>
    </row>
    <row r="940" spans="48:53" hidden="1" x14ac:dyDescent="0.2">
      <c r="AV940" s="115" t="str">
        <f t="shared" si="428"/>
        <v>RH5CREWKERNE HOSPITAL</v>
      </c>
      <c r="AW940" s="116" t="s">
        <v>3228</v>
      </c>
      <c r="AX940" s="116" t="s">
        <v>3229</v>
      </c>
      <c r="AY940" s="116" t="s">
        <v>3228</v>
      </c>
      <c r="AZ940" s="116" t="s">
        <v>3229</v>
      </c>
      <c r="BA940" s="116" t="str">
        <f t="shared" si="429"/>
        <v>RH5</v>
      </c>
    </row>
    <row r="941" spans="48:53" hidden="1" x14ac:dyDescent="0.2">
      <c r="AV941" s="115" t="str">
        <f t="shared" si="428"/>
        <v>RH5DENE BARTON COMMUNITY UNIT</v>
      </c>
      <c r="AW941" s="116" t="s">
        <v>3234</v>
      </c>
      <c r="AX941" s="116" t="s">
        <v>3235</v>
      </c>
      <c r="AY941" s="116" t="s">
        <v>3234</v>
      </c>
      <c r="AZ941" s="116" t="s">
        <v>3235</v>
      </c>
      <c r="BA941" s="116" t="str">
        <f t="shared" si="429"/>
        <v>RH5</v>
      </c>
    </row>
    <row r="942" spans="48:53" hidden="1" x14ac:dyDescent="0.2">
      <c r="AV942" s="115" t="str">
        <f t="shared" si="428"/>
        <v>RH5FROME COMMUNITY HOSPITAL</v>
      </c>
      <c r="AW942" s="116" t="s">
        <v>3236</v>
      </c>
      <c r="AX942" s="116" t="s">
        <v>3237</v>
      </c>
      <c r="AY942" s="116" t="s">
        <v>3236</v>
      </c>
      <c r="AZ942" s="116" t="s">
        <v>3237</v>
      </c>
      <c r="BA942" s="116" t="str">
        <f t="shared" si="429"/>
        <v>RH5</v>
      </c>
    </row>
    <row r="943" spans="48:53" hidden="1" x14ac:dyDescent="0.2">
      <c r="AV943" s="115" t="str">
        <f t="shared" si="428"/>
        <v>RH5GLASTONBURY PCDS</v>
      </c>
      <c r="AW943" s="116" t="s">
        <v>3240</v>
      </c>
      <c r="AX943" s="116" t="s">
        <v>3241</v>
      </c>
      <c r="AY943" s="116" t="s">
        <v>3240</v>
      </c>
      <c r="AZ943" s="116" t="s">
        <v>3241</v>
      </c>
      <c r="BA943" s="116" t="str">
        <f t="shared" si="429"/>
        <v>RH5</v>
      </c>
    </row>
    <row r="944" spans="48:53" hidden="1" x14ac:dyDescent="0.2">
      <c r="AV944" s="115" t="str">
        <f t="shared" si="428"/>
        <v>RH5HOLFORD</v>
      </c>
      <c r="AW944" s="116" t="s">
        <v>3186</v>
      </c>
      <c r="AX944" s="116" t="s">
        <v>3187</v>
      </c>
      <c r="AY944" s="116" t="s">
        <v>3186</v>
      </c>
      <c r="AZ944" s="116" t="s">
        <v>3187</v>
      </c>
      <c r="BA944" s="116" t="str">
        <f t="shared" si="429"/>
        <v>RH5</v>
      </c>
    </row>
    <row r="945" spans="48:53" hidden="1" x14ac:dyDescent="0.2">
      <c r="AV945" s="115" t="str">
        <f t="shared" si="428"/>
        <v>RH5INTERSTEP CYBERCAFE</v>
      </c>
      <c r="AW945" s="116" t="s">
        <v>3200</v>
      </c>
      <c r="AX945" s="116" t="s">
        <v>3201</v>
      </c>
      <c r="AY945" s="116" t="s">
        <v>3200</v>
      </c>
      <c r="AZ945" s="116" t="s">
        <v>3201</v>
      </c>
      <c r="BA945" s="116" t="str">
        <f t="shared" si="429"/>
        <v>RH5</v>
      </c>
    </row>
    <row r="946" spans="48:53" hidden="1" x14ac:dyDescent="0.2">
      <c r="AV946" s="115" t="str">
        <f t="shared" si="428"/>
        <v>RH5MAGNOLIA</v>
      </c>
      <c r="AW946" s="116" t="s">
        <v>3174</v>
      </c>
      <c r="AX946" s="116" t="s">
        <v>3175</v>
      </c>
      <c r="AY946" s="116" t="s">
        <v>3174</v>
      </c>
      <c r="AZ946" s="116" t="s">
        <v>3175</v>
      </c>
      <c r="BA946" s="116" t="str">
        <f t="shared" si="429"/>
        <v>RH5</v>
      </c>
    </row>
    <row r="947" spans="48:53" hidden="1" x14ac:dyDescent="0.2">
      <c r="AV947" s="115" t="str">
        <f t="shared" si="428"/>
        <v>RH5MINEHEAD COMMUNITY HOSPITAL</v>
      </c>
      <c r="AW947" s="116" t="s">
        <v>3220</v>
      </c>
      <c r="AX947" s="116" t="s">
        <v>3221</v>
      </c>
      <c r="AY947" s="116" t="s">
        <v>3220</v>
      </c>
      <c r="AZ947" s="116" t="s">
        <v>3221</v>
      </c>
      <c r="BA947" s="116" t="str">
        <f t="shared" si="429"/>
        <v>RH5</v>
      </c>
    </row>
    <row r="948" spans="48:53" hidden="1" x14ac:dyDescent="0.2">
      <c r="AV948" s="115" t="str">
        <f t="shared" si="428"/>
        <v>RH5OLDER PERSONS (CRANLEIGH)</v>
      </c>
      <c r="AW948" s="116" t="s">
        <v>3208</v>
      </c>
      <c r="AX948" s="116" t="s">
        <v>3209</v>
      </c>
      <c r="AY948" s="116" t="s">
        <v>3208</v>
      </c>
      <c r="AZ948" s="116" t="s">
        <v>3209</v>
      </c>
      <c r="BA948" s="116" t="str">
        <f t="shared" si="429"/>
        <v>RH5</v>
      </c>
    </row>
    <row r="949" spans="48:53" hidden="1" x14ac:dyDescent="0.2">
      <c r="AV949" s="115" t="str">
        <f t="shared" si="428"/>
        <v>RH5PYRLAND</v>
      </c>
      <c r="AW949" s="116" t="s">
        <v>3182</v>
      </c>
      <c r="AX949" s="116" t="s">
        <v>3183</v>
      </c>
      <c r="AY949" s="116" t="s">
        <v>3182</v>
      </c>
      <c r="AZ949" s="116" t="s">
        <v>3183</v>
      </c>
      <c r="BA949" s="116" t="str">
        <f t="shared" si="429"/>
        <v>RH5</v>
      </c>
    </row>
    <row r="950" spans="48:53" hidden="1" x14ac:dyDescent="0.2">
      <c r="AV950" s="115" t="str">
        <f t="shared" si="428"/>
        <v>RH5RIDLEY DAY HOSPITAL</v>
      </c>
      <c r="AW950" s="116" t="s">
        <v>3190</v>
      </c>
      <c r="AX950" s="116" t="s">
        <v>3191</v>
      </c>
      <c r="AY950" s="116" t="s">
        <v>3190</v>
      </c>
      <c r="AZ950" s="116" t="s">
        <v>3191</v>
      </c>
      <c r="BA950" s="116" t="str">
        <f t="shared" si="429"/>
        <v>RH5</v>
      </c>
    </row>
    <row r="951" spans="48:53" hidden="1" x14ac:dyDescent="0.2">
      <c r="AV951" s="115" t="str">
        <f t="shared" si="428"/>
        <v>RH5ROWAN</v>
      </c>
      <c r="AW951" s="116" t="s">
        <v>3184</v>
      </c>
      <c r="AX951" s="116" t="s">
        <v>3185</v>
      </c>
      <c r="AY951" s="116" t="s">
        <v>3184</v>
      </c>
      <c r="AZ951" s="116" t="s">
        <v>3185</v>
      </c>
      <c r="BA951" s="116" t="str">
        <f t="shared" si="429"/>
        <v>RH5</v>
      </c>
    </row>
    <row r="952" spans="48:53" hidden="1" x14ac:dyDescent="0.2">
      <c r="AV952" s="115" t="str">
        <f t="shared" si="428"/>
        <v>RH5RYDON</v>
      </c>
      <c r="AW952" s="116" t="s">
        <v>3178</v>
      </c>
      <c r="AX952" s="116" t="s">
        <v>3179</v>
      </c>
      <c r="AY952" s="116" t="s">
        <v>3178</v>
      </c>
      <c r="AZ952" s="116" t="s">
        <v>3179</v>
      </c>
      <c r="BA952" s="116" t="str">
        <f t="shared" si="429"/>
        <v>RH5</v>
      </c>
    </row>
    <row r="953" spans="48:53" hidden="1" x14ac:dyDescent="0.2">
      <c r="AV953" s="115" t="str">
        <f t="shared" si="428"/>
        <v>RH5SHEPTON MALLET COMMUNITY HOSPITAL</v>
      </c>
      <c r="AW953" s="116" t="s">
        <v>3224</v>
      </c>
      <c r="AX953" s="116" t="s">
        <v>3225</v>
      </c>
      <c r="AY953" s="116" t="s">
        <v>3224</v>
      </c>
      <c r="AZ953" s="116" t="s">
        <v>3225</v>
      </c>
      <c r="BA953" s="116" t="str">
        <f t="shared" si="429"/>
        <v>RH5</v>
      </c>
    </row>
    <row r="954" spans="48:53" hidden="1" x14ac:dyDescent="0.2">
      <c r="AV954" s="115" t="str">
        <f t="shared" si="428"/>
        <v>RH5SOUTH PETHERTON HOSPITAL</v>
      </c>
      <c r="AW954" s="116" t="s">
        <v>3230</v>
      </c>
      <c r="AX954" s="116" t="s">
        <v>3231</v>
      </c>
      <c r="AY954" s="116" t="s">
        <v>3230</v>
      </c>
      <c r="AZ954" s="116" t="s">
        <v>3231</v>
      </c>
      <c r="BA954" s="116" t="str">
        <f t="shared" si="429"/>
        <v>RH5</v>
      </c>
    </row>
    <row r="955" spans="48:53" hidden="1" x14ac:dyDescent="0.2">
      <c r="AV955" s="115" t="str">
        <f t="shared" si="428"/>
        <v>RH5ST ANDREWS</v>
      </c>
      <c r="AW955" s="116" t="s">
        <v>3242</v>
      </c>
      <c r="AX955" s="116" t="s">
        <v>3243</v>
      </c>
      <c r="AY955" s="116" t="s">
        <v>3242</v>
      </c>
      <c r="AZ955" s="116" t="s">
        <v>3243</v>
      </c>
      <c r="BA955" s="116" t="str">
        <f t="shared" si="429"/>
        <v>RH5</v>
      </c>
    </row>
    <row r="956" spans="48:53" hidden="1" x14ac:dyDescent="0.2">
      <c r="AV956" s="115" t="str">
        <f t="shared" si="428"/>
        <v>RH5TAUNTON ADULT</v>
      </c>
      <c r="AW956" s="116" t="s">
        <v>3206</v>
      </c>
      <c r="AX956" s="116" t="s">
        <v>3207</v>
      </c>
      <c r="AY956" s="116" t="s">
        <v>3206</v>
      </c>
      <c r="AZ956" s="116" t="s">
        <v>3207</v>
      </c>
      <c r="BA956" s="116" t="str">
        <f t="shared" si="429"/>
        <v>RH5</v>
      </c>
    </row>
    <row r="957" spans="48:53" hidden="1" x14ac:dyDescent="0.2">
      <c r="AV957" s="115" t="str">
        <f t="shared" si="428"/>
        <v>RH5THE BRIDGE</v>
      </c>
      <c r="AW957" s="116" t="s">
        <v>3188</v>
      </c>
      <c r="AX957" s="116" t="s">
        <v>3189</v>
      </c>
      <c r="AY957" s="116" t="s">
        <v>3188</v>
      </c>
      <c r="AZ957" s="116" t="s">
        <v>3189</v>
      </c>
      <c r="BA957" s="116" t="str">
        <f t="shared" si="429"/>
        <v>RH5</v>
      </c>
    </row>
    <row r="958" spans="48:53" hidden="1" x14ac:dyDescent="0.2">
      <c r="AV958" s="115" t="str">
        <f t="shared" si="428"/>
        <v>RH5THE LODGE (EVERGREEN)</v>
      </c>
      <c r="AW958" s="116" t="s">
        <v>3238</v>
      </c>
      <c r="AX958" s="116" t="s">
        <v>3239</v>
      </c>
      <c r="AY958" s="116" t="s">
        <v>3238</v>
      </c>
      <c r="AZ958" s="116" t="s">
        <v>3239</v>
      </c>
      <c r="BA958" s="116" t="str">
        <f t="shared" si="429"/>
        <v>RH5</v>
      </c>
    </row>
    <row r="959" spans="48:53" hidden="1" x14ac:dyDescent="0.2">
      <c r="AV959" s="115" t="str">
        <f t="shared" si="428"/>
        <v>RH5THE TOWER BISHOPS LYDEARD</v>
      </c>
      <c r="AW959" s="116" t="s">
        <v>3176</v>
      </c>
      <c r="AX959" s="116" t="s">
        <v>3177</v>
      </c>
      <c r="AY959" s="116" t="s">
        <v>3176</v>
      </c>
      <c r="AZ959" s="116" t="s">
        <v>3177</v>
      </c>
      <c r="BA959" s="116" t="str">
        <f t="shared" si="429"/>
        <v>RH5</v>
      </c>
    </row>
    <row r="960" spans="48:53" hidden="1" x14ac:dyDescent="0.2">
      <c r="AV960" s="115" t="str">
        <f t="shared" si="428"/>
        <v>RH5THE TOWER WIVELISCOMBE</v>
      </c>
      <c r="AW960" s="116" t="s">
        <v>3180</v>
      </c>
      <c r="AX960" s="116" t="s">
        <v>3181</v>
      </c>
      <c r="AY960" s="116" t="s">
        <v>3180</v>
      </c>
      <c r="AZ960" s="116" t="s">
        <v>3181</v>
      </c>
      <c r="BA960" s="116" t="str">
        <f t="shared" si="429"/>
        <v>RH5</v>
      </c>
    </row>
    <row r="961" spans="48:53" hidden="1" x14ac:dyDescent="0.2">
      <c r="AV961" s="115" t="str">
        <f t="shared" si="428"/>
        <v>RH5WELLINGTON &amp; DISTRICT COTTAGE HOSPITAL</v>
      </c>
      <c r="AW961" s="116" t="s">
        <v>3212</v>
      </c>
      <c r="AX961" s="116" t="s">
        <v>3213</v>
      </c>
      <c r="AY961" s="116" t="s">
        <v>3212</v>
      </c>
      <c r="AZ961" s="116" t="s">
        <v>3213</v>
      </c>
      <c r="BA961" s="116" t="str">
        <f t="shared" si="429"/>
        <v>RH5</v>
      </c>
    </row>
    <row r="962" spans="48:53" hidden="1" x14ac:dyDescent="0.2">
      <c r="AV962" s="115" t="str">
        <f t="shared" si="428"/>
        <v>RH5WESSEX HOUSE</v>
      </c>
      <c r="AW962" s="16" t="s">
        <v>9966</v>
      </c>
      <c r="AX962" s="16" t="s">
        <v>9967</v>
      </c>
      <c r="AY962" s="16" t="s">
        <v>9966</v>
      </c>
      <c r="AZ962" s="16" t="s">
        <v>9967</v>
      </c>
      <c r="BA962" s="116" t="str">
        <f t="shared" si="429"/>
        <v>RH5</v>
      </c>
    </row>
    <row r="963" spans="48:53" hidden="1" x14ac:dyDescent="0.2">
      <c r="AV963" s="115" t="str">
        <f t="shared" si="428"/>
        <v>RH5WEST MENDIP COMMUNITY HOSPITAL</v>
      </c>
      <c r="AW963" s="116" t="s">
        <v>3226</v>
      </c>
      <c r="AX963" s="116" t="s">
        <v>3227</v>
      </c>
      <c r="AY963" s="116" t="s">
        <v>3226</v>
      </c>
      <c r="AZ963" s="116" t="s">
        <v>3227</v>
      </c>
      <c r="BA963" s="116" t="str">
        <f t="shared" si="429"/>
        <v>RH5</v>
      </c>
    </row>
    <row r="964" spans="48:53" hidden="1" x14ac:dyDescent="0.2">
      <c r="AV964" s="115" t="str">
        <f t="shared" si="428"/>
        <v>RH5WILLITON HOSPITAL</v>
      </c>
      <c r="AW964" s="116" t="s">
        <v>3222</v>
      </c>
      <c r="AX964" s="116" t="s">
        <v>3223</v>
      </c>
      <c r="AY964" s="116" t="s">
        <v>3222</v>
      </c>
      <c r="AZ964" s="116" t="s">
        <v>3223</v>
      </c>
      <c r="BA964" s="116" t="str">
        <f t="shared" si="429"/>
        <v>RH5</v>
      </c>
    </row>
    <row r="965" spans="48:53" hidden="1" x14ac:dyDescent="0.2">
      <c r="AV965" s="115" t="str">
        <f t="shared" si="428"/>
        <v>RH5WILLOWBANK DAY HOSPITAL</v>
      </c>
      <c r="AW965" s="116" t="s">
        <v>3202</v>
      </c>
      <c r="AX965" s="116" t="s">
        <v>3203</v>
      </c>
      <c r="AY965" s="116" t="s">
        <v>3202</v>
      </c>
      <c r="AZ965" s="116" t="s">
        <v>3203</v>
      </c>
      <c r="BA965" s="116" t="str">
        <f t="shared" si="429"/>
        <v>RH5</v>
      </c>
    </row>
    <row r="966" spans="48:53" hidden="1" x14ac:dyDescent="0.2">
      <c r="AV966" s="115" t="str">
        <f t="shared" si="428"/>
        <v>RH5WINCANTON COMMUNITY HOSPITAL</v>
      </c>
      <c r="AW966" s="116" t="s">
        <v>3232</v>
      </c>
      <c r="AX966" s="116" t="s">
        <v>3233</v>
      </c>
      <c r="AY966" s="116" t="s">
        <v>3232</v>
      </c>
      <c r="AZ966" s="116" t="s">
        <v>3233</v>
      </c>
      <c r="BA966" s="116" t="str">
        <f t="shared" si="429"/>
        <v>RH5</v>
      </c>
    </row>
    <row r="967" spans="48:53" hidden="1" x14ac:dyDescent="0.2">
      <c r="AV967" s="115" t="str">
        <f t="shared" si="428"/>
        <v>RH5WOODLANDS</v>
      </c>
      <c r="AW967" s="116" t="s">
        <v>3246</v>
      </c>
      <c r="AX967" s="116" t="s">
        <v>1397</v>
      </c>
      <c r="AY967" s="116" t="s">
        <v>3246</v>
      </c>
      <c r="AZ967" s="116" t="s">
        <v>1397</v>
      </c>
      <c r="BA967" s="116" t="str">
        <f t="shared" si="429"/>
        <v>RH5</v>
      </c>
    </row>
    <row r="968" spans="48:53" hidden="1" x14ac:dyDescent="0.2">
      <c r="AV968" s="115" t="str">
        <f t="shared" si="428"/>
        <v>RH5WYVERN LINK</v>
      </c>
      <c r="AW968" s="116" t="s">
        <v>3194</v>
      </c>
      <c r="AX968" s="116" t="s">
        <v>3195</v>
      </c>
      <c r="AY968" s="116" t="s">
        <v>3194</v>
      </c>
      <c r="AZ968" s="116" t="s">
        <v>3195</v>
      </c>
      <c r="BA968" s="116" t="str">
        <f t="shared" si="429"/>
        <v>RH5</v>
      </c>
    </row>
    <row r="969" spans="48:53" hidden="1" x14ac:dyDescent="0.2">
      <c r="AV969" s="115" t="str">
        <f t="shared" si="428"/>
        <v>RH8AXMINSTER HOSPITAL - RH857</v>
      </c>
      <c r="AW969" s="116" t="s">
        <v>1032</v>
      </c>
      <c r="AX969" s="116" t="s">
        <v>10351</v>
      </c>
      <c r="AY969" s="116" t="s">
        <v>1032</v>
      </c>
      <c r="AZ969" s="116" t="s">
        <v>9075</v>
      </c>
      <c r="BA969" s="116" t="str">
        <f t="shared" si="429"/>
        <v>RH8</v>
      </c>
    </row>
    <row r="970" spans="48:53" hidden="1" x14ac:dyDescent="0.2">
      <c r="AV970" s="115" t="str">
        <f t="shared" si="428"/>
        <v>RH8EXETER NUFFIELD HOSPITAL - RH884</v>
      </c>
      <c r="AW970" s="116" t="s">
        <v>1033</v>
      </c>
      <c r="AX970" s="116" t="s">
        <v>10352</v>
      </c>
      <c r="AY970" s="116" t="s">
        <v>1033</v>
      </c>
      <c r="AZ970" s="116" t="s">
        <v>9210</v>
      </c>
      <c r="BA970" s="116" t="str">
        <f t="shared" si="429"/>
        <v>RH8</v>
      </c>
    </row>
    <row r="971" spans="48:53" hidden="1" x14ac:dyDescent="0.2">
      <c r="AV971" s="115" t="str">
        <f t="shared" si="428"/>
        <v>RH8EXMOUTH HOSPITAL - RH858</v>
      </c>
      <c r="AW971" s="116" t="s">
        <v>1034</v>
      </c>
      <c r="AX971" s="116" t="s">
        <v>10353</v>
      </c>
      <c r="AY971" s="116" t="s">
        <v>1034</v>
      </c>
      <c r="AZ971" s="116" t="s">
        <v>9078</v>
      </c>
      <c r="BA971" s="116" t="str">
        <f t="shared" si="429"/>
        <v>RH8</v>
      </c>
    </row>
    <row r="972" spans="48:53" hidden="1" x14ac:dyDescent="0.2">
      <c r="AV972" s="115" t="str">
        <f t="shared" si="428"/>
        <v>RH8HEAVITREE HOSPITAL - RH802</v>
      </c>
      <c r="AW972" s="116" t="s">
        <v>1035</v>
      </c>
      <c r="AX972" s="116" t="s">
        <v>10354</v>
      </c>
      <c r="AY972" s="116" t="s">
        <v>1035</v>
      </c>
      <c r="AZ972" s="116" t="s">
        <v>9211</v>
      </c>
      <c r="BA972" s="116" t="str">
        <f t="shared" si="429"/>
        <v>RH8</v>
      </c>
    </row>
    <row r="973" spans="48:53" hidden="1" x14ac:dyDescent="0.2">
      <c r="AV973" s="115" t="str">
        <f t="shared" si="428"/>
        <v>RH8NORTH DEVON DISTRICT HOSPITAL - RH880</v>
      </c>
      <c r="AW973" s="116" t="s">
        <v>912</v>
      </c>
      <c r="AX973" s="116" t="s">
        <v>10355</v>
      </c>
      <c r="AY973" s="116" t="s">
        <v>912</v>
      </c>
      <c r="AZ973" s="116" t="s">
        <v>5555</v>
      </c>
      <c r="BA973" s="116" t="str">
        <f t="shared" si="429"/>
        <v>RH8</v>
      </c>
    </row>
    <row r="974" spans="48:53" hidden="1" x14ac:dyDescent="0.2">
      <c r="AV974" s="115" t="str">
        <f t="shared" si="428"/>
        <v>RH8ROYAL DEVON AND EXETER HOSPITAL (WONFORD) - RH801</v>
      </c>
      <c r="AW974" s="116" t="s">
        <v>913</v>
      </c>
      <c r="AX974" s="116" t="s">
        <v>10356</v>
      </c>
      <c r="AY974" s="116" t="s">
        <v>913</v>
      </c>
      <c r="AZ974" s="116" t="s">
        <v>9212</v>
      </c>
      <c r="BA974" s="116" t="str">
        <f t="shared" si="429"/>
        <v>RH8</v>
      </c>
    </row>
    <row r="975" spans="48:53" hidden="1" x14ac:dyDescent="0.2">
      <c r="AV975" s="115" t="str">
        <f t="shared" si="428"/>
        <v>RH8SCOTT HOSPITAL - RH809</v>
      </c>
      <c r="AW975" s="116" t="s">
        <v>914</v>
      </c>
      <c r="AX975" s="116" t="s">
        <v>10357</v>
      </c>
      <c r="AY975" s="116" t="s">
        <v>914</v>
      </c>
      <c r="AZ975" s="116" t="s">
        <v>9213</v>
      </c>
      <c r="BA975" s="116" t="str">
        <f t="shared" si="429"/>
        <v>RH8</v>
      </c>
    </row>
    <row r="976" spans="48:53" hidden="1" x14ac:dyDescent="0.2">
      <c r="AV976" s="115" t="str">
        <f t="shared" si="428"/>
        <v>RH8TIVERTON AND DISTRICT HOSPITAL - RH853</v>
      </c>
      <c r="AW976" s="116" t="s">
        <v>915</v>
      </c>
      <c r="AX976" s="116" t="s">
        <v>10358</v>
      </c>
      <c r="AY976" s="116" t="s">
        <v>915</v>
      </c>
      <c r="AZ976" s="116" t="s">
        <v>9087</v>
      </c>
      <c r="BA976" s="116" t="str">
        <f t="shared" si="429"/>
        <v>RH8</v>
      </c>
    </row>
    <row r="977" spans="48:53" hidden="1" x14ac:dyDescent="0.2">
      <c r="AV977" s="115" t="str">
        <f t="shared" si="428"/>
        <v>RH8TORBAY DISTRICT GENERAL HOSPITAL - RH878</v>
      </c>
      <c r="AW977" s="116" t="s">
        <v>916</v>
      </c>
      <c r="AX977" s="116" t="s">
        <v>10359</v>
      </c>
      <c r="AY977" s="116" t="s">
        <v>916</v>
      </c>
      <c r="AZ977" s="116" t="s">
        <v>9214</v>
      </c>
      <c r="BA977" s="116" t="str">
        <f t="shared" si="429"/>
        <v>RH8</v>
      </c>
    </row>
    <row r="978" spans="48:53" hidden="1" x14ac:dyDescent="0.2">
      <c r="AV978" s="115" t="str">
        <f t="shared" si="428"/>
        <v>RH8VICTORIA HOSPITAL (SIDMOUTH) - RH859</v>
      </c>
      <c r="AW978" s="116" t="s">
        <v>917</v>
      </c>
      <c r="AX978" s="116" t="s">
        <v>10360</v>
      </c>
      <c r="AY978" s="116" t="s">
        <v>917</v>
      </c>
      <c r="AZ978" s="116" t="s">
        <v>9215</v>
      </c>
      <c r="BA978" s="116" t="str">
        <f t="shared" si="429"/>
        <v>RH8</v>
      </c>
    </row>
    <row r="979" spans="48:53" hidden="1" x14ac:dyDescent="0.2">
      <c r="AV979" s="115" t="str">
        <f t="shared" si="428"/>
        <v>RHAAPAS</v>
      </c>
      <c r="AW979" s="116" t="s">
        <v>3299</v>
      </c>
      <c r="AX979" s="116" t="s">
        <v>3300</v>
      </c>
      <c r="AY979" s="116" t="s">
        <v>3299</v>
      </c>
      <c r="AZ979" s="116" t="s">
        <v>3300</v>
      </c>
      <c r="BA979" s="116" t="str">
        <f t="shared" si="429"/>
        <v>RHA</v>
      </c>
    </row>
    <row r="980" spans="48:53" hidden="1" x14ac:dyDescent="0.2">
      <c r="AV980" s="115" t="str">
        <f t="shared" si="428"/>
        <v>RHAARNOLD LODGE REGIONAL SECURE UNIT</v>
      </c>
      <c r="AW980" s="116" t="s">
        <v>3265</v>
      </c>
      <c r="AX980" s="116" t="s">
        <v>3266</v>
      </c>
      <c r="AY980" s="116" t="s">
        <v>3265</v>
      </c>
      <c r="AZ980" s="116" t="s">
        <v>3266</v>
      </c>
      <c r="BA980" s="116" t="str">
        <f t="shared" si="429"/>
        <v>RHA</v>
      </c>
    </row>
    <row r="981" spans="48:53" hidden="1" x14ac:dyDescent="0.2">
      <c r="AV981" s="115" t="str">
        <f t="shared" si="428"/>
        <v>RHAASHFIELD COMMUNITY HOSPITAL</v>
      </c>
      <c r="AW981" s="116" t="s">
        <v>3307</v>
      </c>
      <c r="AX981" s="116" t="s">
        <v>3308</v>
      </c>
      <c r="AY981" s="116" t="s">
        <v>3307</v>
      </c>
      <c r="AZ981" s="116" t="s">
        <v>3308</v>
      </c>
      <c r="BA981" s="116" t="str">
        <f t="shared" si="429"/>
        <v>RHA</v>
      </c>
    </row>
    <row r="982" spans="48:53" hidden="1" x14ac:dyDescent="0.2">
      <c r="AV982" s="115" t="str">
        <f t="shared" si="428"/>
        <v>RHAASHFIELD HEALTH VILLAGE</v>
      </c>
      <c r="AW982" s="116" t="s">
        <v>3311</v>
      </c>
      <c r="AX982" s="116" t="s">
        <v>3312</v>
      </c>
      <c r="AY982" s="116" t="s">
        <v>3311</v>
      </c>
      <c r="AZ982" s="116" t="s">
        <v>3312</v>
      </c>
      <c r="BA982" s="116" t="str">
        <f t="shared" si="429"/>
        <v>RHA</v>
      </c>
    </row>
    <row r="983" spans="48:53" hidden="1" x14ac:dyDescent="0.2">
      <c r="AV983" s="115" t="str">
        <f t="shared" si="428"/>
        <v>RHAASHFIELD/MANSFIELD CLDT</v>
      </c>
      <c r="AW983" s="116" t="s">
        <v>3281</v>
      </c>
      <c r="AX983" s="116" t="s">
        <v>3282</v>
      </c>
      <c r="AY983" s="116" t="s">
        <v>3281</v>
      </c>
      <c r="AZ983" s="116" t="s">
        <v>3282</v>
      </c>
      <c r="BA983" s="116" t="str">
        <f t="shared" si="429"/>
        <v>RHA</v>
      </c>
    </row>
    <row r="984" spans="48:53" hidden="1" x14ac:dyDescent="0.2">
      <c r="AV984" s="115" t="str">
        <f t="shared" si="428"/>
        <v>RHABARNBY GATE</v>
      </c>
      <c r="AW984" s="116" t="s">
        <v>3285</v>
      </c>
      <c r="AX984" s="116" t="s">
        <v>3286</v>
      </c>
      <c r="AY984" s="116" t="s">
        <v>3285</v>
      </c>
      <c r="AZ984" s="116" t="s">
        <v>3286</v>
      </c>
      <c r="BA984" s="116" t="str">
        <f t="shared" si="429"/>
        <v>RHA</v>
      </c>
    </row>
    <row r="985" spans="48:53" hidden="1" x14ac:dyDescent="0.2">
      <c r="AV985" s="115" t="str">
        <f t="shared" si="428"/>
        <v>RHABASSETLAW HOSPICE</v>
      </c>
      <c r="AW985" s="124" t="s">
        <v>9879</v>
      </c>
      <c r="AX985" s="123" t="s">
        <v>9880</v>
      </c>
      <c r="AY985" s="124" t="s">
        <v>9879</v>
      </c>
      <c r="AZ985" s="123" t="s">
        <v>9880</v>
      </c>
      <c r="BA985" s="116" t="str">
        <f t="shared" si="429"/>
        <v>RHA</v>
      </c>
    </row>
    <row r="986" spans="48:53" hidden="1" x14ac:dyDescent="0.2">
      <c r="AV986" s="115" t="str">
        <f t="shared" si="428"/>
        <v>RHABASSETLAW HOSPITAL</v>
      </c>
      <c r="AW986" s="116" t="s">
        <v>3259</v>
      </c>
      <c r="AX986" s="116" t="s">
        <v>3260</v>
      </c>
      <c r="AY986" s="116" t="s">
        <v>3259</v>
      </c>
      <c r="AZ986" s="116" t="s">
        <v>3260</v>
      </c>
      <c r="BA986" s="116" t="str">
        <f t="shared" si="429"/>
        <v>RHA</v>
      </c>
    </row>
    <row r="987" spans="48:53" hidden="1" x14ac:dyDescent="0.2">
      <c r="AV987" s="115" t="str">
        <f t="shared" si="428"/>
        <v>RHABASSETLAW MHSOP (RHAW6) - RX</v>
      </c>
      <c r="AW987" s="116" t="s">
        <v>3389</v>
      </c>
      <c r="AX987" s="116" t="s">
        <v>3390</v>
      </c>
      <c r="AY987" s="116" t="s">
        <v>3389</v>
      </c>
      <c r="AZ987" s="116" t="s">
        <v>3390</v>
      </c>
      <c r="BA987" s="116" t="str">
        <f t="shared" si="429"/>
        <v>RHA</v>
      </c>
    </row>
    <row r="988" spans="48:53" hidden="1" x14ac:dyDescent="0.2">
      <c r="AV988" s="115" t="str">
        <f t="shared" si="428"/>
        <v>RHABASSETLAW MHSOP-RX</v>
      </c>
      <c r="AW988" s="116" t="s">
        <v>3430</v>
      </c>
      <c r="AX988" s="116" t="s">
        <v>3431</v>
      </c>
      <c r="AY988" s="116" t="s">
        <v>3430</v>
      </c>
      <c r="AZ988" s="116" t="s">
        <v>3431</v>
      </c>
      <c r="BA988" s="116" t="str">
        <f t="shared" si="429"/>
        <v>RHA</v>
      </c>
    </row>
    <row r="989" spans="48:53" hidden="1" x14ac:dyDescent="0.2">
      <c r="AV989" s="115" t="str">
        <f t="shared" si="428"/>
        <v>RHABRIDEWELL CUSTODY SUITE</v>
      </c>
      <c r="AW989" s="116" t="s">
        <v>3275</v>
      </c>
      <c r="AX989" s="116" t="s">
        <v>3276</v>
      </c>
      <c r="AY989" s="116" t="s">
        <v>3275</v>
      </c>
      <c r="AZ989" s="116" t="s">
        <v>3276</v>
      </c>
      <c r="BA989" s="116" t="str">
        <f t="shared" si="429"/>
        <v>RHA</v>
      </c>
    </row>
    <row r="990" spans="48:53" hidden="1" x14ac:dyDescent="0.2">
      <c r="AV990" s="115" t="str">
        <f t="shared" si="428"/>
        <v>RHABROOMHILL HOUSE</v>
      </c>
      <c r="AW990" s="116" t="s">
        <v>8384</v>
      </c>
      <c r="AX990" s="116" t="s">
        <v>9216</v>
      </c>
      <c r="AY990" s="116" t="s">
        <v>8384</v>
      </c>
      <c r="AZ990" s="116" t="s">
        <v>9216</v>
      </c>
      <c r="BA990" s="116" t="str">
        <f t="shared" si="429"/>
        <v>RHA</v>
      </c>
    </row>
    <row r="991" spans="48:53" hidden="1" x14ac:dyDescent="0.2">
      <c r="AV991" s="115" t="str">
        <f t="shared" si="428"/>
        <v>RHABULWELL RIVERSIDE</v>
      </c>
      <c r="AW991" s="116" t="s">
        <v>3347</v>
      </c>
      <c r="AX991" s="116" t="s">
        <v>3348</v>
      </c>
      <c r="AY991" s="116" t="s">
        <v>3347</v>
      </c>
      <c r="AZ991" s="116" t="s">
        <v>3348</v>
      </c>
      <c r="BA991" s="116" t="str">
        <f t="shared" si="429"/>
        <v>RHA</v>
      </c>
    </row>
    <row r="992" spans="48:53" hidden="1" x14ac:dyDescent="0.2">
      <c r="AV992" s="115" t="str">
        <f t="shared" si="428"/>
        <v>RHABURDEN CRESCENT</v>
      </c>
      <c r="AW992" s="116" t="s">
        <v>3337</v>
      </c>
      <c r="AX992" s="116" t="s">
        <v>3338</v>
      </c>
      <c r="AY992" s="116" t="s">
        <v>3337</v>
      </c>
      <c r="AZ992" s="116" t="s">
        <v>3338</v>
      </c>
      <c r="BA992" s="116" t="str">
        <f t="shared" si="429"/>
        <v>RHA</v>
      </c>
    </row>
    <row r="993" spans="48:53" hidden="1" x14ac:dyDescent="0.2">
      <c r="AV993" s="115" t="str">
        <f t="shared" si="428"/>
        <v>RHACEDARS REHABILITATION UNIT</v>
      </c>
      <c r="AW993" s="116" t="s">
        <v>3309</v>
      </c>
      <c r="AX993" s="116" t="s">
        <v>3310</v>
      </c>
      <c r="AY993" s="116" t="s">
        <v>3309</v>
      </c>
      <c r="AZ993" s="116" t="s">
        <v>3310</v>
      </c>
      <c r="BA993" s="116" t="str">
        <f t="shared" si="429"/>
        <v>RHA</v>
      </c>
    </row>
    <row r="994" spans="48:53" hidden="1" x14ac:dyDescent="0.2">
      <c r="AV994" s="115" t="str">
        <f t="shared" si="428"/>
        <v>RHACENTRAL NOTTINGHAMSHIRE MIND</v>
      </c>
      <c r="AW994" s="116" t="s">
        <v>3349</v>
      </c>
      <c r="AX994" s="116" t="s">
        <v>3350</v>
      </c>
      <c r="AY994" s="116" t="s">
        <v>3349</v>
      </c>
      <c r="AZ994" s="116" t="s">
        <v>3350</v>
      </c>
      <c r="BA994" s="116" t="str">
        <f t="shared" si="429"/>
        <v>RHA</v>
      </c>
    </row>
    <row r="995" spans="48:53" hidden="1" x14ac:dyDescent="0.2">
      <c r="AV995" s="115" t="str">
        <f t="shared" si="428"/>
        <v>RHACHILD &amp; FAMILY THERAPY UNIT (NEWARK &amp; SHERWOOD)</v>
      </c>
      <c r="AW995" s="116" t="s">
        <v>3267</v>
      </c>
      <c r="AX995" s="116" t="s">
        <v>3268</v>
      </c>
      <c r="AY995" s="116" t="s">
        <v>3267</v>
      </c>
      <c r="AZ995" s="116" t="s">
        <v>3268</v>
      </c>
      <c r="BA995" s="116" t="str">
        <f t="shared" si="429"/>
        <v>RHA</v>
      </c>
    </row>
    <row r="996" spans="48:53" hidden="1" x14ac:dyDescent="0.2">
      <c r="AV996" s="115" t="str">
        <f t="shared" si="428"/>
        <v>RHACITY PROBATION SMT - RX</v>
      </c>
      <c r="AW996" s="116" t="s">
        <v>3420</v>
      </c>
      <c r="AX996" s="116" t="s">
        <v>3421</v>
      </c>
      <c r="AY996" s="116" t="s">
        <v>3420</v>
      </c>
      <c r="AZ996" s="116" t="s">
        <v>3421</v>
      </c>
      <c r="BA996" s="116" t="str">
        <f t="shared" si="429"/>
        <v>RHA</v>
      </c>
    </row>
    <row r="997" spans="48:53" hidden="1" x14ac:dyDescent="0.2">
      <c r="AV997" s="115" t="str">
        <f t="shared" si="428"/>
        <v>RHACOAL AUTHORITY BUILDING</v>
      </c>
      <c r="AW997" s="116" t="s">
        <v>3363</v>
      </c>
      <c r="AX997" s="116" t="s">
        <v>3364</v>
      </c>
      <c r="AY997" s="116" t="s">
        <v>3363</v>
      </c>
      <c r="AZ997" s="116" t="s">
        <v>3364</v>
      </c>
      <c r="BA997" s="116" t="str">
        <f t="shared" si="429"/>
        <v>RHA</v>
      </c>
    </row>
    <row r="998" spans="48:53" hidden="1" x14ac:dyDescent="0.2">
      <c r="AV998" s="115" t="str">
        <f t="shared" si="428"/>
        <v>RHACOMMUNITY IN-REACH</v>
      </c>
      <c r="AW998" s="116" t="s">
        <v>3263</v>
      </c>
      <c r="AX998" s="116" t="s">
        <v>3264</v>
      </c>
      <c r="AY998" s="116" t="s">
        <v>3263</v>
      </c>
      <c r="AZ998" s="116" t="s">
        <v>3264</v>
      </c>
      <c r="BA998" s="116" t="str">
        <f t="shared" si="429"/>
        <v>RHA</v>
      </c>
    </row>
    <row r="999" spans="48:53" hidden="1" x14ac:dyDescent="0.2">
      <c r="AV999" s="115" t="str">
        <f t="shared" si="428"/>
        <v>RHACOUNTY HEALTH PARTNERSHIPS</v>
      </c>
      <c r="AW999" s="116" t="s">
        <v>3249</v>
      </c>
      <c r="AX999" s="116" t="s">
        <v>3250</v>
      </c>
      <c r="AY999" s="116" t="s">
        <v>3249</v>
      </c>
      <c r="AZ999" s="116" t="s">
        <v>3250</v>
      </c>
      <c r="BA999" s="116" t="str">
        <f t="shared" si="429"/>
        <v>RHA</v>
      </c>
    </row>
    <row r="1000" spans="48:53" hidden="1" x14ac:dyDescent="0.2">
      <c r="AV1000" s="115" t="str">
        <f t="shared" si="428"/>
        <v>RHACOUNTY SOUTH PROBABION SMT - RX</v>
      </c>
      <c r="AW1000" s="116" t="s">
        <v>3432</v>
      </c>
      <c r="AX1000" s="116" t="s">
        <v>3433</v>
      </c>
      <c r="AY1000" s="116" t="s">
        <v>3432</v>
      </c>
      <c r="AZ1000" s="116" t="s">
        <v>3433</v>
      </c>
      <c r="BA1000" s="116" t="str">
        <f t="shared" si="429"/>
        <v>RHA</v>
      </c>
    </row>
    <row r="1001" spans="48:53" hidden="1" x14ac:dyDescent="0.2">
      <c r="AV1001" s="115" t="str">
        <f t="shared" si="428"/>
        <v>RHADERWENT UNIT</v>
      </c>
      <c r="AW1001" s="116" t="s">
        <v>3305</v>
      </c>
      <c r="AX1001" s="116" t="s">
        <v>3306</v>
      </c>
      <c r="AY1001" s="116" t="s">
        <v>3305</v>
      </c>
      <c r="AZ1001" s="116" t="s">
        <v>3306</v>
      </c>
      <c r="BA1001" s="116" t="str">
        <f t="shared" si="429"/>
        <v>RHA</v>
      </c>
    </row>
    <row r="1002" spans="48:53" hidden="1" x14ac:dyDescent="0.2">
      <c r="AV1002" s="115" t="str">
        <f t="shared" ref="AV1002:AV1065" si="430">CONCATENATE(LEFT(AW1002, 3),AX1002)</f>
        <v>RHAFOUR SEASONS - ARNOLD</v>
      </c>
      <c r="AW1002" s="116" t="s">
        <v>3319</v>
      </c>
      <c r="AX1002" s="116" t="s">
        <v>3320</v>
      </c>
      <c r="AY1002" s="116" t="s">
        <v>3319</v>
      </c>
      <c r="AZ1002" s="116" t="s">
        <v>3320</v>
      </c>
      <c r="BA1002" s="116" t="str">
        <f t="shared" ref="BA1002:BA1065" si="431">LEFT(AY1002,3)</f>
        <v>RHA</v>
      </c>
    </row>
    <row r="1003" spans="48:53" hidden="1" x14ac:dyDescent="0.2">
      <c r="AV1003" s="115" t="str">
        <f t="shared" si="430"/>
        <v>RHAGEDLING COMM LRNG DISAB SERV</v>
      </c>
      <c r="AW1003" s="116" t="s">
        <v>3277</v>
      </c>
      <c r="AX1003" s="116" t="s">
        <v>3278</v>
      </c>
      <c r="AY1003" s="116" t="s">
        <v>3277</v>
      </c>
      <c r="AZ1003" s="116" t="s">
        <v>3278</v>
      </c>
      <c r="BA1003" s="116" t="str">
        <f t="shared" si="431"/>
        <v>RHA</v>
      </c>
    </row>
    <row r="1004" spans="48:53" hidden="1" x14ac:dyDescent="0.2">
      <c r="AV1004" s="115" t="str">
        <f t="shared" si="430"/>
        <v>RHAGREENWOOD AND SNEINTON FMC</v>
      </c>
      <c r="AW1004" s="116" t="s">
        <v>3375</v>
      </c>
      <c r="AX1004" s="116" t="s">
        <v>3376</v>
      </c>
      <c r="AY1004" s="116" t="s">
        <v>3375</v>
      </c>
      <c r="AZ1004" s="116" t="s">
        <v>3376</v>
      </c>
      <c r="BA1004" s="116" t="str">
        <f t="shared" si="431"/>
        <v>RHA</v>
      </c>
    </row>
    <row r="1005" spans="48:53" hidden="1" x14ac:dyDescent="0.2">
      <c r="AV1005" s="115" t="str">
        <f t="shared" si="430"/>
        <v>RHAHARWORTH &amp; BIRCOTES</v>
      </c>
      <c r="AW1005" s="116" t="s">
        <v>3251</v>
      </c>
      <c r="AX1005" s="116" t="s">
        <v>3252</v>
      </c>
      <c r="AY1005" s="116" t="s">
        <v>3251</v>
      </c>
      <c r="AZ1005" s="116" t="s">
        <v>3252</v>
      </c>
      <c r="BA1005" s="116" t="str">
        <f t="shared" si="431"/>
        <v>RHA</v>
      </c>
    </row>
    <row r="1006" spans="48:53" hidden="1" x14ac:dyDescent="0.2">
      <c r="AV1006" s="115" t="str">
        <f t="shared" si="430"/>
        <v>RHAHEALTH POINT</v>
      </c>
      <c r="AW1006" s="116" t="s">
        <v>3317</v>
      </c>
      <c r="AX1006" s="116" t="s">
        <v>3318</v>
      </c>
      <c r="AY1006" s="116" t="s">
        <v>3317</v>
      </c>
      <c r="AZ1006" s="116" t="s">
        <v>3318</v>
      </c>
      <c r="BA1006" s="116" t="str">
        <f t="shared" si="431"/>
        <v>RHA</v>
      </c>
    </row>
    <row r="1007" spans="48:53" hidden="1" x14ac:dyDescent="0.2">
      <c r="AV1007" s="115" t="str">
        <f t="shared" si="430"/>
        <v>RHAHEATHCOAT BUILDINGS</v>
      </c>
      <c r="AW1007" s="116" t="s">
        <v>3313</v>
      </c>
      <c r="AX1007" s="116" t="s">
        <v>3314</v>
      </c>
      <c r="AY1007" s="116" t="s">
        <v>3313</v>
      </c>
      <c r="AZ1007" s="116" t="s">
        <v>3314</v>
      </c>
      <c r="BA1007" s="116" t="str">
        <f t="shared" si="431"/>
        <v>RHA</v>
      </c>
    </row>
    <row r="1008" spans="48:53" hidden="1" x14ac:dyDescent="0.2">
      <c r="AV1008" s="115" t="str">
        <f t="shared" si="430"/>
        <v>RHAHEATHERDENE</v>
      </c>
      <c r="AW1008" s="116" t="s">
        <v>3273</v>
      </c>
      <c r="AX1008" s="116" t="s">
        <v>3274</v>
      </c>
      <c r="AY1008" s="116" t="s">
        <v>3273</v>
      </c>
      <c r="AZ1008" s="116" t="s">
        <v>3274</v>
      </c>
      <c r="BA1008" s="116" t="str">
        <f t="shared" si="431"/>
        <v>RHA</v>
      </c>
    </row>
    <row r="1009" spans="48:53" hidden="1" x14ac:dyDescent="0.2">
      <c r="AV1009" s="115" t="str">
        <f t="shared" si="430"/>
        <v>RHAHIGHBURY HOSPITAL</v>
      </c>
      <c r="AW1009" s="116" t="s">
        <v>3355</v>
      </c>
      <c r="AX1009" s="116" t="s">
        <v>3356</v>
      </c>
      <c r="AY1009" s="116" t="s">
        <v>3355</v>
      </c>
      <c r="AZ1009" s="116" t="s">
        <v>3356</v>
      </c>
      <c r="BA1009" s="116" t="str">
        <f t="shared" si="431"/>
        <v>RHA</v>
      </c>
    </row>
    <row r="1010" spans="48:53" hidden="1" x14ac:dyDescent="0.2">
      <c r="AV1010" s="115" t="str">
        <f t="shared" si="430"/>
        <v>RHAJOHN EASTWOOD HOSPICE</v>
      </c>
      <c r="AW1010" s="116" t="s">
        <v>8725</v>
      </c>
      <c r="AX1010" s="116" t="s">
        <v>8726</v>
      </c>
      <c r="AY1010" s="116" t="s">
        <v>8725</v>
      </c>
      <c r="AZ1010" s="116" t="s">
        <v>8726</v>
      </c>
      <c r="BA1010" s="116" t="str">
        <f t="shared" si="431"/>
        <v>RHA</v>
      </c>
    </row>
    <row r="1011" spans="48:53" hidden="1" x14ac:dyDescent="0.2">
      <c r="AV1011" s="115" t="str">
        <f t="shared" si="430"/>
        <v>RHAKINGS MILL HOSPITAL</v>
      </c>
      <c r="AW1011" s="116" t="s">
        <v>3333</v>
      </c>
      <c r="AX1011" s="116" t="s">
        <v>3334</v>
      </c>
      <c r="AY1011" s="116" t="s">
        <v>3333</v>
      </c>
      <c r="AZ1011" s="116" t="s">
        <v>3334</v>
      </c>
      <c r="BA1011" s="116" t="str">
        <f t="shared" si="431"/>
        <v>RHA</v>
      </c>
    </row>
    <row r="1012" spans="48:53" hidden="1" x14ac:dyDescent="0.2">
      <c r="AV1012" s="115" t="str">
        <f t="shared" si="430"/>
        <v>RHALINGS BAR HOSPITAL</v>
      </c>
      <c r="AW1012" s="116" t="s">
        <v>3357</v>
      </c>
      <c r="AX1012" s="116" t="s">
        <v>3358</v>
      </c>
      <c r="AY1012" s="116" t="s">
        <v>3357</v>
      </c>
      <c r="AZ1012" s="116" t="s">
        <v>3358</v>
      </c>
      <c r="BA1012" s="116" t="str">
        <f t="shared" si="431"/>
        <v>RHA</v>
      </c>
    </row>
    <row r="1013" spans="48:53" hidden="1" x14ac:dyDescent="0.2">
      <c r="AV1013" s="115" t="str">
        <f t="shared" si="430"/>
        <v>RHAMANSFIELD COMMUNITY HOSPITAL</v>
      </c>
      <c r="AW1013" s="116" t="s">
        <v>3269</v>
      </c>
      <c r="AX1013" s="116" t="s">
        <v>3270</v>
      </c>
      <c r="AY1013" s="116" t="s">
        <v>3269</v>
      </c>
      <c r="AZ1013" s="116" t="s">
        <v>3270</v>
      </c>
      <c r="BA1013" s="116" t="str">
        <f t="shared" si="431"/>
        <v>RHA</v>
      </c>
    </row>
    <row r="1014" spans="48:53" hidden="1" x14ac:dyDescent="0.2">
      <c r="AV1014" s="115" t="str">
        <f t="shared" si="430"/>
        <v>RHAMEADOWBANK DAY HOSPITAL</v>
      </c>
      <c r="AW1014" s="116" t="s">
        <v>3353</v>
      </c>
      <c r="AX1014" s="116" t="s">
        <v>3354</v>
      </c>
      <c r="AY1014" s="116" t="s">
        <v>3353</v>
      </c>
      <c r="AZ1014" s="116" t="s">
        <v>3354</v>
      </c>
      <c r="BA1014" s="116" t="str">
        <f t="shared" si="431"/>
        <v>RHA</v>
      </c>
    </row>
    <row r="1015" spans="48:53" hidden="1" x14ac:dyDescent="0.2">
      <c r="AV1015" s="115" t="str">
        <f t="shared" si="430"/>
        <v>RHAMEDENBANKS</v>
      </c>
      <c r="AW1015" s="116" t="s">
        <v>3303</v>
      </c>
      <c r="AX1015" s="116" t="s">
        <v>3304</v>
      </c>
      <c r="AY1015" s="116" t="s">
        <v>3303</v>
      </c>
      <c r="AZ1015" s="116" t="s">
        <v>3304</v>
      </c>
      <c r="BA1015" s="116" t="str">
        <f t="shared" si="431"/>
        <v>RHA</v>
      </c>
    </row>
    <row r="1016" spans="48:53" hidden="1" x14ac:dyDescent="0.2">
      <c r="AV1016" s="115" t="str">
        <f t="shared" si="430"/>
        <v>RHAMILLBROOK MENTAL HEALTH UNIT</v>
      </c>
      <c r="AW1016" s="116" t="s">
        <v>3271</v>
      </c>
      <c r="AX1016" s="116" t="s">
        <v>3272</v>
      </c>
      <c r="AY1016" s="116" t="s">
        <v>3271</v>
      </c>
      <c r="AZ1016" s="116" t="s">
        <v>3272</v>
      </c>
      <c r="BA1016" s="116" t="str">
        <f t="shared" si="431"/>
        <v>RHA</v>
      </c>
    </row>
    <row r="1017" spans="48:53" hidden="1" x14ac:dyDescent="0.2">
      <c r="AV1017" s="115" t="str">
        <f t="shared" si="430"/>
        <v>RHAMIND</v>
      </c>
      <c r="AW1017" s="116" t="s">
        <v>3327</v>
      </c>
      <c r="AX1017" s="116" t="s">
        <v>3328</v>
      </c>
      <c r="AY1017" s="116" t="s">
        <v>3327</v>
      </c>
      <c r="AZ1017" s="116" t="s">
        <v>3328</v>
      </c>
      <c r="BA1017" s="116" t="str">
        <f t="shared" si="431"/>
        <v>RHA</v>
      </c>
    </row>
    <row r="1018" spans="48:53" hidden="1" x14ac:dyDescent="0.2">
      <c r="AV1018" s="115" t="str">
        <f t="shared" si="430"/>
        <v>RHAMINERS WELFARE ANNEXE</v>
      </c>
      <c r="AW1018" s="116" t="s">
        <v>3289</v>
      </c>
      <c r="AX1018" s="116" t="s">
        <v>3290</v>
      </c>
      <c r="AY1018" s="116" t="s">
        <v>3289</v>
      </c>
      <c r="AZ1018" s="116" t="s">
        <v>3290</v>
      </c>
      <c r="BA1018" s="116" t="str">
        <f t="shared" si="431"/>
        <v>RHA</v>
      </c>
    </row>
    <row r="1019" spans="48:53" hidden="1" x14ac:dyDescent="0.2">
      <c r="AV1019" s="115" t="str">
        <f t="shared" si="430"/>
        <v>RHANEWARK HOSPITAL</v>
      </c>
      <c r="AW1019" s="116" t="s">
        <v>3335</v>
      </c>
      <c r="AX1019" s="116" t="s">
        <v>3336</v>
      </c>
      <c r="AY1019" s="116" t="s">
        <v>3335</v>
      </c>
      <c r="AZ1019" s="116" t="s">
        <v>3336</v>
      </c>
      <c r="BA1019" s="116" t="str">
        <f t="shared" si="431"/>
        <v>RHA</v>
      </c>
    </row>
    <row r="1020" spans="48:53" hidden="1" x14ac:dyDescent="0.2">
      <c r="AV1020" s="115" t="str">
        <f t="shared" si="430"/>
        <v>RHANOOK &amp; CRANNY</v>
      </c>
      <c r="AW1020" s="116" t="s">
        <v>3257</v>
      </c>
      <c r="AX1020" s="116" t="s">
        <v>3258</v>
      </c>
      <c r="AY1020" s="116" t="s">
        <v>3257</v>
      </c>
      <c r="AZ1020" s="116" t="s">
        <v>3258</v>
      </c>
      <c r="BA1020" s="116" t="str">
        <f t="shared" si="431"/>
        <v>RHA</v>
      </c>
    </row>
    <row r="1021" spans="48:53" hidden="1" x14ac:dyDescent="0.2">
      <c r="AV1021" s="115" t="str">
        <f t="shared" si="430"/>
        <v>RHANORTH GATE</v>
      </c>
      <c r="AW1021" s="116" t="s">
        <v>3287</v>
      </c>
      <c r="AX1021" s="116" t="s">
        <v>3288</v>
      </c>
      <c r="AY1021" s="116" t="s">
        <v>3287</v>
      </c>
      <c r="AZ1021" s="116" t="s">
        <v>3288</v>
      </c>
      <c r="BA1021" s="116" t="str">
        <f t="shared" si="431"/>
        <v>RHA</v>
      </c>
    </row>
    <row r="1022" spans="48:53" hidden="1" x14ac:dyDescent="0.2">
      <c r="AV1022" s="115" t="str">
        <f t="shared" si="430"/>
        <v>RHANORTH NOTTS D.A.-ASH - RX</v>
      </c>
      <c r="AW1022" s="116" t="s">
        <v>3422</v>
      </c>
      <c r="AX1022" s="116" t="s">
        <v>3423</v>
      </c>
      <c r="AY1022" s="116" t="s">
        <v>3422</v>
      </c>
      <c r="AZ1022" s="116" t="s">
        <v>3423</v>
      </c>
      <c r="BA1022" s="116" t="str">
        <f t="shared" si="431"/>
        <v>RHA</v>
      </c>
    </row>
    <row r="1023" spans="48:53" hidden="1" x14ac:dyDescent="0.2">
      <c r="AV1023" s="115" t="str">
        <f t="shared" si="430"/>
        <v>RHANORTH NOTTS D.A.-MANS - RX</v>
      </c>
      <c r="AW1023" s="116" t="s">
        <v>3424</v>
      </c>
      <c r="AX1023" s="116" t="s">
        <v>3425</v>
      </c>
      <c r="AY1023" s="116" t="s">
        <v>3424</v>
      </c>
      <c r="AZ1023" s="116" t="s">
        <v>3425</v>
      </c>
      <c r="BA1023" s="116" t="str">
        <f t="shared" si="431"/>
        <v>RHA</v>
      </c>
    </row>
    <row r="1024" spans="48:53" hidden="1" x14ac:dyDescent="0.2">
      <c r="AV1024" s="115" t="str">
        <f t="shared" si="430"/>
        <v>RHANORTH NOTTS D.A.-N/S - RX</v>
      </c>
      <c r="AW1024" s="116" t="s">
        <v>3426</v>
      </c>
      <c r="AX1024" s="116" t="s">
        <v>3427</v>
      </c>
      <c r="AY1024" s="116" t="s">
        <v>3426</v>
      </c>
      <c r="AZ1024" s="116" t="s">
        <v>3427</v>
      </c>
      <c r="BA1024" s="116" t="str">
        <f t="shared" si="431"/>
        <v>RHA</v>
      </c>
    </row>
    <row r="1025" spans="48:53" hidden="1" x14ac:dyDescent="0.2">
      <c r="AV1025" s="115" t="str">
        <f t="shared" si="430"/>
        <v>RHANORTH NOTTS FACE-IT-RX</v>
      </c>
      <c r="AW1025" s="116" t="s">
        <v>3418</v>
      </c>
      <c r="AX1025" s="116" t="s">
        <v>3419</v>
      </c>
      <c r="AY1025" s="116" t="s">
        <v>3418</v>
      </c>
      <c r="AZ1025" s="116" t="s">
        <v>3419</v>
      </c>
      <c r="BA1025" s="116" t="str">
        <f t="shared" si="431"/>
        <v>RHA</v>
      </c>
    </row>
    <row r="1026" spans="48:53" hidden="1" x14ac:dyDescent="0.2">
      <c r="AV1026" s="115" t="str">
        <f t="shared" si="430"/>
        <v>RHANORTH NOTTS FORENSIC - RX</v>
      </c>
      <c r="AW1026" s="116" t="s">
        <v>3428</v>
      </c>
      <c r="AX1026" s="116" t="s">
        <v>3429</v>
      </c>
      <c r="AY1026" s="116" t="s">
        <v>3428</v>
      </c>
      <c r="AZ1026" s="116" t="s">
        <v>3429</v>
      </c>
      <c r="BA1026" s="116" t="str">
        <f t="shared" si="431"/>
        <v>RHA</v>
      </c>
    </row>
    <row r="1027" spans="48:53" hidden="1" x14ac:dyDescent="0.2">
      <c r="AV1027" s="115" t="str">
        <f t="shared" si="430"/>
        <v>RHANORTH NOTTS LD W9 - RX</v>
      </c>
      <c r="AW1027" s="116" t="s">
        <v>3395</v>
      </c>
      <c r="AX1027" s="116" t="s">
        <v>3396</v>
      </c>
      <c r="AY1027" s="116" t="s">
        <v>3395</v>
      </c>
      <c r="AZ1027" s="116" t="s">
        <v>3396</v>
      </c>
      <c r="BA1027" s="116" t="str">
        <f t="shared" si="431"/>
        <v>RHA</v>
      </c>
    </row>
    <row r="1028" spans="48:53" hidden="1" x14ac:dyDescent="0.2">
      <c r="AV1028" s="115" t="str">
        <f t="shared" si="430"/>
        <v>RHANORTH NOTTS LD YP - RX</v>
      </c>
      <c r="AW1028" s="116" t="s">
        <v>3434</v>
      </c>
      <c r="AX1028" s="116" t="s">
        <v>3435</v>
      </c>
      <c r="AY1028" s="116" t="s">
        <v>3434</v>
      </c>
      <c r="AZ1028" s="116" t="s">
        <v>3435</v>
      </c>
      <c r="BA1028" s="116" t="str">
        <f t="shared" si="431"/>
        <v>RHA</v>
      </c>
    </row>
    <row r="1029" spans="48:53" hidden="1" x14ac:dyDescent="0.2">
      <c r="AV1029" s="115" t="str">
        <f t="shared" si="430"/>
        <v>RHANORTH NOTTS LD YW - RX</v>
      </c>
      <c r="AW1029" s="116" t="s">
        <v>3440</v>
      </c>
      <c r="AX1029" s="116" t="s">
        <v>3441</v>
      </c>
      <c r="AY1029" s="116" t="s">
        <v>3440</v>
      </c>
      <c r="AZ1029" s="116" t="s">
        <v>3441</v>
      </c>
      <c r="BA1029" s="116" t="str">
        <f t="shared" si="431"/>
        <v>RHA</v>
      </c>
    </row>
    <row r="1030" spans="48:53" hidden="1" x14ac:dyDescent="0.2">
      <c r="AV1030" s="115" t="str">
        <f t="shared" si="430"/>
        <v>RHANORTH NOTTS LD YX - RX</v>
      </c>
      <c r="AW1030" s="116" t="s">
        <v>3442</v>
      </c>
      <c r="AX1030" s="116" t="s">
        <v>3443</v>
      </c>
      <c r="AY1030" s="116" t="s">
        <v>3442</v>
      </c>
      <c r="AZ1030" s="116" t="s">
        <v>3443</v>
      </c>
      <c r="BA1030" s="116" t="str">
        <f t="shared" si="431"/>
        <v>RHA</v>
      </c>
    </row>
    <row r="1031" spans="48:53" hidden="1" x14ac:dyDescent="0.2">
      <c r="AV1031" s="115" t="str">
        <f t="shared" si="430"/>
        <v>RHANORTH NOTTS MHSOP W0-RX</v>
      </c>
      <c r="AW1031" s="116" t="s">
        <v>3379</v>
      </c>
      <c r="AX1031" s="116" t="s">
        <v>3380</v>
      </c>
      <c r="AY1031" s="116" t="s">
        <v>3379</v>
      </c>
      <c r="AZ1031" s="116" t="s">
        <v>3380</v>
      </c>
      <c r="BA1031" s="116" t="str">
        <f t="shared" si="431"/>
        <v>RHA</v>
      </c>
    </row>
    <row r="1032" spans="48:53" hidden="1" x14ac:dyDescent="0.2">
      <c r="AV1032" s="115" t="str">
        <f t="shared" si="430"/>
        <v>RHANORTH NOTTS MHSOP W1-RX</v>
      </c>
      <c r="AW1032" s="116" t="s">
        <v>3381</v>
      </c>
      <c r="AX1032" s="116" t="s">
        <v>3382</v>
      </c>
      <c r="AY1032" s="116" t="s">
        <v>3381</v>
      </c>
      <c r="AZ1032" s="116" t="s">
        <v>3382</v>
      </c>
      <c r="BA1032" s="116" t="str">
        <f t="shared" si="431"/>
        <v>RHA</v>
      </c>
    </row>
    <row r="1033" spans="48:53" hidden="1" x14ac:dyDescent="0.2">
      <c r="AV1033" s="115" t="str">
        <f t="shared" si="430"/>
        <v>RHANORTH NOTTS MHSOP W2-RX</v>
      </c>
      <c r="AW1033" s="116" t="s">
        <v>3383</v>
      </c>
      <c r="AX1033" s="116" t="s">
        <v>3384</v>
      </c>
      <c r="AY1033" s="116" t="s">
        <v>3383</v>
      </c>
      <c r="AZ1033" s="116" t="s">
        <v>3384</v>
      </c>
      <c r="BA1033" s="116" t="str">
        <f t="shared" si="431"/>
        <v>RHA</v>
      </c>
    </row>
    <row r="1034" spans="48:53" hidden="1" x14ac:dyDescent="0.2">
      <c r="AV1034" s="115" t="str">
        <f t="shared" si="430"/>
        <v>RHANORTH NOTTS MHSOP XN-RX</v>
      </c>
      <c r="AW1034" s="116" t="s">
        <v>3401</v>
      </c>
      <c r="AX1034" s="116" t="s">
        <v>3402</v>
      </c>
      <c r="AY1034" s="116" t="s">
        <v>3401</v>
      </c>
      <c r="AZ1034" s="116" t="s">
        <v>3402</v>
      </c>
      <c r="BA1034" s="116" t="str">
        <f t="shared" si="431"/>
        <v>RHA</v>
      </c>
    </row>
    <row r="1035" spans="48:53" hidden="1" x14ac:dyDescent="0.2">
      <c r="AV1035" s="115" t="str">
        <f t="shared" si="430"/>
        <v>RHANORTH NOTTS MHSOP XP-RX</v>
      </c>
      <c r="AW1035" s="116" t="s">
        <v>3403</v>
      </c>
      <c r="AX1035" s="116" t="s">
        <v>3404</v>
      </c>
      <c r="AY1035" s="116" t="s">
        <v>3403</v>
      </c>
      <c r="AZ1035" s="116" t="s">
        <v>3404</v>
      </c>
      <c r="BA1035" s="116" t="str">
        <f t="shared" si="431"/>
        <v>RHA</v>
      </c>
    </row>
    <row r="1036" spans="48:53" hidden="1" x14ac:dyDescent="0.2">
      <c r="AV1036" s="115" t="str">
        <f t="shared" si="430"/>
        <v>RHANORTH NOTTS MHSOP XQ-RX</v>
      </c>
      <c r="AW1036" s="116" t="s">
        <v>3405</v>
      </c>
      <c r="AX1036" s="116" t="s">
        <v>3406</v>
      </c>
      <c r="AY1036" s="116" t="s">
        <v>3405</v>
      </c>
      <c r="AZ1036" s="116" t="s">
        <v>3406</v>
      </c>
      <c r="BA1036" s="116" t="str">
        <f t="shared" si="431"/>
        <v>RHA</v>
      </c>
    </row>
    <row r="1037" spans="48:53" hidden="1" x14ac:dyDescent="0.2">
      <c r="AV1037" s="115" t="str">
        <f t="shared" si="430"/>
        <v>RHANORTH NOTTS MILLBROOK W8-RX</v>
      </c>
      <c r="AW1037" s="116" t="s">
        <v>3393</v>
      </c>
      <c r="AX1037" s="116" t="s">
        <v>3394</v>
      </c>
      <c r="AY1037" s="116" t="s">
        <v>3393</v>
      </c>
      <c r="AZ1037" s="116" t="s">
        <v>3394</v>
      </c>
      <c r="BA1037" s="116" t="str">
        <f t="shared" si="431"/>
        <v>RHA</v>
      </c>
    </row>
    <row r="1038" spans="48:53" hidden="1" x14ac:dyDescent="0.2">
      <c r="AV1038" s="115" t="str">
        <f t="shared" si="430"/>
        <v>RHANORTH NOTTS MILLBROOK XL-RX</v>
      </c>
      <c r="AW1038" s="116" t="s">
        <v>3399</v>
      </c>
      <c r="AX1038" s="116" t="s">
        <v>3400</v>
      </c>
      <c r="AY1038" s="116" t="s">
        <v>3399</v>
      </c>
      <c r="AZ1038" s="116" t="s">
        <v>3400</v>
      </c>
      <c r="BA1038" s="116" t="str">
        <f t="shared" si="431"/>
        <v>RHA</v>
      </c>
    </row>
    <row r="1039" spans="48:53" hidden="1" x14ac:dyDescent="0.2">
      <c r="AV1039" s="115" t="str">
        <f t="shared" si="430"/>
        <v>RHANORTH NOTTS MILLBROOK XR-RX</v>
      </c>
      <c r="AW1039" s="116" t="s">
        <v>3407</v>
      </c>
      <c r="AX1039" s="116" t="s">
        <v>3408</v>
      </c>
      <c r="AY1039" s="116" t="s">
        <v>3407</v>
      </c>
      <c r="AZ1039" s="116" t="s">
        <v>3408</v>
      </c>
      <c r="BA1039" s="116" t="str">
        <f t="shared" si="431"/>
        <v>RHA</v>
      </c>
    </row>
    <row r="1040" spans="48:53" hidden="1" x14ac:dyDescent="0.2">
      <c r="AV1040" s="115" t="str">
        <f t="shared" si="430"/>
        <v>RHANORTH NOTTS MILLBROOK XT-RX</v>
      </c>
      <c r="AW1040" s="116" t="s">
        <v>3409</v>
      </c>
      <c r="AX1040" s="116" t="s">
        <v>3410</v>
      </c>
      <c r="AY1040" s="116" t="s">
        <v>3409</v>
      </c>
      <c r="AZ1040" s="116" t="s">
        <v>3410</v>
      </c>
      <c r="BA1040" s="116" t="str">
        <f t="shared" si="431"/>
        <v>RHA</v>
      </c>
    </row>
    <row r="1041" spans="48:53" hidden="1" x14ac:dyDescent="0.2">
      <c r="AV1041" s="115" t="str">
        <f t="shared" si="430"/>
        <v>RHANORTH NOTTS MILLBROOK XW-RX</v>
      </c>
      <c r="AW1041" s="116" t="s">
        <v>3411</v>
      </c>
      <c r="AX1041" s="116" t="s">
        <v>3412</v>
      </c>
      <c r="AY1041" s="116" t="s">
        <v>3411</v>
      </c>
      <c r="AZ1041" s="116" t="s">
        <v>3412</v>
      </c>
      <c r="BA1041" s="116" t="str">
        <f t="shared" si="431"/>
        <v>RHA</v>
      </c>
    </row>
    <row r="1042" spans="48:53" hidden="1" x14ac:dyDescent="0.2">
      <c r="AV1042" s="115" t="str">
        <f t="shared" si="430"/>
        <v>RHANORTH NOTTS MILLBROOK XW-RX</v>
      </c>
      <c r="AW1042" s="116" t="s">
        <v>3413</v>
      </c>
      <c r="AX1042" s="116" t="s">
        <v>3412</v>
      </c>
      <c r="AY1042" s="116" t="s">
        <v>3413</v>
      </c>
      <c r="AZ1042" s="116" t="s">
        <v>3412</v>
      </c>
      <c r="BA1042" s="116" t="str">
        <f t="shared" si="431"/>
        <v>RHA</v>
      </c>
    </row>
    <row r="1043" spans="48:53" hidden="1" x14ac:dyDescent="0.2">
      <c r="AV1043" s="115" t="str">
        <f t="shared" si="430"/>
        <v>RHANORTH NOTTS MILLBROOK XX-RX</v>
      </c>
      <c r="AW1043" s="116" t="s">
        <v>3414</v>
      </c>
      <c r="AX1043" s="116" t="s">
        <v>3415</v>
      </c>
      <c r="AY1043" s="116" t="s">
        <v>3414</v>
      </c>
      <c r="AZ1043" s="116" t="s">
        <v>3415</v>
      </c>
      <c r="BA1043" s="116" t="str">
        <f t="shared" si="431"/>
        <v>RHA</v>
      </c>
    </row>
    <row r="1044" spans="48:53" hidden="1" x14ac:dyDescent="0.2">
      <c r="AV1044" s="115" t="str">
        <f t="shared" si="430"/>
        <v>RHANORTH NOTTS MILLBROOK XY-RX</v>
      </c>
      <c r="AW1044" s="116" t="s">
        <v>3416</v>
      </c>
      <c r="AX1044" s="116" t="s">
        <v>3417</v>
      </c>
      <c r="AY1044" s="116" t="s">
        <v>3416</v>
      </c>
      <c r="AZ1044" s="116" t="s">
        <v>3417</v>
      </c>
      <c r="BA1044" s="116" t="str">
        <f t="shared" si="431"/>
        <v>RHA</v>
      </c>
    </row>
    <row r="1045" spans="48:53" hidden="1" x14ac:dyDescent="0.2">
      <c r="AV1045" s="115" t="str">
        <f t="shared" si="430"/>
        <v>RHANORTH NOTTS MILLBROOK YT - RX</v>
      </c>
      <c r="AW1045" s="116" t="s">
        <v>3438</v>
      </c>
      <c r="AX1045" s="116" t="s">
        <v>3439</v>
      </c>
      <c r="AY1045" s="116" t="s">
        <v>3438</v>
      </c>
      <c r="AZ1045" s="116" t="s">
        <v>3439</v>
      </c>
      <c r="BA1045" s="116" t="str">
        <f t="shared" si="431"/>
        <v>RHA</v>
      </c>
    </row>
    <row r="1046" spans="48:53" hidden="1" x14ac:dyDescent="0.2">
      <c r="AV1046" s="115" t="str">
        <f t="shared" si="430"/>
        <v>RHANORTH NOTTS NEWARK W3-RX</v>
      </c>
      <c r="AW1046" s="116" t="s">
        <v>3385</v>
      </c>
      <c r="AX1046" s="116" t="s">
        <v>3386</v>
      </c>
      <c r="AY1046" s="116" t="s">
        <v>3385</v>
      </c>
      <c r="AZ1046" s="116" t="s">
        <v>3386</v>
      </c>
      <c r="BA1046" s="116" t="str">
        <f t="shared" si="431"/>
        <v>RHA</v>
      </c>
    </row>
    <row r="1047" spans="48:53" hidden="1" x14ac:dyDescent="0.2">
      <c r="AV1047" s="115" t="str">
        <f t="shared" si="430"/>
        <v>RHANORTH NOTTS NEWARK W4-RX</v>
      </c>
      <c r="AW1047" s="116" t="s">
        <v>3387</v>
      </c>
      <c r="AX1047" s="116" t="s">
        <v>3388</v>
      </c>
      <c r="AY1047" s="116" t="s">
        <v>3387</v>
      </c>
      <c r="AZ1047" s="116" t="s">
        <v>3388</v>
      </c>
      <c r="BA1047" s="116" t="str">
        <f t="shared" si="431"/>
        <v>RHA</v>
      </c>
    </row>
    <row r="1048" spans="48:53" hidden="1" x14ac:dyDescent="0.2">
      <c r="AV1048" s="115" t="str">
        <f t="shared" si="430"/>
        <v>RHANORTH NOTTS NEWARK-RX</v>
      </c>
      <c r="AW1048" s="116" t="s">
        <v>3397</v>
      </c>
      <c r="AX1048" s="116" t="s">
        <v>3398</v>
      </c>
      <c r="AY1048" s="116" t="s">
        <v>3397</v>
      </c>
      <c r="AZ1048" s="116" t="s">
        <v>3398</v>
      </c>
      <c r="BA1048" s="116" t="str">
        <f t="shared" si="431"/>
        <v>RHA</v>
      </c>
    </row>
    <row r="1049" spans="48:53" hidden="1" x14ac:dyDescent="0.2">
      <c r="AV1049" s="115" t="str">
        <f t="shared" si="430"/>
        <v>RHANOTTINGHAM CITY HOSPITAL</v>
      </c>
      <c r="AW1049" s="116" t="s">
        <v>3343</v>
      </c>
      <c r="AX1049" s="116" t="s">
        <v>3344</v>
      </c>
      <c r="AY1049" s="116" t="s">
        <v>3343</v>
      </c>
      <c r="AZ1049" s="116" t="s">
        <v>3344</v>
      </c>
      <c r="BA1049" s="116" t="str">
        <f t="shared" si="431"/>
        <v>RHA</v>
      </c>
    </row>
    <row r="1050" spans="48:53" hidden="1" x14ac:dyDescent="0.2">
      <c r="AV1050" s="115" t="str">
        <f t="shared" si="430"/>
        <v>RHAOPEN DOOR</v>
      </c>
      <c r="AW1050" s="116" t="s">
        <v>3293</v>
      </c>
      <c r="AX1050" s="116" t="s">
        <v>3294</v>
      </c>
      <c r="AY1050" s="116" t="s">
        <v>3293</v>
      </c>
      <c r="AZ1050" s="116" t="s">
        <v>3294</v>
      </c>
      <c r="BA1050" s="116" t="str">
        <f t="shared" si="431"/>
        <v>RHA</v>
      </c>
    </row>
    <row r="1051" spans="48:53" hidden="1" x14ac:dyDescent="0.2">
      <c r="AV1051" s="115" t="str">
        <f t="shared" si="430"/>
        <v>RHAOXFORD CORNER</v>
      </c>
      <c r="AW1051" s="116" t="s">
        <v>3377</v>
      </c>
      <c r="AX1051" s="116" t="s">
        <v>3378</v>
      </c>
      <c r="AY1051" s="116" t="s">
        <v>3377</v>
      </c>
      <c r="AZ1051" s="116" t="s">
        <v>3378</v>
      </c>
      <c r="BA1051" s="116" t="str">
        <f t="shared" si="431"/>
        <v>RHA</v>
      </c>
    </row>
    <row r="1052" spans="48:53" hidden="1" x14ac:dyDescent="0.2">
      <c r="AV1052" s="115" t="str">
        <f t="shared" si="430"/>
        <v>RHAOXFORD CORNER - RX</v>
      </c>
      <c r="AW1052" s="116" t="s">
        <v>3436</v>
      </c>
      <c r="AX1052" s="116" t="s">
        <v>3437</v>
      </c>
      <c r="AY1052" s="116" t="s">
        <v>3436</v>
      </c>
      <c r="AZ1052" s="116" t="s">
        <v>3437</v>
      </c>
      <c r="BA1052" s="116" t="str">
        <f t="shared" si="431"/>
        <v>RHA</v>
      </c>
    </row>
    <row r="1053" spans="48:53" hidden="1" x14ac:dyDescent="0.2">
      <c r="AV1053" s="115" t="str">
        <f t="shared" si="430"/>
        <v>RHAPLATFORM ONE</v>
      </c>
      <c r="AW1053" s="116" t="s">
        <v>3301</v>
      </c>
      <c r="AX1053" s="116" t="s">
        <v>3302</v>
      </c>
      <c r="AY1053" s="116" t="s">
        <v>3301</v>
      </c>
      <c r="AZ1053" s="116" t="s">
        <v>3302</v>
      </c>
      <c r="BA1053" s="116" t="str">
        <f t="shared" si="431"/>
        <v>RHA</v>
      </c>
    </row>
    <row r="1054" spans="48:53" hidden="1" x14ac:dyDescent="0.2">
      <c r="AV1054" s="115" t="str">
        <f t="shared" si="430"/>
        <v>RHAPOW!</v>
      </c>
      <c r="AW1054" s="116" t="s">
        <v>3321</v>
      </c>
      <c r="AX1054" s="116" t="s">
        <v>3322</v>
      </c>
      <c r="AY1054" s="116" t="s">
        <v>3321</v>
      </c>
      <c r="AZ1054" s="116" t="s">
        <v>3322</v>
      </c>
      <c r="BA1054" s="116" t="str">
        <f t="shared" si="431"/>
        <v>RHA</v>
      </c>
    </row>
    <row r="1055" spans="48:53" hidden="1" x14ac:dyDescent="0.2">
      <c r="AV1055" s="115" t="str">
        <f t="shared" si="430"/>
        <v>RHARAMPTON HOSPITAL</v>
      </c>
      <c r="AW1055" s="116" t="s">
        <v>3247</v>
      </c>
      <c r="AX1055" s="116" t="s">
        <v>3248</v>
      </c>
      <c r="AY1055" s="116" t="s">
        <v>3247</v>
      </c>
      <c r="AZ1055" s="116" t="s">
        <v>3248</v>
      </c>
      <c r="BA1055" s="116" t="str">
        <f t="shared" si="431"/>
        <v>RHA</v>
      </c>
    </row>
    <row r="1056" spans="48:53" hidden="1" x14ac:dyDescent="0.2">
      <c r="AV1056" s="115" t="str">
        <f t="shared" si="430"/>
        <v>RHARECOVERY IN NOTTINGHAM-RX</v>
      </c>
      <c r="AW1056" s="116" t="s">
        <v>3391</v>
      </c>
      <c r="AX1056" s="116" t="s">
        <v>3392</v>
      </c>
      <c r="AY1056" s="116" t="s">
        <v>3391</v>
      </c>
      <c r="AZ1056" s="116" t="s">
        <v>3392</v>
      </c>
      <c r="BA1056" s="116" t="str">
        <f t="shared" si="431"/>
        <v>RHA</v>
      </c>
    </row>
    <row r="1057" spans="48:53" hidden="1" x14ac:dyDescent="0.2">
      <c r="AV1057" s="115" t="str">
        <f t="shared" si="430"/>
        <v>RHARED ART CAFE</v>
      </c>
      <c r="AW1057" s="116" t="s">
        <v>3295</v>
      </c>
      <c r="AX1057" s="116" t="s">
        <v>3296</v>
      </c>
      <c r="AY1057" s="116" t="s">
        <v>3295</v>
      </c>
      <c r="AZ1057" s="116" t="s">
        <v>3296</v>
      </c>
      <c r="BA1057" s="116" t="str">
        <f t="shared" si="431"/>
        <v>RHA</v>
      </c>
    </row>
    <row r="1058" spans="48:53" hidden="1" x14ac:dyDescent="0.2">
      <c r="AV1058" s="115" t="str">
        <f t="shared" si="430"/>
        <v>RHAREES ROW</v>
      </c>
      <c r="AW1058" s="116" t="s">
        <v>3339</v>
      </c>
      <c r="AX1058" s="116" t="s">
        <v>3340</v>
      </c>
      <c r="AY1058" s="116" t="s">
        <v>3339</v>
      </c>
      <c r="AZ1058" s="116" t="s">
        <v>3340</v>
      </c>
      <c r="BA1058" s="116" t="str">
        <f t="shared" si="431"/>
        <v>RHA</v>
      </c>
    </row>
    <row r="1059" spans="48:53" hidden="1" x14ac:dyDescent="0.2">
      <c r="AV1059" s="115" t="str">
        <f t="shared" si="430"/>
        <v>RHARETFORD CENTRAL</v>
      </c>
      <c r="AW1059" s="116" t="s">
        <v>3253</v>
      </c>
      <c r="AX1059" s="116" t="s">
        <v>3254</v>
      </c>
      <c r="AY1059" s="116" t="s">
        <v>3253</v>
      </c>
      <c r="AZ1059" s="116" t="s">
        <v>3254</v>
      </c>
      <c r="BA1059" s="116" t="str">
        <f t="shared" si="431"/>
        <v>RHA</v>
      </c>
    </row>
    <row r="1060" spans="48:53" hidden="1" x14ac:dyDescent="0.2">
      <c r="AV1060" s="115" t="str">
        <f t="shared" si="430"/>
        <v>RHARETFORD HOSPITAL</v>
      </c>
      <c r="AW1060" s="116" t="s">
        <v>3261</v>
      </c>
      <c r="AX1060" s="116" t="s">
        <v>3262</v>
      </c>
      <c r="AY1060" s="116" t="s">
        <v>3261</v>
      </c>
      <c r="AZ1060" s="116" t="s">
        <v>3262</v>
      </c>
      <c r="BA1060" s="116" t="str">
        <f t="shared" si="431"/>
        <v>RHA</v>
      </c>
    </row>
    <row r="1061" spans="48:53" hidden="1" x14ac:dyDescent="0.2">
      <c r="AV1061" s="115" t="str">
        <f t="shared" si="430"/>
        <v>RHASHERWOOD WEST (RAINWORTH)</v>
      </c>
      <c r="AW1061" s="116" t="s">
        <v>3255</v>
      </c>
      <c r="AX1061" s="116" t="s">
        <v>3256</v>
      </c>
      <c r="AY1061" s="116" t="s">
        <v>3255</v>
      </c>
      <c r="AZ1061" s="116" t="s">
        <v>3256</v>
      </c>
      <c r="BA1061" s="116" t="str">
        <f t="shared" si="431"/>
        <v>RHA</v>
      </c>
    </row>
    <row r="1062" spans="48:53" hidden="1" x14ac:dyDescent="0.2">
      <c r="AV1062" s="115" t="str">
        <f t="shared" si="430"/>
        <v>RHAST. FRANCIS UNIT</v>
      </c>
      <c r="AW1062" s="116" t="s">
        <v>3345</v>
      </c>
      <c r="AX1062" s="116" t="s">
        <v>3346</v>
      </c>
      <c r="AY1062" s="116" t="s">
        <v>3345</v>
      </c>
      <c r="AZ1062" s="116" t="s">
        <v>3346</v>
      </c>
      <c r="BA1062" s="116" t="str">
        <f t="shared" si="431"/>
        <v>RHA</v>
      </c>
    </row>
    <row r="1063" spans="48:53" hidden="1" x14ac:dyDescent="0.2">
      <c r="AV1063" s="115" t="str">
        <f t="shared" si="430"/>
        <v>RHAST. MICHAELS VIEW RH</v>
      </c>
      <c r="AW1063" s="116" t="s">
        <v>3323</v>
      </c>
      <c r="AX1063" s="116" t="s">
        <v>3324</v>
      </c>
      <c r="AY1063" s="116" t="s">
        <v>3323</v>
      </c>
      <c r="AZ1063" s="116" t="s">
        <v>3324</v>
      </c>
      <c r="BA1063" s="116" t="str">
        <f t="shared" si="431"/>
        <v>RHA</v>
      </c>
    </row>
    <row r="1064" spans="48:53" hidden="1" x14ac:dyDescent="0.2">
      <c r="AV1064" s="115" t="str">
        <f t="shared" si="430"/>
        <v>RHASTAUNTON LODGE</v>
      </c>
      <c r="AW1064" s="116" t="s">
        <v>3329</v>
      </c>
      <c r="AX1064" s="116" t="s">
        <v>3330</v>
      </c>
      <c r="AY1064" s="116" t="s">
        <v>3329</v>
      </c>
      <c r="AZ1064" s="116" t="s">
        <v>3330</v>
      </c>
      <c r="BA1064" s="116" t="str">
        <f t="shared" si="431"/>
        <v>RHA</v>
      </c>
    </row>
    <row r="1065" spans="48:53" hidden="1" x14ac:dyDescent="0.2">
      <c r="AV1065" s="115" t="str">
        <f t="shared" si="430"/>
        <v>RHATHE FOREST</v>
      </c>
      <c r="AW1065" s="116" t="s">
        <v>3283</v>
      </c>
      <c r="AX1065" s="116" t="s">
        <v>3284</v>
      </c>
      <c r="AY1065" s="116" t="s">
        <v>3283</v>
      </c>
      <c r="AZ1065" s="116" t="s">
        <v>3284</v>
      </c>
      <c r="BA1065" s="116" t="str">
        <f t="shared" si="431"/>
        <v>RHA</v>
      </c>
    </row>
    <row r="1066" spans="48:53" hidden="1" x14ac:dyDescent="0.2">
      <c r="AV1066" s="115" t="str">
        <f t="shared" ref="AV1066:AV1129" si="432">CONCATENATE(LEFT(AW1066, 3),AX1066)</f>
        <v>RHATHE JOINT</v>
      </c>
      <c r="AW1066" s="116" t="s">
        <v>3279</v>
      </c>
      <c r="AX1066" s="116" t="s">
        <v>3280</v>
      </c>
      <c r="AY1066" s="116" t="s">
        <v>3279</v>
      </c>
      <c r="AZ1066" s="116" t="s">
        <v>3280</v>
      </c>
      <c r="BA1066" s="116" t="str">
        <f t="shared" ref="BA1066:BA1129" si="433">LEFT(AY1066,3)</f>
        <v>RHA</v>
      </c>
    </row>
    <row r="1067" spans="48:53" hidden="1" x14ac:dyDescent="0.2">
      <c r="AV1067" s="115" t="str">
        <f t="shared" si="432"/>
        <v>RHATHE LEYLANDS</v>
      </c>
      <c r="AW1067" s="116" t="s">
        <v>3369</v>
      </c>
      <c r="AX1067" s="116" t="s">
        <v>3370</v>
      </c>
      <c r="AY1067" s="116" t="s">
        <v>3369</v>
      </c>
      <c r="AZ1067" s="116" t="s">
        <v>3370</v>
      </c>
      <c r="BA1067" s="116" t="str">
        <f t="shared" si="433"/>
        <v>RHA</v>
      </c>
    </row>
    <row r="1068" spans="48:53" hidden="1" x14ac:dyDescent="0.2">
      <c r="AV1068" s="115" t="str">
        <f t="shared" si="432"/>
        <v>RHATHE LODGES (WATHWOOD HOSPITAL)</v>
      </c>
      <c r="AW1068" s="116" t="s">
        <v>3371</v>
      </c>
      <c r="AX1068" s="116" t="s">
        <v>3372</v>
      </c>
      <c r="AY1068" s="116" t="s">
        <v>3371</v>
      </c>
      <c r="AZ1068" s="116" t="s">
        <v>3372</v>
      </c>
      <c r="BA1068" s="116" t="str">
        <f t="shared" si="433"/>
        <v>RHA</v>
      </c>
    </row>
    <row r="1069" spans="48:53" hidden="1" x14ac:dyDescent="0.2">
      <c r="AV1069" s="115" t="str">
        <f t="shared" si="432"/>
        <v>RHATHE MALTINGS</v>
      </c>
      <c r="AW1069" s="116" t="s">
        <v>3297</v>
      </c>
      <c r="AX1069" s="116" t="s">
        <v>3298</v>
      </c>
      <c r="AY1069" s="116" t="s">
        <v>3297</v>
      </c>
      <c r="AZ1069" s="116" t="s">
        <v>3298</v>
      </c>
      <c r="BA1069" s="116" t="str">
        <f t="shared" si="433"/>
        <v>RHA</v>
      </c>
    </row>
    <row r="1070" spans="48:53" hidden="1" x14ac:dyDescent="0.2">
      <c r="AV1070" s="115" t="str">
        <f t="shared" si="432"/>
        <v>RHATHE NEWLANDS</v>
      </c>
      <c r="AW1070" s="116" t="s">
        <v>3331</v>
      </c>
      <c r="AX1070" s="116" t="s">
        <v>3332</v>
      </c>
      <c r="AY1070" s="116" t="s">
        <v>3331</v>
      </c>
      <c r="AZ1070" s="116" t="s">
        <v>3332</v>
      </c>
      <c r="BA1070" s="116" t="str">
        <f t="shared" si="433"/>
        <v>RHA</v>
      </c>
    </row>
    <row r="1071" spans="48:53" hidden="1" x14ac:dyDescent="0.2">
      <c r="AV1071" s="115" t="str">
        <f t="shared" si="432"/>
        <v>RHATHE OLD HALL</v>
      </c>
      <c r="AW1071" s="116" t="s">
        <v>3315</v>
      </c>
      <c r="AX1071" s="116" t="s">
        <v>3316</v>
      </c>
      <c r="AY1071" s="116" t="s">
        <v>3315</v>
      </c>
      <c r="AZ1071" s="116" t="s">
        <v>3316</v>
      </c>
      <c r="BA1071" s="116" t="str">
        <f t="shared" si="433"/>
        <v>RHA</v>
      </c>
    </row>
    <row r="1072" spans="48:53" hidden="1" x14ac:dyDescent="0.2">
      <c r="AV1072" s="115" t="str">
        <f t="shared" si="432"/>
        <v>RHATHE PASTURES</v>
      </c>
      <c r="AW1072" s="116" t="s">
        <v>3341</v>
      </c>
      <c r="AX1072" s="116" t="s">
        <v>3342</v>
      </c>
      <c r="AY1072" s="116" t="s">
        <v>3341</v>
      </c>
      <c r="AZ1072" s="116" t="s">
        <v>3342</v>
      </c>
      <c r="BA1072" s="116" t="str">
        <f t="shared" si="433"/>
        <v>RHA</v>
      </c>
    </row>
    <row r="1073" spans="48:53" hidden="1" x14ac:dyDescent="0.2">
      <c r="AV1073" s="115" t="str">
        <f t="shared" si="432"/>
        <v>RHATHE STABLES</v>
      </c>
      <c r="AW1073" s="116" t="s">
        <v>3325</v>
      </c>
      <c r="AX1073" s="116" t="s">
        <v>3326</v>
      </c>
      <c r="AY1073" s="116" t="s">
        <v>3325</v>
      </c>
      <c r="AZ1073" s="116" t="s">
        <v>3326</v>
      </c>
      <c r="BA1073" s="116" t="str">
        <f t="shared" si="433"/>
        <v>RHA</v>
      </c>
    </row>
    <row r="1074" spans="48:53" hidden="1" x14ac:dyDescent="0.2">
      <c r="AV1074" s="115" t="str">
        <f t="shared" si="432"/>
        <v>RHATHE WELLS ROAD CENTRE</v>
      </c>
      <c r="AW1074" s="116" t="s">
        <v>8383</v>
      </c>
      <c r="AX1074" s="116" t="s">
        <v>9217</v>
      </c>
      <c r="AY1074" s="116" t="s">
        <v>8383</v>
      </c>
      <c r="AZ1074" s="116" t="s">
        <v>9217</v>
      </c>
      <c r="BA1074" s="116" t="str">
        <f t="shared" si="433"/>
        <v>RHA</v>
      </c>
    </row>
    <row r="1075" spans="48:53" hidden="1" x14ac:dyDescent="0.2">
      <c r="AV1075" s="115" t="str">
        <f t="shared" si="432"/>
        <v>RHATHORNEYWOOD MOUNT</v>
      </c>
      <c r="AW1075" s="116" t="s">
        <v>3351</v>
      </c>
      <c r="AX1075" s="116" t="s">
        <v>3352</v>
      </c>
      <c r="AY1075" s="116" t="s">
        <v>3351</v>
      </c>
      <c r="AZ1075" s="116" t="s">
        <v>3352</v>
      </c>
      <c r="BA1075" s="116" t="str">
        <f t="shared" si="433"/>
        <v>RHA</v>
      </c>
    </row>
    <row r="1076" spans="48:53" hidden="1" x14ac:dyDescent="0.2">
      <c r="AV1076" s="115" t="str">
        <f t="shared" si="432"/>
        <v>RHATHORNEYWOOD MOUNT SITE 2</v>
      </c>
      <c r="AW1076" s="116" t="s">
        <v>3359</v>
      </c>
      <c r="AX1076" s="116" t="s">
        <v>3360</v>
      </c>
      <c r="AY1076" s="116" t="s">
        <v>3359</v>
      </c>
      <c r="AZ1076" s="116" t="s">
        <v>3360</v>
      </c>
      <c r="BA1076" s="116" t="str">
        <f t="shared" si="433"/>
        <v>RHA</v>
      </c>
    </row>
    <row r="1077" spans="48:53" hidden="1" x14ac:dyDescent="0.2">
      <c r="AV1077" s="115" t="str">
        <f t="shared" si="432"/>
        <v>RHATHORNEYWOOD UNIT</v>
      </c>
      <c r="AW1077" s="116" t="s">
        <v>3361</v>
      </c>
      <c r="AX1077" s="116" t="s">
        <v>3362</v>
      </c>
      <c r="AY1077" s="116" t="s">
        <v>3361</v>
      </c>
      <c r="AZ1077" s="116" t="s">
        <v>3362</v>
      </c>
      <c r="BA1077" s="116" t="str">
        <f t="shared" si="433"/>
        <v>RHA</v>
      </c>
    </row>
    <row r="1078" spans="48:53" hidden="1" x14ac:dyDescent="0.2">
      <c r="AV1078" s="115" t="str">
        <f t="shared" si="432"/>
        <v>RHAUNIT 2</v>
      </c>
      <c r="AW1078" s="116" t="s">
        <v>3365</v>
      </c>
      <c r="AX1078" s="116" t="s">
        <v>3366</v>
      </c>
      <c r="AY1078" s="116" t="s">
        <v>3365</v>
      </c>
      <c r="AZ1078" s="116" t="s">
        <v>3366</v>
      </c>
      <c r="BA1078" s="116" t="str">
        <f t="shared" si="433"/>
        <v>RHA</v>
      </c>
    </row>
    <row r="1079" spans="48:53" hidden="1" x14ac:dyDescent="0.2">
      <c r="AV1079" s="115" t="str">
        <f t="shared" si="432"/>
        <v>RHAUNIVERSITY HOSPITAL</v>
      </c>
      <c r="AW1079" s="116" t="s">
        <v>3367</v>
      </c>
      <c r="AX1079" s="116" t="s">
        <v>3368</v>
      </c>
      <c r="AY1079" s="116" t="s">
        <v>3367</v>
      </c>
      <c r="AZ1079" s="116" t="s">
        <v>3368</v>
      </c>
      <c r="BA1079" s="116" t="str">
        <f t="shared" si="433"/>
        <v>RHA</v>
      </c>
    </row>
    <row r="1080" spans="48:53" hidden="1" x14ac:dyDescent="0.2">
      <c r="AV1080" s="115" t="str">
        <f t="shared" si="432"/>
        <v>RHAWATHWOOD HOSPITAL</v>
      </c>
      <c r="AW1080" s="116" t="s">
        <v>3373</v>
      </c>
      <c r="AX1080" s="116" t="s">
        <v>3374</v>
      </c>
      <c r="AY1080" s="116" t="s">
        <v>3373</v>
      </c>
      <c r="AZ1080" s="116" t="s">
        <v>3374</v>
      </c>
      <c r="BA1080" s="116" t="str">
        <f t="shared" si="433"/>
        <v>RHA</v>
      </c>
    </row>
    <row r="1081" spans="48:53" hidden="1" x14ac:dyDescent="0.2">
      <c r="AV1081" s="115" t="str">
        <f t="shared" si="432"/>
        <v>RHAWAX CAFE</v>
      </c>
      <c r="AW1081" s="116" t="s">
        <v>3291</v>
      </c>
      <c r="AX1081" s="116" t="s">
        <v>3292</v>
      </c>
      <c r="AY1081" s="116" t="s">
        <v>3291</v>
      </c>
      <c r="AZ1081" s="116" t="s">
        <v>3292</v>
      </c>
      <c r="BA1081" s="116" t="str">
        <f t="shared" si="433"/>
        <v>RHA</v>
      </c>
    </row>
    <row r="1082" spans="48:53" hidden="1" x14ac:dyDescent="0.2">
      <c r="AV1082" s="115" t="str">
        <f t="shared" si="432"/>
        <v>RHMCOUNTESS MOUNTBATTEN HOUSE - RHM04</v>
      </c>
      <c r="AW1082" s="116" t="s">
        <v>918</v>
      </c>
      <c r="AX1082" s="116" t="s">
        <v>10361</v>
      </c>
      <c r="AY1082" s="116" t="s">
        <v>918</v>
      </c>
      <c r="AZ1082" s="116" t="s">
        <v>9218</v>
      </c>
      <c r="BA1082" s="116" t="str">
        <f t="shared" si="433"/>
        <v>RHM</v>
      </c>
    </row>
    <row r="1083" spans="48:53" hidden="1" x14ac:dyDescent="0.2">
      <c r="AV1083" s="115" t="str">
        <f t="shared" si="432"/>
        <v>RHMNEW FOREST BIRTH CENTRE HEALTH AUTHORITY - RHM03</v>
      </c>
      <c r="AW1083" s="116" t="s">
        <v>410</v>
      </c>
      <c r="AX1083" s="116" t="s">
        <v>10362</v>
      </c>
      <c r="AY1083" s="116" t="s">
        <v>410</v>
      </c>
      <c r="AZ1083" s="116" t="s">
        <v>9219</v>
      </c>
      <c r="BA1083" s="116" t="str">
        <f t="shared" si="433"/>
        <v>RHM</v>
      </c>
    </row>
    <row r="1084" spans="48:53" hidden="1" x14ac:dyDescent="0.2">
      <c r="AV1084" s="115" t="str">
        <f t="shared" si="432"/>
        <v>RHMPRINCESS ANNE HOSPITAL - RHM12</v>
      </c>
      <c r="AW1084" s="116" t="s">
        <v>411</v>
      </c>
      <c r="AX1084" s="116" t="s">
        <v>10363</v>
      </c>
      <c r="AY1084" s="116" t="s">
        <v>411</v>
      </c>
      <c r="AZ1084" s="116" t="s">
        <v>2441</v>
      </c>
      <c r="BA1084" s="116" t="str">
        <f t="shared" si="433"/>
        <v>RHM</v>
      </c>
    </row>
    <row r="1085" spans="48:53" hidden="1" x14ac:dyDescent="0.2">
      <c r="AV1085" s="115" t="str">
        <f t="shared" si="432"/>
        <v>RHMROYAL SOUTH HANTS HOSPITAL - RHM02</v>
      </c>
      <c r="AW1085" s="116" t="s">
        <v>412</v>
      </c>
      <c r="AX1085" s="116" t="s">
        <v>10364</v>
      </c>
      <c r="AY1085" s="116" t="s">
        <v>412</v>
      </c>
      <c r="AZ1085" s="116" t="s">
        <v>5235</v>
      </c>
      <c r="BA1085" s="116" t="str">
        <f t="shared" si="433"/>
        <v>RHM</v>
      </c>
    </row>
    <row r="1086" spans="48:53" hidden="1" x14ac:dyDescent="0.2">
      <c r="AV1086" s="115" t="str">
        <f t="shared" si="432"/>
        <v>RHMSOUTHAMPTON GENERAL HOSPITAL - RHM01</v>
      </c>
      <c r="AW1086" s="116" t="s">
        <v>413</v>
      </c>
      <c r="AX1086" s="116" t="s">
        <v>10365</v>
      </c>
      <c r="AY1086" s="116" t="s">
        <v>413</v>
      </c>
      <c r="AZ1086" s="116" t="s">
        <v>2443</v>
      </c>
      <c r="BA1086" s="116" t="str">
        <f t="shared" si="433"/>
        <v>RHM</v>
      </c>
    </row>
    <row r="1087" spans="48:53" hidden="1" x14ac:dyDescent="0.2">
      <c r="AV1087" s="115" t="str">
        <f t="shared" si="432"/>
        <v>RHQBARNSLEY DISTRICT GENERAL HOSPITAL - RHQBN</v>
      </c>
      <c r="AW1087" s="116" t="s">
        <v>414</v>
      </c>
      <c r="AX1087" s="116" t="s">
        <v>10366</v>
      </c>
      <c r="AY1087" s="116" t="s">
        <v>414</v>
      </c>
      <c r="AZ1087" s="116" t="s">
        <v>9220</v>
      </c>
      <c r="BA1087" s="116" t="str">
        <f t="shared" si="433"/>
        <v>RHQ</v>
      </c>
    </row>
    <row r="1088" spans="48:53" hidden="1" x14ac:dyDescent="0.2">
      <c r="AV1088" s="115" t="str">
        <f t="shared" si="432"/>
        <v>RHQBASSETLAW HOSPITAL - RHQNN</v>
      </c>
      <c r="AW1088" s="116" t="s">
        <v>415</v>
      </c>
      <c r="AX1088" s="116" t="s">
        <v>10367</v>
      </c>
      <c r="AY1088" s="116" t="s">
        <v>415</v>
      </c>
      <c r="AZ1088" s="116" t="s">
        <v>3260</v>
      </c>
      <c r="BA1088" s="116" t="str">
        <f t="shared" si="433"/>
        <v>RHQ</v>
      </c>
    </row>
    <row r="1089" spans="48:53" hidden="1" x14ac:dyDescent="0.2">
      <c r="AV1089" s="115" t="str">
        <f t="shared" si="432"/>
        <v>RHQBEECH HILL INTERMEDIATE CARE UNIT</v>
      </c>
      <c r="AW1089" s="116" t="s">
        <v>8153</v>
      </c>
      <c r="AX1089" s="116" t="s">
        <v>9221</v>
      </c>
      <c r="AY1089" s="116" t="s">
        <v>8153</v>
      </c>
      <c r="AZ1089" s="116" t="s">
        <v>9221</v>
      </c>
      <c r="BA1089" s="116" t="str">
        <f t="shared" si="433"/>
        <v>RHQ</v>
      </c>
    </row>
    <row r="1090" spans="48:53" hidden="1" x14ac:dyDescent="0.2">
      <c r="AV1090" s="115" t="str">
        <f t="shared" si="432"/>
        <v>RHQCHARLES CLIFFORD DENTAL HOSPITAL - RHQCC</v>
      </c>
      <c r="AW1090" s="116" t="s">
        <v>416</v>
      </c>
      <c r="AX1090" s="116" t="s">
        <v>10368</v>
      </c>
      <c r="AY1090" s="116" t="s">
        <v>416</v>
      </c>
      <c r="AZ1090" s="116" t="s">
        <v>9222</v>
      </c>
      <c r="BA1090" s="116" t="str">
        <f t="shared" si="433"/>
        <v>RHQ</v>
      </c>
    </row>
    <row r="1091" spans="48:53" hidden="1" x14ac:dyDescent="0.2">
      <c r="AV1091" s="115" t="str">
        <f t="shared" si="432"/>
        <v>RHQCHESTERFIELD AND NORTH DERBYSHIRE ROYAL HOSPITAL - RHQCH</v>
      </c>
      <c r="AW1091" s="116" t="s">
        <v>417</v>
      </c>
      <c r="AX1091" s="116" t="s">
        <v>10369</v>
      </c>
      <c r="AY1091" s="116" t="s">
        <v>417</v>
      </c>
      <c r="AZ1091" s="116" t="s">
        <v>9223</v>
      </c>
      <c r="BA1091" s="116" t="str">
        <f t="shared" si="433"/>
        <v>RHQ</v>
      </c>
    </row>
    <row r="1092" spans="48:53" hidden="1" x14ac:dyDescent="0.2">
      <c r="AV1092" s="115" t="str">
        <f t="shared" si="432"/>
        <v>RHQDONCASTER ROYAL INFIRMARY - RHQDR</v>
      </c>
      <c r="AW1092" s="116" t="s">
        <v>418</v>
      </c>
      <c r="AX1092" s="116" t="s">
        <v>10370</v>
      </c>
      <c r="AY1092" s="116" t="s">
        <v>418</v>
      </c>
      <c r="AZ1092" s="116" t="s">
        <v>9224</v>
      </c>
      <c r="BA1092" s="116" t="str">
        <f t="shared" si="433"/>
        <v>RHQ</v>
      </c>
    </row>
    <row r="1093" spans="48:53" hidden="1" x14ac:dyDescent="0.2">
      <c r="AV1093" s="115" t="str">
        <f t="shared" si="432"/>
        <v>RHQNORTHERN GENERAL HOSPITAL - RHQNG</v>
      </c>
      <c r="AW1093" s="116" t="s">
        <v>419</v>
      </c>
      <c r="AX1093" s="116" t="s">
        <v>10371</v>
      </c>
      <c r="AY1093" s="116" t="s">
        <v>419</v>
      </c>
      <c r="AZ1093" s="116" t="s">
        <v>7861</v>
      </c>
      <c r="BA1093" s="116" t="str">
        <f t="shared" si="433"/>
        <v>RHQ</v>
      </c>
    </row>
    <row r="1094" spans="48:53" hidden="1" x14ac:dyDescent="0.2">
      <c r="AV1094" s="115" t="str">
        <f t="shared" si="432"/>
        <v>RHQROTHERHAM DISTRICT GENERAL HOSPITAL - RHQRT</v>
      </c>
      <c r="AW1094" s="116" t="s">
        <v>420</v>
      </c>
      <c r="AX1094" s="116" t="s">
        <v>10372</v>
      </c>
      <c r="AY1094" s="116" t="s">
        <v>420</v>
      </c>
      <c r="AZ1094" s="116" t="s">
        <v>9185</v>
      </c>
      <c r="BA1094" s="116" t="str">
        <f t="shared" si="433"/>
        <v>RHQ</v>
      </c>
    </row>
    <row r="1095" spans="48:53" hidden="1" x14ac:dyDescent="0.2">
      <c r="AV1095" s="115" t="str">
        <f t="shared" si="432"/>
        <v>RHQROYAL HALLAMSHIRE HOSPITAL - RHQHH</v>
      </c>
      <c r="AW1095" s="116" t="s">
        <v>421</v>
      </c>
      <c r="AX1095" s="116" t="s">
        <v>10373</v>
      </c>
      <c r="AY1095" s="116" t="s">
        <v>421</v>
      </c>
      <c r="AZ1095" s="116" t="s">
        <v>7865</v>
      </c>
      <c r="BA1095" s="116" t="str">
        <f t="shared" si="433"/>
        <v>RHQ</v>
      </c>
    </row>
    <row r="1096" spans="48:53" hidden="1" x14ac:dyDescent="0.2">
      <c r="AV1096" s="115" t="str">
        <f t="shared" si="432"/>
        <v>RHQWESTON PARK HOSPITAL - RHQWP</v>
      </c>
      <c r="AW1096" s="116" t="s">
        <v>422</v>
      </c>
      <c r="AX1096" s="116" t="s">
        <v>10374</v>
      </c>
      <c r="AY1096" s="116" t="s">
        <v>422</v>
      </c>
      <c r="AZ1096" s="116" t="s">
        <v>9225</v>
      </c>
      <c r="BA1096" s="116" t="str">
        <f t="shared" si="433"/>
        <v>RHQ</v>
      </c>
    </row>
    <row r="1097" spans="48:53" hidden="1" x14ac:dyDescent="0.2">
      <c r="AV1097" s="115" t="str">
        <f t="shared" si="432"/>
        <v>RHUGOSPORT WAR MEMORIAL HOSPITAL - RHU10</v>
      </c>
      <c r="AW1097" s="116" t="s">
        <v>423</v>
      </c>
      <c r="AX1097" s="116" t="s">
        <v>10375</v>
      </c>
      <c r="AY1097" s="116" t="s">
        <v>423</v>
      </c>
      <c r="AZ1097" s="116" t="s">
        <v>2473</v>
      </c>
      <c r="BA1097" s="116" t="str">
        <f t="shared" si="433"/>
        <v>RHU</v>
      </c>
    </row>
    <row r="1098" spans="48:53" hidden="1" x14ac:dyDescent="0.2">
      <c r="AV1098" s="115" t="str">
        <f t="shared" si="432"/>
        <v>RHUPETERSFIELD COMMUNITY HOSPITAL - RHU04</v>
      </c>
      <c r="AW1098" s="116" t="s">
        <v>937</v>
      </c>
      <c r="AX1098" s="116" t="s">
        <v>10376</v>
      </c>
      <c r="AY1098" s="116" t="s">
        <v>937</v>
      </c>
      <c r="AZ1098" s="116" t="s">
        <v>9226</v>
      </c>
      <c r="BA1098" s="116" t="str">
        <f t="shared" si="433"/>
        <v>RHU</v>
      </c>
    </row>
    <row r="1099" spans="48:53" hidden="1" x14ac:dyDescent="0.2">
      <c r="AV1099" s="115" t="str">
        <f t="shared" si="432"/>
        <v>RHUQUEEN ALEXANDRA HOSPITAL - RHU03</v>
      </c>
      <c r="AW1099" s="116" t="s">
        <v>938</v>
      </c>
      <c r="AX1099" s="116" t="s">
        <v>10377</v>
      </c>
      <c r="AY1099" s="116" t="s">
        <v>938</v>
      </c>
      <c r="AZ1099" s="116" t="s">
        <v>2519</v>
      </c>
      <c r="BA1099" s="116" t="str">
        <f t="shared" si="433"/>
        <v>RHU</v>
      </c>
    </row>
    <row r="1100" spans="48:53" hidden="1" x14ac:dyDescent="0.2">
      <c r="AV1100" s="115" t="str">
        <f t="shared" si="432"/>
        <v>RHUROYAL HOSPITAL HASLAR - RHU59</v>
      </c>
      <c r="AW1100" s="116" t="s">
        <v>939</v>
      </c>
      <c r="AX1100" s="116" t="s">
        <v>10378</v>
      </c>
      <c r="AY1100" s="116" t="s">
        <v>939</v>
      </c>
      <c r="AZ1100" s="116" t="s">
        <v>9227</v>
      </c>
      <c r="BA1100" s="116" t="str">
        <f t="shared" si="433"/>
        <v>RHU</v>
      </c>
    </row>
    <row r="1101" spans="48:53" hidden="1" x14ac:dyDescent="0.2">
      <c r="AV1101" s="115" t="str">
        <f t="shared" si="432"/>
        <v>RHUSALISBURY DISTRICT HOSPITAL - RHU26</v>
      </c>
      <c r="AW1101" s="116" t="s">
        <v>940</v>
      </c>
      <c r="AX1101" s="116" t="s">
        <v>10379</v>
      </c>
      <c r="AY1101" s="116" t="s">
        <v>940</v>
      </c>
      <c r="AZ1101" s="116" t="s">
        <v>3799</v>
      </c>
      <c r="BA1101" s="116" t="str">
        <f t="shared" si="433"/>
        <v>RHU</v>
      </c>
    </row>
    <row r="1102" spans="48:53" hidden="1" x14ac:dyDescent="0.2">
      <c r="AV1102" s="115" t="str">
        <f t="shared" si="432"/>
        <v>RHUST MARY'S HOSPITAL - RHU02</v>
      </c>
      <c r="AW1102" s="116" t="s">
        <v>941</v>
      </c>
      <c r="AX1102" s="116" t="s">
        <v>10380</v>
      </c>
      <c r="AY1102" s="116" t="s">
        <v>941</v>
      </c>
      <c r="AZ1102" s="116" t="s">
        <v>1253</v>
      </c>
      <c r="BA1102" s="116" t="str">
        <f t="shared" si="433"/>
        <v>RHU</v>
      </c>
    </row>
    <row r="1103" spans="48:53" hidden="1" x14ac:dyDescent="0.2">
      <c r="AV1103" s="115" t="str">
        <f t="shared" si="432"/>
        <v>RHUST MARY'S HOSPITAL - RHU28</v>
      </c>
      <c r="AW1103" s="116" t="s">
        <v>942</v>
      </c>
      <c r="AX1103" s="116" t="s">
        <v>10381</v>
      </c>
      <c r="AY1103" s="116" t="s">
        <v>942</v>
      </c>
      <c r="AZ1103" s="116" t="s">
        <v>1253</v>
      </c>
      <c r="BA1103" s="116" t="str">
        <f t="shared" si="433"/>
        <v>RHU</v>
      </c>
    </row>
    <row r="1104" spans="48:53" hidden="1" x14ac:dyDescent="0.2">
      <c r="AV1104" s="115" t="str">
        <f t="shared" si="432"/>
        <v>RHWADDINGTON SCHOOL - RHW15</v>
      </c>
      <c r="AW1104" s="116" t="s">
        <v>943</v>
      </c>
      <c r="AX1104" s="116" t="s">
        <v>10382</v>
      </c>
      <c r="AY1104" s="116" t="s">
        <v>943</v>
      </c>
      <c r="AZ1104" s="116" t="s">
        <v>9228</v>
      </c>
      <c r="BA1104" s="116" t="str">
        <f t="shared" si="433"/>
        <v>RHW</v>
      </c>
    </row>
    <row r="1105" spans="48:53" hidden="1" x14ac:dyDescent="0.2">
      <c r="AV1105" s="115" t="str">
        <f t="shared" si="432"/>
        <v>RHWBROOKFIELDS SCHOOL - RHW17</v>
      </c>
      <c r="AW1105" s="116" t="s">
        <v>721</v>
      </c>
      <c r="AX1105" s="116" t="s">
        <v>10383</v>
      </c>
      <c r="AY1105" s="116" t="s">
        <v>721</v>
      </c>
      <c r="AZ1105" s="116" t="s">
        <v>9229</v>
      </c>
      <c r="BA1105" s="116" t="str">
        <f t="shared" si="433"/>
        <v>RHW</v>
      </c>
    </row>
    <row r="1106" spans="48:53" hidden="1" x14ac:dyDescent="0.2">
      <c r="AV1106" s="115" t="str">
        <f t="shared" si="432"/>
        <v>RHWBUPA DUNEDIN HOSPITAL - RHW25</v>
      </c>
      <c r="AW1106" s="116" t="s">
        <v>722</v>
      </c>
      <c r="AX1106" s="116" t="s">
        <v>10384</v>
      </c>
      <c r="AY1106" s="116" t="s">
        <v>722</v>
      </c>
      <c r="AZ1106" s="116" t="s">
        <v>9230</v>
      </c>
      <c r="BA1106" s="116" t="str">
        <f t="shared" si="433"/>
        <v>RHW</v>
      </c>
    </row>
    <row r="1107" spans="48:53" hidden="1" x14ac:dyDescent="0.2">
      <c r="AV1107" s="115" t="str">
        <f t="shared" si="432"/>
        <v>RHWCAPIO READING HOSPITAL - RHW24</v>
      </c>
      <c r="AW1107" s="116" t="s">
        <v>723</v>
      </c>
      <c r="AX1107" s="116" t="s">
        <v>10385</v>
      </c>
      <c r="AY1107" s="116" t="s">
        <v>723</v>
      </c>
      <c r="AZ1107" s="116" t="s">
        <v>9231</v>
      </c>
      <c r="BA1107" s="116" t="str">
        <f t="shared" si="433"/>
        <v>RHW</v>
      </c>
    </row>
    <row r="1108" spans="48:53" hidden="1" x14ac:dyDescent="0.2">
      <c r="AV1108" s="115" t="str">
        <f t="shared" si="432"/>
        <v>RHWDELLWOOD HOSPITAL - RHW26</v>
      </c>
      <c r="AW1108" s="116" t="s">
        <v>724</v>
      </c>
      <c r="AX1108" s="116" t="s">
        <v>10386</v>
      </c>
      <c r="AY1108" s="116" t="s">
        <v>724</v>
      </c>
      <c r="AZ1108" s="116" t="s">
        <v>5797</v>
      </c>
      <c r="BA1108" s="116" t="str">
        <f t="shared" si="433"/>
        <v>RHW</v>
      </c>
    </row>
    <row r="1109" spans="48:53" hidden="1" x14ac:dyDescent="0.2">
      <c r="AV1109" s="115" t="str">
        <f t="shared" si="432"/>
        <v>RHWDUCHESS OF KENT HOUSE - RHW27</v>
      </c>
      <c r="AW1109" s="116" t="s">
        <v>725</v>
      </c>
      <c r="AX1109" s="116" t="s">
        <v>10387</v>
      </c>
      <c r="AY1109" s="116" t="s">
        <v>725</v>
      </c>
      <c r="AZ1109" s="116" t="s">
        <v>9232</v>
      </c>
      <c r="BA1109" s="116" t="str">
        <f t="shared" si="433"/>
        <v>RHW</v>
      </c>
    </row>
    <row r="1110" spans="48:53" hidden="1" x14ac:dyDescent="0.2">
      <c r="AV1110" s="115" t="str">
        <f t="shared" si="432"/>
        <v>RHWHANOVER HOUSE - RHW19</v>
      </c>
      <c r="AW1110" s="116" t="s">
        <v>726</v>
      </c>
      <c r="AX1110" s="116" t="s">
        <v>10388</v>
      </c>
      <c r="AY1110" s="116" t="s">
        <v>726</v>
      </c>
      <c r="AZ1110" s="116" t="s">
        <v>9233</v>
      </c>
      <c r="BA1110" s="116" t="str">
        <f t="shared" si="433"/>
        <v>RHW</v>
      </c>
    </row>
    <row r="1111" spans="48:53" hidden="1" x14ac:dyDescent="0.2">
      <c r="AV1111" s="115" t="str">
        <f t="shared" si="432"/>
        <v>RHWHEATHERWOOD HOSPITAL - RHW30</v>
      </c>
      <c r="AW1111" s="116" t="s">
        <v>727</v>
      </c>
      <c r="AX1111" s="116" t="s">
        <v>10389</v>
      </c>
      <c r="AY1111" s="116" t="s">
        <v>727</v>
      </c>
      <c r="AZ1111" s="116" t="s">
        <v>5714</v>
      </c>
      <c r="BA1111" s="116" t="str">
        <f t="shared" si="433"/>
        <v>RHW</v>
      </c>
    </row>
    <row r="1112" spans="48:53" hidden="1" x14ac:dyDescent="0.2">
      <c r="AV1112" s="115" t="str">
        <f t="shared" si="432"/>
        <v>RHWHORTON HOSPITAL - RHW28</v>
      </c>
      <c r="AW1112" s="116" t="s">
        <v>728</v>
      </c>
      <c r="AX1112" s="116" t="s">
        <v>10390</v>
      </c>
      <c r="AY1112" s="116" t="s">
        <v>728</v>
      </c>
      <c r="AZ1112" s="116" t="s">
        <v>9234</v>
      </c>
      <c r="BA1112" s="116" t="str">
        <f t="shared" si="433"/>
        <v>RHW</v>
      </c>
    </row>
    <row r="1113" spans="48:53" hidden="1" x14ac:dyDescent="0.2">
      <c r="AV1113" s="115" t="str">
        <f t="shared" si="432"/>
        <v>RHWJOHN RADCLIFFE HOSPITAL - RHW12</v>
      </c>
      <c r="AW1113" s="116" t="s">
        <v>729</v>
      </c>
      <c r="AX1113" s="116" t="s">
        <v>10391</v>
      </c>
      <c r="AY1113" s="116" t="s">
        <v>729</v>
      </c>
      <c r="AZ1113" s="116" t="s">
        <v>2032</v>
      </c>
      <c r="BA1113" s="116" t="str">
        <f t="shared" si="433"/>
        <v>RHW</v>
      </c>
    </row>
    <row r="1114" spans="48:53" hidden="1" x14ac:dyDescent="0.2">
      <c r="AV1114" s="115" t="str">
        <f t="shared" si="432"/>
        <v>RHWKING EDWARD VII HOSPITAL - RHW03</v>
      </c>
      <c r="AW1114" s="116" t="s">
        <v>730</v>
      </c>
      <c r="AX1114" s="116" t="s">
        <v>10392</v>
      </c>
      <c r="AY1114" s="116" t="s">
        <v>730</v>
      </c>
      <c r="AZ1114" s="116" t="s">
        <v>9136</v>
      </c>
      <c r="BA1114" s="116" t="str">
        <f t="shared" si="433"/>
        <v>RHW</v>
      </c>
    </row>
    <row r="1115" spans="48:53" hidden="1" x14ac:dyDescent="0.2">
      <c r="AV1115" s="115" t="str">
        <f t="shared" si="432"/>
        <v>RHWMARY HARE GRAMMER SCHOOL - RHW21</v>
      </c>
      <c r="AW1115" s="116" t="s">
        <v>731</v>
      </c>
      <c r="AX1115" s="116" t="s">
        <v>10393</v>
      </c>
      <c r="AY1115" s="116" t="s">
        <v>731</v>
      </c>
      <c r="AZ1115" s="116" t="s">
        <v>9235</v>
      </c>
      <c r="BA1115" s="116" t="str">
        <f t="shared" si="433"/>
        <v>RHW</v>
      </c>
    </row>
    <row r="1116" spans="48:53" hidden="1" x14ac:dyDescent="0.2">
      <c r="AV1116" s="115" t="str">
        <f t="shared" si="432"/>
        <v>RHWPROSPECT PARK HOSPITAL - RHW29</v>
      </c>
      <c r="AW1116" s="116" t="s">
        <v>732</v>
      </c>
      <c r="AX1116" s="116" t="s">
        <v>10394</v>
      </c>
      <c r="AY1116" s="116" t="s">
        <v>732</v>
      </c>
      <c r="AZ1116" s="116" t="s">
        <v>5698</v>
      </c>
      <c r="BA1116" s="116" t="str">
        <f t="shared" si="433"/>
        <v>RHW</v>
      </c>
    </row>
    <row r="1117" spans="48:53" hidden="1" x14ac:dyDescent="0.2">
      <c r="AV1117" s="115" t="str">
        <f t="shared" si="432"/>
        <v>RHWROYAL BERKSHIRE HOSPITAL - RHW01</v>
      </c>
      <c r="AW1117" s="116" t="s">
        <v>733</v>
      </c>
      <c r="AX1117" s="116" t="s">
        <v>10395</v>
      </c>
      <c r="AY1117" s="116" t="s">
        <v>733</v>
      </c>
      <c r="AZ1117" s="116" t="s">
        <v>5728</v>
      </c>
      <c r="BA1117" s="116" t="str">
        <f t="shared" si="433"/>
        <v>RHW</v>
      </c>
    </row>
    <row r="1118" spans="48:53" hidden="1" x14ac:dyDescent="0.2">
      <c r="AV1118" s="115" t="str">
        <f t="shared" si="432"/>
        <v>RHWSKIMPED HILL SURGERY - RHW09</v>
      </c>
      <c r="AW1118" s="116" t="s">
        <v>734</v>
      </c>
      <c r="AX1118" s="116" t="s">
        <v>10396</v>
      </c>
      <c r="AY1118" s="116" t="s">
        <v>734</v>
      </c>
      <c r="AZ1118" s="116" t="s">
        <v>9236</v>
      </c>
      <c r="BA1118" s="116" t="str">
        <f t="shared" si="433"/>
        <v>RHW</v>
      </c>
    </row>
    <row r="1119" spans="48:53" hidden="1" x14ac:dyDescent="0.2">
      <c r="AV1119" s="115" t="str">
        <f t="shared" si="432"/>
        <v>RHWST MARKS HOSPITAL - RHW23</v>
      </c>
      <c r="AW1119" s="116" t="s">
        <v>735</v>
      </c>
      <c r="AX1119" s="116" t="s">
        <v>10397</v>
      </c>
      <c r="AY1119" s="116" t="s">
        <v>735</v>
      </c>
      <c r="AZ1119" s="116" t="s">
        <v>5730</v>
      </c>
      <c r="BA1119" s="116" t="str">
        <f t="shared" si="433"/>
        <v>RHW</v>
      </c>
    </row>
    <row r="1120" spans="48:53" hidden="1" x14ac:dyDescent="0.2">
      <c r="AV1120" s="115" t="str">
        <f t="shared" si="432"/>
        <v>RHWTHE AVENUE SCHOOL - RHW16</v>
      </c>
      <c r="AW1120" s="116" t="s">
        <v>736</v>
      </c>
      <c r="AX1120" s="116" t="s">
        <v>10398</v>
      </c>
      <c r="AY1120" s="116" t="s">
        <v>736</v>
      </c>
      <c r="AZ1120" s="116" t="s">
        <v>9237</v>
      </c>
      <c r="BA1120" s="116" t="str">
        <f t="shared" si="433"/>
        <v>RHW</v>
      </c>
    </row>
    <row r="1121" spans="48:53" hidden="1" x14ac:dyDescent="0.2">
      <c r="AV1121" s="115" t="str">
        <f t="shared" si="432"/>
        <v>RHWTHE CASTLE SCHOOL - RHW18</v>
      </c>
      <c r="AW1121" s="116" t="s">
        <v>737</v>
      </c>
      <c r="AX1121" s="116" t="s">
        <v>10399</v>
      </c>
      <c r="AY1121" s="116" t="s">
        <v>737</v>
      </c>
      <c r="AZ1121" s="116" t="s">
        <v>9238</v>
      </c>
      <c r="BA1121" s="116" t="str">
        <f t="shared" si="433"/>
        <v>RHW</v>
      </c>
    </row>
    <row r="1122" spans="48:53" hidden="1" x14ac:dyDescent="0.2">
      <c r="AV1122" s="115" t="str">
        <f t="shared" si="432"/>
        <v>RHWTHE WHITLEY HEALTH AND SERVICES CENTRE - RHW13</v>
      </c>
      <c r="AW1122" s="116" t="s">
        <v>738</v>
      </c>
      <c r="AX1122" s="116" t="s">
        <v>10400</v>
      </c>
      <c r="AY1122" s="116" t="s">
        <v>738</v>
      </c>
      <c r="AZ1122" s="116" t="s">
        <v>9239</v>
      </c>
      <c r="BA1122" s="116" t="str">
        <f t="shared" si="433"/>
        <v>RHW</v>
      </c>
    </row>
    <row r="1123" spans="48:53" hidden="1" x14ac:dyDescent="0.2">
      <c r="AV1123" s="115" t="str">
        <f t="shared" si="432"/>
        <v>RHWTOWNLANDS HOSPITAL - RHW04</v>
      </c>
      <c r="AW1123" s="116" t="s">
        <v>739</v>
      </c>
      <c r="AX1123" s="116" t="s">
        <v>10401</v>
      </c>
      <c r="AY1123" s="116" t="s">
        <v>739</v>
      </c>
      <c r="AZ1123" s="116" t="s">
        <v>5783</v>
      </c>
      <c r="BA1123" s="116" t="str">
        <f t="shared" si="433"/>
        <v>RHW</v>
      </c>
    </row>
    <row r="1124" spans="48:53" hidden="1" x14ac:dyDescent="0.2">
      <c r="AV1124" s="115" t="str">
        <f t="shared" si="432"/>
        <v>RHWWALLINGFORD COMMUNITY HOSPITAL - RHW06</v>
      </c>
      <c r="AW1124" s="116" t="s">
        <v>740</v>
      </c>
      <c r="AX1124" s="116" t="s">
        <v>10402</v>
      </c>
      <c r="AY1124" s="116" t="s">
        <v>740</v>
      </c>
      <c r="AZ1124" s="116" t="s">
        <v>3815</v>
      </c>
      <c r="BA1124" s="116" t="str">
        <f t="shared" si="433"/>
        <v>RHW</v>
      </c>
    </row>
    <row r="1125" spans="48:53" hidden="1" x14ac:dyDescent="0.2">
      <c r="AV1125" s="115" t="str">
        <f t="shared" si="432"/>
        <v>RHWWANTAGE COMMUNITY HOSPITAL - RHW07</v>
      </c>
      <c r="AW1125" s="116" t="s">
        <v>741</v>
      </c>
      <c r="AX1125" s="116" t="s">
        <v>10403</v>
      </c>
      <c r="AY1125" s="116" t="s">
        <v>741</v>
      </c>
      <c r="AZ1125" s="116" t="s">
        <v>3817</v>
      </c>
      <c r="BA1125" s="116" t="str">
        <f t="shared" si="433"/>
        <v>RHW</v>
      </c>
    </row>
    <row r="1126" spans="48:53" hidden="1" x14ac:dyDescent="0.2">
      <c r="AV1126" s="115" t="str">
        <f t="shared" si="432"/>
        <v>RHWWEST BERKSHIRE COMMUNITY HOSPITAL - RHW05</v>
      </c>
      <c r="AW1126" s="116" t="s">
        <v>742</v>
      </c>
      <c r="AX1126" s="116" t="s">
        <v>10404</v>
      </c>
      <c r="AY1126" s="116" t="s">
        <v>742</v>
      </c>
      <c r="AZ1126" s="116" t="s">
        <v>5734</v>
      </c>
      <c r="BA1126" s="116" t="str">
        <f t="shared" si="433"/>
        <v>RHW</v>
      </c>
    </row>
    <row r="1127" spans="48:53" hidden="1" x14ac:dyDescent="0.2">
      <c r="AV1127" s="115" t="str">
        <f t="shared" si="432"/>
        <v>RHWWEXHAM PARK HOSPITAL - RHW11</v>
      </c>
      <c r="AW1127" s="116" t="s">
        <v>96</v>
      </c>
      <c r="AX1127" s="116" t="s">
        <v>10405</v>
      </c>
      <c r="AY1127" s="116" t="s">
        <v>96</v>
      </c>
      <c r="AZ1127" s="116" t="s">
        <v>5736</v>
      </c>
      <c r="BA1127" s="116" t="str">
        <f t="shared" si="433"/>
        <v>RHW</v>
      </c>
    </row>
    <row r="1128" spans="48:53" hidden="1" x14ac:dyDescent="0.2">
      <c r="AV1128" s="115" t="str">
        <f t="shared" si="432"/>
        <v>RHWWHITLEY PARK INFANT SCHOOL - RHW14</v>
      </c>
      <c r="AW1128" s="116" t="s">
        <v>97</v>
      </c>
      <c r="AX1128" s="116" t="s">
        <v>10406</v>
      </c>
      <c r="AY1128" s="116" t="s">
        <v>97</v>
      </c>
      <c r="AZ1128" s="116" t="s">
        <v>9240</v>
      </c>
      <c r="BA1128" s="116" t="str">
        <f t="shared" si="433"/>
        <v>RHW</v>
      </c>
    </row>
    <row r="1129" spans="48:53" hidden="1" x14ac:dyDescent="0.2">
      <c r="AV1129" s="115" t="str">
        <f t="shared" si="432"/>
        <v>RHWWINDSOR DIALYSIS CENTRE - RHW22</v>
      </c>
      <c r="AW1129" s="116" t="s">
        <v>98</v>
      </c>
      <c r="AX1129" s="116" t="s">
        <v>10407</v>
      </c>
      <c r="AY1129" s="116" t="s">
        <v>98</v>
      </c>
      <c r="AZ1129" s="116" t="s">
        <v>9241</v>
      </c>
      <c r="BA1129" s="116" t="str">
        <f t="shared" si="433"/>
        <v>RHW</v>
      </c>
    </row>
    <row r="1130" spans="48:53" hidden="1" x14ac:dyDescent="0.2">
      <c r="AV1130" s="115" t="str">
        <f t="shared" ref="AV1130:AV1196" si="434">CONCATENATE(LEFT(AW1130, 3),AX1130)</f>
        <v>RHWWOKINGHAM HOSPITAL - RHW10</v>
      </c>
      <c r="AW1130" s="116" t="s">
        <v>99</v>
      </c>
      <c r="AX1130" s="116" t="s">
        <v>10408</v>
      </c>
      <c r="AY1130" s="116" t="s">
        <v>99</v>
      </c>
      <c r="AZ1130" s="116" t="s">
        <v>9242</v>
      </c>
      <c r="BA1130" s="116" t="str">
        <f t="shared" ref="BA1130:BA1196" si="435">LEFT(AY1130,3)</f>
        <v>RHW</v>
      </c>
    </row>
    <row r="1131" spans="48:53" hidden="1" x14ac:dyDescent="0.2">
      <c r="AV1131" s="115" t="str">
        <f t="shared" si="434"/>
        <v>RJ1GUY'S AND ST THOMAS' NHS TRUST - RJ100</v>
      </c>
      <c r="AW1131" s="116" t="s">
        <v>100</v>
      </c>
      <c r="AX1131" s="116" t="s">
        <v>10409</v>
      </c>
      <c r="AY1131" s="116" t="s">
        <v>100</v>
      </c>
      <c r="AZ1131" s="116" t="s">
        <v>9243</v>
      </c>
      <c r="BA1131" s="116" t="str">
        <f t="shared" si="435"/>
        <v>RJ1</v>
      </c>
    </row>
    <row r="1132" spans="48:53" hidden="1" x14ac:dyDescent="0.2">
      <c r="AV1132" s="115" t="str">
        <f t="shared" si="434"/>
        <v>RJ1GUY'S HOSPITAL - RJ121</v>
      </c>
      <c r="AW1132" s="116" t="s">
        <v>101</v>
      </c>
      <c r="AX1132" s="116" t="s">
        <v>10410</v>
      </c>
      <c r="AY1132" s="116" t="s">
        <v>101</v>
      </c>
      <c r="AZ1132" s="116" t="s">
        <v>9244</v>
      </c>
      <c r="BA1132" s="116" t="str">
        <f t="shared" si="435"/>
        <v>RJ1</v>
      </c>
    </row>
    <row r="1133" spans="48:53" hidden="1" x14ac:dyDescent="0.2">
      <c r="AV1133" s="115" t="str">
        <f t="shared" si="434"/>
        <v>RJ1KING'S COLLEGE HOSPITAL (DENMARK HILL)</v>
      </c>
      <c r="AW1133" s="116" t="s">
        <v>8727</v>
      </c>
      <c r="AX1133" s="116" t="s">
        <v>8728</v>
      </c>
      <c r="AY1133" s="116" t="s">
        <v>8727</v>
      </c>
      <c r="AZ1133" s="116" t="s">
        <v>8728</v>
      </c>
      <c r="BA1133" s="116" t="str">
        <f t="shared" si="435"/>
        <v>RJ1</v>
      </c>
    </row>
    <row r="1134" spans="48:53" hidden="1" x14ac:dyDescent="0.2">
      <c r="AV1134" s="115" t="str">
        <f t="shared" si="434"/>
        <v>RJ1ST THOMAS' HOSPITAL - RJ122</v>
      </c>
      <c r="AW1134" s="116" t="s">
        <v>629</v>
      </c>
      <c r="AX1134" s="116" t="s">
        <v>10411</v>
      </c>
      <c r="AY1134" s="116" t="s">
        <v>629</v>
      </c>
      <c r="AZ1134" s="116" t="s">
        <v>9245</v>
      </c>
      <c r="BA1134" s="116" t="str">
        <f t="shared" si="435"/>
        <v>RJ1</v>
      </c>
    </row>
    <row r="1135" spans="48:53" hidden="1" x14ac:dyDescent="0.2">
      <c r="AV1135" s="115" t="str">
        <f t="shared" si="434"/>
        <v>RJ2QUEEN ELIZABETH HOSPITAL - RJ231</v>
      </c>
      <c r="AW1135" s="116" t="s">
        <v>1066</v>
      </c>
      <c r="AX1135" s="116" t="s">
        <v>10412</v>
      </c>
      <c r="AY1135" s="116" t="s">
        <v>1066</v>
      </c>
      <c r="AZ1135" s="116" t="s">
        <v>2239</v>
      </c>
      <c r="BA1135" s="116" t="str">
        <f t="shared" si="435"/>
        <v>RJ2</v>
      </c>
    </row>
    <row r="1136" spans="48:53" hidden="1" x14ac:dyDescent="0.2">
      <c r="AV1136" s="115" t="str">
        <f t="shared" si="434"/>
        <v>RJ2QUEEN MARYS HOSPITAL</v>
      </c>
      <c r="AW1136" s="116" t="s">
        <v>8729</v>
      </c>
      <c r="AX1136" s="116" t="s">
        <v>1465</v>
      </c>
      <c r="AY1136" s="116" t="s">
        <v>8729</v>
      </c>
      <c r="AZ1136" s="116" t="s">
        <v>1465</v>
      </c>
      <c r="BA1136" s="116" t="str">
        <f t="shared" si="435"/>
        <v>RJ2</v>
      </c>
    </row>
    <row r="1137" spans="48:53" hidden="1" x14ac:dyDescent="0.2">
      <c r="AV1137" s="115" t="str">
        <f t="shared" si="434"/>
        <v>RJ2UNIVERSITY HOSPITAL LEWISHAM - RJ224</v>
      </c>
      <c r="AW1137" s="116" t="s">
        <v>630</v>
      </c>
      <c r="AX1137" s="116" t="s">
        <v>10413</v>
      </c>
      <c r="AY1137" s="116" t="s">
        <v>630</v>
      </c>
      <c r="AZ1137" s="116" t="s">
        <v>9246</v>
      </c>
      <c r="BA1137" s="116" t="str">
        <f t="shared" si="435"/>
        <v>RJ2</v>
      </c>
    </row>
    <row r="1138" spans="48:53" hidden="1" x14ac:dyDescent="0.2">
      <c r="AV1138" s="115" t="str">
        <f t="shared" si="434"/>
        <v>RJ6CROYDON UNIVERSITY HOSPITAL - RJ611</v>
      </c>
      <c r="AW1138" s="116" t="s">
        <v>631</v>
      </c>
      <c r="AX1138" s="116" t="s">
        <v>10815</v>
      </c>
      <c r="AY1138" s="116" t="s">
        <v>631</v>
      </c>
      <c r="AZ1138" s="116" t="s">
        <v>10816</v>
      </c>
      <c r="BA1138" s="116" t="str">
        <f t="shared" si="435"/>
        <v>RJ6</v>
      </c>
    </row>
    <row r="1139" spans="48:53" hidden="1" x14ac:dyDescent="0.2">
      <c r="AV1139" s="115" t="str">
        <f t="shared" si="434"/>
        <v>RJ6PURLEY WAR MEMORIAL HOSPITAL - RJ613</v>
      </c>
      <c r="AW1139" s="116" t="s">
        <v>632</v>
      </c>
      <c r="AX1139" s="116" t="s">
        <v>10414</v>
      </c>
      <c r="AY1139" s="116" t="s">
        <v>632</v>
      </c>
      <c r="AZ1139" s="116" t="s">
        <v>9247</v>
      </c>
      <c r="BA1139" s="116" t="str">
        <f t="shared" si="435"/>
        <v>RJ6</v>
      </c>
    </row>
    <row r="1140" spans="48:53" hidden="1" x14ac:dyDescent="0.2">
      <c r="AV1140" s="115" t="str">
        <f t="shared" si="434"/>
        <v>RJ7BOLINGBROKE HOSPITAL - RJ706</v>
      </c>
      <c r="AW1140" s="116" t="s">
        <v>633</v>
      </c>
      <c r="AX1140" s="116" t="s">
        <v>10415</v>
      </c>
      <c r="AY1140" s="116" t="s">
        <v>633</v>
      </c>
      <c r="AZ1140" s="116" t="s">
        <v>9248</v>
      </c>
      <c r="BA1140" s="116" t="str">
        <f t="shared" si="435"/>
        <v>RJ7</v>
      </c>
    </row>
    <row r="1141" spans="48:53" hidden="1" x14ac:dyDescent="0.2">
      <c r="AV1141" s="115" t="str">
        <f t="shared" si="434"/>
        <v>RJ7DAWES HOUSE - RJ723</v>
      </c>
      <c r="AW1141" s="116" t="s">
        <v>661</v>
      </c>
      <c r="AX1141" s="116" t="s">
        <v>10416</v>
      </c>
      <c r="AY1141" s="116" t="s">
        <v>661</v>
      </c>
      <c r="AZ1141" s="116" t="s">
        <v>9249</v>
      </c>
      <c r="BA1141" s="116" t="str">
        <f t="shared" si="435"/>
        <v>RJ7</v>
      </c>
    </row>
    <row r="1142" spans="48:53" hidden="1" x14ac:dyDescent="0.2">
      <c r="AV1142" s="115" t="str">
        <f t="shared" si="434"/>
        <v>RJ7QUEEN MARYS HOSPITAL (ROEHAMPTON) - RJ731</v>
      </c>
      <c r="AW1142" s="116" t="s">
        <v>1063</v>
      </c>
      <c r="AX1142" s="116" t="s">
        <v>10417</v>
      </c>
      <c r="AY1142" s="116" t="s">
        <v>1063</v>
      </c>
      <c r="AZ1142" s="116" t="s">
        <v>9250</v>
      </c>
      <c r="BA1142" s="116" t="str">
        <f t="shared" si="435"/>
        <v>RJ7</v>
      </c>
    </row>
    <row r="1143" spans="48:53" hidden="1" x14ac:dyDescent="0.2">
      <c r="AV1143" s="115" t="str">
        <f t="shared" si="434"/>
        <v>RJ7ST GEORGE'S AT ST JOHN'S THERAPY CENTRE - RJ760</v>
      </c>
      <c r="AW1143" s="116" t="s">
        <v>659</v>
      </c>
      <c r="AX1143" s="116" t="s">
        <v>10418</v>
      </c>
      <c r="AY1143" s="116" t="s">
        <v>659</v>
      </c>
      <c r="AZ1143" s="116" t="s">
        <v>9251</v>
      </c>
      <c r="BA1143" s="116" t="str">
        <f t="shared" si="435"/>
        <v>RJ7</v>
      </c>
    </row>
    <row r="1144" spans="48:53" hidden="1" x14ac:dyDescent="0.2">
      <c r="AV1144" s="115" t="str">
        <f t="shared" si="434"/>
        <v>RJ7ST GEORGE'S HOSPITAL (TOOTING) - RJ701</v>
      </c>
      <c r="AW1144" s="116" t="s">
        <v>660</v>
      </c>
      <c r="AX1144" s="116" t="s">
        <v>10419</v>
      </c>
      <c r="AY1144" s="116" t="s">
        <v>660</v>
      </c>
      <c r="AZ1144" s="116" t="s">
        <v>9252</v>
      </c>
      <c r="BA1144" s="116" t="str">
        <f t="shared" si="435"/>
        <v>RJ7</v>
      </c>
    </row>
    <row r="1145" spans="48:53" hidden="1" x14ac:dyDescent="0.2">
      <c r="AV1145" s="115" t="str">
        <f t="shared" si="434"/>
        <v>RJ8ADDACTION</v>
      </c>
      <c r="AW1145" s="116" t="s">
        <v>3493</v>
      </c>
      <c r="AX1145" s="116" t="s">
        <v>2081</v>
      </c>
      <c r="AY1145" s="116" t="s">
        <v>3493</v>
      </c>
      <c r="AZ1145" s="116" t="s">
        <v>2081</v>
      </c>
      <c r="BA1145" s="116" t="str">
        <f t="shared" si="435"/>
        <v>RJ8</v>
      </c>
    </row>
    <row r="1146" spans="48:53" hidden="1" x14ac:dyDescent="0.2">
      <c r="AV1146" s="115" t="str">
        <f t="shared" si="434"/>
        <v>RJ8ANDY MAR</v>
      </c>
      <c r="AW1146" s="116" t="s">
        <v>3504</v>
      </c>
      <c r="AX1146" s="116" t="s">
        <v>3505</v>
      </c>
      <c r="AY1146" s="116" t="s">
        <v>3504</v>
      </c>
      <c r="AZ1146" s="116" t="s">
        <v>3505</v>
      </c>
      <c r="BA1146" s="116" t="str">
        <f t="shared" si="435"/>
        <v>RJ8</v>
      </c>
    </row>
    <row r="1147" spans="48:53" hidden="1" x14ac:dyDescent="0.2">
      <c r="AV1147" s="115" t="str">
        <f t="shared" si="434"/>
        <v>RJ8AOS ASSOCIATE SPECIALIST ONE</v>
      </c>
      <c r="AW1147" s="116" t="s">
        <v>3481</v>
      </c>
      <c r="AX1147" s="116" t="s">
        <v>3482</v>
      </c>
      <c r="AY1147" s="116" t="s">
        <v>3481</v>
      </c>
      <c r="AZ1147" s="116" t="s">
        <v>3482</v>
      </c>
      <c r="BA1147" s="116" t="str">
        <f t="shared" si="435"/>
        <v>RJ8</v>
      </c>
    </row>
    <row r="1148" spans="48:53" hidden="1" x14ac:dyDescent="0.2">
      <c r="AV1148" s="115" t="str">
        <f t="shared" si="434"/>
        <v>RJ8AOS ASSOCIATE SPECIALIST TWO</v>
      </c>
      <c r="AW1148" s="116" t="s">
        <v>3483</v>
      </c>
      <c r="AX1148" s="116" t="s">
        <v>3484</v>
      </c>
      <c r="AY1148" s="116" t="s">
        <v>3483</v>
      </c>
      <c r="AZ1148" s="116" t="s">
        <v>3484</v>
      </c>
      <c r="BA1148" s="116" t="str">
        <f t="shared" si="435"/>
        <v>RJ8</v>
      </c>
    </row>
    <row r="1149" spans="48:53" hidden="1" x14ac:dyDescent="0.2">
      <c r="AV1149" s="115" t="str">
        <f t="shared" si="434"/>
        <v>RJ8AOS NMP ONE</v>
      </c>
      <c r="AW1149" s="116" t="s">
        <v>3485</v>
      </c>
      <c r="AX1149" s="116" t="s">
        <v>3486</v>
      </c>
      <c r="AY1149" s="116" t="s">
        <v>3485</v>
      </c>
      <c r="AZ1149" s="116" t="s">
        <v>3486</v>
      </c>
      <c r="BA1149" s="116" t="str">
        <f t="shared" si="435"/>
        <v>RJ8</v>
      </c>
    </row>
    <row r="1150" spans="48:53" hidden="1" x14ac:dyDescent="0.2">
      <c r="AV1150" s="115" t="str">
        <f t="shared" si="434"/>
        <v>RJ8AOS NMP THREE</v>
      </c>
      <c r="AW1150" s="116" t="s">
        <v>3489</v>
      </c>
      <c r="AX1150" s="116" t="s">
        <v>3490</v>
      </c>
      <c r="AY1150" s="116" t="s">
        <v>3489</v>
      </c>
      <c r="AZ1150" s="116" t="s">
        <v>3490</v>
      </c>
      <c r="BA1150" s="116" t="str">
        <f t="shared" si="435"/>
        <v>RJ8</v>
      </c>
    </row>
    <row r="1151" spans="48:53" hidden="1" x14ac:dyDescent="0.2">
      <c r="AV1151" s="115" t="str">
        <f t="shared" si="434"/>
        <v>RJ8AOS NMP TWO</v>
      </c>
      <c r="AW1151" s="116" t="s">
        <v>3487</v>
      </c>
      <c r="AX1151" s="116" t="s">
        <v>3488</v>
      </c>
      <c r="AY1151" s="116" t="s">
        <v>3487</v>
      </c>
      <c r="AZ1151" s="116" t="s">
        <v>3488</v>
      </c>
      <c r="BA1151" s="116" t="str">
        <f t="shared" si="435"/>
        <v>RJ8</v>
      </c>
    </row>
    <row r="1152" spans="48:53" hidden="1" x14ac:dyDescent="0.2">
      <c r="AV1152" s="115" t="str">
        <f t="shared" si="434"/>
        <v>RJ8BETHANY</v>
      </c>
      <c r="AW1152" s="116" t="s">
        <v>3506</v>
      </c>
      <c r="AX1152" s="116" t="s">
        <v>3507</v>
      </c>
      <c r="AY1152" s="116" t="s">
        <v>3506</v>
      </c>
      <c r="AZ1152" s="116" t="s">
        <v>3507</v>
      </c>
      <c r="BA1152" s="116" t="str">
        <f t="shared" si="435"/>
        <v>RJ8</v>
      </c>
    </row>
    <row r="1153" spans="48:53" hidden="1" x14ac:dyDescent="0.2">
      <c r="AV1153" s="115" t="str">
        <f t="shared" si="434"/>
        <v>RJ8BODMIN HOSPITAL</v>
      </c>
      <c r="AW1153" s="116" t="s">
        <v>3477</v>
      </c>
      <c r="AX1153" s="116" t="s">
        <v>3478</v>
      </c>
      <c r="AY1153" s="116" t="s">
        <v>3477</v>
      </c>
      <c r="AZ1153" s="116" t="s">
        <v>3478</v>
      </c>
      <c r="BA1153" s="116" t="str">
        <f t="shared" si="435"/>
        <v>RJ8</v>
      </c>
    </row>
    <row r="1154" spans="48:53" hidden="1" x14ac:dyDescent="0.2">
      <c r="AV1154" s="115" t="str">
        <f t="shared" si="434"/>
        <v>RJ8BOLITHO HOSPITAL</v>
      </c>
      <c r="AW1154" s="116" t="s">
        <v>3453</v>
      </c>
      <c r="AX1154" s="116" t="s">
        <v>3454</v>
      </c>
      <c r="AY1154" s="116" t="s">
        <v>3453</v>
      </c>
      <c r="AZ1154" s="116" t="s">
        <v>3454</v>
      </c>
      <c r="BA1154" s="116" t="str">
        <f t="shared" si="435"/>
        <v>RJ8</v>
      </c>
    </row>
    <row r="1155" spans="48:53" hidden="1" x14ac:dyDescent="0.2">
      <c r="AV1155" s="115" t="str">
        <f t="shared" si="434"/>
        <v>RJ8BOUNDERVEAN</v>
      </c>
      <c r="AW1155" s="116" t="s">
        <v>3532</v>
      </c>
      <c r="AX1155" s="116" t="s">
        <v>3533</v>
      </c>
      <c r="AY1155" s="116" t="s">
        <v>3532</v>
      </c>
      <c r="AZ1155" s="116" t="s">
        <v>3533</v>
      </c>
      <c r="BA1155" s="116" t="str">
        <f t="shared" si="435"/>
        <v>RJ8</v>
      </c>
    </row>
    <row r="1156" spans="48:53" hidden="1" x14ac:dyDescent="0.2">
      <c r="AV1156" s="115" t="str">
        <f t="shared" si="434"/>
        <v>RJ8BROOKSIDE</v>
      </c>
      <c r="AW1156" s="116" t="s">
        <v>3529</v>
      </c>
      <c r="AX1156" s="116" t="s">
        <v>1366</v>
      </c>
      <c r="AY1156" s="116" t="s">
        <v>3529</v>
      </c>
      <c r="AZ1156" s="116" t="s">
        <v>1366</v>
      </c>
      <c r="BA1156" s="116" t="str">
        <f t="shared" si="435"/>
        <v>RJ8</v>
      </c>
    </row>
    <row r="1157" spans="48:53" hidden="1" x14ac:dyDescent="0.2">
      <c r="AV1157" s="115" t="str">
        <f t="shared" si="434"/>
        <v>RJ8CAMBORNE REDRUTH COMMUNITY HOSPITAL</v>
      </c>
      <c r="AW1157" s="116" t="s">
        <v>3455</v>
      </c>
      <c r="AX1157" s="116" t="s">
        <v>3456</v>
      </c>
      <c r="AY1157" s="116" t="s">
        <v>3455</v>
      </c>
      <c r="AZ1157" s="116" t="s">
        <v>3456</v>
      </c>
      <c r="BA1157" s="116" t="str">
        <f t="shared" si="435"/>
        <v>RJ8</v>
      </c>
    </row>
    <row r="1158" spans="48:53" hidden="1" x14ac:dyDescent="0.2">
      <c r="AV1158" s="115" t="str">
        <f t="shared" si="434"/>
        <v>RJ8COBBLESTONES</v>
      </c>
      <c r="AW1158" s="116" t="s">
        <v>3536</v>
      </c>
      <c r="AX1158" s="116" t="s">
        <v>3537</v>
      </c>
      <c r="AY1158" s="116" t="s">
        <v>3536</v>
      </c>
      <c r="AZ1158" s="116" t="s">
        <v>3537</v>
      </c>
      <c r="BA1158" s="116" t="str">
        <f t="shared" si="435"/>
        <v>RJ8</v>
      </c>
    </row>
    <row r="1159" spans="48:53" hidden="1" x14ac:dyDescent="0.2">
      <c r="AV1159" s="115" t="str">
        <f t="shared" si="434"/>
        <v>RJ8EDWARD HAIN HOSPITAL</v>
      </c>
      <c r="AW1159" s="116" t="s">
        <v>3446</v>
      </c>
      <c r="AX1159" s="116" t="s">
        <v>3447</v>
      </c>
      <c r="AY1159" s="116" t="s">
        <v>3446</v>
      </c>
      <c r="AZ1159" s="116" t="s">
        <v>3447</v>
      </c>
      <c r="BA1159" s="116" t="str">
        <f t="shared" si="435"/>
        <v>RJ8</v>
      </c>
    </row>
    <row r="1160" spans="48:53" hidden="1" x14ac:dyDescent="0.2">
      <c r="AV1160" s="115" t="str">
        <f t="shared" si="434"/>
        <v>RJ8FAIR VIEW</v>
      </c>
      <c r="AW1160" s="116" t="s">
        <v>3508</v>
      </c>
      <c r="AX1160" s="116" t="s">
        <v>3509</v>
      </c>
      <c r="AY1160" s="116" t="s">
        <v>3508</v>
      </c>
      <c r="AZ1160" s="116" t="s">
        <v>3509</v>
      </c>
      <c r="BA1160" s="116" t="str">
        <f t="shared" si="435"/>
        <v>RJ8</v>
      </c>
    </row>
    <row r="1161" spans="48:53" hidden="1" x14ac:dyDescent="0.2">
      <c r="AV1161" s="115" t="str">
        <f t="shared" si="434"/>
        <v>RJ8FALMOUTH HOSPITAL</v>
      </c>
      <c r="AW1161" s="116" t="s">
        <v>3467</v>
      </c>
      <c r="AX1161" s="116" t="s">
        <v>3468</v>
      </c>
      <c r="AY1161" s="116" t="s">
        <v>3467</v>
      </c>
      <c r="AZ1161" s="116" t="s">
        <v>3468</v>
      </c>
      <c r="BA1161" s="116" t="str">
        <f t="shared" si="435"/>
        <v>RJ8</v>
      </c>
    </row>
    <row r="1162" spans="48:53" hidden="1" x14ac:dyDescent="0.2">
      <c r="AV1162" s="115" t="str">
        <f t="shared" si="434"/>
        <v>RJ8FOWEY HOSPITAL</v>
      </c>
      <c r="AW1162" s="116" t="s">
        <v>10821</v>
      </c>
      <c r="AX1162" s="116" t="s">
        <v>10822</v>
      </c>
      <c r="AY1162" s="116" t="s">
        <v>10821</v>
      </c>
      <c r="AZ1162" s="116" t="s">
        <v>10822</v>
      </c>
      <c r="BA1162" s="116" t="str">
        <f t="shared" si="435"/>
        <v>RJ8</v>
      </c>
    </row>
    <row r="1163" spans="48:53" hidden="1" x14ac:dyDescent="0.2">
      <c r="AV1163" s="115" t="str">
        <f t="shared" si="434"/>
        <v>RJ8GARNER INPATIENTS</v>
      </c>
      <c r="AW1163" s="116" t="s">
        <v>3471</v>
      </c>
      <c r="AX1163" s="116" t="s">
        <v>3472</v>
      </c>
      <c r="AY1163" s="116" t="s">
        <v>3471</v>
      </c>
      <c r="AZ1163" s="116" t="s">
        <v>3472</v>
      </c>
      <c r="BA1163" s="116" t="str">
        <f t="shared" si="435"/>
        <v>RJ8</v>
      </c>
    </row>
    <row r="1164" spans="48:53" hidden="1" x14ac:dyDescent="0.2">
      <c r="AV1164" s="115" t="str">
        <f t="shared" si="434"/>
        <v>RJ8GWYN DOWR</v>
      </c>
      <c r="AW1164" s="116" t="s">
        <v>3510</v>
      </c>
      <c r="AX1164" s="116" t="s">
        <v>3511</v>
      </c>
      <c r="AY1164" s="116" t="s">
        <v>3510</v>
      </c>
      <c r="AZ1164" s="116" t="s">
        <v>3511</v>
      </c>
      <c r="BA1164" s="116" t="str">
        <f t="shared" si="435"/>
        <v>RJ8</v>
      </c>
    </row>
    <row r="1165" spans="48:53" hidden="1" x14ac:dyDescent="0.2">
      <c r="AV1165" s="115" t="str">
        <f t="shared" si="434"/>
        <v>RJ8HEATHLANDS</v>
      </c>
      <c r="AW1165" s="116" t="s">
        <v>3540</v>
      </c>
      <c r="AX1165" s="116" t="s">
        <v>3541</v>
      </c>
      <c r="AY1165" s="116" t="s">
        <v>3540</v>
      </c>
      <c r="AZ1165" s="116" t="s">
        <v>3541</v>
      </c>
      <c r="BA1165" s="116" t="str">
        <f t="shared" si="435"/>
        <v>RJ8</v>
      </c>
    </row>
    <row r="1166" spans="48:53" hidden="1" x14ac:dyDescent="0.2">
      <c r="AV1166" s="115" t="str">
        <f t="shared" si="434"/>
        <v>RJ8HELSTON HOSPITAL</v>
      </c>
      <c r="AW1166" s="116" t="s">
        <v>3448</v>
      </c>
      <c r="AX1166" s="116" t="s">
        <v>3449</v>
      </c>
      <c r="AY1166" s="116" t="s">
        <v>3448</v>
      </c>
      <c r="AZ1166" s="116" t="s">
        <v>3449</v>
      </c>
      <c r="BA1166" s="116" t="str">
        <f t="shared" si="435"/>
        <v>RJ8</v>
      </c>
    </row>
    <row r="1167" spans="48:53" hidden="1" x14ac:dyDescent="0.2">
      <c r="AV1167" s="115" t="str">
        <f t="shared" si="434"/>
        <v>RJ8INPATIENTS BODMIN</v>
      </c>
      <c r="AW1167" s="116" t="s">
        <v>3473</v>
      </c>
      <c r="AX1167" s="116" t="s">
        <v>3474</v>
      </c>
      <c r="AY1167" s="116" t="s">
        <v>3473</v>
      </c>
      <c r="AZ1167" s="116" t="s">
        <v>3474</v>
      </c>
      <c r="BA1167" s="116" t="str">
        <f t="shared" si="435"/>
        <v>RJ8</v>
      </c>
    </row>
    <row r="1168" spans="48:53" hidden="1" x14ac:dyDescent="0.2">
      <c r="AV1168" s="115" t="str">
        <f t="shared" si="434"/>
        <v>RJ8INPATIENTS LONGREACH</v>
      </c>
      <c r="AW1168" s="116" t="s">
        <v>3475</v>
      </c>
      <c r="AX1168" s="116" t="s">
        <v>3476</v>
      </c>
      <c r="AY1168" s="116" t="s">
        <v>3475</v>
      </c>
      <c r="AZ1168" s="116" t="s">
        <v>3476</v>
      </c>
      <c r="BA1168" s="116" t="str">
        <f t="shared" si="435"/>
        <v>RJ8</v>
      </c>
    </row>
    <row r="1169" spans="48:53" hidden="1" x14ac:dyDescent="0.2">
      <c r="AV1169" s="115" t="str">
        <f t="shared" si="434"/>
        <v>RJ8LAUNCESTON HOSPITAL</v>
      </c>
      <c r="AW1169" s="116" t="s">
        <v>3491</v>
      </c>
      <c r="AX1169" s="116" t="s">
        <v>3492</v>
      </c>
      <c r="AY1169" s="116" t="s">
        <v>3491</v>
      </c>
      <c r="AZ1169" s="116" t="s">
        <v>3492</v>
      </c>
      <c r="BA1169" s="116" t="str">
        <f t="shared" si="435"/>
        <v>RJ8</v>
      </c>
    </row>
    <row r="1170" spans="48:53" hidden="1" x14ac:dyDescent="0.2">
      <c r="AV1170" s="115" t="str">
        <f t="shared" si="434"/>
        <v>RJ8LAYLAND</v>
      </c>
      <c r="AW1170" s="116" t="s">
        <v>3512</v>
      </c>
      <c r="AX1170" s="116" t="s">
        <v>3513</v>
      </c>
      <c r="AY1170" s="116" t="s">
        <v>3512</v>
      </c>
      <c r="AZ1170" s="116" t="s">
        <v>3513</v>
      </c>
      <c r="BA1170" s="116" t="str">
        <f t="shared" si="435"/>
        <v>RJ8</v>
      </c>
    </row>
    <row r="1171" spans="48:53" hidden="1" x14ac:dyDescent="0.2">
      <c r="AV1171" s="115" t="str">
        <f t="shared" si="434"/>
        <v>RJ8LD NMP ONE</v>
      </c>
      <c r="AW1171" s="116" t="s">
        <v>3461</v>
      </c>
      <c r="AX1171" s="116" t="s">
        <v>3462</v>
      </c>
      <c r="AY1171" s="116" t="s">
        <v>3461</v>
      </c>
      <c r="AZ1171" s="116" t="s">
        <v>3462</v>
      </c>
      <c r="BA1171" s="116" t="str">
        <f t="shared" si="435"/>
        <v>RJ8</v>
      </c>
    </row>
    <row r="1172" spans="48:53" hidden="1" x14ac:dyDescent="0.2">
      <c r="AV1172" s="115" t="str">
        <f t="shared" si="434"/>
        <v>RJ8LD NMP TWO</v>
      </c>
      <c r="AW1172" s="116" t="s">
        <v>3463</v>
      </c>
      <c r="AX1172" s="116" t="s">
        <v>3464</v>
      </c>
      <c r="AY1172" s="116" t="s">
        <v>3463</v>
      </c>
      <c r="AZ1172" s="116" t="s">
        <v>3464</v>
      </c>
      <c r="BA1172" s="116" t="str">
        <f t="shared" si="435"/>
        <v>RJ8</v>
      </c>
    </row>
    <row r="1173" spans="48:53" hidden="1" x14ac:dyDescent="0.2">
      <c r="AV1173" s="115" t="str">
        <f t="shared" si="434"/>
        <v>RJ8LISKEARD COMMUNITY HOSPITAL</v>
      </c>
      <c r="AW1173" s="116" t="s">
        <v>10817</v>
      </c>
      <c r="AX1173" s="116" t="s">
        <v>10818</v>
      </c>
      <c r="AY1173" s="116" t="s">
        <v>10817</v>
      </c>
      <c r="AZ1173" s="116" t="s">
        <v>10818</v>
      </c>
      <c r="BA1173" s="116" t="str">
        <f t="shared" si="435"/>
        <v>RJ8</v>
      </c>
    </row>
    <row r="1174" spans="48:53" hidden="1" x14ac:dyDescent="0.2">
      <c r="AV1174" s="115" t="str">
        <f t="shared" si="434"/>
        <v>RJ8LYNDHURST</v>
      </c>
      <c r="AW1174" s="116" t="s">
        <v>3538</v>
      </c>
      <c r="AX1174" s="116" t="s">
        <v>3539</v>
      </c>
      <c r="AY1174" s="116" t="s">
        <v>3538</v>
      </c>
      <c r="AZ1174" s="116" t="s">
        <v>3539</v>
      </c>
      <c r="BA1174" s="116" t="str">
        <f t="shared" si="435"/>
        <v>RJ8</v>
      </c>
    </row>
    <row r="1175" spans="48:53" hidden="1" x14ac:dyDescent="0.2">
      <c r="AV1175" s="115" t="str">
        <f t="shared" si="434"/>
        <v>RJ8MANOR VILLAS</v>
      </c>
      <c r="AW1175" s="116" t="s">
        <v>3498</v>
      </c>
      <c r="AX1175" s="116" t="s">
        <v>3499</v>
      </c>
      <c r="AY1175" s="116" t="s">
        <v>3498</v>
      </c>
      <c r="AZ1175" s="116" t="s">
        <v>3499</v>
      </c>
      <c r="BA1175" s="116" t="str">
        <f t="shared" si="435"/>
        <v>RJ8</v>
      </c>
    </row>
    <row r="1176" spans="48:53" hidden="1" x14ac:dyDescent="0.2">
      <c r="AV1176" s="115" t="str">
        <f t="shared" si="434"/>
        <v>RJ8MEADOW HEAD</v>
      </c>
      <c r="AW1176" s="116" t="s">
        <v>3500</v>
      </c>
      <c r="AX1176" s="116" t="s">
        <v>3501</v>
      </c>
      <c r="AY1176" s="116" t="s">
        <v>3500</v>
      </c>
      <c r="AZ1176" s="116" t="s">
        <v>3501</v>
      </c>
      <c r="BA1176" s="116" t="str">
        <f t="shared" si="435"/>
        <v>RJ8</v>
      </c>
    </row>
    <row r="1177" spans="48:53" hidden="1" x14ac:dyDescent="0.2">
      <c r="AV1177" s="115" t="str">
        <f t="shared" si="434"/>
        <v>RJ8MORRAB COTTAGE</v>
      </c>
      <c r="AW1177" s="116" t="s">
        <v>3514</v>
      </c>
      <c r="AX1177" s="116" t="s">
        <v>3515</v>
      </c>
      <c r="AY1177" s="116" t="s">
        <v>3514</v>
      </c>
      <c r="AZ1177" s="116" t="s">
        <v>3515</v>
      </c>
      <c r="BA1177" s="116" t="str">
        <f t="shared" si="435"/>
        <v>RJ8</v>
      </c>
    </row>
    <row r="1178" spans="48:53" hidden="1" x14ac:dyDescent="0.2">
      <c r="AV1178" s="115" t="str">
        <f t="shared" si="434"/>
        <v>RJ8NEWQUAY HOSPITAL</v>
      </c>
      <c r="AW1178" s="116" t="s">
        <v>3450</v>
      </c>
      <c r="AX1178" s="116" t="s">
        <v>3451</v>
      </c>
      <c r="AY1178" s="116" t="s">
        <v>3450</v>
      </c>
      <c r="AZ1178" s="116" t="s">
        <v>3451</v>
      </c>
      <c r="BA1178" s="116" t="str">
        <f t="shared" si="435"/>
        <v>RJ8</v>
      </c>
    </row>
    <row r="1179" spans="48:53" hidden="1" x14ac:dyDescent="0.2">
      <c r="AV1179" s="115" t="str">
        <f t="shared" si="434"/>
        <v>RJ8PARCSIDE</v>
      </c>
      <c r="AW1179" s="116" t="s">
        <v>3530</v>
      </c>
      <c r="AX1179" s="116" t="s">
        <v>3531</v>
      </c>
      <c r="AY1179" s="116" t="s">
        <v>3530</v>
      </c>
      <c r="AZ1179" s="116" t="s">
        <v>3531</v>
      </c>
      <c r="BA1179" s="116" t="str">
        <f t="shared" si="435"/>
        <v>RJ8</v>
      </c>
    </row>
    <row r="1180" spans="48:53" hidden="1" x14ac:dyDescent="0.2">
      <c r="AV1180" s="115" t="str">
        <f t="shared" si="434"/>
        <v>RJ8PRAZE MEADOW</v>
      </c>
      <c r="AW1180" s="116" t="s">
        <v>3502</v>
      </c>
      <c r="AX1180" s="116" t="s">
        <v>3503</v>
      </c>
      <c r="AY1180" s="116" t="s">
        <v>3502</v>
      </c>
      <c r="AZ1180" s="116" t="s">
        <v>3503</v>
      </c>
      <c r="BA1180" s="116" t="str">
        <f t="shared" si="435"/>
        <v>RJ8</v>
      </c>
    </row>
    <row r="1181" spans="48:53" hidden="1" x14ac:dyDescent="0.2">
      <c r="AV1181" s="115" t="str">
        <f t="shared" si="434"/>
        <v>RJ8ROSTON</v>
      </c>
      <c r="AW1181" s="116" t="s">
        <v>3516</v>
      </c>
      <c r="AX1181" s="116" t="s">
        <v>3517</v>
      </c>
      <c r="AY1181" s="116" t="s">
        <v>3516</v>
      </c>
      <c r="AZ1181" s="116" t="s">
        <v>3517</v>
      </c>
      <c r="BA1181" s="116" t="str">
        <f t="shared" si="435"/>
        <v>RJ8</v>
      </c>
    </row>
    <row r="1182" spans="48:53" hidden="1" x14ac:dyDescent="0.2">
      <c r="AV1182" s="115" t="str">
        <f t="shared" si="434"/>
        <v>RJ8ROSWYTH</v>
      </c>
      <c r="AW1182" s="116" t="s">
        <v>3534</v>
      </c>
      <c r="AX1182" s="116" t="s">
        <v>3535</v>
      </c>
      <c r="AY1182" s="116" t="s">
        <v>3534</v>
      </c>
      <c r="AZ1182" s="116" t="s">
        <v>3535</v>
      </c>
      <c r="BA1182" s="116" t="str">
        <f t="shared" si="435"/>
        <v>RJ8</v>
      </c>
    </row>
    <row r="1183" spans="48:53" hidden="1" x14ac:dyDescent="0.2">
      <c r="AV1183" s="115" t="str">
        <f t="shared" si="434"/>
        <v>RJ8ROYAL CORNWALL HOSPITAL (TRELISKE)</v>
      </c>
      <c r="AW1183" s="116" t="s">
        <v>3469</v>
      </c>
      <c r="AX1183" s="116" t="s">
        <v>3470</v>
      </c>
      <c r="AY1183" s="116" t="s">
        <v>3469</v>
      </c>
      <c r="AZ1183" s="116" t="s">
        <v>3470</v>
      </c>
      <c r="BA1183" s="116" t="str">
        <f t="shared" si="435"/>
        <v>RJ8</v>
      </c>
    </row>
    <row r="1184" spans="48:53" hidden="1" x14ac:dyDescent="0.2">
      <c r="AV1184" s="115" t="str">
        <f t="shared" si="434"/>
        <v>RJ8SOMERSET VILLA</v>
      </c>
      <c r="AW1184" s="116" t="s">
        <v>3518</v>
      </c>
      <c r="AX1184" s="116" t="s">
        <v>1401</v>
      </c>
      <c r="AY1184" s="116" t="s">
        <v>3518</v>
      </c>
      <c r="AZ1184" s="116" t="s">
        <v>1401</v>
      </c>
      <c r="BA1184" s="116" t="str">
        <f t="shared" si="435"/>
        <v>RJ8</v>
      </c>
    </row>
    <row r="1185" spans="48:53" hidden="1" x14ac:dyDescent="0.2">
      <c r="AV1185" s="115" t="str">
        <f t="shared" si="434"/>
        <v>RJ8ST AUSTELL COMMUNITY HOSPITAL</v>
      </c>
      <c r="AW1185" s="116" t="s">
        <v>3444</v>
      </c>
      <c r="AX1185" s="116" t="s">
        <v>3445</v>
      </c>
      <c r="AY1185" s="116" t="s">
        <v>3444</v>
      </c>
      <c r="AZ1185" s="116" t="s">
        <v>3445</v>
      </c>
      <c r="BA1185" s="116" t="str">
        <f t="shared" si="435"/>
        <v>RJ8</v>
      </c>
    </row>
    <row r="1186" spans="48:53" hidden="1" x14ac:dyDescent="0.2">
      <c r="AV1186" s="115" t="str">
        <f t="shared" si="434"/>
        <v>RJ8ST BARNABAS HOSPITAL</v>
      </c>
      <c r="AW1186" s="116" t="s">
        <v>10819</v>
      </c>
      <c r="AX1186" s="116" t="s">
        <v>10820</v>
      </c>
      <c r="AY1186" s="116" t="s">
        <v>10819</v>
      </c>
      <c r="AZ1186" s="116" t="s">
        <v>10820</v>
      </c>
      <c r="BA1186" s="116" t="str">
        <f t="shared" si="435"/>
        <v>RJ8</v>
      </c>
    </row>
    <row r="1187" spans="48:53" hidden="1" x14ac:dyDescent="0.2">
      <c r="AV1187" s="115" t="str">
        <f t="shared" si="434"/>
        <v>RJ8ST MARY'S HOSPITAL</v>
      </c>
      <c r="AW1187" s="116" t="s">
        <v>3452</v>
      </c>
      <c r="AX1187" s="116" t="s">
        <v>1253</v>
      </c>
      <c r="AY1187" s="116" t="s">
        <v>3452</v>
      </c>
      <c r="AZ1187" s="116" t="s">
        <v>1253</v>
      </c>
      <c r="BA1187" s="116" t="str">
        <f t="shared" si="435"/>
        <v>RJ8</v>
      </c>
    </row>
    <row r="1188" spans="48:53" hidden="1" x14ac:dyDescent="0.2">
      <c r="AV1188" s="115" t="str">
        <f t="shared" si="434"/>
        <v>RJ8STEPPING STONES</v>
      </c>
      <c r="AW1188" s="116" t="s">
        <v>3542</v>
      </c>
      <c r="AX1188" s="116" t="s">
        <v>1417</v>
      </c>
      <c r="AY1188" s="116" t="s">
        <v>3542</v>
      </c>
      <c r="AZ1188" s="116" t="s">
        <v>1417</v>
      </c>
      <c r="BA1188" s="116" t="str">
        <f t="shared" si="435"/>
        <v>RJ8</v>
      </c>
    </row>
    <row r="1189" spans="48:53" hidden="1" x14ac:dyDescent="0.2">
      <c r="AV1189" s="115" t="str">
        <f t="shared" si="434"/>
        <v>RJ8STRATTON HOSPITAL</v>
      </c>
      <c r="AW1189" s="116" t="s">
        <v>3479</v>
      </c>
      <c r="AX1189" s="116" t="s">
        <v>3480</v>
      </c>
      <c r="AY1189" s="116" t="s">
        <v>3479</v>
      </c>
      <c r="AZ1189" s="116" t="s">
        <v>3480</v>
      </c>
      <c r="BA1189" s="116" t="str">
        <f t="shared" si="435"/>
        <v>RJ8</v>
      </c>
    </row>
    <row r="1190" spans="48:53" hidden="1" x14ac:dyDescent="0.2">
      <c r="AV1190" s="115" t="str">
        <f t="shared" si="434"/>
        <v>RJ8TAMARISK</v>
      </c>
      <c r="AW1190" s="116" t="s">
        <v>3519</v>
      </c>
      <c r="AX1190" s="116" t="s">
        <v>3520</v>
      </c>
      <c r="AY1190" s="116" t="s">
        <v>3519</v>
      </c>
      <c r="AZ1190" s="116" t="s">
        <v>3520</v>
      </c>
      <c r="BA1190" s="116" t="str">
        <f t="shared" si="435"/>
        <v>RJ8</v>
      </c>
    </row>
    <row r="1191" spans="48:53" hidden="1" x14ac:dyDescent="0.2">
      <c r="AV1191" s="115" t="str">
        <f t="shared" si="434"/>
        <v>RJ8THE WILLOWS</v>
      </c>
      <c r="AW1191" s="116" t="s">
        <v>3496</v>
      </c>
      <c r="AX1191" s="116" t="s">
        <v>3497</v>
      </c>
      <c r="AY1191" s="116" t="s">
        <v>3496</v>
      </c>
      <c r="AZ1191" s="116" t="s">
        <v>3497</v>
      </c>
      <c r="BA1191" s="116" t="str">
        <f t="shared" si="435"/>
        <v>RJ8</v>
      </c>
    </row>
    <row r="1192" spans="48:53" hidden="1" x14ac:dyDescent="0.2">
      <c r="AV1192" s="115" t="str">
        <f t="shared" si="434"/>
        <v>RJ8TREGARLAND</v>
      </c>
      <c r="AW1192" s="116" t="s">
        <v>3521</v>
      </c>
      <c r="AX1192" s="116" t="s">
        <v>3522</v>
      </c>
      <c r="AY1192" s="116" t="s">
        <v>3521</v>
      </c>
      <c r="AZ1192" s="116" t="s">
        <v>3522</v>
      </c>
      <c r="BA1192" s="116" t="str">
        <f t="shared" si="435"/>
        <v>RJ8</v>
      </c>
    </row>
    <row r="1193" spans="48:53" hidden="1" x14ac:dyDescent="0.2">
      <c r="AV1193" s="115" t="str">
        <f t="shared" si="434"/>
        <v>RJ8TREMOOR</v>
      </c>
      <c r="AW1193" s="116" t="s">
        <v>3523</v>
      </c>
      <c r="AX1193" s="116" t="s">
        <v>3524</v>
      </c>
      <c r="AY1193" s="116" t="s">
        <v>3523</v>
      </c>
      <c r="AZ1193" s="116" t="s">
        <v>3524</v>
      </c>
      <c r="BA1193" s="116" t="str">
        <f t="shared" si="435"/>
        <v>RJ8</v>
      </c>
    </row>
    <row r="1194" spans="48:53" hidden="1" x14ac:dyDescent="0.2">
      <c r="AV1194" s="115" t="str">
        <f t="shared" si="434"/>
        <v>RJ8TRENGWEATH</v>
      </c>
      <c r="AW1194" s="116" t="s">
        <v>3457</v>
      </c>
      <c r="AX1194" s="116" t="s">
        <v>3458</v>
      </c>
      <c r="AY1194" s="116" t="s">
        <v>3457</v>
      </c>
      <c r="AZ1194" s="116" t="s">
        <v>3458</v>
      </c>
      <c r="BA1194" s="116" t="str">
        <f t="shared" si="435"/>
        <v>RJ8</v>
      </c>
    </row>
    <row r="1195" spans="48:53" hidden="1" x14ac:dyDescent="0.2">
      <c r="AV1195" s="115" t="str">
        <f t="shared" si="434"/>
        <v>RJ8TRESILLIAN BUILDING</v>
      </c>
      <c r="AW1195" s="116" t="s">
        <v>3459</v>
      </c>
      <c r="AX1195" s="116" t="s">
        <v>3460</v>
      </c>
      <c r="AY1195" s="116" t="s">
        <v>3459</v>
      </c>
      <c r="AZ1195" s="116" t="s">
        <v>3460</v>
      </c>
      <c r="BA1195" s="116" t="str">
        <f t="shared" si="435"/>
        <v>RJ8</v>
      </c>
    </row>
    <row r="1196" spans="48:53" hidden="1" x14ac:dyDescent="0.2">
      <c r="AV1196" s="115" t="str">
        <f t="shared" si="434"/>
        <v>RJ8TREVENTON RISE</v>
      </c>
      <c r="AW1196" s="116" t="s">
        <v>3525</v>
      </c>
      <c r="AX1196" s="116" t="s">
        <v>3526</v>
      </c>
      <c r="AY1196" s="116" t="s">
        <v>3525</v>
      </c>
      <c r="AZ1196" s="116" t="s">
        <v>3526</v>
      </c>
      <c r="BA1196" s="116" t="str">
        <f t="shared" si="435"/>
        <v>RJ8</v>
      </c>
    </row>
    <row r="1197" spans="48:53" hidden="1" x14ac:dyDescent="0.2">
      <c r="AV1197" s="115" t="str">
        <f t="shared" ref="AV1197:AV1262" si="436">CONCATENATE(LEFT(AW1197, 3),AX1197)</f>
        <v>RJ8VICTORIA COTTAGE</v>
      </c>
      <c r="AW1197" s="116" t="s">
        <v>3527</v>
      </c>
      <c r="AX1197" s="116" t="s">
        <v>3528</v>
      </c>
      <c r="AY1197" s="116" t="s">
        <v>3527</v>
      </c>
      <c r="AZ1197" s="116" t="s">
        <v>3528</v>
      </c>
      <c r="BA1197" s="116" t="str">
        <f t="shared" ref="BA1197:BA1262" si="437">LEFT(AY1197,3)</f>
        <v>RJ8</v>
      </c>
    </row>
    <row r="1198" spans="48:53" hidden="1" x14ac:dyDescent="0.2">
      <c r="AV1198" s="115" t="str">
        <f t="shared" si="436"/>
        <v>RJ8WALSINGHAM PLACE</v>
      </c>
      <c r="AW1198" s="116" t="s">
        <v>3494</v>
      </c>
      <c r="AX1198" s="116" t="s">
        <v>3495</v>
      </c>
      <c r="AY1198" s="116" t="s">
        <v>3494</v>
      </c>
      <c r="AZ1198" s="116" t="s">
        <v>3495</v>
      </c>
      <c r="BA1198" s="116" t="str">
        <f t="shared" si="437"/>
        <v>RJ8</v>
      </c>
    </row>
    <row r="1199" spans="48:53" hidden="1" x14ac:dyDescent="0.2">
      <c r="AV1199" s="115" t="str">
        <f t="shared" si="436"/>
        <v>RJ8WEST CORNWALL HOSPITAL (PENZANCE)</v>
      </c>
      <c r="AW1199" s="116" t="s">
        <v>3465</v>
      </c>
      <c r="AX1199" s="116" t="s">
        <v>3466</v>
      </c>
      <c r="AY1199" s="116" t="s">
        <v>3465</v>
      </c>
      <c r="AZ1199" s="116" t="s">
        <v>3466</v>
      </c>
      <c r="BA1199" s="116" t="str">
        <f t="shared" si="437"/>
        <v>RJ8</v>
      </c>
    </row>
    <row r="1200" spans="48:53" hidden="1" x14ac:dyDescent="0.2">
      <c r="AV1200" s="115" t="str">
        <f t="shared" si="436"/>
        <v>RJCELLEN BADGER HOSPITAL - RJC04</v>
      </c>
      <c r="AW1200" s="116" t="s">
        <v>1068</v>
      </c>
      <c r="AX1200" s="116" t="s">
        <v>10420</v>
      </c>
      <c r="AY1200" s="116" t="s">
        <v>1068</v>
      </c>
      <c r="AZ1200" s="116" t="s">
        <v>9253</v>
      </c>
      <c r="BA1200" s="116" t="str">
        <f t="shared" si="437"/>
        <v>RJC</v>
      </c>
    </row>
    <row r="1201" spans="48:53" hidden="1" x14ac:dyDescent="0.2">
      <c r="AV1201" s="115" t="str">
        <f t="shared" si="436"/>
        <v>RJCROYAL LEAMINGTON SPA REHABILITATION HOSPITAL - RJC46</v>
      </c>
      <c r="AW1201" s="116" t="s">
        <v>1069</v>
      </c>
      <c r="AX1201" s="116" t="s">
        <v>10421</v>
      </c>
      <c r="AY1201" s="116" t="s">
        <v>1069</v>
      </c>
      <c r="AZ1201" s="116" t="s">
        <v>9254</v>
      </c>
      <c r="BA1201" s="116" t="str">
        <f t="shared" si="437"/>
        <v>RJC</v>
      </c>
    </row>
    <row r="1202" spans="48:53" hidden="1" x14ac:dyDescent="0.2">
      <c r="AV1202" s="115" t="str">
        <f t="shared" si="436"/>
        <v>RJCSTRATFORD HOSPITAL - RJC03</v>
      </c>
      <c r="AW1202" s="116" t="s">
        <v>662</v>
      </c>
      <c r="AX1202" s="116" t="s">
        <v>10422</v>
      </c>
      <c r="AY1202" s="116" t="s">
        <v>662</v>
      </c>
      <c r="AZ1202" s="116" t="s">
        <v>9255</v>
      </c>
      <c r="BA1202" s="116" t="str">
        <f t="shared" si="437"/>
        <v>RJC</v>
      </c>
    </row>
    <row r="1203" spans="48:53" hidden="1" x14ac:dyDescent="0.2">
      <c r="AV1203" s="115" t="str">
        <f t="shared" si="436"/>
        <v>RJCWARWICK HOSPITAL - RJC02</v>
      </c>
      <c r="AW1203" s="116" t="s">
        <v>663</v>
      </c>
      <c r="AX1203" s="116" t="s">
        <v>10423</v>
      </c>
      <c r="AY1203" s="116" t="s">
        <v>663</v>
      </c>
      <c r="AZ1203" s="116" t="s">
        <v>9256</v>
      </c>
      <c r="BA1203" s="116" t="str">
        <f t="shared" si="437"/>
        <v>RJC</v>
      </c>
    </row>
    <row r="1204" spans="48:53" hidden="1" x14ac:dyDescent="0.2">
      <c r="AV1204" s="115" t="str">
        <f t="shared" si="436"/>
        <v>RJDCANNOCK CHASE HOSPITAL - RJD13</v>
      </c>
      <c r="AW1204" s="116" t="s">
        <v>664</v>
      </c>
      <c r="AX1204" s="116" t="s">
        <v>10424</v>
      </c>
      <c r="AY1204" s="116" t="s">
        <v>664</v>
      </c>
      <c r="AZ1204" s="116" t="s">
        <v>2657</v>
      </c>
      <c r="BA1204" s="116" t="str">
        <f t="shared" si="437"/>
        <v>RJD</v>
      </c>
    </row>
    <row r="1205" spans="48:53" hidden="1" x14ac:dyDescent="0.2">
      <c r="AV1205" s="115" t="str">
        <f t="shared" si="436"/>
        <v>RJDCANNOCK CHASE TREATMENT CENTRE</v>
      </c>
      <c r="AW1205" s="116" t="s">
        <v>8730</v>
      </c>
      <c r="AX1205" s="116" t="s">
        <v>8731</v>
      </c>
      <c r="AY1205" s="116" t="s">
        <v>8730</v>
      </c>
      <c r="AZ1205" s="116" t="s">
        <v>8731</v>
      </c>
      <c r="BA1205" s="116" t="str">
        <f t="shared" si="437"/>
        <v>RJD</v>
      </c>
    </row>
    <row r="1206" spans="48:53" hidden="1" x14ac:dyDescent="0.2">
      <c r="AV1206" s="115" t="str">
        <f t="shared" si="436"/>
        <v>RJDSTAFFORD HOSPITAL - RJD01</v>
      </c>
      <c r="AW1206" s="116" t="s">
        <v>919</v>
      </c>
      <c r="AX1206" s="116" t="s">
        <v>10425</v>
      </c>
      <c r="AY1206" s="116" t="s">
        <v>919</v>
      </c>
      <c r="AZ1206" s="116" t="s">
        <v>9257</v>
      </c>
      <c r="BA1206" s="116" t="str">
        <f t="shared" si="437"/>
        <v>RJD</v>
      </c>
    </row>
    <row r="1207" spans="48:53" hidden="1" x14ac:dyDescent="0.2">
      <c r="AV1207" s="115" t="str">
        <f t="shared" si="436"/>
        <v>RJEBRADWELL HOSPITAL - RJE08</v>
      </c>
      <c r="AW1207" s="116" t="s">
        <v>10426</v>
      </c>
      <c r="AX1207" s="116" t="s">
        <v>10427</v>
      </c>
      <c r="AY1207" s="116" t="s">
        <v>10426</v>
      </c>
      <c r="AZ1207" s="116" t="s">
        <v>10427</v>
      </c>
      <c r="BA1207" s="116" t="str">
        <f t="shared" si="437"/>
        <v>RJE</v>
      </c>
    </row>
    <row r="1208" spans="48:53" hidden="1" x14ac:dyDescent="0.2">
      <c r="AV1208" s="115" t="str">
        <f t="shared" si="436"/>
        <v>RJECHEADLE HOSPITAL - RJE51</v>
      </c>
      <c r="AW1208" s="116" t="s">
        <v>10428</v>
      </c>
      <c r="AX1208" s="116" t="s">
        <v>10429</v>
      </c>
      <c r="AY1208" s="116" t="s">
        <v>10428</v>
      </c>
      <c r="AZ1208" s="116" t="s">
        <v>10429</v>
      </c>
      <c r="BA1208" s="116" t="str">
        <f t="shared" si="437"/>
        <v>RJE</v>
      </c>
    </row>
    <row r="1209" spans="48:53" hidden="1" x14ac:dyDescent="0.2">
      <c r="AV1209" s="115" t="str">
        <f t="shared" si="436"/>
        <v>RJECITY GENERAL HOSPITAL - RJE02</v>
      </c>
      <c r="AW1209" s="116" t="s">
        <v>920</v>
      </c>
      <c r="AX1209" s="116" t="s">
        <v>10430</v>
      </c>
      <c r="AY1209" s="116" t="s">
        <v>920</v>
      </c>
      <c r="AZ1209" s="116" t="s">
        <v>9258</v>
      </c>
      <c r="BA1209" s="116" t="str">
        <f t="shared" si="437"/>
        <v>RJE</v>
      </c>
    </row>
    <row r="1210" spans="48:53" hidden="1" x14ac:dyDescent="0.2">
      <c r="AV1210" s="115" t="str">
        <f t="shared" si="436"/>
        <v>RJECOUNTY HOSPITAL</v>
      </c>
      <c r="AW1210" s="123" t="s">
        <v>9970</v>
      </c>
      <c r="AX1210" s="123" t="s">
        <v>9974</v>
      </c>
      <c r="AY1210" s="123" t="s">
        <v>9970</v>
      </c>
      <c r="AZ1210" s="123" t="s">
        <v>9974</v>
      </c>
      <c r="BA1210" s="116" t="str">
        <f t="shared" si="437"/>
        <v>RJE</v>
      </c>
    </row>
    <row r="1211" spans="48:53" hidden="1" x14ac:dyDescent="0.2">
      <c r="AV1211" s="115" t="str">
        <f t="shared" si="436"/>
        <v>RJENORTH STAFFS MATERNITY HOSPITAL - RJE03</v>
      </c>
      <c r="AW1211" s="116" t="s">
        <v>103</v>
      </c>
      <c r="AX1211" s="116" t="s">
        <v>10431</v>
      </c>
      <c r="AY1211" s="116" t="s">
        <v>103</v>
      </c>
      <c r="AZ1211" s="116" t="s">
        <v>9259</v>
      </c>
      <c r="BA1211" s="116" t="str">
        <f t="shared" si="437"/>
        <v>RJE</v>
      </c>
    </row>
    <row r="1212" spans="48:53" hidden="1" x14ac:dyDescent="0.2">
      <c r="AV1212" s="115" t="str">
        <f t="shared" si="436"/>
        <v>RJEROYAL STOKE UNIVERSITY HOSPITAL</v>
      </c>
      <c r="AW1212" s="123" t="s">
        <v>102</v>
      </c>
      <c r="AX1212" s="123" t="s">
        <v>9973</v>
      </c>
      <c r="AY1212" s="123" t="s">
        <v>102</v>
      </c>
      <c r="AZ1212" s="123" t="s">
        <v>9973</v>
      </c>
      <c r="BA1212" s="116" t="str">
        <f t="shared" si="437"/>
        <v>RJE</v>
      </c>
    </row>
    <row r="1213" spans="48:53" hidden="1" x14ac:dyDescent="0.2">
      <c r="AV1213" s="115" t="str">
        <f t="shared" si="436"/>
        <v>RJEUNIVERSITY HOSPITAL OF NORTH STAFFORDSHIRE - RJEHQ</v>
      </c>
      <c r="AW1213" s="116" t="s">
        <v>104</v>
      </c>
      <c r="AX1213" s="116" t="s">
        <v>10432</v>
      </c>
      <c r="AY1213" s="116" t="s">
        <v>104</v>
      </c>
      <c r="AZ1213" s="116" t="s">
        <v>3662</v>
      </c>
      <c r="BA1213" s="116" t="str">
        <f t="shared" si="437"/>
        <v>RJE</v>
      </c>
    </row>
    <row r="1214" spans="48:53" hidden="1" x14ac:dyDescent="0.2">
      <c r="AV1214" s="115" t="str">
        <f t="shared" si="436"/>
        <v>RJFQUEEN'S HOSPITAL, BURTON UPON TRENT - RJF02</v>
      </c>
      <c r="AW1214" s="116" t="s">
        <v>105</v>
      </c>
      <c r="AX1214" s="116" t="s">
        <v>10433</v>
      </c>
      <c r="AY1214" s="116" t="s">
        <v>105</v>
      </c>
      <c r="AZ1214" s="116" t="s">
        <v>9260</v>
      </c>
      <c r="BA1214" s="116" t="str">
        <f t="shared" si="437"/>
        <v>RJF</v>
      </c>
    </row>
    <row r="1215" spans="48:53" hidden="1" x14ac:dyDescent="0.2">
      <c r="AV1215" s="115" t="str">
        <f t="shared" si="436"/>
        <v>RJFSAMUEL JOHNSON</v>
      </c>
      <c r="AW1215" s="116" t="s">
        <v>8235</v>
      </c>
      <c r="AX1215" s="116" t="s">
        <v>9261</v>
      </c>
      <c r="AY1215" s="116" t="s">
        <v>8235</v>
      </c>
      <c r="AZ1215" s="116" t="s">
        <v>9261</v>
      </c>
      <c r="BA1215" s="116" t="str">
        <f t="shared" si="437"/>
        <v>RJF</v>
      </c>
    </row>
    <row r="1216" spans="48:53" hidden="1" x14ac:dyDescent="0.2">
      <c r="AV1216" s="115" t="str">
        <f t="shared" si="436"/>
        <v>RJFSIR ROBERT PEEL</v>
      </c>
      <c r="AW1216" s="116" t="s">
        <v>8236</v>
      </c>
      <c r="AX1216" s="116" t="s">
        <v>9262</v>
      </c>
      <c r="AY1216" s="116" t="s">
        <v>8236</v>
      </c>
      <c r="AZ1216" s="116" t="s">
        <v>9262</v>
      </c>
      <c r="BA1216" s="116" t="str">
        <f t="shared" si="437"/>
        <v>RJF</v>
      </c>
    </row>
    <row r="1217" spans="48:53" hidden="1" x14ac:dyDescent="0.2">
      <c r="AV1217" s="115" t="str">
        <f t="shared" si="436"/>
        <v>RJLDIANA, PRINCESS OF WALES HOSPITAL - RJL30</v>
      </c>
      <c r="AW1217" s="116" t="s">
        <v>106</v>
      </c>
      <c r="AX1217" s="116" t="s">
        <v>10434</v>
      </c>
      <c r="AY1217" s="116" t="s">
        <v>106</v>
      </c>
      <c r="AZ1217" s="116" t="s">
        <v>9263</v>
      </c>
      <c r="BA1217" s="116" t="str">
        <f t="shared" si="437"/>
        <v>RJL</v>
      </c>
    </row>
    <row r="1218" spans="48:53" hidden="1" x14ac:dyDescent="0.2">
      <c r="AV1218" s="115" t="str">
        <f t="shared" si="436"/>
        <v>RJLGOOLE AND DISTRICT HOSPITAL (ACUTE) - RJL31</v>
      </c>
      <c r="AW1218" s="116" t="s">
        <v>107</v>
      </c>
      <c r="AX1218" s="116" t="s">
        <v>10435</v>
      </c>
      <c r="AY1218" s="116" t="s">
        <v>107</v>
      </c>
      <c r="AZ1218" s="116" t="s">
        <v>9264</v>
      </c>
      <c r="BA1218" s="116" t="str">
        <f t="shared" si="437"/>
        <v>RJL</v>
      </c>
    </row>
    <row r="1219" spans="48:53" hidden="1" x14ac:dyDescent="0.2">
      <c r="AV1219" s="115" t="str">
        <f t="shared" si="436"/>
        <v>RJLGOOLE TREATMENT CENTRE - RJLT1</v>
      </c>
      <c r="AW1219" s="116" t="s">
        <v>108</v>
      </c>
      <c r="AX1219" s="116" t="s">
        <v>10436</v>
      </c>
      <c r="AY1219" s="116" t="s">
        <v>108</v>
      </c>
      <c r="AZ1219" s="116" t="s">
        <v>9265</v>
      </c>
      <c r="BA1219" s="116" t="str">
        <f t="shared" si="437"/>
        <v>RJL</v>
      </c>
    </row>
    <row r="1220" spans="48:53" hidden="1" x14ac:dyDescent="0.2">
      <c r="AV1220" s="115" t="str">
        <f t="shared" si="436"/>
        <v>RJLSCUNTHORPE GENERAL HOSPITAL - RJL32</v>
      </c>
      <c r="AW1220" s="116" t="s">
        <v>109</v>
      </c>
      <c r="AX1220" s="116" t="s">
        <v>10437</v>
      </c>
      <c r="AY1220" s="116" t="s">
        <v>109</v>
      </c>
      <c r="AZ1220" s="116" t="s">
        <v>9266</v>
      </c>
      <c r="BA1220" s="116" t="str">
        <f t="shared" si="437"/>
        <v>RJL</v>
      </c>
    </row>
    <row r="1221" spans="48:53" hidden="1" x14ac:dyDescent="0.2">
      <c r="AV1221" s="115" t="str">
        <f t="shared" si="436"/>
        <v>RJNCONGLETON WAR MEMORIAL HOSPITAL - RJN63</v>
      </c>
      <c r="AW1221" s="116" t="s">
        <v>110</v>
      </c>
      <c r="AX1221" s="116" t="s">
        <v>10438</v>
      </c>
      <c r="AY1221" s="116" t="s">
        <v>110</v>
      </c>
      <c r="AZ1221" s="116" t="s">
        <v>9267</v>
      </c>
      <c r="BA1221" s="116" t="str">
        <f t="shared" si="437"/>
        <v>RJN</v>
      </c>
    </row>
    <row r="1222" spans="48:53" hidden="1" x14ac:dyDescent="0.2">
      <c r="AV1222" s="115" t="str">
        <f t="shared" si="436"/>
        <v>RJNKNUTSFORD AND DISTRICT COMMUNITY HOSPITAL - RJN68</v>
      </c>
      <c r="AW1222" s="116" t="s">
        <v>111</v>
      </c>
      <c r="AX1222" s="116" t="s">
        <v>10439</v>
      </c>
      <c r="AY1222" s="116" t="s">
        <v>111</v>
      </c>
      <c r="AZ1222" s="116" t="s">
        <v>9268</v>
      </c>
      <c r="BA1222" s="116" t="str">
        <f t="shared" si="437"/>
        <v>RJN</v>
      </c>
    </row>
    <row r="1223" spans="48:53" hidden="1" x14ac:dyDescent="0.2">
      <c r="AV1223" s="115" t="str">
        <f t="shared" si="436"/>
        <v>RJNMACCLESFIELD DISTRICT GENERAL HOSPITAL - RJN71</v>
      </c>
      <c r="AW1223" s="116" t="s">
        <v>112</v>
      </c>
      <c r="AX1223" s="116" t="s">
        <v>10440</v>
      </c>
      <c r="AY1223" s="116" t="s">
        <v>112</v>
      </c>
      <c r="AZ1223" s="116" t="s">
        <v>9269</v>
      </c>
      <c r="BA1223" s="116" t="str">
        <f t="shared" si="437"/>
        <v>RJN</v>
      </c>
    </row>
    <row r="1224" spans="48:53" hidden="1" x14ac:dyDescent="0.2">
      <c r="AV1224" s="115" t="str">
        <f t="shared" si="436"/>
        <v>RJNPARKSIDE HOSPITAL - RJN67</v>
      </c>
      <c r="AW1224" s="116" t="s">
        <v>636</v>
      </c>
      <c r="AX1224" s="116" t="s">
        <v>10441</v>
      </c>
      <c r="AY1224" s="116" t="s">
        <v>636</v>
      </c>
      <c r="AZ1224" s="116" t="s">
        <v>9270</v>
      </c>
      <c r="BA1224" s="116" t="str">
        <f t="shared" si="437"/>
        <v>RJN</v>
      </c>
    </row>
    <row r="1225" spans="48:53" hidden="1" x14ac:dyDescent="0.2">
      <c r="AV1225" s="115" t="str">
        <f t="shared" si="436"/>
        <v>RJNSOSS MOSS - RJN72</v>
      </c>
      <c r="AW1225" s="116" t="s">
        <v>637</v>
      </c>
      <c r="AX1225" s="116" t="s">
        <v>10442</v>
      </c>
      <c r="AY1225" s="116" t="s">
        <v>637</v>
      </c>
      <c r="AZ1225" s="116" t="s">
        <v>9271</v>
      </c>
      <c r="BA1225" s="116" t="str">
        <f t="shared" si="437"/>
        <v>RJN</v>
      </c>
    </row>
    <row r="1226" spans="48:53" hidden="1" x14ac:dyDescent="0.2">
      <c r="AV1226" s="115" t="str">
        <f t="shared" si="436"/>
        <v>RJNSPIRE REGENCY HOSPITAL</v>
      </c>
      <c r="AW1226" s="116" t="s">
        <v>8732</v>
      </c>
      <c r="AX1226" s="116" t="s">
        <v>8733</v>
      </c>
      <c r="AY1226" s="116" t="s">
        <v>8732</v>
      </c>
      <c r="AZ1226" s="116" t="s">
        <v>8733</v>
      </c>
      <c r="BA1226" s="116" t="str">
        <f t="shared" si="437"/>
        <v>RJN</v>
      </c>
    </row>
    <row r="1227" spans="48:53" hidden="1" x14ac:dyDescent="0.2">
      <c r="AV1227" s="115" t="str">
        <f t="shared" si="436"/>
        <v>RJRCOUNTESS OF CHESTER HOSPITAL - RJR05</v>
      </c>
      <c r="AW1227" s="116" t="s">
        <v>638</v>
      </c>
      <c r="AX1227" s="116" t="s">
        <v>10443</v>
      </c>
      <c r="AY1227" s="116" t="s">
        <v>638</v>
      </c>
      <c r="AZ1227" s="116" t="s">
        <v>9272</v>
      </c>
      <c r="BA1227" s="116" t="str">
        <f t="shared" si="437"/>
        <v>RJR</v>
      </c>
    </row>
    <row r="1228" spans="48:53" hidden="1" x14ac:dyDescent="0.2">
      <c r="AV1228" s="115" t="str">
        <f t="shared" si="436"/>
        <v>RJRELLESMERE PORT HOSPITAL - RJR60</v>
      </c>
      <c r="AW1228" s="116" t="s">
        <v>639</v>
      </c>
      <c r="AX1228" s="116" t="s">
        <v>10444</v>
      </c>
      <c r="AY1228" s="116" t="s">
        <v>639</v>
      </c>
      <c r="AZ1228" s="116" t="s">
        <v>6744</v>
      </c>
      <c r="BA1228" s="116" t="str">
        <f t="shared" si="437"/>
        <v>RJR</v>
      </c>
    </row>
    <row r="1229" spans="48:53" hidden="1" x14ac:dyDescent="0.2">
      <c r="AV1229" s="115" t="str">
        <f t="shared" si="436"/>
        <v>RJXCALDERSTONES HOSPITAL</v>
      </c>
      <c r="AW1229" s="116" t="s">
        <v>3545</v>
      </c>
      <c r="AX1229" s="116" t="s">
        <v>3546</v>
      </c>
      <c r="AY1229" s="116" t="s">
        <v>3545</v>
      </c>
      <c r="AZ1229" s="116" t="s">
        <v>3546</v>
      </c>
      <c r="BA1229" s="116" t="str">
        <f t="shared" si="437"/>
        <v>RJX</v>
      </c>
    </row>
    <row r="1230" spans="48:53" hidden="1" x14ac:dyDescent="0.2">
      <c r="AV1230" s="115" t="str">
        <f t="shared" si="436"/>
        <v>RJXCALDERSTONES NHS TRUST</v>
      </c>
      <c r="AW1230" s="116" t="s">
        <v>3543</v>
      </c>
      <c r="AX1230" s="116" t="s">
        <v>3544</v>
      </c>
      <c r="AY1230" s="116" t="s">
        <v>3543</v>
      </c>
      <c r="AZ1230" s="116" t="s">
        <v>3544</v>
      </c>
      <c r="BA1230" s="116" t="str">
        <f t="shared" si="437"/>
        <v>RJX</v>
      </c>
    </row>
    <row r="1231" spans="48:53" hidden="1" x14ac:dyDescent="0.2">
      <c r="AV1231" s="115" t="str">
        <f t="shared" si="436"/>
        <v>RJXCARLTON CRESCENT</v>
      </c>
      <c r="AW1231" s="116" t="s">
        <v>3557</v>
      </c>
      <c r="AX1231" s="116" t="s">
        <v>3558</v>
      </c>
      <c r="AY1231" s="116" t="s">
        <v>3557</v>
      </c>
      <c r="AZ1231" s="116" t="s">
        <v>3558</v>
      </c>
      <c r="BA1231" s="116" t="str">
        <f t="shared" si="437"/>
        <v>RJX</v>
      </c>
    </row>
    <row r="1232" spans="48:53" hidden="1" x14ac:dyDescent="0.2">
      <c r="AV1232" s="115" t="str">
        <f t="shared" si="436"/>
        <v>RJXFECITT BROW</v>
      </c>
      <c r="AW1232" s="116" t="s">
        <v>3553</v>
      </c>
      <c r="AX1232" s="116" t="s">
        <v>3554</v>
      </c>
      <c r="AY1232" s="116" t="s">
        <v>3553</v>
      </c>
      <c r="AZ1232" s="116" t="s">
        <v>3554</v>
      </c>
      <c r="BA1232" s="116" t="str">
        <f t="shared" si="437"/>
        <v>RJX</v>
      </c>
    </row>
    <row r="1233" spans="48:53" hidden="1" x14ac:dyDescent="0.2">
      <c r="AV1233" s="115" t="str">
        <f t="shared" si="436"/>
        <v>RJXPENDLE VIEW</v>
      </c>
      <c r="AW1233" s="116" t="s">
        <v>3549</v>
      </c>
      <c r="AX1233" s="116" t="s">
        <v>3550</v>
      </c>
      <c r="AY1233" s="116" t="s">
        <v>3549</v>
      </c>
      <c r="AZ1233" s="116" t="s">
        <v>3550</v>
      </c>
      <c r="BA1233" s="116" t="str">
        <f t="shared" si="437"/>
        <v>RJX</v>
      </c>
    </row>
    <row r="1234" spans="48:53" hidden="1" x14ac:dyDescent="0.2">
      <c r="AV1234" s="115" t="str">
        <f t="shared" si="436"/>
        <v>RJXPLANTATION COTTAGE</v>
      </c>
      <c r="AW1234" s="116" t="s">
        <v>3551</v>
      </c>
      <c r="AX1234" s="116" t="s">
        <v>3552</v>
      </c>
      <c r="AY1234" s="116" t="s">
        <v>3551</v>
      </c>
      <c r="AZ1234" s="116" t="s">
        <v>3552</v>
      </c>
      <c r="BA1234" s="116" t="str">
        <f t="shared" si="437"/>
        <v>RJX</v>
      </c>
    </row>
    <row r="1235" spans="48:53" hidden="1" x14ac:dyDescent="0.2">
      <c r="AV1235" s="115" t="str">
        <f t="shared" si="436"/>
        <v>RJXTHE GABLES</v>
      </c>
      <c r="AW1235" s="116" t="s">
        <v>3559</v>
      </c>
      <c r="AX1235" s="116" t="s">
        <v>1703</v>
      </c>
      <c r="AY1235" s="116" t="s">
        <v>3559</v>
      </c>
      <c r="AZ1235" s="116" t="s">
        <v>1703</v>
      </c>
      <c r="BA1235" s="116" t="str">
        <f t="shared" si="437"/>
        <v>RJX</v>
      </c>
    </row>
    <row r="1236" spans="48:53" hidden="1" x14ac:dyDescent="0.2">
      <c r="AV1236" s="115" t="str">
        <f t="shared" si="436"/>
        <v>RJXTHE VICARAGE</v>
      </c>
      <c r="AW1236" s="116" t="s">
        <v>3547</v>
      </c>
      <c r="AX1236" s="116" t="s">
        <v>3548</v>
      </c>
      <c r="AY1236" s="116" t="s">
        <v>3547</v>
      </c>
      <c r="AZ1236" s="116" t="s">
        <v>3548</v>
      </c>
      <c r="BA1236" s="116" t="str">
        <f t="shared" si="437"/>
        <v>RJX</v>
      </c>
    </row>
    <row r="1237" spans="48:53" hidden="1" x14ac:dyDescent="0.2">
      <c r="AV1237" s="115" t="str">
        <f t="shared" si="436"/>
        <v>RJXWESTGATE</v>
      </c>
      <c r="AW1237" s="116" t="s">
        <v>3555</v>
      </c>
      <c r="AX1237" s="116" t="s">
        <v>3556</v>
      </c>
      <c r="AY1237" s="116" t="s">
        <v>3555</v>
      </c>
      <c r="AZ1237" s="116" t="s">
        <v>3556</v>
      </c>
      <c r="BA1237" s="116" t="str">
        <f t="shared" si="437"/>
        <v>RJX</v>
      </c>
    </row>
    <row r="1238" spans="48:53" hidden="1" x14ac:dyDescent="0.2">
      <c r="AV1238" s="115" t="str">
        <f t="shared" si="436"/>
        <v>RJZKINGS @ QUEEN MARY'S HOSPITAL SIDCUP</v>
      </c>
      <c r="AW1238" s="116" t="s">
        <v>8734</v>
      </c>
      <c r="AX1238" s="116" t="s">
        <v>8735</v>
      </c>
      <c r="AY1238" s="116" t="s">
        <v>8734</v>
      </c>
      <c r="AZ1238" s="116" t="s">
        <v>8735</v>
      </c>
      <c r="BA1238" s="116" t="str">
        <f t="shared" si="437"/>
        <v>RJZ</v>
      </c>
    </row>
    <row r="1239" spans="48:53" hidden="1" x14ac:dyDescent="0.2">
      <c r="AV1239" s="115" t="str">
        <f t="shared" si="436"/>
        <v>RJZKINGS COLLEGE DENTAL HOSPITAL - RJZ33</v>
      </c>
      <c r="AW1239" s="116" t="s">
        <v>640</v>
      </c>
      <c r="AX1239" s="116" t="s">
        <v>10445</v>
      </c>
      <c r="AY1239" s="116" t="s">
        <v>640</v>
      </c>
      <c r="AZ1239" s="116" t="s">
        <v>9273</v>
      </c>
      <c r="BA1239" s="116" t="str">
        <f t="shared" si="437"/>
        <v>RJZ</v>
      </c>
    </row>
    <row r="1240" spans="48:53" hidden="1" x14ac:dyDescent="0.2">
      <c r="AV1240" s="115" t="str">
        <f t="shared" si="436"/>
        <v>RJZKING'S COLLEGE HOSPITAL (DENMARK HILL) - RJZ01</v>
      </c>
      <c r="AW1240" s="116" t="s">
        <v>641</v>
      </c>
      <c r="AX1240" s="116" t="s">
        <v>10446</v>
      </c>
      <c r="AY1240" s="116" t="s">
        <v>641</v>
      </c>
      <c r="AZ1240" s="116" t="s">
        <v>8728</v>
      </c>
      <c r="BA1240" s="116" t="str">
        <f t="shared" si="437"/>
        <v>RJZ</v>
      </c>
    </row>
    <row r="1241" spans="48:53" hidden="1" x14ac:dyDescent="0.2">
      <c r="AV1241" s="115" t="str">
        <f t="shared" si="436"/>
        <v>RJZKING'S COLLEGE HOSPITAL (DULWICH) - RJZ03</v>
      </c>
      <c r="AW1241" s="116" t="s">
        <v>642</v>
      </c>
      <c r="AX1241" s="116" t="s">
        <v>10447</v>
      </c>
      <c r="AY1241" s="116" t="s">
        <v>642</v>
      </c>
      <c r="AZ1241" s="116" t="s">
        <v>9274</v>
      </c>
      <c r="BA1241" s="116" t="str">
        <f t="shared" si="437"/>
        <v>RJZ</v>
      </c>
    </row>
    <row r="1242" spans="48:53" hidden="1" x14ac:dyDescent="0.2">
      <c r="AV1242" s="115" t="str">
        <f t="shared" si="436"/>
        <v>RJZMAPOTHER HOUSE</v>
      </c>
      <c r="AW1242" s="116" t="s">
        <v>8736</v>
      </c>
      <c r="AX1242" s="116" t="s">
        <v>8737</v>
      </c>
      <c r="AY1242" s="116" t="s">
        <v>8736</v>
      </c>
      <c r="AZ1242" s="116" t="s">
        <v>8737</v>
      </c>
      <c r="BA1242" s="116" t="str">
        <f t="shared" si="437"/>
        <v>RJZ</v>
      </c>
    </row>
    <row r="1243" spans="48:53" hidden="1" x14ac:dyDescent="0.2">
      <c r="AV1243" s="115" t="str">
        <f t="shared" si="436"/>
        <v>RJZORPINGTON HOSPITAL</v>
      </c>
      <c r="AW1243" s="116" t="s">
        <v>8738</v>
      </c>
      <c r="AX1243" s="116" t="s">
        <v>8739</v>
      </c>
      <c r="AY1243" s="116" t="s">
        <v>8738</v>
      </c>
      <c r="AZ1243" s="116" t="s">
        <v>8739</v>
      </c>
      <c r="BA1243" s="116" t="str">
        <f t="shared" si="437"/>
        <v>RJZ</v>
      </c>
    </row>
    <row r="1244" spans="48:53" hidden="1" x14ac:dyDescent="0.2">
      <c r="AV1244" s="115" t="str">
        <f t="shared" si="436"/>
        <v>RJZPRINCESS ROYAL UNIVERSITY HOSPITAL - RJZ30</v>
      </c>
      <c r="AW1244" s="116" t="s">
        <v>1067</v>
      </c>
      <c r="AX1244" s="116" t="s">
        <v>10448</v>
      </c>
      <c r="AY1244" s="116" t="s">
        <v>1067</v>
      </c>
      <c r="AZ1244" s="116" t="s">
        <v>9275</v>
      </c>
      <c r="BA1244" s="116" t="str">
        <f t="shared" si="437"/>
        <v>RJZ</v>
      </c>
    </row>
    <row r="1245" spans="48:53" hidden="1" x14ac:dyDescent="0.2">
      <c r="AV1245" s="115" t="str">
        <f t="shared" si="436"/>
        <v>RK5ASHFIELD COMMUNITY HOSPITAL - RK5FJ</v>
      </c>
      <c r="AW1245" s="116" t="s">
        <v>643</v>
      </c>
      <c r="AX1245" s="116" t="s">
        <v>10449</v>
      </c>
      <c r="AY1245" s="116" t="s">
        <v>643</v>
      </c>
      <c r="AZ1245" s="116" t="s">
        <v>3308</v>
      </c>
      <c r="BA1245" s="116" t="str">
        <f t="shared" si="437"/>
        <v>RK5</v>
      </c>
    </row>
    <row r="1246" spans="48:53" hidden="1" x14ac:dyDescent="0.2">
      <c r="AV1246" s="115" t="str">
        <f t="shared" si="436"/>
        <v>RK5KING'S MILL HOSPITAL - RK5BC</v>
      </c>
      <c r="AW1246" s="116" t="s">
        <v>644</v>
      </c>
      <c r="AX1246" s="116" t="s">
        <v>10450</v>
      </c>
      <c r="AY1246" s="116" t="s">
        <v>644</v>
      </c>
      <c r="AZ1246" s="116" t="s">
        <v>9276</v>
      </c>
      <c r="BA1246" s="116" t="str">
        <f t="shared" si="437"/>
        <v>RK5</v>
      </c>
    </row>
    <row r="1247" spans="48:53" hidden="1" x14ac:dyDescent="0.2">
      <c r="AV1247" s="115" t="str">
        <f t="shared" si="436"/>
        <v>RK5MANSFIELD COMMUNITY HOSPITAL - RK5BL</v>
      </c>
      <c r="AW1247" s="116" t="s">
        <v>645</v>
      </c>
      <c r="AX1247" s="116" t="s">
        <v>10451</v>
      </c>
      <c r="AY1247" s="116" t="s">
        <v>645</v>
      </c>
      <c r="AZ1247" s="116" t="s">
        <v>3270</v>
      </c>
      <c r="BA1247" s="116" t="str">
        <f t="shared" si="437"/>
        <v>RK5</v>
      </c>
    </row>
    <row r="1248" spans="48:53" hidden="1" x14ac:dyDescent="0.2">
      <c r="AV1248" s="115" t="str">
        <f t="shared" si="436"/>
        <v>RK5NEWARK HOSPITAL - RK5HP</v>
      </c>
      <c r="AW1248" s="116" t="s">
        <v>921</v>
      </c>
      <c r="AX1248" s="116" t="s">
        <v>10452</v>
      </c>
      <c r="AY1248" s="116" t="s">
        <v>921</v>
      </c>
      <c r="AZ1248" s="116" t="s">
        <v>3336</v>
      </c>
      <c r="BA1248" s="116" t="str">
        <f t="shared" si="437"/>
        <v>RK5</v>
      </c>
    </row>
    <row r="1249" spans="48:53" hidden="1" x14ac:dyDescent="0.2">
      <c r="AV1249" s="115" t="str">
        <f t="shared" si="436"/>
        <v>RK9DERRIFORD HOSPITAL - RK950</v>
      </c>
      <c r="AW1249" s="116" t="s">
        <v>922</v>
      </c>
      <c r="AX1249" s="116" t="s">
        <v>10453</v>
      </c>
      <c r="AY1249" s="116" t="s">
        <v>922</v>
      </c>
      <c r="AZ1249" s="116" t="s">
        <v>9277</v>
      </c>
      <c r="BA1249" s="116" t="str">
        <f t="shared" si="437"/>
        <v>RK9</v>
      </c>
    </row>
    <row r="1250" spans="48:53" hidden="1" x14ac:dyDescent="0.2">
      <c r="AV1250" s="115" t="str">
        <f t="shared" si="436"/>
        <v>RK9MOUNT GOULD HOSPITAL - RK901</v>
      </c>
      <c r="AW1250" s="116" t="s">
        <v>923</v>
      </c>
      <c r="AX1250" s="116" t="s">
        <v>10454</v>
      </c>
      <c r="AY1250" s="116" t="s">
        <v>923</v>
      </c>
      <c r="AZ1250" s="116" t="s">
        <v>9278</v>
      </c>
      <c r="BA1250" s="116" t="str">
        <f t="shared" si="437"/>
        <v>RK9</v>
      </c>
    </row>
    <row r="1251" spans="48:53" hidden="1" x14ac:dyDescent="0.2">
      <c r="AV1251" s="115" t="str">
        <f t="shared" si="436"/>
        <v>RK9ROYAL EYE INFIRMARY - RK953</v>
      </c>
      <c r="AW1251" s="116" t="s">
        <v>924</v>
      </c>
      <c r="AX1251" s="116" t="s">
        <v>10455</v>
      </c>
      <c r="AY1251" s="116" t="s">
        <v>924</v>
      </c>
      <c r="AZ1251" s="116" t="s">
        <v>9279</v>
      </c>
      <c r="BA1251" s="116" t="str">
        <f t="shared" si="437"/>
        <v>RK9</v>
      </c>
    </row>
    <row r="1252" spans="48:53" hidden="1" x14ac:dyDescent="0.2">
      <c r="AV1252" s="115" t="str">
        <f t="shared" si="436"/>
        <v>RK9SCOTT HOSPITAL - RK925</v>
      </c>
      <c r="AW1252" s="116" t="s">
        <v>925</v>
      </c>
      <c r="AX1252" s="116" t="s">
        <v>10456</v>
      </c>
      <c r="AY1252" s="116" t="s">
        <v>925</v>
      </c>
      <c r="AZ1252" s="116" t="s">
        <v>9213</v>
      </c>
      <c r="BA1252" s="116" t="str">
        <f t="shared" si="437"/>
        <v>RK9</v>
      </c>
    </row>
    <row r="1253" spans="48:53" hidden="1" x14ac:dyDescent="0.2">
      <c r="AV1253" s="115" t="str">
        <f t="shared" si="436"/>
        <v>RK9TOTNES COMMUNITY HOSPITAL - RK904</v>
      </c>
      <c r="AW1253" s="116" t="s">
        <v>926</v>
      </c>
      <c r="AX1253" s="116" t="s">
        <v>10457</v>
      </c>
      <c r="AY1253" s="116" t="s">
        <v>926</v>
      </c>
      <c r="AZ1253" s="116" t="s">
        <v>9280</v>
      </c>
      <c r="BA1253" s="116" t="str">
        <f t="shared" si="437"/>
        <v>RK9</v>
      </c>
    </row>
    <row r="1254" spans="48:53" hidden="1" x14ac:dyDescent="0.2">
      <c r="AV1254" s="115" t="str">
        <f t="shared" si="436"/>
        <v>RKBCOVENTRY AND WARWICKSHIRE HOSPITAL - RKB02</v>
      </c>
      <c r="AW1254" s="116" t="s">
        <v>927</v>
      </c>
      <c r="AX1254" s="116" t="s">
        <v>10458</v>
      </c>
      <c r="AY1254" s="116" t="s">
        <v>927</v>
      </c>
      <c r="AZ1254" s="116" t="s">
        <v>9281</v>
      </c>
      <c r="BA1254" s="116" t="str">
        <f t="shared" si="437"/>
        <v>RKB</v>
      </c>
    </row>
    <row r="1255" spans="48:53" hidden="1" x14ac:dyDescent="0.2">
      <c r="AV1255" s="115" t="str">
        <f t="shared" si="436"/>
        <v>RKBHOSPITAL OF ST CROSS - RKB03</v>
      </c>
      <c r="AW1255" s="116" t="s">
        <v>928</v>
      </c>
      <c r="AX1255" s="116" t="s">
        <v>10459</v>
      </c>
      <c r="AY1255" s="116" t="s">
        <v>928</v>
      </c>
      <c r="AZ1255" s="116" t="s">
        <v>9282</v>
      </c>
      <c r="BA1255" s="116" t="str">
        <f t="shared" si="437"/>
        <v>RKB</v>
      </c>
    </row>
    <row r="1256" spans="48:53" hidden="1" x14ac:dyDescent="0.2">
      <c r="AV1256" s="115" t="str">
        <f t="shared" si="436"/>
        <v>RKBUNIVERSITY HOSPITAL (COVENTRY) - RKB01</v>
      </c>
      <c r="AW1256" s="116" t="s">
        <v>929</v>
      </c>
      <c r="AX1256" s="116" t="s">
        <v>10460</v>
      </c>
      <c r="AY1256" s="116" t="s">
        <v>929</v>
      </c>
      <c r="AZ1256" s="116" t="s">
        <v>9283</v>
      </c>
      <c r="BA1256" s="116" t="str">
        <f t="shared" si="437"/>
        <v>RKB</v>
      </c>
    </row>
    <row r="1257" spans="48:53" hidden="1" x14ac:dyDescent="0.2">
      <c r="AV1257" s="115" t="str">
        <f t="shared" si="436"/>
        <v>RKBWARWICK HOSPITAL - RKB04</v>
      </c>
      <c r="AW1257" s="116" t="s">
        <v>930</v>
      </c>
      <c r="AX1257" s="116" t="s">
        <v>10461</v>
      </c>
      <c r="AY1257" s="116" t="s">
        <v>930</v>
      </c>
      <c r="AZ1257" s="116" t="s">
        <v>9256</v>
      </c>
      <c r="BA1257" s="116" t="str">
        <f t="shared" si="437"/>
        <v>RKB</v>
      </c>
    </row>
    <row r="1258" spans="48:53" hidden="1" x14ac:dyDescent="0.2">
      <c r="AV1258" s="115" t="str">
        <f t="shared" si="436"/>
        <v>RKETHE WHITTINGTON HOSPITAL - RKEQ4</v>
      </c>
      <c r="AW1258" s="116" t="s">
        <v>931</v>
      </c>
      <c r="AX1258" s="116" t="s">
        <v>10462</v>
      </c>
      <c r="AY1258" s="116" t="s">
        <v>931</v>
      </c>
      <c r="AZ1258" s="116" t="s">
        <v>9284</v>
      </c>
      <c r="BA1258" s="116" t="str">
        <f t="shared" si="437"/>
        <v>RKE</v>
      </c>
    </row>
    <row r="1259" spans="48:53" hidden="1" x14ac:dyDescent="0.2">
      <c r="AV1259" s="115" t="str">
        <f t="shared" si="436"/>
        <v>RKETHE WHITTINGTON HOSPITAL AT HORNSEY CENTRAL</v>
      </c>
      <c r="AW1259" s="116" t="s">
        <v>8740</v>
      </c>
      <c r="AX1259" s="116" t="s">
        <v>8741</v>
      </c>
      <c r="AY1259" s="116" t="s">
        <v>8740</v>
      </c>
      <c r="AZ1259" s="116" t="s">
        <v>8741</v>
      </c>
      <c r="BA1259" s="116" t="str">
        <f t="shared" si="437"/>
        <v>RKE</v>
      </c>
    </row>
    <row r="1260" spans="48:53" hidden="1" x14ac:dyDescent="0.2">
      <c r="AV1260" s="115" t="str">
        <f t="shared" si="436"/>
        <v>RKLADTS EALING</v>
      </c>
      <c r="AW1260" s="116" t="s">
        <v>3580</v>
      </c>
      <c r="AX1260" s="116" t="s">
        <v>3581</v>
      </c>
      <c r="AY1260" s="116" t="s">
        <v>3580</v>
      </c>
      <c r="AZ1260" s="116" t="s">
        <v>3581</v>
      </c>
      <c r="BA1260" s="116" t="str">
        <f t="shared" si="437"/>
        <v>RKL</v>
      </c>
    </row>
    <row r="1261" spans="48:53" hidden="1" x14ac:dyDescent="0.2">
      <c r="AV1261" s="115" t="str">
        <f t="shared" si="436"/>
        <v>RKLALZHEIMERS DRUG T/MENT</v>
      </c>
      <c r="AW1261" s="116" t="s">
        <v>3566</v>
      </c>
      <c r="AX1261" s="116" t="s">
        <v>3567</v>
      </c>
      <c r="AY1261" s="116" t="s">
        <v>3566</v>
      </c>
      <c r="AZ1261" s="116" t="s">
        <v>3567</v>
      </c>
      <c r="BA1261" s="116" t="str">
        <f t="shared" si="437"/>
        <v>RKL</v>
      </c>
    </row>
    <row r="1262" spans="48:53" hidden="1" x14ac:dyDescent="0.2">
      <c r="AV1262" s="115" t="str">
        <f t="shared" si="436"/>
        <v>RKLAOT LAKESIDE MHU</v>
      </c>
      <c r="AW1262" s="116" t="s">
        <v>3606</v>
      </c>
      <c r="AX1262" s="116" t="s">
        <v>3607</v>
      </c>
      <c r="AY1262" s="116" t="s">
        <v>3606</v>
      </c>
      <c r="AZ1262" s="116" t="s">
        <v>3607</v>
      </c>
      <c r="BA1262" s="116" t="str">
        <f t="shared" si="437"/>
        <v>RKL</v>
      </c>
    </row>
    <row r="1263" spans="48:53" hidden="1" x14ac:dyDescent="0.2">
      <c r="AV1263" s="115" t="str">
        <f t="shared" ref="AV1263:AV1328" si="438">CONCATENATE(LEFT(AW1263, 3),AX1263)</f>
        <v>RKLBARB MEWS</v>
      </c>
      <c r="AW1263" s="116" t="s">
        <v>3620</v>
      </c>
      <c r="AX1263" s="116" t="s">
        <v>3621</v>
      </c>
      <c r="AY1263" s="116" t="s">
        <v>3620</v>
      </c>
      <c r="AZ1263" s="116" t="s">
        <v>3621</v>
      </c>
      <c r="BA1263" s="116" t="str">
        <f t="shared" ref="BA1263:BA1328" si="439">LEFT(AY1263,3)</f>
        <v>RKL</v>
      </c>
    </row>
    <row r="1264" spans="48:53" hidden="1" x14ac:dyDescent="0.2">
      <c r="AV1264" s="115" t="str">
        <f t="shared" si="438"/>
        <v>RKLBROADMOOR HOSPITAL</v>
      </c>
      <c r="AW1264" s="116" t="s">
        <v>8813</v>
      </c>
      <c r="AX1264" s="116" t="s">
        <v>8814</v>
      </c>
      <c r="AY1264" s="116" t="s">
        <v>8813</v>
      </c>
      <c r="AZ1264" s="116" t="s">
        <v>8814</v>
      </c>
      <c r="BA1264" s="116" t="str">
        <f t="shared" si="439"/>
        <v>RKL</v>
      </c>
    </row>
    <row r="1265" spans="48:53" hidden="1" x14ac:dyDescent="0.2">
      <c r="AV1265" s="115" t="str">
        <f t="shared" si="438"/>
        <v>RKLCASSEL</v>
      </c>
      <c r="AW1265" s="116" t="s">
        <v>3590</v>
      </c>
      <c r="AX1265" s="116" t="s">
        <v>3591</v>
      </c>
      <c r="AY1265" s="116" t="s">
        <v>3590</v>
      </c>
      <c r="AZ1265" s="116" t="s">
        <v>3591</v>
      </c>
      <c r="BA1265" s="116" t="str">
        <f t="shared" si="439"/>
        <v>RKL</v>
      </c>
    </row>
    <row r="1266" spans="48:53" hidden="1" x14ac:dyDescent="0.2">
      <c r="AV1266" s="115" t="str">
        <f t="shared" si="438"/>
        <v>RKLCASSEL HOSPITAL</v>
      </c>
      <c r="AW1266" s="116" t="s">
        <v>3610</v>
      </c>
      <c r="AX1266" s="116" t="s">
        <v>3611</v>
      </c>
      <c r="AY1266" s="116" t="s">
        <v>3610</v>
      </c>
      <c r="AZ1266" s="116" t="s">
        <v>3611</v>
      </c>
      <c r="BA1266" s="116" t="str">
        <f t="shared" si="439"/>
        <v>RKL</v>
      </c>
    </row>
    <row r="1267" spans="48:53" hidden="1" x14ac:dyDescent="0.2">
      <c r="AV1267" s="115" t="str">
        <f t="shared" si="438"/>
        <v>RKLCLAYPONDS REHABILITATION HOSPITAL</v>
      </c>
      <c r="AW1267" s="116" t="s">
        <v>10100</v>
      </c>
      <c r="AX1267" s="116" t="s">
        <v>10463</v>
      </c>
      <c r="AY1267" s="116" t="s">
        <v>10100</v>
      </c>
      <c r="AZ1267" s="116" t="s">
        <v>10101</v>
      </c>
      <c r="BA1267" s="116" t="str">
        <f t="shared" si="439"/>
        <v>RKL</v>
      </c>
    </row>
    <row r="1268" spans="48:53" hidden="1" x14ac:dyDescent="0.2">
      <c r="AV1268" s="115" t="str">
        <f t="shared" si="438"/>
        <v>RKLCRT H &amp; F (NORTH)</v>
      </c>
      <c r="AW1268" s="116" t="s">
        <v>3586</v>
      </c>
      <c r="AX1268" s="116" t="s">
        <v>3587</v>
      </c>
      <c r="AY1268" s="116" t="s">
        <v>3586</v>
      </c>
      <c r="AZ1268" s="116" t="s">
        <v>3587</v>
      </c>
      <c r="BA1268" s="116" t="str">
        <f t="shared" si="439"/>
        <v>RKL</v>
      </c>
    </row>
    <row r="1269" spans="48:53" hidden="1" x14ac:dyDescent="0.2">
      <c r="AV1269" s="115" t="str">
        <f t="shared" si="438"/>
        <v>RKLCRT H &amp; F (SOUTH)</v>
      </c>
      <c r="AW1269" s="116" t="s">
        <v>3588</v>
      </c>
      <c r="AX1269" s="116" t="s">
        <v>3589</v>
      </c>
      <c r="AY1269" s="116" t="s">
        <v>3588</v>
      </c>
      <c r="AZ1269" s="116" t="s">
        <v>3589</v>
      </c>
      <c r="BA1269" s="116" t="str">
        <f t="shared" si="439"/>
        <v>RKL</v>
      </c>
    </row>
    <row r="1270" spans="48:53" hidden="1" x14ac:dyDescent="0.2">
      <c r="AV1270" s="115" t="str">
        <f t="shared" si="438"/>
        <v>RKLDOVE WARD</v>
      </c>
      <c r="AW1270" s="116" t="s">
        <v>3582</v>
      </c>
      <c r="AX1270" s="116" t="s">
        <v>3583</v>
      </c>
      <c r="AY1270" s="116" t="s">
        <v>3582</v>
      </c>
      <c r="AZ1270" s="116" t="s">
        <v>3583</v>
      </c>
      <c r="BA1270" s="116" t="str">
        <f t="shared" si="439"/>
        <v>RKL</v>
      </c>
    </row>
    <row r="1271" spans="48:53" hidden="1" x14ac:dyDescent="0.2">
      <c r="AV1271" s="115" t="str">
        <f t="shared" si="438"/>
        <v>RKLDR C ROBERTS</v>
      </c>
      <c r="AW1271" s="116" t="s">
        <v>3592</v>
      </c>
      <c r="AX1271" s="116" t="s">
        <v>3593</v>
      </c>
      <c r="AY1271" s="116" t="s">
        <v>3592</v>
      </c>
      <c r="AZ1271" s="116" t="s">
        <v>3593</v>
      </c>
      <c r="BA1271" s="116" t="str">
        <f t="shared" si="439"/>
        <v>RKL</v>
      </c>
    </row>
    <row r="1272" spans="48:53" hidden="1" x14ac:dyDescent="0.2">
      <c r="AV1272" s="115" t="str">
        <f t="shared" si="438"/>
        <v>RKLDR M SOHANI</v>
      </c>
      <c r="AW1272" s="116" t="s">
        <v>3594</v>
      </c>
      <c r="AX1272" s="116" t="s">
        <v>3595</v>
      </c>
      <c r="AY1272" s="116" t="s">
        <v>3594</v>
      </c>
      <c r="AZ1272" s="116" t="s">
        <v>3595</v>
      </c>
      <c r="BA1272" s="116" t="str">
        <f t="shared" si="439"/>
        <v>RKL</v>
      </c>
    </row>
    <row r="1273" spans="48:53" hidden="1" x14ac:dyDescent="0.2">
      <c r="AV1273" s="115" t="str">
        <f t="shared" si="438"/>
        <v>RKLEALING WOMENS MENTAL HEALTH FORUM</v>
      </c>
      <c r="AW1273" s="116" t="s">
        <v>3624</v>
      </c>
      <c r="AX1273" s="116" t="s">
        <v>3625</v>
      </c>
      <c r="AY1273" s="116" t="s">
        <v>3624</v>
      </c>
      <c r="AZ1273" s="116" t="s">
        <v>3625</v>
      </c>
      <c r="BA1273" s="116" t="str">
        <f t="shared" si="439"/>
        <v>RKL</v>
      </c>
    </row>
    <row r="1274" spans="48:53" hidden="1" x14ac:dyDescent="0.2">
      <c r="AV1274" s="115" t="str">
        <f t="shared" si="438"/>
        <v>RKLEIS</v>
      </c>
      <c r="AW1274" s="116" t="s">
        <v>3608</v>
      </c>
      <c r="AX1274" s="116" t="s">
        <v>3609</v>
      </c>
      <c r="AY1274" s="116" t="s">
        <v>3608</v>
      </c>
      <c r="AZ1274" s="116" t="s">
        <v>3609</v>
      </c>
      <c r="BA1274" s="116" t="str">
        <f t="shared" si="439"/>
        <v>RKL</v>
      </c>
    </row>
    <row r="1275" spans="48:53" hidden="1" x14ac:dyDescent="0.2">
      <c r="AV1275" s="115" t="str">
        <f t="shared" si="438"/>
        <v>RKLEPS</v>
      </c>
      <c r="AW1275" s="116" t="s">
        <v>3596</v>
      </c>
      <c r="AX1275" s="116" t="s">
        <v>3597</v>
      </c>
      <c r="AY1275" s="116" t="s">
        <v>3596</v>
      </c>
      <c r="AZ1275" s="116" t="s">
        <v>3597</v>
      </c>
      <c r="BA1275" s="116" t="str">
        <f t="shared" si="439"/>
        <v>RKL</v>
      </c>
    </row>
    <row r="1276" spans="48:53" hidden="1" x14ac:dyDescent="0.2">
      <c r="AV1276" s="115" t="str">
        <f t="shared" si="438"/>
        <v>RKLGUNNERSBURY DAY HOSPITAL</v>
      </c>
      <c r="AW1276" s="116" t="s">
        <v>3602</v>
      </c>
      <c r="AX1276" s="116" t="s">
        <v>3603</v>
      </c>
      <c r="AY1276" s="116" t="s">
        <v>3602</v>
      </c>
      <c r="AZ1276" s="116" t="s">
        <v>3603</v>
      </c>
      <c r="BA1276" s="116" t="str">
        <f t="shared" si="439"/>
        <v>RKL</v>
      </c>
    </row>
    <row r="1277" spans="48:53" hidden="1" x14ac:dyDescent="0.2">
      <c r="AV1277" s="115" t="str">
        <f t="shared" si="438"/>
        <v>RKLGUNNESBURY</v>
      </c>
      <c r="AW1277" s="116" t="s">
        <v>3568</v>
      </c>
      <c r="AX1277" s="116" t="s">
        <v>3569</v>
      </c>
      <c r="AY1277" s="116" t="s">
        <v>3568</v>
      </c>
      <c r="AZ1277" s="116" t="s">
        <v>3569</v>
      </c>
      <c r="BA1277" s="116" t="str">
        <f t="shared" si="439"/>
        <v>RKL</v>
      </c>
    </row>
    <row r="1278" spans="48:53" hidden="1" x14ac:dyDescent="0.2">
      <c r="AV1278" s="115" t="str">
        <f t="shared" si="438"/>
        <v>RKLHAMMERSMITH &amp; FULHAM MENTAL HEALTH UNIT</v>
      </c>
      <c r="AW1278" s="116" t="s">
        <v>3618</v>
      </c>
      <c r="AX1278" s="116" t="s">
        <v>3619</v>
      </c>
      <c r="AY1278" s="116" t="s">
        <v>3618</v>
      </c>
      <c r="AZ1278" s="116" t="s">
        <v>3619</v>
      </c>
      <c r="BA1278" s="116" t="str">
        <f t="shared" si="439"/>
        <v>RKL</v>
      </c>
    </row>
    <row r="1279" spans="48:53" hidden="1" x14ac:dyDescent="0.2">
      <c r="AV1279" s="115" t="str">
        <f t="shared" si="438"/>
        <v>RKLHAMMERSMITH AND FULHAM MH UNIT</v>
      </c>
      <c r="AW1279" s="116" t="s">
        <v>3626</v>
      </c>
      <c r="AX1279" s="116" t="s">
        <v>3627</v>
      </c>
      <c r="AY1279" s="116" t="s">
        <v>3626</v>
      </c>
      <c r="AZ1279" s="116" t="s">
        <v>3627</v>
      </c>
      <c r="BA1279" s="116" t="str">
        <f t="shared" si="439"/>
        <v>RKL</v>
      </c>
    </row>
    <row r="1280" spans="48:53" hidden="1" x14ac:dyDescent="0.2">
      <c r="AV1280" s="115" t="str">
        <f t="shared" si="438"/>
        <v>RKLHTT LAKESIDE MENTAL HEALTH</v>
      </c>
      <c r="AW1280" s="116" t="s">
        <v>3604</v>
      </c>
      <c r="AX1280" s="116" t="s">
        <v>3605</v>
      </c>
      <c r="AY1280" s="116" t="s">
        <v>3604</v>
      </c>
      <c r="AZ1280" s="116" t="s">
        <v>3605</v>
      </c>
      <c r="BA1280" s="116" t="str">
        <f t="shared" si="439"/>
        <v>RKL</v>
      </c>
    </row>
    <row r="1281" spans="48:53" hidden="1" x14ac:dyDescent="0.2">
      <c r="AV1281" s="115" t="str">
        <f t="shared" si="438"/>
        <v>RKLIMPACT</v>
      </c>
      <c r="AW1281" s="116" t="s">
        <v>3598</v>
      </c>
      <c r="AX1281" s="116" t="s">
        <v>3599</v>
      </c>
      <c r="AY1281" s="116" t="s">
        <v>3598</v>
      </c>
      <c r="AZ1281" s="116" t="s">
        <v>3599</v>
      </c>
      <c r="BA1281" s="116" t="str">
        <f t="shared" si="439"/>
        <v>RKL</v>
      </c>
    </row>
    <row r="1282" spans="48:53" hidden="1" x14ac:dyDescent="0.2">
      <c r="AV1282" s="115" t="str">
        <f t="shared" si="438"/>
        <v>RKLJOHN CONOLLY WING</v>
      </c>
      <c r="AW1282" s="116" t="s">
        <v>3560</v>
      </c>
      <c r="AX1282" s="116" t="s">
        <v>3561</v>
      </c>
      <c r="AY1282" s="116" t="s">
        <v>3560</v>
      </c>
      <c r="AZ1282" s="116" t="s">
        <v>3561</v>
      </c>
      <c r="BA1282" s="116" t="str">
        <f t="shared" si="439"/>
        <v>RKL</v>
      </c>
    </row>
    <row r="1283" spans="48:53" hidden="1" x14ac:dyDescent="0.2">
      <c r="AV1283" s="115" t="str">
        <f t="shared" si="438"/>
        <v>RKLLAKESIDE UNIT</v>
      </c>
      <c r="AW1283" s="116" t="s">
        <v>3564</v>
      </c>
      <c r="AX1283" s="116" t="s">
        <v>3565</v>
      </c>
      <c r="AY1283" s="116" t="s">
        <v>3564</v>
      </c>
      <c r="AZ1283" s="116" t="s">
        <v>3565</v>
      </c>
      <c r="BA1283" s="116" t="str">
        <f t="shared" si="439"/>
        <v>RKL</v>
      </c>
    </row>
    <row r="1284" spans="48:53" hidden="1" x14ac:dyDescent="0.2">
      <c r="AV1284" s="115" t="str">
        <f t="shared" si="438"/>
        <v>RKLLIMES</v>
      </c>
      <c r="AW1284" s="116" t="s">
        <v>3572</v>
      </c>
      <c r="AX1284" s="116" t="s">
        <v>3573</v>
      </c>
      <c r="AY1284" s="116" t="s">
        <v>3572</v>
      </c>
      <c r="AZ1284" s="116" t="s">
        <v>3573</v>
      </c>
      <c r="BA1284" s="116" t="str">
        <f t="shared" si="439"/>
        <v>RKL</v>
      </c>
    </row>
    <row r="1285" spans="48:53" hidden="1" x14ac:dyDescent="0.2">
      <c r="AV1285" s="115" t="str">
        <f t="shared" si="438"/>
        <v>RKLLOCAL SECURE UNIT</v>
      </c>
      <c r="AW1285" s="116" t="s">
        <v>3578</v>
      </c>
      <c r="AX1285" s="116" t="s">
        <v>3579</v>
      </c>
      <c r="AY1285" s="116" t="s">
        <v>3578</v>
      </c>
      <c r="AZ1285" s="116" t="s">
        <v>3579</v>
      </c>
      <c r="BA1285" s="116" t="str">
        <f t="shared" si="439"/>
        <v>RKL</v>
      </c>
    </row>
    <row r="1286" spans="48:53" hidden="1" x14ac:dyDescent="0.2">
      <c r="AV1286" s="115" t="str">
        <f t="shared" si="438"/>
        <v>RKLMANOR GATE</v>
      </c>
      <c r="AW1286" s="116" t="s">
        <v>3574</v>
      </c>
      <c r="AX1286" s="116" t="s">
        <v>3575</v>
      </c>
      <c r="AY1286" s="116" t="s">
        <v>3574</v>
      </c>
      <c r="AZ1286" s="116" t="s">
        <v>3575</v>
      </c>
      <c r="BA1286" s="116" t="str">
        <f t="shared" si="439"/>
        <v>RKL</v>
      </c>
    </row>
    <row r="1287" spans="48:53" hidden="1" x14ac:dyDescent="0.2">
      <c r="AV1287" s="115" t="str">
        <f t="shared" si="438"/>
        <v>RKLOLDER PEOPLES DAY HOSPITAL</v>
      </c>
      <c r="AW1287" s="116" t="s">
        <v>3584</v>
      </c>
      <c r="AX1287" s="116" t="s">
        <v>3585</v>
      </c>
      <c r="AY1287" s="116" t="s">
        <v>3584</v>
      </c>
      <c r="AZ1287" s="116" t="s">
        <v>3585</v>
      </c>
      <c r="BA1287" s="116" t="str">
        <f t="shared" si="439"/>
        <v>RKL</v>
      </c>
    </row>
    <row r="1288" spans="48:53" hidden="1" x14ac:dyDescent="0.2">
      <c r="AV1288" s="115" t="str">
        <f t="shared" si="438"/>
        <v>RKLPENNY SANGHAM DAY HOSPITAL</v>
      </c>
      <c r="AW1288" s="116" t="s">
        <v>3600</v>
      </c>
      <c r="AX1288" s="116" t="s">
        <v>3601</v>
      </c>
      <c r="AY1288" s="116" t="s">
        <v>3600</v>
      </c>
      <c r="AZ1288" s="116" t="s">
        <v>3601</v>
      </c>
      <c r="BA1288" s="116" t="str">
        <f t="shared" si="439"/>
        <v>RKL</v>
      </c>
    </row>
    <row r="1289" spans="48:53" hidden="1" x14ac:dyDescent="0.2">
      <c r="AV1289" s="115" t="str">
        <f t="shared" si="438"/>
        <v>RKLRICHFORD GATE</v>
      </c>
      <c r="AW1289" s="116" t="s">
        <v>3562</v>
      </c>
      <c r="AX1289" s="116" t="s">
        <v>3563</v>
      </c>
      <c r="AY1289" s="116" t="s">
        <v>3562</v>
      </c>
      <c r="AZ1289" s="116" t="s">
        <v>3563</v>
      </c>
      <c r="BA1289" s="116" t="str">
        <f t="shared" si="439"/>
        <v>RKL</v>
      </c>
    </row>
    <row r="1290" spans="48:53" hidden="1" x14ac:dyDescent="0.2">
      <c r="AV1290" s="115" t="str">
        <f t="shared" si="438"/>
        <v>RKLRISE AOT EALING</v>
      </c>
      <c r="AW1290" s="116" t="s">
        <v>3576</v>
      </c>
      <c r="AX1290" s="116" t="s">
        <v>3577</v>
      </c>
      <c r="AY1290" s="116" t="s">
        <v>3576</v>
      </c>
      <c r="AZ1290" s="116" t="s">
        <v>3577</v>
      </c>
      <c r="BA1290" s="116" t="str">
        <f t="shared" si="439"/>
        <v>RKL</v>
      </c>
    </row>
    <row r="1291" spans="48:53" hidden="1" x14ac:dyDescent="0.2">
      <c r="AV1291" s="115" t="str">
        <f t="shared" si="438"/>
        <v>RKLSOUTHALL-NORWOOD MHRC</v>
      </c>
      <c r="AW1291" s="116" t="s">
        <v>3570</v>
      </c>
      <c r="AX1291" s="116" t="s">
        <v>3571</v>
      </c>
      <c r="AY1291" s="116" t="s">
        <v>3570</v>
      </c>
      <c r="AZ1291" s="116" t="s">
        <v>3571</v>
      </c>
      <c r="BA1291" s="116" t="str">
        <f t="shared" si="439"/>
        <v>RKL</v>
      </c>
    </row>
    <row r="1292" spans="48:53" hidden="1" x14ac:dyDescent="0.2">
      <c r="AV1292" s="115" t="str">
        <f t="shared" si="438"/>
        <v>RKLST BERNARD'S WING</v>
      </c>
      <c r="AW1292" s="116" t="s">
        <v>3614</v>
      </c>
      <c r="AX1292" s="116" t="s">
        <v>3615</v>
      </c>
      <c r="AY1292" s="116" t="s">
        <v>3614</v>
      </c>
      <c r="AZ1292" s="116" t="s">
        <v>3615</v>
      </c>
      <c r="BA1292" s="116" t="str">
        <f t="shared" si="439"/>
        <v>RKL</v>
      </c>
    </row>
    <row r="1293" spans="48:53" hidden="1" x14ac:dyDescent="0.2">
      <c r="AV1293" s="115" t="str">
        <f t="shared" si="438"/>
        <v>RKLST VINCENTS</v>
      </c>
      <c r="AW1293" s="116" t="s">
        <v>3622</v>
      </c>
      <c r="AX1293" s="116" t="s">
        <v>3623</v>
      </c>
      <c r="AY1293" s="116" t="s">
        <v>3622</v>
      </c>
      <c r="AZ1293" s="116" t="s">
        <v>3623</v>
      </c>
      <c r="BA1293" s="116" t="str">
        <f t="shared" si="439"/>
        <v>RKL</v>
      </c>
    </row>
    <row r="1294" spans="48:53" hidden="1" x14ac:dyDescent="0.2">
      <c r="AV1294" s="115" t="str">
        <f t="shared" si="438"/>
        <v>RKLTHAMES LODGE</v>
      </c>
      <c r="AW1294" s="116" t="s">
        <v>10464</v>
      </c>
      <c r="AX1294" s="116" t="s">
        <v>10465</v>
      </c>
      <c r="AY1294" s="116" t="s">
        <v>10464</v>
      </c>
      <c r="AZ1294" s="116" t="s">
        <v>10465</v>
      </c>
      <c r="BA1294" s="116" t="str">
        <f t="shared" si="439"/>
        <v>RKL</v>
      </c>
    </row>
    <row r="1295" spans="48:53" hidden="1" x14ac:dyDescent="0.2">
      <c r="AV1295" s="115" t="str">
        <f t="shared" si="438"/>
        <v>RKLTHE LIMES</v>
      </c>
      <c r="AW1295" s="116" t="s">
        <v>3612</v>
      </c>
      <c r="AX1295" s="116" t="s">
        <v>3613</v>
      </c>
      <c r="AY1295" s="116" t="s">
        <v>3612</v>
      </c>
      <c r="AZ1295" s="116" t="s">
        <v>3613</v>
      </c>
      <c r="BA1295" s="116" t="str">
        <f t="shared" si="439"/>
        <v>RKL</v>
      </c>
    </row>
    <row r="1296" spans="48:53" hidden="1" x14ac:dyDescent="0.2">
      <c r="AV1296" s="115" t="str">
        <f t="shared" si="438"/>
        <v>RKLTHREE BRIDGES REGIONAL SECURE UNIT</v>
      </c>
      <c r="AW1296" s="116" t="s">
        <v>3616</v>
      </c>
      <c r="AX1296" s="116" t="s">
        <v>3617</v>
      </c>
      <c r="AY1296" s="116" t="s">
        <v>3616</v>
      </c>
      <c r="AZ1296" s="116" t="s">
        <v>3617</v>
      </c>
      <c r="BA1296" s="116" t="str">
        <f t="shared" si="439"/>
        <v>RKL</v>
      </c>
    </row>
    <row r="1297" spans="48:53" hidden="1" x14ac:dyDescent="0.2">
      <c r="AV1297" s="115" t="str">
        <f t="shared" si="438"/>
        <v>RL1ROBERT JONES AND AGNES HUNT ORTHOPAEDIC HOSPITAL - RL131</v>
      </c>
      <c r="AW1297" s="116" t="s">
        <v>932</v>
      </c>
      <c r="AX1297" s="116" t="s">
        <v>10466</v>
      </c>
      <c r="AY1297" s="116" t="s">
        <v>932</v>
      </c>
      <c r="AZ1297" s="116" t="s">
        <v>9285</v>
      </c>
      <c r="BA1297" s="116" t="str">
        <f t="shared" si="439"/>
        <v>RL1</v>
      </c>
    </row>
    <row r="1298" spans="48:53" hidden="1" x14ac:dyDescent="0.2">
      <c r="AV1298" s="115" t="str">
        <f t="shared" si="438"/>
        <v>RL4BLAKENALL VILLAGE CENTRE - RL404</v>
      </c>
      <c r="AW1298" s="116" t="s">
        <v>933</v>
      </c>
      <c r="AX1298" s="116" t="s">
        <v>10467</v>
      </c>
      <c r="AY1298" s="116" t="s">
        <v>933</v>
      </c>
      <c r="AZ1298" s="116" t="s">
        <v>9286</v>
      </c>
      <c r="BA1298" s="116" t="str">
        <f t="shared" si="439"/>
        <v>RL4</v>
      </c>
    </row>
    <row r="1299" spans="48:53" hidden="1" x14ac:dyDescent="0.2">
      <c r="AV1299" s="115" t="str">
        <f t="shared" si="438"/>
        <v>RL4CANNOCK CHASE HOSPITAL</v>
      </c>
      <c r="AW1299" s="123" t="s">
        <v>9972</v>
      </c>
      <c r="AX1299" s="123" t="s">
        <v>2657</v>
      </c>
      <c r="AY1299" s="123" t="s">
        <v>9972</v>
      </c>
      <c r="AZ1299" s="123" t="s">
        <v>2657</v>
      </c>
      <c r="BA1299" s="116" t="str">
        <f t="shared" si="439"/>
        <v>RL4</v>
      </c>
    </row>
    <row r="1300" spans="48:53" hidden="1" x14ac:dyDescent="0.2">
      <c r="AV1300" s="115" t="str">
        <f t="shared" si="438"/>
        <v>RL4HOLLY HALL CLINIC - RL405</v>
      </c>
      <c r="AW1300" s="116" t="s">
        <v>934</v>
      </c>
      <c r="AX1300" s="116" t="s">
        <v>10468</v>
      </c>
      <c r="AY1300" s="116" t="s">
        <v>934</v>
      </c>
      <c r="AZ1300" s="116" t="s">
        <v>9287</v>
      </c>
      <c r="BA1300" s="116" t="str">
        <f t="shared" si="439"/>
        <v>RL4</v>
      </c>
    </row>
    <row r="1301" spans="48:53" hidden="1" x14ac:dyDescent="0.2">
      <c r="AV1301" s="115" t="str">
        <f t="shared" si="438"/>
        <v>RL4NEW CROSS HOSPITAL - RL403</v>
      </c>
      <c r="AW1301" s="116" t="s">
        <v>935</v>
      </c>
      <c r="AX1301" s="116" t="s">
        <v>10469</v>
      </c>
      <c r="AY1301" s="116" t="s">
        <v>935</v>
      </c>
      <c r="AZ1301" s="116" t="s">
        <v>2256</v>
      </c>
      <c r="BA1301" s="116" t="str">
        <f t="shared" si="439"/>
        <v>RL4</v>
      </c>
    </row>
    <row r="1302" spans="48:53" hidden="1" x14ac:dyDescent="0.2">
      <c r="AV1302" s="115" t="str">
        <f t="shared" si="438"/>
        <v>RL4STAFFORD HOSPITAL</v>
      </c>
      <c r="AW1302" s="123" t="s">
        <v>9971</v>
      </c>
      <c r="AX1302" s="123" t="s">
        <v>9257</v>
      </c>
      <c r="AY1302" s="123" t="s">
        <v>9971</v>
      </c>
      <c r="AZ1302" s="123" t="s">
        <v>9257</v>
      </c>
      <c r="BA1302" s="116" t="str">
        <f t="shared" si="439"/>
        <v>RL4</v>
      </c>
    </row>
    <row r="1303" spans="48:53" hidden="1" x14ac:dyDescent="0.2">
      <c r="AV1303" s="115" t="str">
        <f t="shared" si="438"/>
        <v>RL4THE PHOENIX HEALTH CENTRE - RL402</v>
      </c>
      <c r="AW1303" s="116" t="s">
        <v>646</v>
      </c>
      <c r="AX1303" s="116" t="s">
        <v>10470</v>
      </c>
      <c r="AY1303" s="116" t="s">
        <v>646</v>
      </c>
      <c r="AZ1303" s="116" t="s">
        <v>9288</v>
      </c>
      <c r="BA1303" s="116" t="str">
        <f t="shared" si="439"/>
        <v>RL4</v>
      </c>
    </row>
    <row r="1304" spans="48:53" hidden="1" x14ac:dyDescent="0.2">
      <c r="AV1304" s="115" t="str">
        <f t="shared" si="438"/>
        <v>RL4THE ROYAL HOSPITAL (WOLVERHAMPTON) - RL401</v>
      </c>
      <c r="AW1304" s="116" t="s">
        <v>647</v>
      </c>
      <c r="AX1304" s="116" t="s">
        <v>10471</v>
      </c>
      <c r="AY1304" s="116" t="s">
        <v>647</v>
      </c>
      <c r="AZ1304" s="116" t="s">
        <v>9289</v>
      </c>
      <c r="BA1304" s="116" t="str">
        <f t="shared" si="439"/>
        <v>RL4</v>
      </c>
    </row>
    <row r="1305" spans="48:53" ht="12.75" hidden="1" customHeight="1" x14ac:dyDescent="0.2">
      <c r="AV1305" s="115" t="str">
        <f t="shared" si="438"/>
        <v>RL4WOLVERHAMPTON AND MIDLAND EYE INFIRMARY - RL406</v>
      </c>
      <c r="AW1305" s="116" t="s">
        <v>648</v>
      </c>
      <c r="AX1305" s="116" t="s">
        <v>10472</v>
      </c>
      <c r="AY1305" s="116" t="s">
        <v>648</v>
      </c>
      <c r="AZ1305" s="116" t="s">
        <v>9290</v>
      </c>
      <c r="BA1305" s="116" t="str">
        <f t="shared" si="439"/>
        <v>RL4</v>
      </c>
    </row>
    <row r="1306" spans="48:53" hidden="1" x14ac:dyDescent="0.2">
      <c r="AV1306" s="115" t="str">
        <f t="shared" ref="AV1306" si="440">CONCATENATE(LEFT(AW1306, 3),AX1306)</f>
        <v>RL4WEST PARK HOSPITAL - RL4CD</v>
      </c>
      <c r="AW1306" s="116" t="s">
        <v>11050</v>
      </c>
      <c r="AX1306" s="116" t="s">
        <v>11051</v>
      </c>
      <c r="AY1306" s="116" t="s">
        <v>11049</v>
      </c>
      <c r="AZ1306" s="116" t="s">
        <v>6396</v>
      </c>
      <c r="BA1306" s="116" t="str">
        <f t="shared" ref="BA1306" si="441">LEFT(AY1306,3)</f>
        <v>RL4</v>
      </c>
    </row>
    <row r="1307" spans="48:53" hidden="1" x14ac:dyDescent="0.2">
      <c r="AV1307" s="115" t="str">
        <f t="shared" si="438"/>
        <v>RLNRYHOPE GENERAL HOSPITAL - RLNGP</v>
      </c>
      <c r="AW1307" s="116" t="s">
        <v>649</v>
      </c>
      <c r="AX1307" s="116" t="s">
        <v>10473</v>
      </c>
      <c r="AY1307" s="116" t="s">
        <v>649</v>
      </c>
      <c r="AZ1307" s="116" t="s">
        <v>9291</v>
      </c>
      <c r="BA1307" s="116" t="str">
        <f t="shared" si="439"/>
        <v>RLN</v>
      </c>
    </row>
    <row r="1308" spans="48:53" hidden="1" x14ac:dyDescent="0.2">
      <c r="AV1308" s="115" t="str">
        <f t="shared" si="438"/>
        <v>RLNSOUTH TYNESIDE DISTRICT HOSPITAL</v>
      </c>
      <c r="AW1308" s="116" t="s">
        <v>8742</v>
      </c>
      <c r="AX1308" s="116" t="s">
        <v>8743</v>
      </c>
      <c r="AY1308" s="116" t="s">
        <v>8742</v>
      </c>
      <c r="AZ1308" s="116" t="s">
        <v>8743</v>
      </c>
      <c r="BA1308" s="116" t="str">
        <f t="shared" si="439"/>
        <v>RLN</v>
      </c>
    </row>
    <row r="1309" spans="48:53" hidden="1" x14ac:dyDescent="0.2">
      <c r="AV1309" s="115" t="str">
        <f t="shared" si="438"/>
        <v>RLNSUNDERLAND EYE INFIRMARY - RLNGM</v>
      </c>
      <c r="AW1309" s="116" t="s">
        <v>650</v>
      </c>
      <c r="AX1309" s="116" t="s">
        <v>10474</v>
      </c>
      <c r="AY1309" s="116" t="s">
        <v>650</v>
      </c>
      <c r="AZ1309" s="116" t="s">
        <v>6648</v>
      </c>
      <c r="BA1309" s="116" t="str">
        <f t="shared" si="439"/>
        <v>RLN</v>
      </c>
    </row>
    <row r="1310" spans="48:53" hidden="1" x14ac:dyDescent="0.2">
      <c r="AV1310" s="115" t="str">
        <f t="shared" si="438"/>
        <v>RLNSUNDERLAND ROYAL HOSPITAL - RLNGL</v>
      </c>
      <c r="AW1310" s="116" t="s">
        <v>651</v>
      </c>
      <c r="AX1310" s="116" t="s">
        <v>10475</v>
      </c>
      <c r="AY1310" s="116" t="s">
        <v>651</v>
      </c>
      <c r="AZ1310" s="116" t="s">
        <v>6652</v>
      </c>
      <c r="BA1310" s="116" t="str">
        <f t="shared" si="439"/>
        <v>RLN</v>
      </c>
    </row>
    <row r="1311" spans="48:53" hidden="1" x14ac:dyDescent="0.2">
      <c r="AV1311" s="115" t="str">
        <f t="shared" si="438"/>
        <v>RLNUNIVERSITY HOSPITAL OF NORTH DURHAM</v>
      </c>
      <c r="AW1311" s="116" t="s">
        <v>8744</v>
      </c>
      <c r="AX1311" s="116" t="s">
        <v>6358</v>
      </c>
      <c r="AY1311" s="116" t="s">
        <v>8744</v>
      </c>
      <c r="AZ1311" s="116" t="s">
        <v>6358</v>
      </c>
      <c r="BA1311" s="116" t="str">
        <f t="shared" si="439"/>
        <v>RLN</v>
      </c>
    </row>
    <row r="1312" spans="48:53" hidden="1" x14ac:dyDescent="0.2">
      <c r="AV1312" s="115" t="str">
        <f t="shared" si="438"/>
        <v>RLQHEREFORD COUNTY HOSPITAL - RLQ01</v>
      </c>
      <c r="AW1312" s="116" t="s">
        <v>652</v>
      </c>
      <c r="AX1312" s="116" t="s">
        <v>10476</v>
      </c>
      <c r="AY1312" s="116" t="s">
        <v>652</v>
      </c>
      <c r="AZ1312" s="116" t="s">
        <v>4614</v>
      </c>
      <c r="BA1312" s="116" t="str">
        <f t="shared" si="439"/>
        <v>RLQ</v>
      </c>
    </row>
    <row r="1313" spans="48:53" hidden="1" x14ac:dyDescent="0.2">
      <c r="AV1313" s="115" t="str">
        <f t="shared" si="438"/>
        <v>RLTCOVENTRY AND WARWICKS HOSPITAL FACILITIES - RLT14</v>
      </c>
      <c r="AW1313" s="116" t="s">
        <v>653</v>
      </c>
      <c r="AX1313" s="116" t="s">
        <v>10477</v>
      </c>
      <c r="AY1313" s="116" t="s">
        <v>653</v>
      </c>
      <c r="AZ1313" s="116" t="s">
        <v>9292</v>
      </c>
      <c r="BA1313" s="116" t="str">
        <f t="shared" si="439"/>
        <v>RLT</v>
      </c>
    </row>
    <row r="1314" spans="48:53" hidden="1" x14ac:dyDescent="0.2">
      <c r="AV1314" s="115" t="str">
        <f t="shared" si="438"/>
        <v>RLTGEORGE ELIOT HOSPITAL - ACUTE SERVICES - RLT01</v>
      </c>
      <c r="AW1314" s="116" t="s">
        <v>113</v>
      </c>
      <c r="AX1314" s="116" t="s">
        <v>10478</v>
      </c>
      <c r="AY1314" s="116" t="s">
        <v>113</v>
      </c>
      <c r="AZ1314" s="116" t="s">
        <v>9293</v>
      </c>
      <c r="BA1314" s="116" t="str">
        <f t="shared" si="439"/>
        <v>RLT</v>
      </c>
    </row>
    <row r="1315" spans="48:53" hidden="1" x14ac:dyDescent="0.2">
      <c r="AV1315" s="115" t="str">
        <f t="shared" si="438"/>
        <v>RLTHINCKLEY AND DISTRICT HOSPITAL - RLT50</v>
      </c>
      <c r="AW1315" s="116" t="s">
        <v>114</v>
      </c>
      <c r="AX1315" s="116" t="s">
        <v>10479</v>
      </c>
      <c r="AY1315" s="116" t="s">
        <v>114</v>
      </c>
      <c r="AZ1315" s="116" t="s">
        <v>4449</v>
      </c>
      <c r="BA1315" s="116" t="str">
        <f t="shared" si="439"/>
        <v>RLT</v>
      </c>
    </row>
    <row r="1316" spans="48:53" hidden="1" x14ac:dyDescent="0.2">
      <c r="AV1316" s="115" t="str">
        <f t="shared" si="438"/>
        <v>RLUBIRMINGHAM WOMEN'S HOSPITAL - RLU01</v>
      </c>
      <c r="AW1316" s="116" t="s">
        <v>115</v>
      </c>
      <c r="AX1316" s="116" t="s">
        <v>10480</v>
      </c>
      <c r="AY1316" s="116" t="s">
        <v>115</v>
      </c>
      <c r="AZ1316" s="116" t="s">
        <v>9294</v>
      </c>
      <c r="BA1316" s="116" t="str">
        <f t="shared" si="439"/>
        <v>RLU</v>
      </c>
    </row>
    <row r="1317" spans="48:53" hidden="1" x14ac:dyDescent="0.2">
      <c r="AV1317" s="115" t="str">
        <f t="shared" si="438"/>
        <v>RLYBRADWELL HOSPITAL- MENTAL HEALTH</v>
      </c>
      <c r="AW1317" s="116" t="s">
        <v>3635</v>
      </c>
      <c r="AX1317" s="116" t="s">
        <v>3636</v>
      </c>
      <c r="AY1317" s="116" t="s">
        <v>3635</v>
      </c>
      <c r="AZ1317" s="116" t="s">
        <v>3636</v>
      </c>
      <c r="BA1317" s="116" t="str">
        <f t="shared" si="439"/>
        <v>RLY</v>
      </c>
    </row>
    <row r="1318" spans="48:53" hidden="1" x14ac:dyDescent="0.2">
      <c r="AV1318" s="115" t="str">
        <f t="shared" si="438"/>
        <v>RLYBUCKNALL HOSPITAL</v>
      </c>
      <c r="AW1318" s="116" t="s">
        <v>3632</v>
      </c>
      <c r="AX1318" s="116" t="s">
        <v>2669</v>
      </c>
      <c r="AY1318" s="116" t="s">
        <v>3632</v>
      </c>
      <c r="AZ1318" s="116" t="s">
        <v>2669</v>
      </c>
      <c r="BA1318" s="116" t="str">
        <f t="shared" si="439"/>
        <v>RLY</v>
      </c>
    </row>
    <row r="1319" spans="48:53" hidden="1" x14ac:dyDescent="0.2">
      <c r="AV1319" s="115" t="str">
        <f t="shared" si="438"/>
        <v>RLYCHEADLE HOSPITAL- NORTH STAFFS COMBINED HEALTHCARE</v>
      </c>
      <c r="AW1319" s="116" t="s">
        <v>3633</v>
      </c>
      <c r="AX1319" s="116" t="s">
        <v>3634</v>
      </c>
      <c r="AY1319" s="116" t="s">
        <v>3633</v>
      </c>
      <c r="AZ1319" s="116" t="s">
        <v>3634</v>
      </c>
      <c r="BA1319" s="116" t="str">
        <f t="shared" si="439"/>
        <v>RLY</v>
      </c>
    </row>
    <row r="1320" spans="48:53" hidden="1" x14ac:dyDescent="0.2">
      <c r="AV1320" s="115" t="str">
        <f t="shared" si="438"/>
        <v>RLYCHEBSEY CLOSE</v>
      </c>
      <c r="AW1320" s="116" t="s">
        <v>8815</v>
      </c>
      <c r="AX1320" s="116" t="s">
        <v>8816</v>
      </c>
      <c r="AY1320" s="116" t="s">
        <v>8815</v>
      </c>
      <c r="AZ1320" s="116" t="s">
        <v>8816</v>
      </c>
      <c r="BA1320" s="116" t="str">
        <f t="shared" si="439"/>
        <v>RLY</v>
      </c>
    </row>
    <row r="1321" spans="48:53" hidden="1" x14ac:dyDescent="0.2">
      <c r="AV1321" s="115" t="str">
        <f t="shared" si="438"/>
        <v>RLYCHILD PROTECTION</v>
      </c>
      <c r="AW1321" s="116" t="s">
        <v>3653</v>
      </c>
      <c r="AX1321" s="116" t="s">
        <v>3654</v>
      </c>
      <c r="AY1321" s="116" t="s">
        <v>3653</v>
      </c>
      <c r="AZ1321" s="116" t="s">
        <v>3654</v>
      </c>
      <c r="BA1321" s="116" t="str">
        <f t="shared" si="439"/>
        <v>RLY</v>
      </c>
    </row>
    <row r="1322" spans="48:53" hidden="1" x14ac:dyDescent="0.2">
      <c r="AV1322" s="115" t="str">
        <f t="shared" si="438"/>
        <v>RLYCITY GENERAL HOSPITAL- NORTH STAFFS COMBINED HEALTHCARE</v>
      </c>
      <c r="AW1322" s="116" t="s">
        <v>3628</v>
      </c>
      <c r="AX1322" s="116" t="s">
        <v>3629</v>
      </c>
      <c r="AY1322" s="116" t="s">
        <v>3628</v>
      </c>
      <c r="AZ1322" s="116" t="s">
        <v>3629</v>
      </c>
      <c r="BA1322" s="116" t="str">
        <f t="shared" si="439"/>
        <v>RLY</v>
      </c>
    </row>
    <row r="1323" spans="48:53" hidden="1" x14ac:dyDescent="0.2">
      <c r="AV1323" s="115" t="str">
        <f t="shared" si="438"/>
        <v>RLYDARWIN CENTRE</v>
      </c>
      <c r="AW1323" s="116" t="s">
        <v>8817</v>
      </c>
      <c r="AX1323" s="116" t="s">
        <v>8818</v>
      </c>
      <c r="AY1323" s="116" t="s">
        <v>8817</v>
      </c>
      <c r="AZ1323" s="116" t="s">
        <v>8818</v>
      </c>
      <c r="BA1323" s="116" t="str">
        <f t="shared" si="439"/>
        <v>RLY</v>
      </c>
    </row>
    <row r="1324" spans="48:53" hidden="1" x14ac:dyDescent="0.2">
      <c r="AV1324" s="115" t="str">
        <f t="shared" si="438"/>
        <v>RLYDRAGON SQUARE COMMUNITY UNIT</v>
      </c>
      <c r="AW1324" s="116" t="s">
        <v>3643</v>
      </c>
      <c r="AX1324" s="116" t="s">
        <v>3644</v>
      </c>
      <c r="AY1324" s="116" t="s">
        <v>3643</v>
      </c>
      <c r="AZ1324" s="116" t="s">
        <v>3644</v>
      </c>
      <c r="BA1324" s="116" t="str">
        <f t="shared" si="439"/>
        <v>RLY</v>
      </c>
    </row>
    <row r="1325" spans="48:53" hidden="1" x14ac:dyDescent="0.2">
      <c r="AV1325" s="115" t="str">
        <f t="shared" si="438"/>
        <v>RLYELVDON</v>
      </c>
      <c r="AW1325" s="116" t="s">
        <v>3649</v>
      </c>
      <c r="AX1325" s="116" t="s">
        <v>3650</v>
      </c>
      <c r="AY1325" s="116" t="s">
        <v>3649</v>
      </c>
      <c r="AZ1325" s="116" t="s">
        <v>3650</v>
      </c>
      <c r="BA1325" s="116" t="str">
        <f t="shared" si="439"/>
        <v>RLY</v>
      </c>
    </row>
    <row r="1326" spans="48:53" hidden="1" x14ac:dyDescent="0.2">
      <c r="AV1326" s="115" t="str">
        <f t="shared" si="438"/>
        <v>RLYESTATES DEPARTMENT</v>
      </c>
      <c r="AW1326" s="116" t="s">
        <v>3645</v>
      </c>
      <c r="AX1326" s="116" t="s">
        <v>3646</v>
      </c>
      <c r="AY1326" s="116" t="s">
        <v>3645</v>
      </c>
      <c r="AZ1326" s="116" t="s">
        <v>3646</v>
      </c>
      <c r="BA1326" s="116" t="str">
        <f t="shared" si="439"/>
        <v>RLY</v>
      </c>
    </row>
    <row r="1327" spans="48:53" hidden="1" x14ac:dyDescent="0.2">
      <c r="AV1327" s="115" t="str">
        <f t="shared" si="438"/>
        <v>RLYFLORENCE HOUSE</v>
      </c>
      <c r="AW1327" s="116" t="s">
        <v>8819</v>
      </c>
      <c r="AX1327" s="116" t="s">
        <v>8820</v>
      </c>
      <c r="AY1327" s="116" t="s">
        <v>8819</v>
      </c>
      <c r="AZ1327" s="116" t="s">
        <v>8820</v>
      </c>
      <c r="BA1327" s="116" t="str">
        <f t="shared" si="439"/>
        <v>RLY</v>
      </c>
    </row>
    <row r="1328" spans="48:53" hidden="1" x14ac:dyDescent="0.2">
      <c r="AV1328" s="115" t="str">
        <f t="shared" si="438"/>
        <v>RLYFOX HOLLOW &amp; MEADOW VIEW</v>
      </c>
      <c r="AW1328" s="116" t="s">
        <v>3639</v>
      </c>
      <c r="AX1328" s="116" t="s">
        <v>3640</v>
      </c>
      <c r="AY1328" s="116" t="s">
        <v>3639</v>
      </c>
      <c r="AZ1328" s="116" t="s">
        <v>3640</v>
      </c>
      <c r="BA1328" s="116" t="str">
        <f t="shared" si="439"/>
        <v>RLY</v>
      </c>
    </row>
    <row r="1329" spans="48:53" hidden="1" x14ac:dyDescent="0.2">
      <c r="AV1329" s="115" t="str">
        <f t="shared" ref="AV1329:AV1392" si="442">CONCATENATE(LEFT(AW1329, 3),AX1329)</f>
        <v>RLYHARPLANDS HOSPITAL</v>
      </c>
      <c r="AW1329" s="116" t="s">
        <v>3651</v>
      </c>
      <c r="AX1329" s="116" t="s">
        <v>3652</v>
      </c>
      <c r="AY1329" s="116" t="s">
        <v>3651</v>
      </c>
      <c r="AZ1329" s="116" t="s">
        <v>3652</v>
      </c>
      <c r="BA1329" s="116" t="str">
        <f t="shared" ref="BA1329:BA1392" si="443">LEFT(AY1329,3)</f>
        <v>RLY</v>
      </c>
    </row>
    <row r="1330" spans="48:53" hidden="1" x14ac:dyDescent="0.2">
      <c r="AV1330" s="115" t="str">
        <f t="shared" si="442"/>
        <v>RLYHEALTH RECORDS DEPARTMENT</v>
      </c>
      <c r="AW1330" s="116" t="s">
        <v>3641</v>
      </c>
      <c r="AX1330" s="116" t="s">
        <v>3642</v>
      </c>
      <c r="AY1330" s="116" t="s">
        <v>3641</v>
      </c>
      <c r="AZ1330" s="116" t="s">
        <v>3642</v>
      </c>
      <c r="BA1330" s="116" t="str">
        <f t="shared" si="443"/>
        <v>RLY</v>
      </c>
    </row>
    <row r="1331" spans="48:53" hidden="1" x14ac:dyDescent="0.2">
      <c r="AV1331" s="115" t="str">
        <f t="shared" si="442"/>
        <v>RLYI.T. DEPARTMENT</v>
      </c>
      <c r="AW1331" s="116" t="s">
        <v>3647</v>
      </c>
      <c r="AX1331" s="116" t="s">
        <v>3648</v>
      </c>
      <c r="AY1331" s="116" t="s">
        <v>3647</v>
      </c>
      <c r="AZ1331" s="116" t="s">
        <v>3648</v>
      </c>
      <c r="BA1331" s="116" t="str">
        <f t="shared" si="443"/>
        <v>RLY</v>
      </c>
    </row>
    <row r="1332" spans="48:53" hidden="1" x14ac:dyDescent="0.2">
      <c r="AV1332" s="115" t="str">
        <f t="shared" si="442"/>
        <v>RLYKNIVEDON HALL</v>
      </c>
      <c r="AW1332" s="116" t="s">
        <v>3657</v>
      </c>
      <c r="AX1332" s="116" t="s">
        <v>3658</v>
      </c>
      <c r="AY1332" s="116" t="s">
        <v>3657</v>
      </c>
      <c r="AZ1332" s="116" t="s">
        <v>3658</v>
      </c>
      <c r="BA1332" s="116" t="str">
        <f t="shared" si="443"/>
        <v>RLY</v>
      </c>
    </row>
    <row r="1333" spans="48:53" hidden="1" x14ac:dyDescent="0.2">
      <c r="AV1333" s="115" t="str">
        <f t="shared" si="442"/>
        <v>RLYLONGTON HOSPITAL- MENTAL HEALTH</v>
      </c>
      <c r="AW1333" s="116" t="s">
        <v>3630</v>
      </c>
      <c r="AX1333" s="116" t="s">
        <v>3631</v>
      </c>
      <c r="AY1333" s="116" t="s">
        <v>3630</v>
      </c>
      <c r="AZ1333" s="116" t="s">
        <v>3631</v>
      </c>
      <c r="BA1333" s="116" t="str">
        <f t="shared" si="443"/>
        <v>RLY</v>
      </c>
    </row>
    <row r="1334" spans="48:53" hidden="1" x14ac:dyDescent="0.2">
      <c r="AV1334" s="115" t="str">
        <f t="shared" si="442"/>
        <v>RLYMEDICAL INSTITUTE</v>
      </c>
      <c r="AW1334" s="116" t="s">
        <v>3659</v>
      </c>
      <c r="AX1334" s="116" t="s">
        <v>3660</v>
      </c>
      <c r="AY1334" s="116" t="s">
        <v>3659</v>
      </c>
      <c r="AZ1334" s="116" t="s">
        <v>3660</v>
      </c>
      <c r="BA1334" s="116" t="str">
        <f t="shared" si="443"/>
        <v>RLY</v>
      </c>
    </row>
    <row r="1335" spans="48:53" hidden="1" x14ac:dyDescent="0.2">
      <c r="AV1335" s="115" t="str">
        <f t="shared" si="442"/>
        <v>RLYNEUROPSYCHIATRY</v>
      </c>
      <c r="AW1335" s="116" t="s">
        <v>3637</v>
      </c>
      <c r="AX1335" s="116" t="s">
        <v>3638</v>
      </c>
      <c r="AY1335" s="116" t="s">
        <v>3637</v>
      </c>
      <c r="AZ1335" s="116" t="s">
        <v>3638</v>
      </c>
      <c r="BA1335" s="116" t="str">
        <f t="shared" si="443"/>
        <v>RLY</v>
      </c>
    </row>
    <row r="1336" spans="48:53" hidden="1" x14ac:dyDescent="0.2">
      <c r="AV1336" s="115" t="str">
        <f t="shared" si="442"/>
        <v>RLYPARENT &amp; BABY UNIT</v>
      </c>
      <c r="AW1336" s="116" t="s">
        <v>3663</v>
      </c>
      <c r="AX1336" s="116" t="s">
        <v>3664</v>
      </c>
      <c r="AY1336" s="116" t="s">
        <v>3663</v>
      </c>
      <c r="AZ1336" s="116" t="s">
        <v>3664</v>
      </c>
      <c r="BA1336" s="116" t="str">
        <f t="shared" si="443"/>
        <v>RLY</v>
      </c>
    </row>
    <row r="1337" spans="48:53" hidden="1" x14ac:dyDescent="0.2">
      <c r="AV1337" s="115" t="str">
        <f t="shared" si="442"/>
        <v>RLYSUMMERS VIEW</v>
      </c>
      <c r="AW1337" s="116" t="s">
        <v>8821</v>
      </c>
      <c r="AX1337" s="116" t="s">
        <v>8822</v>
      </c>
      <c r="AY1337" s="116" t="s">
        <v>8821</v>
      </c>
      <c r="AZ1337" s="116" t="s">
        <v>8822</v>
      </c>
      <c r="BA1337" s="116" t="str">
        <f t="shared" si="443"/>
        <v>RLY</v>
      </c>
    </row>
    <row r="1338" spans="48:53" hidden="1" x14ac:dyDescent="0.2">
      <c r="AV1338" s="115" t="str">
        <f t="shared" si="442"/>
        <v>RLYTHE HOLBORN</v>
      </c>
      <c r="AW1338" s="116" t="s">
        <v>3655</v>
      </c>
      <c r="AX1338" s="116" t="s">
        <v>3656</v>
      </c>
      <c r="AY1338" s="116" t="s">
        <v>3655</v>
      </c>
      <c r="AZ1338" s="116" t="s">
        <v>3656</v>
      </c>
      <c r="BA1338" s="116" t="str">
        <f t="shared" si="443"/>
        <v>RLY</v>
      </c>
    </row>
    <row r="1339" spans="48:53" hidden="1" x14ac:dyDescent="0.2">
      <c r="AV1339" s="115" t="str">
        <f t="shared" si="442"/>
        <v>RLYUNIVERSITY HOSPITAL OF NORTH STAFFORDSHIRE</v>
      </c>
      <c r="AW1339" s="116" t="s">
        <v>3661</v>
      </c>
      <c r="AX1339" s="116" t="s">
        <v>3662</v>
      </c>
      <c r="AY1339" s="116" t="s">
        <v>3661</v>
      </c>
      <c r="AZ1339" s="116" t="s">
        <v>3662</v>
      </c>
      <c r="BA1339" s="116" t="str">
        <f t="shared" si="443"/>
        <v>RLY</v>
      </c>
    </row>
    <row r="1340" spans="48:53" hidden="1" x14ac:dyDescent="0.2">
      <c r="AV1340" s="115" t="str">
        <f t="shared" si="442"/>
        <v>RM1CROMER HOSPITAL - RM131</v>
      </c>
      <c r="AW1340" s="116" t="s">
        <v>116</v>
      </c>
      <c r="AX1340" s="116" t="s">
        <v>10481</v>
      </c>
      <c r="AY1340" s="116" t="s">
        <v>116</v>
      </c>
      <c r="AZ1340" s="116" t="s">
        <v>2179</v>
      </c>
      <c r="BA1340" s="116" t="str">
        <f t="shared" si="443"/>
        <v>RM1</v>
      </c>
    </row>
    <row r="1341" spans="48:53" hidden="1" x14ac:dyDescent="0.2">
      <c r="AV1341" s="115" t="str">
        <f t="shared" si="442"/>
        <v>RM1NORFOLK AND NORWICH UNIVERSITY HOSPITAL - RM102</v>
      </c>
      <c r="AW1341" s="116" t="s">
        <v>117</v>
      </c>
      <c r="AX1341" s="116" t="s">
        <v>10482</v>
      </c>
      <c r="AY1341" s="116" t="s">
        <v>117</v>
      </c>
      <c r="AZ1341" s="116" t="s">
        <v>2169</v>
      </c>
      <c r="BA1341" s="116" t="str">
        <f t="shared" si="443"/>
        <v>RM1</v>
      </c>
    </row>
    <row r="1342" spans="48:53" hidden="1" x14ac:dyDescent="0.2">
      <c r="AV1342" s="115" t="str">
        <f t="shared" si="442"/>
        <v>RM3SALFORD ROYAL - RM301</v>
      </c>
      <c r="AW1342" s="116" t="s">
        <v>118</v>
      </c>
      <c r="AX1342" s="116" t="s">
        <v>10483</v>
      </c>
      <c r="AY1342" s="116" t="s">
        <v>118</v>
      </c>
      <c r="AZ1342" s="116" t="s">
        <v>9296</v>
      </c>
      <c r="BA1342" s="116" t="str">
        <f t="shared" si="443"/>
        <v>RM3</v>
      </c>
    </row>
    <row r="1343" spans="48:53" hidden="1" x14ac:dyDescent="0.2">
      <c r="AV1343" s="115" t="str">
        <f t="shared" si="442"/>
        <v>RMCROYAL BOLTON HOSPITAL - RMC01</v>
      </c>
      <c r="AW1343" s="116" t="s">
        <v>119</v>
      </c>
      <c r="AX1343" s="116" t="s">
        <v>10484</v>
      </c>
      <c r="AY1343" s="116" t="s">
        <v>119</v>
      </c>
      <c r="AZ1343" s="116" t="s">
        <v>9297</v>
      </c>
      <c r="BA1343" s="116" t="str">
        <f t="shared" si="443"/>
        <v>RMC</v>
      </c>
    </row>
    <row r="1344" spans="48:53" hidden="1" x14ac:dyDescent="0.2">
      <c r="AV1344" s="115" t="str">
        <f t="shared" si="442"/>
        <v>RMPTAMESIDE GENERAL HOSPITAL - RMP01</v>
      </c>
      <c r="AW1344" s="116" t="s">
        <v>120</v>
      </c>
      <c r="AX1344" s="116" t="s">
        <v>10485</v>
      </c>
      <c r="AY1344" s="116" t="s">
        <v>120</v>
      </c>
      <c r="AZ1344" s="116" t="s">
        <v>7187</v>
      </c>
      <c r="BA1344" s="116" t="str">
        <f t="shared" si="443"/>
        <v>RMP</v>
      </c>
    </row>
    <row r="1345" spans="48:53" hidden="1" x14ac:dyDescent="0.2">
      <c r="AV1345" s="115" t="str">
        <f t="shared" si="442"/>
        <v>RMYAIREY CLOSE</v>
      </c>
      <c r="AW1345" s="116" t="s">
        <v>8570</v>
      </c>
      <c r="AX1345" s="116" t="s">
        <v>9298</v>
      </c>
      <c r="AY1345" s="116" t="s">
        <v>8570</v>
      </c>
      <c r="AZ1345" s="116" t="s">
        <v>9298</v>
      </c>
      <c r="BA1345" s="116" t="str">
        <f t="shared" si="443"/>
        <v>RMY</v>
      </c>
    </row>
    <row r="1346" spans="48:53" hidden="1" x14ac:dyDescent="0.2">
      <c r="AV1346" s="115" t="str">
        <f t="shared" si="442"/>
        <v>RMYAIREY CLOSE - TIER 4 ADOLESCENT IN PATIENT UNIT</v>
      </c>
      <c r="AW1346" s="116" t="s">
        <v>8569</v>
      </c>
      <c r="AX1346" s="116" t="s">
        <v>9299</v>
      </c>
      <c r="AY1346" s="116" t="s">
        <v>8569</v>
      </c>
      <c r="AZ1346" s="116" t="s">
        <v>9299</v>
      </c>
      <c r="BA1346" s="116" t="str">
        <f t="shared" si="443"/>
        <v>RMY</v>
      </c>
    </row>
    <row r="1347" spans="48:53" hidden="1" x14ac:dyDescent="0.2">
      <c r="AV1347" s="115" t="str">
        <f t="shared" si="442"/>
        <v>RMYBECCLES AND DISTRICT HOSPITAL</v>
      </c>
      <c r="AW1347" s="116" t="s">
        <v>2174</v>
      </c>
      <c r="AX1347" s="116" t="s">
        <v>2175</v>
      </c>
      <c r="AY1347" s="116" t="s">
        <v>2174</v>
      </c>
      <c r="AZ1347" s="116" t="s">
        <v>2175</v>
      </c>
      <c r="BA1347" s="116" t="str">
        <f t="shared" si="443"/>
        <v>RMY</v>
      </c>
    </row>
    <row r="1348" spans="48:53" hidden="1" x14ac:dyDescent="0.2">
      <c r="AV1348" s="115" t="str">
        <f t="shared" si="442"/>
        <v>RMYBICKLEY DAY HOSPITAL</v>
      </c>
      <c r="AW1348" s="116" t="s">
        <v>2146</v>
      </c>
      <c r="AX1348" s="116" t="s">
        <v>2147</v>
      </c>
      <c r="AY1348" s="116" t="s">
        <v>2146</v>
      </c>
      <c r="AZ1348" s="116" t="s">
        <v>2147</v>
      </c>
      <c r="BA1348" s="116" t="str">
        <f t="shared" si="443"/>
        <v>RMY</v>
      </c>
    </row>
    <row r="1349" spans="48:53" hidden="1" x14ac:dyDescent="0.2">
      <c r="AV1349" s="115" t="str">
        <f t="shared" si="442"/>
        <v>RMYCARLTON COURT</v>
      </c>
      <c r="AW1349" s="116" t="s">
        <v>8574</v>
      </c>
      <c r="AX1349" s="116" t="s">
        <v>9300</v>
      </c>
      <c r="AY1349" s="116" t="s">
        <v>8574</v>
      </c>
      <c r="AZ1349" s="116" t="s">
        <v>9300</v>
      </c>
      <c r="BA1349" s="116" t="str">
        <f t="shared" si="443"/>
        <v>RMY</v>
      </c>
    </row>
    <row r="1350" spans="48:53" hidden="1" x14ac:dyDescent="0.2">
      <c r="AV1350" s="115" t="str">
        <f t="shared" si="442"/>
        <v>RMYCARROBRECK</v>
      </c>
      <c r="AW1350" s="116" t="s">
        <v>2152</v>
      </c>
      <c r="AX1350" s="116" t="s">
        <v>2153</v>
      </c>
      <c r="AY1350" s="116" t="s">
        <v>2152</v>
      </c>
      <c r="AZ1350" s="116" t="s">
        <v>2153</v>
      </c>
      <c r="BA1350" s="116" t="str">
        <f t="shared" si="443"/>
        <v>RMY</v>
      </c>
    </row>
    <row r="1351" spans="48:53" hidden="1" x14ac:dyDescent="0.2">
      <c r="AV1351" s="115" t="str">
        <f t="shared" si="442"/>
        <v>RMYCHILTON HOUSES</v>
      </c>
      <c r="AW1351" s="123" t="s">
        <v>9985</v>
      </c>
      <c r="AX1351" s="123" t="s">
        <v>9986</v>
      </c>
      <c r="AY1351" s="123" t="s">
        <v>9985</v>
      </c>
      <c r="AZ1351" s="123" t="s">
        <v>9986</v>
      </c>
      <c r="BA1351" s="116" t="str">
        <f t="shared" si="443"/>
        <v>RMY</v>
      </c>
    </row>
    <row r="1352" spans="48:53" hidden="1" x14ac:dyDescent="0.2">
      <c r="AV1352" s="115" t="str">
        <f t="shared" si="442"/>
        <v>RMYCOLEGATE</v>
      </c>
      <c r="AW1352" s="116" t="s">
        <v>2162</v>
      </c>
      <c r="AX1352" s="116" t="s">
        <v>2163</v>
      </c>
      <c r="AY1352" s="116" t="s">
        <v>2162</v>
      </c>
      <c r="AZ1352" s="116" t="s">
        <v>2163</v>
      </c>
      <c r="BA1352" s="116" t="str">
        <f t="shared" si="443"/>
        <v>RMY</v>
      </c>
    </row>
    <row r="1353" spans="48:53" hidden="1" x14ac:dyDescent="0.2">
      <c r="AV1353" s="115" t="str">
        <f t="shared" si="442"/>
        <v>RMYCROMER HOSPITAL</v>
      </c>
      <c r="AW1353" s="116" t="s">
        <v>2178</v>
      </c>
      <c r="AX1353" s="116" t="s">
        <v>2179</v>
      </c>
      <c r="AY1353" s="116" t="s">
        <v>2178</v>
      </c>
      <c r="AZ1353" s="116" t="s">
        <v>2179</v>
      </c>
      <c r="BA1353" s="116" t="str">
        <f t="shared" si="443"/>
        <v>RMY</v>
      </c>
    </row>
    <row r="1354" spans="48:53" hidden="1" x14ac:dyDescent="0.2">
      <c r="AV1354" s="115" t="str">
        <f t="shared" si="442"/>
        <v>RMYELIZABETH FRY BUILDING</v>
      </c>
      <c r="AW1354" s="116" t="s">
        <v>2182</v>
      </c>
      <c r="AX1354" s="116" t="s">
        <v>2183</v>
      </c>
      <c r="AY1354" s="116" t="s">
        <v>2182</v>
      </c>
      <c r="AZ1354" s="116" t="s">
        <v>2183</v>
      </c>
      <c r="BA1354" s="116" t="str">
        <f t="shared" si="443"/>
        <v>RMY</v>
      </c>
    </row>
    <row r="1355" spans="48:53" hidden="1" x14ac:dyDescent="0.2">
      <c r="AV1355" s="115" t="str">
        <f t="shared" si="442"/>
        <v>RMYHARTISMERE HOSPITAL</v>
      </c>
      <c r="AW1355" s="116" t="s">
        <v>2196</v>
      </c>
      <c r="AX1355" s="116" t="s">
        <v>2197</v>
      </c>
      <c r="AY1355" s="116" t="s">
        <v>2196</v>
      </c>
      <c r="AZ1355" s="116" t="s">
        <v>2197</v>
      </c>
      <c r="BA1355" s="116" t="str">
        <f t="shared" si="443"/>
        <v>RMY</v>
      </c>
    </row>
    <row r="1356" spans="48:53" hidden="1" x14ac:dyDescent="0.2">
      <c r="AV1356" s="115" t="str">
        <f t="shared" si="442"/>
        <v>RMYHELLESDON HOSPITAL</v>
      </c>
      <c r="AW1356" s="116" t="s">
        <v>2140</v>
      </c>
      <c r="AX1356" s="116" t="s">
        <v>2141</v>
      </c>
      <c r="AY1356" s="116" t="s">
        <v>2140</v>
      </c>
      <c r="AZ1356" s="116" t="s">
        <v>2141</v>
      </c>
      <c r="BA1356" s="116" t="str">
        <f t="shared" si="443"/>
        <v>RMY</v>
      </c>
    </row>
    <row r="1357" spans="48:53" hidden="1" x14ac:dyDescent="0.2">
      <c r="AV1357" s="115" t="str">
        <f t="shared" si="442"/>
        <v>RMYHIGHLANDS</v>
      </c>
      <c r="AW1357" s="116" t="s">
        <v>2154</v>
      </c>
      <c r="AX1357" s="116" t="s">
        <v>2155</v>
      </c>
      <c r="AY1357" s="116" t="s">
        <v>2154</v>
      </c>
      <c r="AZ1357" s="116" t="s">
        <v>2155</v>
      </c>
      <c r="BA1357" s="116" t="str">
        <f t="shared" si="443"/>
        <v>RMY</v>
      </c>
    </row>
    <row r="1358" spans="48:53" hidden="1" x14ac:dyDescent="0.2">
      <c r="AV1358" s="115" t="str">
        <f t="shared" si="442"/>
        <v>RMYHOLYWELLS</v>
      </c>
      <c r="AW1358" s="116" t="s">
        <v>2200</v>
      </c>
      <c r="AX1358" s="116" t="s">
        <v>2201</v>
      </c>
      <c r="AY1358" s="116" t="s">
        <v>2200</v>
      </c>
      <c r="AZ1358" s="116" t="s">
        <v>2201</v>
      </c>
      <c r="BA1358" s="116" t="str">
        <f t="shared" si="443"/>
        <v>RMY</v>
      </c>
    </row>
    <row r="1359" spans="48:53" hidden="1" x14ac:dyDescent="0.2">
      <c r="AV1359" s="115" t="str">
        <f t="shared" si="442"/>
        <v>RMYIP3 8LY</v>
      </c>
      <c r="AW1359" s="116" t="s">
        <v>8576</v>
      </c>
      <c r="AX1359" s="116" t="s">
        <v>8577</v>
      </c>
      <c r="AY1359" s="116" t="s">
        <v>8576</v>
      </c>
      <c r="AZ1359" s="116" t="s">
        <v>8577</v>
      </c>
      <c r="BA1359" s="116" t="str">
        <f t="shared" si="443"/>
        <v>RMY</v>
      </c>
    </row>
    <row r="1360" spans="48:53" hidden="1" x14ac:dyDescent="0.2">
      <c r="AV1360" s="115" t="str">
        <f t="shared" si="442"/>
        <v>RMYJAMES PAGET HOSPITAL</v>
      </c>
      <c r="AW1360" s="116" t="s">
        <v>2180</v>
      </c>
      <c r="AX1360" s="116" t="s">
        <v>2181</v>
      </c>
      <c r="AY1360" s="116" t="s">
        <v>2180</v>
      </c>
      <c r="AZ1360" s="116" t="s">
        <v>2181</v>
      </c>
      <c r="BA1360" s="116" t="str">
        <f t="shared" si="443"/>
        <v>RMY</v>
      </c>
    </row>
    <row r="1361" spans="48:53" hidden="1" x14ac:dyDescent="0.2">
      <c r="AV1361" s="115" t="str">
        <f t="shared" si="442"/>
        <v>RMYJULIAN HOSPITAL</v>
      </c>
      <c r="AW1361" s="116" t="s">
        <v>2142</v>
      </c>
      <c r="AX1361" s="116" t="s">
        <v>2143</v>
      </c>
      <c r="AY1361" s="116" t="s">
        <v>2142</v>
      </c>
      <c r="AZ1361" s="116" t="s">
        <v>2143</v>
      </c>
      <c r="BA1361" s="116" t="str">
        <f t="shared" si="443"/>
        <v>RMY</v>
      </c>
    </row>
    <row r="1362" spans="48:53" hidden="1" x14ac:dyDescent="0.2">
      <c r="AV1362" s="115" t="str">
        <f t="shared" si="442"/>
        <v>RMYKEEBLES YARD</v>
      </c>
      <c r="AW1362" s="116" t="s">
        <v>2190</v>
      </c>
      <c r="AX1362" s="116" t="s">
        <v>2191</v>
      </c>
      <c r="AY1362" s="116" t="s">
        <v>2190</v>
      </c>
      <c r="AZ1362" s="116" t="s">
        <v>2191</v>
      </c>
      <c r="BA1362" s="116" t="str">
        <f t="shared" si="443"/>
        <v>RMY</v>
      </c>
    </row>
    <row r="1363" spans="48:53" hidden="1" x14ac:dyDescent="0.2">
      <c r="AV1363" s="115" t="str">
        <f t="shared" si="442"/>
        <v>RMYKINGS JUBILEE</v>
      </c>
      <c r="AW1363" s="116" t="s">
        <v>2166</v>
      </c>
      <c r="AX1363" s="116" t="s">
        <v>2167</v>
      </c>
      <c r="AY1363" s="116" t="s">
        <v>2166</v>
      </c>
      <c r="AZ1363" s="116" t="s">
        <v>2167</v>
      </c>
      <c r="BA1363" s="116" t="str">
        <f t="shared" si="443"/>
        <v>RMY</v>
      </c>
    </row>
    <row r="1364" spans="48:53" hidden="1" x14ac:dyDescent="0.2">
      <c r="AV1364" s="115" t="str">
        <f t="shared" si="442"/>
        <v>RMYMEADOWLANDS</v>
      </c>
      <c r="AW1364" s="116" t="s">
        <v>2148</v>
      </c>
      <c r="AX1364" s="116" t="s">
        <v>2149</v>
      </c>
      <c r="AY1364" s="116" t="s">
        <v>2148</v>
      </c>
      <c r="AZ1364" s="116" t="s">
        <v>2149</v>
      </c>
      <c r="BA1364" s="116" t="str">
        <f t="shared" si="443"/>
        <v>RMY</v>
      </c>
    </row>
    <row r="1365" spans="48:53" hidden="1" x14ac:dyDescent="0.2">
      <c r="AV1365" s="115" t="str">
        <f t="shared" si="442"/>
        <v>RMYMERIDEAN EAST</v>
      </c>
      <c r="AW1365" s="116" t="s">
        <v>2184</v>
      </c>
      <c r="AX1365" s="116" t="s">
        <v>2185</v>
      </c>
      <c r="AY1365" s="116" t="s">
        <v>2184</v>
      </c>
      <c r="AZ1365" s="116" t="s">
        <v>2185</v>
      </c>
      <c r="BA1365" s="116" t="str">
        <f t="shared" si="443"/>
        <v>RMY</v>
      </c>
    </row>
    <row r="1366" spans="48:53" hidden="1" x14ac:dyDescent="0.2">
      <c r="AV1366" s="115" t="str">
        <f t="shared" si="442"/>
        <v>RMYNEWMARKET HOSPITAL</v>
      </c>
      <c r="AW1366" s="116" t="s">
        <v>2188</v>
      </c>
      <c r="AX1366" s="116" t="s">
        <v>2189</v>
      </c>
      <c r="AY1366" s="116" t="s">
        <v>2188</v>
      </c>
      <c r="AZ1366" s="116" t="s">
        <v>2189</v>
      </c>
      <c r="BA1366" s="116" t="str">
        <f t="shared" si="443"/>
        <v>RMY</v>
      </c>
    </row>
    <row r="1367" spans="48:53" hidden="1" x14ac:dyDescent="0.2">
      <c r="AV1367" s="115" t="str">
        <f t="shared" si="442"/>
        <v>RMYNOR CAS LOWESTOFT AND WAVENEY</v>
      </c>
      <c r="AW1367" s="116" t="s">
        <v>2186</v>
      </c>
      <c r="AX1367" s="116" t="s">
        <v>2187</v>
      </c>
      <c r="AY1367" s="116" t="s">
        <v>2186</v>
      </c>
      <c r="AZ1367" s="116" t="s">
        <v>2187</v>
      </c>
      <c r="BA1367" s="116" t="str">
        <f t="shared" si="443"/>
        <v>RMY</v>
      </c>
    </row>
    <row r="1368" spans="48:53" hidden="1" x14ac:dyDescent="0.2">
      <c r="AV1368" s="115" t="str">
        <f t="shared" si="442"/>
        <v>RMYNORFOLK AND NORWICH UNIVERSITY HOSPITAL</v>
      </c>
      <c r="AW1368" s="116" t="s">
        <v>2168</v>
      </c>
      <c r="AX1368" s="116" t="s">
        <v>2169</v>
      </c>
      <c r="AY1368" s="116" t="s">
        <v>2168</v>
      </c>
      <c r="AZ1368" s="116" t="s">
        <v>2169</v>
      </c>
      <c r="BA1368" s="116" t="str">
        <f t="shared" si="443"/>
        <v>RMY</v>
      </c>
    </row>
    <row r="1369" spans="48:53" hidden="1" x14ac:dyDescent="0.2">
      <c r="AV1369" s="115" t="str">
        <f t="shared" si="442"/>
        <v>RMYNORTH WALSHAM COTTAGE HOSPITAL</v>
      </c>
      <c r="AW1369" s="116" t="s">
        <v>2170</v>
      </c>
      <c r="AX1369" s="116" t="s">
        <v>2171</v>
      </c>
      <c r="AY1369" s="116" t="s">
        <v>2170</v>
      </c>
      <c r="AZ1369" s="116" t="s">
        <v>2171</v>
      </c>
      <c r="BA1369" s="116" t="str">
        <f t="shared" si="443"/>
        <v>RMY</v>
      </c>
    </row>
    <row r="1370" spans="48:53" hidden="1" x14ac:dyDescent="0.2">
      <c r="AV1370" s="115" t="str">
        <f t="shared" si="442"/>
        <v>RMYNORTHGATE HOSPITAL</v>
      </c>
      <c r="AW1370" s="116" t="s">
        <v>2144</v>
      </c>
      <c r="AX1370" s="116" t="s">
        <v>2145</v>
      </c>
      <c r="AY1370" s="116" t="s">
        <v>2144</v>
      </c>
      <c r="AZ1370" s="116" t="s">
        <v>2145</v>
      </c>
      <c r="BA1370" s="116" t="str">
        <f t="shared" si="443"/>
        <v>RMY</v>
      </c>
    </row>
    <row r="1371" spans="48:53" hidden="1" x14ac:dyDescent="0.2">
      <c r="AV1371" s="115" t="str">
        <f t="shared" si="442"/>
        <v>RMYNORVIC CLINIC</v>
      </c>
      <c r="AW1371" s="116" t="s">
        <v>8572</v>
      </c>
      <c r="AX1371" s="116" t="s">
        <v>9301</v>
      </c>
      <c r="AY1371" s="116" t="s">
        <v>8572</v>
      </c>
      <c r="AZ1371" s="116" t="s">
        <v>9301</v>
      </c>
      <c r="BA1371" s="116" t="str">
        <f t="shared" si="443"/>
        <v>RMY</v>
      </c>
    </row>
    <row r="1372" spans="48:53" hidden="1" x14ac:dyDescent="0.2">
      <c r="AV1372" s="115" t="str">
        <f t="shared" si="442"/>
        <v>RMYPATRICK STEAD HOSPITAL</v>
      </c>
      <c r="AW1372" s="116" t="s">
        <v>2172</v>
      </c>
      <c r="AX1372" s="116" t="s">
        <v>2173</v>
      </c>
      <c r="AY1372" s="116" t="s">
        <v>2172</v>
      </c>
      <c r="AZ1372" s="116" t="s">
        <v>2173</v>
      </c>
      <c r="BA1372" s="116" t="str">
        <f t="shared" si="443"/>
        <v>RMY</v>
      </c>
    </row>
    <row r="1373" spans="48:53" hidden="1" x14ac:dyDescent="0.2">
      <c r="AV1373" s="115" t="str">
        <f t="shared" si="442"/>
        <v>RMYQUEEN ELIZABETH HOSPITAL</v>
      </c>
      <c r="AW1373" s="116" t="s">
        <v>8573</v>
      </c>
      <c r="AX1373" s="116" t="s">
        <v>2239</v>
      </c>
      <c r="AY1373" s="116" t="s">
        <v>8573</v>
      </c>
      <c r="AZ1373" s="116" t="s">
        <v>2239</v>
      </c>
      <c r="BA1373" s="116" t="str">
        <f t="shared" si="443"/>
        <v>RMY</v>
      </c>
    </row>
    <row r="1374" spans="48:53" hidden="1" x14ac:dyDescent="0.2">
      <c r="AV1374" s="115" t="str">
        <f t="shared" si="442"/>
        <v>RMYSOUTHWOLD HOSPITAL</v>
      </c>
      <c r="AW1374" s="116" t="s">
        <v>2176</v>
      </c>
      <c r="AX1374" s="116" t="s">
        <v>2177</v>
      </c>
      <c r="AY1374" s="116" t="s">
        <v>2176</v>
      </c>
      <c r="AZ1374" s="116" t="s">
        <v>2177</v>
      </c>
      <c r="BA1374" s="116" t="str">
        <f t="shared" si="443"/>
        <v>RMY</v>
      </c>
    </row>
    <row r="1375" spans="48:53" hidden="1" x14ac:dyDescent="0.2">
      <c r="AV1375" s="115" t="str">
        <f t="shared" si="442"/>
        <v>RMYSPRINGWELL</v>
      </c>
      <c r="AW1375" s="116" t="s">
        <v>2160</v>
      </c>
      <c r="AX1375" s="116" t="s">
        <v>2161</v>
      </c>
      <c r="AY1375" s="116" t="s">
        <v>2160</v>
      </c>
      <c r="AZ1375" s="116" t="s">
        <v>2161</v>
      </c>
      <c r="BA1375" s="116" t="str">
        <f t="shared" si="443"/>
        <v>RMY</v>
      </c>
    </row>
    <row r="1376" spans="48:53" hidden="1" x14ac:dyDescent="0.2">
      <c r="AV1376" s="115" t="str">
        <f t="shared" si="442"/>
        <v>RMYST CLEMENTS HOSPITAL</v>
      </c>
      <c r="AW1376" s="116" t="s">
        <v>2198</v>
      </c>
      <c r="AX1376" s="116" t="s">
        <v>2199</v>
      </c>
      <c r="AY1376" s="116" t="s">
        <v>2198</v>
      </c>
      <c r="AZ1376" s="116" t="s">
        <v>2199</v>
      </c>
      <c r="BA1376" s="116" t="str">
        <f t="shared" si="443"/>
        <v>RMY</v>
      </c>
    </row>
    <row r="1377" spans="48:53" hidden="1" x14ac:dyDescent="0.2">
      <c r="AV1377" s="115" t="str">
        <f t="shared" si="442"/>
        <v>RMYST CLEMENTS HOSPITAL</v>
      </c>
      <c r="AW1377" s="116" t="s">
        <v>8575</v>
      </c>
      <c r="AX1377" s="116" t="s">
        <v>2199</v>
      </c>
      <c r="AY1377" s="116" t="s">
        <v>8575</v>
      </c>
      <c r="AZ1377" s="116" t="s">
        <v>2199</v>
      </c>
      <c r="BA1377" s="116" t="str">
        <f t="shared" si="443"/>
        <v>RMY</v>
      </c>
    </row>
    <row r="1378" spans="48:53" hidden="1" x14ac:dyDescent="0.2">
      <c r="AV1378" s="115" t="str">
        <f t="shared" si="442"/>
        <v>RMYST STEPHENS</v>
      </c>
      <c r="AW1378" s="116" t="s">
        <v>2150</v>
      </c>
      <c r="AX1378" s="116" t="s">
        <v>2151</v>
      </c>
      <c r="AY1378" s="116" t="s">
        <v>2150</v>
      </c>
      <c r="AZ1378" s="116" t="s">
        <v>2151</v>
      </c>
      <c r="BA1378" s="116" t="str">
        <f t="shared" si="443"/>
        <v>RMY</v>
      </c>
    </row>
    <row r="1379" spans="48:53" hidden="1" x14ac:dyDescent="0.2">
      <c r="AV1379" s="115" t="str">
        <f t="shared" si="442"/>
        <v>RMYST. LEONARDS HOSPITAL</v>
      </c>
      <c r="AW1379" s="116" t="s">
        <v>2192</v>
      </c>
      <c r="AX1379" s="116" t="s">
        <v>2193</v>
      </c>
      <c r="AY1379" s="116" t="s">
        <v>2192</v>
      </c>
      <c r="AZ1379" s="116" t="s">
        <v>2193</v>
      </c>
      <c r="BA1379" s="116" t="str">
        <f t="shared" si="443"/>
        <v>RMY</v>
      </c>
    </row>
    <row r="1380" spans="48:53" hidden="1" x14ac:dyDescent="0.2">
      <c r="AV1380" s="115" t="str">
        <f t="shared" si="442"/>
        <v>RMYSTEPPING OUT</v>
      </c>
      <c r="AW1380" s="116" t="s">
        <v>2164</v>
      </c>
      <c r="AX1380" s="116" t="s">
        <v>2165</v>
      </c>
      <c r="AY1380" s="116" t="s">
        <v>2164</v>
      </c>
      <c r="AZ1380" s="116" t="s">
        <v>2165</v>
      </c>
      <c r="BA1380" s="116" t="str">
        <f t="shared" si="443"/>
        <v>RMY</v>
      </c>
    </row>
    <row r="1381" spans="48:53" hidden="1" x14ac:dyDescent="0.2">
      <c r="AV1381" s="115" t="str">
        <f t="shared" si="442"/>
        <v>RMYTWO NINE EIGHT</v>
      </c>
      <c r="AW1381" s="116" t="s">
        <v>2158</v>
      </c>
      <c r="AX1381" s="116" t="s">
        <v>2159</v>
      </c>
      <c r="AY1381" s="116" t="s">
        <v>2158</v>
      </c>
      <c r="AZ1381" s="116" t="s">
        <v>2159</v>
      </c>
      <c r="BA1381" s="116" t="str">
        <f t="shared" si="443"/>
        <v>RMY</v>
      </c>
    </row>
    <row r="1382" spans="48:53" hidden="1" x14ac:dyDescent="0.2">
      <c r="AV1382" s="115" t="str">
        <f t="shared" si="442"/>
        <v>RMYTWO NINE SIX</v>
      </c>
      <c r="AW1382" s="116" t="s">
        <v>2156</v>
      </c>
      <c r="AX1382" s="116" t="s">
        <v>2157</v>
      </c>
      <c r="AY1382" s="116" t="s">
        <v>2156</v>
      </c>
      <c r="AZ1382" s="116" t="s">
        <v>2157</v>
      </c>
      <c r="BA1382" s="116" t="str">
        <f t="shared" si="443"/>
        <v>RMY</v>
      </c>
    </row>
    <row r="1383" spans="48:53" hidden="1" x14ac:dyDescent="0.2">
      <c r="AV1383" s="115" t="str">
        <f t="shared" si="442"/>
        <v>RMYVIOLET HILL DAY HOSPITAL</v>
      </c>
      <c r="AW1383" s="116" t="s">
        <v>2194</v>
      </c>
      <c r="AX1383" s="116" t="s">
        <v>2195</v>
      </c>
      <c r="AY1383" s="116" t="s">
        <v>2194</v>
      </c>
      <c r="AZ1383" s="116" t="s">
        <v>2195</v>
      </c>
      <c r="BA1383" s="116" t="str">
        <f t="shared" si="443"/>
        <v>RMY</v>
      </c>
    </row>
    <row r="1384" spans="48:53" hidden="1" x14ac:dyDescent="0.2">
      <c r="AV1384" s="115" t="str">
        <f t="shared" si="442"/>
        <v>RMYWEDGEWOOD HOUSE, WEST SUFFOLK HOSPITAL</v>
      </c>
      <c r="AW1384" s="116" t="s">
        <v>8571</v>
      </c>
      <c r="AX1384" s="116" t="s">
        <v>9302</v>
      </c>
      <c r="AY1384" s="116" t="s">
        <v>8571</v>
      </c>
      <c r="AZ1384" s="116" t="s">
        <v>9302</v>
      </c>
      <c r="BA1384" s="116" t="str">
        <f t="shared" si="443"/>
        <v>RMY</v>
      </c>
    </row>
    <row r="1385" spans="48:53" hidden="1" x14ac:dyDescent="0.2">
      <c r="AV1385" s="115" t="str">
        <f t="shared" si="442"/>
        <v>RMYWOODLANDS, IPSWICH HOSPITAL</v>
      </c>
      <c r="AW1385" s="116" t="s">
        <v>8568</v>
      </c>
      <c r="AX1385" s="116" t="s">
        <v>9303</v>
      </c>
      <c r="AY1385" s="116" t="s">
        <v>8568</v>
      </c>
      <c r="AZ1385" s="116" t="s">
        <v>9303</v>
      </c>
      <c r="BA1385" s="116" t="str">
        <f t="shared" si="443"/>
        <v>RMY</v>
      </c>
    </row>
    <row r="1386" spans="48:53" hidden="1" x14ac:dyDescent="0.2">
      <c r="AV1386" s="115" t="str">
        <f t="shared" si="442"/>
        <v>RN3CHIPPENHAM COMMUNITY HOSPITAL - RN333</v>
      </c>
      <c r="AW1386" s="116" t="s">
        <v>655</v>
      </c>
      <c r="AX1386" s="116" t="s">
        <v>10486</v>
      </c>
      <c r="AY1386" s="116" t="s">
        <v>655</v>
      </c>
      <c r="AZ1386" s="116" t="s">
        <v>7928</v>
      </c>
      <c r="BA1386" s="116" t="str">
        <f t="shared" si="443"/>
        <v>RN3</v>
      </c>
    </row>
    <row r="1387" spans="48:53" hidden="1" x14ac:dyDescent="0.2">
      <c r="AV1387" s="115" t="str">
        <f t="shared" si="442"/>
        <v>RN3FAIRFORD HOSPITAL - RN336</v>
      </c>
      <c r="AW1387" s="116" t="s">
        <v>656</v>
      </c>
      <c r="AX1387" s="116" t="s">
        <v>10487</v>
      </c>
      <c r="AY1387" s="116" t="s">
        <v>656</v>
      </c>
      <c r="AZ1387" s="116" t="s">
        <v>2765</v>
      </c>
      <c r="BA1387" s="116" t="str">
        <f t="shared" si="443"/>
        <v>RN3</v>
      </c>
    </row>
    <row r="1388" spans="48:53" hidden="1" x14ac:dyDescent="0.2">
      <c r="AV1388" s="115" t="str">
        <f t="shared" si="442"/>
        <v>RN3PAULTON MEMORIAL HOSPITAL</v>
      </c>
      <c r="AW1388" s="116" t="s">
        <v>9018</v>
      </c>
      <c r="AX1388" s="116" t="s">
        <v>7922</v>
      </c>
      <c r="AY1388" s="116" t="s">
        <v>9018</v>
      </c>
      <c r="AZ1388" s="116" t="s">
        <v>7922</v>
      </c>
      <c r="BA1388" s="116" t="str">
        <f t="shared" si="443"/>
        <v>RN3</v>
      </c>
    </row>
    <row r="1389" spans="48:53" hidden="1" x14ac:dyDescent="0.2">
      <c r="AV1389" s="115" t="str">
        <f t="shared" si="442"/>
        <v xml:space="preserve">RN3PRINCESS ANNE WING </v>
      </c>
      <c r="AW1389" s="116" t="s">
        <v>8605</v>
      </c>
      <c r="AX1389" s="116" t="s">
        <v>9304</v>
      </c>
      <c r="AY1389" s="116" t="s">
        <v>8605</v>
      </c>
      <c r="AZ1389" s="116" t="s">
        <v>9304</v>
      </c>
      <c r="BA1389" s="116" t="str">
        <f t="shared" si="443"/>
        <v>RN3</v>
      </c>
    </row>
    <row r="1390" spans="48:53" hidden="1" x14ac:dyDescent="0.2">
      <c r="AV1390" s="115" t="str">
        <f t="shared" si="442"/>
        <v>RN3SAVERNAKE HOSPITAL - RN313</v>
      </c>
      <c r="AW1390" s="116" t="s">
        <v>657</v>
      </c>
      <c r="AX1390" s="116" t="s">
        <v>10488</v>
      </c>
      <c r="AY1390" s="116" t="s">
        <v>657</v>
      </c>
      <c r="AZ1390" s="116" t="s">
        <v>3797</v>
      </c>
      <c r="BA1390" s="116" t="str">
        <f t="shared" si="443"/>
        <v>RN3</v>
      </c>
    </row>
    <row r="1391" spans="48:53" hidden="1" x14ac:dyDescent="0.2">
      <c r="AV1391" s="115" t="str">
        <f t="shared" si="442"/>
        <v>RN3SHEPTON MALLET COMMUNITY HOSPITAL</v>
      </c>
      <c r="AW1391" s="116" t="s">
        <v>9019</v>
      </c>
      <c r="AX1391" s="116" t="s">
        <v>3225</v>
      </c>
      <c r="AY1391" s="116" t="s">
        <v>9019</v>
      </c>
      <c r="AZ1391" s="116" t="s">
        <v>3225</v>
      </c>
      <c r="BA1391" s="116" t="str">
        <f t="shared" si="443"/>
        <v>RN3</v>
      </c>
    </row>
    <row r="1392" spans="48:53" hidden="1" x14ac:dyDescent="0.2">
      <c r="AV1392" s="115" t="str">
        <f t="shared" si="442"/>
        <v>RN3THE BRUNEL NHS TREATMENT CENTRE - RN3TC</v>
      </c>
      <c r="AW1392" s="116" t="s">
        <v>658</v>
      </c>
      <c r="AX1392" s="116" t="s">
        <v>10489</v>
      </c>
      <c r="AY1392" s="116" t="s">
        <v>658</v>
      </c>
      <c r="AZ1392" s="116" t="s">
        <v>9305</v>
      </c>
      <c r="BA1392" s="116" t="str">
        <f t="shared" si="443"/>
        <v>RN3</v>
      </c>
    </row>
    <row r="1393" spans="48:53" hidden="1" x14ac:dyDescent="0.2">
      <c r="AV1393" s="115" t="str">
        <f t="shared" ref="AV1393:AV1456" si="444">CONCATENATE(LEFT(AW1393, 3),AX1393)</f>
        <v>RN3THE GREAT WESTERN HOSPITAL - RN325</v>
      </c>
      <c r="AW1393" s="116" t="s">
        <v>76</v>
      </c>
      <c r="AX1393" s="116" t="s">
        <v>10490</v>
      </c>
      <c r="AY1393" s="116" t="s">
        <v>76</v>
      </c>
      <c r="AZ1393" s="116" t="s">
        <v>9306</v>
      </c>
      <c r="BA1393" s="116" t="str">
        <f t="shared" ref="BA1393:BA1456" si="445">LEFT(AY1393,3)</f>
        <v>RN3</v>
      </c>
    </row>
    <row r="1394" spans="48:53" hidden="1" x14ac:dyDescent="0.2">
      <c r="AV1394" s="115" t="str">
        <f t="shared" si="444"/>
        <v>RN3TROWBRIDGE COMMUNITY HOSPITAL - RN334</v>
      </c>
      <c r="AW1394" s="116" t="s">
        <v>789</v>
      </c>
      <c r="AX1394" s="116" t="s">
        <v>10491</v>
      </c>
      <c r="AY1394" s="116" t="s">
        <v>789</v>
      </c>
      <c r="AZ1394" s="116" t="s">
        <v>5138</v>
      </c>
      <c r="BA1394" s="116" t="str">
        <f t="shared" si="445"/>
        <v>RN3</v>
      </c>
    </row>
    <row r="1395" spans="48:53" hidden="1" x14ac:dyDescent="0.2">
      <c r="AV1395" s="115" t="str">
        <f t="shared" si="444"/>
        <v xml:space="preserve">RN3WARMINSTER COMMUNITY HOSPITAL </v>
      </c>
      <c r="AW1395" s="116" t="s">
        <v>8606</v>
      </c>
      <c r="AX1395" s="116" t="s">
        <v>9307</v>
      </c>
      <c r="AY1395" s="116" t="s">
        <v>8606</v>
      </c>
      <c r="AZ1395" s="116" t="s">
        <v>9307</v>
      </c>
      <c r="BA1395" s="116" t="str">
        <f t="shared" si="445"/>
        <v>RN3</v>
      </c>
    </row>
    <row r="1396" spans="48:53" hidden="1" x14ac:dyDescent="0.2">
      <c r="AV1396" s="115" t="str">
        <f t="shared" si="444"/>
        <v>RN5ANDOVER WAR MEMORIAL HOSPITAL - RN542</v>
      </c>
      <c r="AW1396" s="116" t="s">
        <v>58</v>
      </c>
      <c r="AX1396" s="116" t="s">
        <v>10492</v>
      </c>
      <c r="AY1396" s="116" t="s">
        <v>58</v>
      </c>
      <c r="AZ1396" s="116" t="s">
        <v>4967</v>
      </c>
      <c r="BA1396" s="116" t="str">
        <f t="shared" si="445"/>
        <v>RN5</v>
      </c>
    </row>
    <row r="1397" spans="48:53" hidden="1" x14ac:dyDescent="0.2">
      <c r="AV1397" s="115" t="str">
        <f t="shared" si="444"/>
        <v>RN5BASINGSTOKE AND NORTH HAMPSHIRE HOSPITAL - RN506</v>
      </c>
      <c r="AW1397" s="116" t="s">
        <v>121</v>
      </c>
      <c r="AX1397" s="116" t="s">
        <v>10493</v>
      </c>
      <c r="AY1397" s="116" t="s">
        <v>121</v>
      </c>
      <c r="AZ1397" s="116" t="s">
        <v>9308</v>
      </c>
      <c r="BA1397" s="116" t="str">
        <f t="shared" si="445"/>
        <v>RN5</v>
      </c>
    </row>
    <row r="1398" spans="48:53" hidden="1" x14ac:dyDescent="0.2">
      <c r="AV1398" s="115" t="str">
        <f t="shared" si="444"/>
        <v>RN5NORTH HAMPSHIRE HOSPITAL (PARKLANDS) PAEDIATRIC OUTPATIENTS - RN501</v>
      </c>
      <c r="AW1398" s="116" t="s">
        <v>654</v>
      </c>
      <c r="AX1398" s="116" t="s">
        <v>10494</v>
      </c>
      <c r="AY1398" s="116" t="s">
        <v>654</v>
      </c>
      <c r="AZ1398" s="116" t="s">
        <v>9309</v>
      </c>
      <c r="BA1398" s="116" t="str">
        <f t="shared" si="445"/>
        <v>RN5</v>
      </c>
    </row>
    <row r="1399" spans="48:53" hidden="1" x14ac:dyDescent="0.2">
      <c r="AV1399" s="115" t="str">
        <f t="shared" si="444"/>
        <v>RN5ROYAL HAMPSHIRE COUNTY HOSPITAL - RN541</v>
      </c>
      <c r="AW1399" s="116" t="s">
        <v>59</v>
      </c>
      <c r="AX1399" s="116" t="s">
        <v>10495</v>
      </c>
      <c r="AY1399" s="116" t="s">
        <v>59</v>
      </c>
      <c r="AZ1399" s="116" t="s">
        <v>9310</v>
      </c>
      <c r="BA1399" s="116" t="str">
        <f t="shared" si="445"/>
        <v>RN5</v>
      </c>
    </row>
    <row r="1400" spans="48:53" hidden="1" x14ac:dyDescent="0.2">
      <c r="AV1400" s="115" t="str">
        <f t="shared" si="444"/>
        <v>RN7DARENT VALLEY HOSPITAL - RN707</v>
      </c>
      <c r="AW1400" s="116" t="s">
        <v>790</v>
      </c>
      <c r="AX1400" s="116" t="s">
        <v>10496</v>
      </c>
      <c r="AY1400" s="116" t="s">
        <v>790</v>
      </c>
      <c r="AZ1400" s="116" t="s">
        <v>7024</v>
      </c>
      <c r="BA1400" s="116" t="str">
        <f t="shared" si="445"/>
        <v>RN7</v>
      </c>
    </row>
    <row r="1401" spans="48:53" hidden="1" x14ac:dyDescent="0.2">
      <c r="AV1401" s="115" t="str">
        <f t="shared" si="444"/>
        <v>RN7GRAVESHAM COMMUNITY HOSPITAL - RN701</v>
      </c>
      <c r="AW1401" s="116" t="s">
        <v>791</v>
      </c>
      <c r="AX1401" s="116" t="s">
        <v>10497</v>
      </c>
      <c r="AY1401" s="116" t="s">
        <v>791</v>
      </c>
      <c r="AZ1401" s="116" t="s">
        <v>7774</v>
      </c>
      <c r="BA1401" s="116" t="str">
        <f t="shared" si="445"/>
        <v>RN7</v>
      </c>
    </row>
    <row r="1402" spans="48:53" hidden="1" x14ac:dyDescent="0.2">
      <c r="AV1402" s="115" t="str">
        <f t="shared" si="444"/>
        <v>RN7WOODLAND NHS TREATMENT CENTRE - RN708</v>
      </c>
      <c r="AW1402" s="116" t="s">
        <v>792</v>
      </c>
      <c r="AX1402" s="116" t="s">
        <v>10498</v>
      </c>
      <c r="AY1402" s="116" t="s">
        <v>792</v>
      </c>
      <c r="AZ1402" s="116" t="s">
        <v>9311</v>
      </c>
      <c r="BA1402" s="116" t="str">
        <f t="shared" si="445"/>
        <v>RN7</v>
      </c>
    </row>
    <row r="1403" spans="48:53" hidden="1" x14ac:dyDescent="0.2">
      <c r="AV1403" s="115" t="str">
        <f t="shared" si="444"/>
        <v>RNACORBETT HOSPITAL - RNA04</v>
      </c>
      <c r="AW1403" s="116" t="s">
        <v>793</v>
      </c>
      <c r="AX1403" s="116" t="s">
        <v>10499</v>
      </c>
      <c r="AY1403" s="116" t="s">
        <v>793</v>
      </c>
      <c r="AZ1403" s="116" t="s">
        <v>9312</v>
      </c>
      <c r="BA1403" s="116" t="str">
        <f t="shared" si="445"/>
        <v>RNA</v>
      </c>
    </row>
    <row r="1404" spans="48:53" hidden="1" x14ac:dyDescent="0.2">
      <c r="AV1404" s="115" t="str">
        <f t="shared" si="444"/>
        <v>RNAGUEST HOSPITAL - RNA02</v>
      </c>
      <c r="AW1404" s="116" t="s">
        <v>794</v>
      </c>
      <c r="AX1404" s="116" t="s">
        <v>10500</v>
      </c>
      <c r="AY1404" s="116" t="s">
        <v>794</v>
      </c>
      <c r="AZ1404" s="116" t="s">
        <v>9313</v>
      </c>
      <c r="BA1404" s="116" t="str">
        <f t="shared" si="445"/>
        <v>RNA</v>
      </c>
    </row>
    <row r="1405" spans="48:53" hidden="1" x14ac:dyDescent="0.2">
      <c r="AV1405" s="115" t="str">
        <f t="shared" si="444"/>
        <v>RNARUSSELLS HALL HOSPITAL - RNA01</v>
      </c>
      <c r="AW1405" s="116" t="s">
        <v>795</v>
      </c>
      <c r="AX1405" s="116" t="s">
        <v>10501</v>
      </c>
      <c r="AY1405" s="116" t="s">
        <v>795</v>
      </c>
      <c r="AZ1405" s="116" t="s">
        <v>2280</v>
      </c>
      <c r="BA1405" s="116" t="str">
        <f t="shared" si="445"/>
        <v>RNA</v>
      </c>
    </row>
    <row r="1406" spans="48:53" hidden="1" x14ac:dyDescent="0.2">
      <c r="AV1406" s="115" t="str">
        <f t="shared" si="444"/>
        <v>RNLBRAMPTON WAR MEMORIAL HOSPITAL - RNL01</v>
      </c>
      <c r="AW1406" s="116" t="s">
        <v>796</v>
      </c>
      <c r="AX1406" s="116" t="s">
        <v>10502</v>
      </c>
      <c r="AY1406" s="116" t="s">
        <v>796</v>
      </c>
      <c r="AZ1406" s="116" t="s">
        <v>9314</v>
      </c>
      <c r="BA1406" s="116" t="str">
        <f t="shared" si="445"/>
        <v>RNL</v>
      </c>
    </row>
    <row r="1407" spans="48:53" hidden="1" x14ac:dyDescent="0.2">
      <c r="AV1407" s="115" t="str">
        <f t="shared" si="444"/>
        <v>RNLCOCKERMOUTH COMMUNITY HOSPITAL - RNL07</v>
      </c>
      <c r="AW1407" s="116" t="s">
        <v>797</v>
      </c>
      <c r="AX1407" s="116" t="s">
        <v>10503</v>
      </c>
      <c r="AY1407" s="116" t="s">
        <v>797</v>
      </c>
      <c r="AZ1407" s="116" t="s">
        <v>9315</v>
      </c>
      <c r="BA1407" s="116" t="str">
        <f t="shared" si="445"/>
        <v>RNL</v>
      </c>
    </row>
    <row r="1408" spans="48:53" hidden="1" x14ac:dyDescent="0.2">
      <c r="AV1408" s="115" t="str">
        <f t="shared" si="444"/>
        <v>RNLCUMBERLAND INFIRMARY - RNLAY</v>
      </c>
      <c r="AW1408" s="116" t="s">
        <v>130</v>
      </c>
      <c r="AX1408" s="116" t="s">
        <v>10504</v>
      </c>
      <c r="AY1408" s="116" t="s">
        <v>130</v>
      </c>
      <c r="AZ1408" s="116" t="s">
        <v>3676</v>
      </c>
      <c r="BA1408" s="116" t="str">
        <f t="shared" si="445"/>
        <v>RNL</v>
      </c>
    </row>
    <row r="1409" spans="48:53" hidden="1" x14ac:dyDescent="0.2">
      <c r="AV1409" s="115" t="str">
        <f t="shared" si="444"/>
        <v>RNLHALTWHISTLE WAR MEMORIAL HOSPITAL - RNL05</v>
      </c>
      <c r="AW1409" s="116" t="s">
        <v>760</v>
      </c>
      <c r="AX1409" s="116" t="s">
        <v>10505</v>
      </c>
      <c r="AY1409" s="116" t="s">
        <v>760</v>
      </c>
      <c r="AZ1409" s="116" t="s">
        <v>9316</v>
      </c>
      <c r="BA1409" s="116" t="str">
        <f t="shared" si="445"/>
        <v>RNL</v>
      </c>
    </row>
    <row r="1410" spans="48:53" hidden="1" x14ac:dyDescent="0.2">
      <c r="AV1410" s="115" t="str">
        <f t="shared" si="444"/>
        <v>RNLMARY HEWETSON COTTAGE HOSPITAL (KESWICK) - RNL02</v>
      </c>
      <c r="AW1410" s="116" t="s">
        <v>761</v>
      </c>
      <c r="AX1410" s="116" t="s">
        <v>10506</v>
      </c>
      <c r="AY1410" s="116" t="s">
        <v>761</v>
      </c>
      <c r="AZ1410" s="116" t="s">
        <v>9317</v>
      </c>
      <c r="BA1410" s="116" t="str">
        <f t="shared" si="445"/>
        <v>RNL</v>
      </c>
    </row>
    <row r="1411" spans="48:53" hidden="1" x14ac:dyDescent="0.2">
      <c r="AV1411" s="115" t="str">
        <f t="shared" si="444"/>
        <v>RNLMILLOM HOSPITAL - RNL08</v>
      </c>
      <c r="AW1411" s="116" t="s">
        <v>762</v>
      </c>
      <c r="AX1411" s="116" t="s">
        <v>10507</v>
      </c>
      <c r="AY1411" s="116" t="s">
        <v>762</v>
      </c>
      <c r="AZ1411" s="116" t="s">
        <v>3719</v>
      </c>
      <c r="BA1411" s="116" t="str">
        <f t="shared" si="445"/>
        <v>RNL</v>
      </c>
    </row>
    <row r="1412" spans="48:53" hidden="1" x14ac:dyDescent="0.2">
      <c r="AV1412" s="115" t="str">
        <f t="shared" si="444"/>
        <v>RNLPENRITH HOSPITAL - RNLBE</v>
      </c>
      <c r="AW1412" s="116" t="s">
        <v>763</v>
      </c>
      <c r="AX1412" s="116" t="s">
        <v>10508</v>
      </c>
      <c r="AY1412" s="116" t="s">
        <v>763</v>
      </c>
      <c r="AZ1412" s="116" t="s">
        <v>3706</v>
      </c>
      <c r="BA1412" s="116" t="str">
        <f t="shared" si="445"/>
        <v>RNL</v>
      </c>
    </row>
    <row r="1413" spans="48:53" hidden="1" x14ac:dyDescent="0.2">
      <c r="AV1413" s="115" t="str">
        <f t="shared" si="444"/>
        <v>RNLRUTH LANCASTER JAMES HOSPITAL (ALSTON MATERNITY) - RNLBG</v>
      </c>
      <c r="AW1413" s="116" t="s">
        <v>764</v>
      </c>
      <c r="AX1413" s="116" t="s">
        <v>10509</v>
      </c>
      <c r="AY1413" s="116" t="s">
        <v>764</v>
      </c>
      <c r="AZ1413" s="116" t="s">
        <v>9318</v>
      </c>
      <c r="BA1413" s="116" t="str">
        <f t="shared" si="445"/>
        <v>RNL</v>
      </c>
    </row>
    <row r="1414" spans="48:53" hidden="1" x14ac:dyDescent="0.2">
      <c r="AV1414" s="115" t="str">
        <f t="shared" si="444"/>
        <v>RNLWEST CUMBERLAND HOSPITAL - RNLBX</v>
      </c>
      <c r="AW1414" s="116" t="s">
        <v>765</v>
      </c>
      <c r="AX1414" s="116" t="s">
        <v>10510</v>
      </c>
      <c r="AY1414" s="116" t="s">
        <v>765</v>
      </c>
      <c r="AZ1414" s="116" t="s">
        <v>3713</v>
      </c>
      <c r="BA1414" s="116" t="str">
        <f t="shared" si="445"/>
        <v>RNL</v>
      </c>
    </row>
    <row r="1415" spans="48:53" hidden="1" x14ac:dyDescent="0.2">
      <c r="AV1415" s="115" t="str">
        <f t="shared" si="444"/>
        <v>RNLWIGTON HOSPITAL - RNL03</v>
      </c>
      <c r="AW1415" s="116" t="s">
        <v>766</v>
      </c>
      <c r="AX1415" s="116" t="s">
        <v>10511</v>
      </c>
      <c r="AY1415" s="116" t="s">
        <v>766</v>
      </c>
      <c r="AZ1415" s="116" t="s">
        <v>3711</v>
      </c>
      <c r="BA1415" s="116" t="str">
        <f t="shared" si="445"/>
        <v>RNL</v>
      </c>
    </row>
    <row r="1416" spans="48:53" hidden="1" x14ac:dyDescent="0.2">
      <c r="AV1416" s="115" t="str">
        <f t="shared" si="444"/>
        <v>RNLWORKINGTON COMMUNITY HOSPITAL - RNL06</v>
      </c>
      <c r="AW1416" s="116" t="s">
        <v>767</v>
      </c>
      <c r="AX1416" s="116" t="s">
        <v>10512</v>
      </c>
      <c r="AY1416" s="116" t="s">
        <v>767</v>
      </c>
      <c r="AZ1416" s="116" t="s">
        <v>3670</v>
      </c>
      <c r="BA1416" s="116" t="str">
        <f t="shared" si="445"/>
        <v>RNL</v>
      </c>
    </row>
    <row r="1417" spans="48:53" hidden="1" x14ac:dyDescent="0.2">
      <c r="AV1417" s="115" t="str">
        <f t="shared" si="444"/>
        <v>RNNABBEY VIEW</v>
      </c>
      <c r="AW1417" s="116" t="s">
        <v>3697</v>
      </c>
      <c r="AX1417" s="116" t="s">
        <v>3698</v>
      </c>
      <c r="AY1417" s="116" t="s">
        <v>3697</v>
      </c>
      <c r="AZ1417" s="116" t="s">
        <v>3698</v>
      </c>
      <c r="BA1417" s="116" t="str">
        <f t="shared" si="445"/>
        <v>RNN</v>
      </c>
    </row>
    <row r="1418" spans="48:53" hidden="1" x14ac:dyDescent="0.2">
      <c r="AV1418" s="115" t="str">
        <f t="shared" si="444"/>
        <v>RNNALSTON MINOR INJURY UNIT</v>
      </c>
      <c r="AW1418" s="116" t="s">
        <v>3699</v>
      </c>
      <c r="AX1418" s="116" t="s">
        <v>3700</v>
      </c>
      <c r="AY1418" s="116" t="s">
        <v>3699</v>
      </c>
      <c r="AZ1418" s="116" t="s">
        <v>3700</v>
      </c>
      <c r="BA1418" s="116" t="str">
        <f t="shared" si="445"/>
        <v>RNN</v>
      </c>
    </row>
    <row r="1419" spans="48:53" hidden="1" x14ac:dyDescent="0.2">
      <c r="AV1419" s="115" t="str">
        <f t="shared" si="444"/>
        <v>RNNALSTON MINOR INJURY UNIT</v>
      </c>
      <c r="AW1419" s="116" t="s">
        <v>3764</v>
      </c>
      <c r="AX1419" s="116" t="s">
        <v>3700</v>
      </c>
      <c r="AY1419" s="116" t="s">
        <v>3764</v>
      </c>
      <c r="AZ1419" s="116" t="s">
        <v>3700</v>
      </c>
      <c r="BA1419" s="116" t="str">
        <f t="shared" si="445"/>
        <v>RNN</v>
      </c>
    </row>
    <row r="1420" spans="48:53" hidden="1" x14ac:dyDescent="0.2">
      <c r="AV1420" s="115" t="str">
        <f t="shared" si="444"/>
        <v>RNNBIRNHAM WOOD</v>
      </c>
      <c r="AW1420" s="116" t="s">
        <v>3760</v>
      </c>
      <c r="AX1420" s="116" t="s">
        <v>3761</v>
      </c>
      <c r="AY1420" s="116" t="s">
        <v>3760</v>
      </c>
      <c r="AZ1420" s="116" t="s">
        <v>3761</v>
      </c>
      <c r="BA1420" s="116" t="str">
        <f t="shared" si="445"/>
        <v>RNN</v>
      </c>
    </row>
    <row r="1421" spans="48:53" hidden="1" x14ac:dyDescent="0.2">
      <c r="AV1421" s="115" t="str">
        <f t="shared" si="444"/>
        <v>RNNBRAM LONGSTAFFE NURSERY HEALTH VISITORS</v>
      </c>
      <c r="AW1421" s="116" t="s">
        <v>3671</v>
      </c>
      <c r="AX1421" s="116" t="s">
        <v>3672</v>
      </c>
      <c r="AY1421" s="116" t="s">
        <v>3671</v>
      </c>
      <c r="AZ1421" s="116" t="s">
        <v>3672</v>
      </c>
      <c r="BA1421" s="116" t="str">
        <f t="shared" si="445"/>
        <v>RNN</v>
      </c>
    </row>
    <row r="1422" spans="48:53" hidden="1" x14ac:dyDescent="0.2">
      <c r="AV1422" s="115" t="str">
        <f t="shared" si="444"/>
        <v>RNNBRAMPTON HOSPITAL</v>
      </c>
      <c r="AW1422" s="116" t="s">
        <v>3707</v>
      </c>
      <c r="AX1422" s="116" t="s">
        <v>3708</v>
      </c>
      <c r="AY1422" s="116" t="s">
        <v>3707</v>
      </c>
      <c r="AZ1422" s="116" t="s">
        <v>3708</v>
      </c>
      <c r="BA1422" s="116" t="str">
        <f t="shared" si="445"/>
        <v>RNN</v>
      </c>
    </row>
    <row r="1423" spans="48:53" hidden="1" x14ac:dyDescent="0.2">
      <c r="AV1423" s="115" t="str">
        <f t="shared" si="444"/>
        <v>RNNBRAMPTON HOSPITAL</v>
      </c>
      <c r="AW1423" s="116" t="s">
        <v>3730</v>
      </c>
      <c r="AX1423" s="116" t="s">
        <v>3708</v>
      </c>
      <c r="AY1423" s="116" t="s">
        <v>3730</v>
      </c>
      <c r="AZ1423" s="116" t="s">
        <v>3708</v>
      </c>
      <c r="BA1423" s="116" t="str">
        <f t="shared" si="445"/>
        <v>RNN</v>
      </c>
    </row>
    <row r="1424" spans="48:53" hidden="1" x14ac:dyDescent="0.2">
      <c r="AV1424" s="115" t="str">
        <f t="shared" si="444"/>
        <v>RNNCALDEW ENTERPRISES</v>
      </c>
      <c r="AW1424" s="116" t="s">
        <v>3758</v>
      </c>
      <c r="AX1424" s="116" t="s">
        <v>3759</v>
      </c>
      <c r="AY1424" s="116" t="s">
        <v>3758</v>
      </c>
      <c r="AZ1424" s="116" t="s">
        <v>3759</v>
      </c>
      <c r="BA1424" s="116" t="str">
        <f t="shared" si="445"/>
        <v>RNN</v>
      </c>
    </row>
    <row r="1425" spans="48:53" hidden="1" x14ac:dyDescent="0.2">
      <c r="AV1425" s="115" t="str">
        <f t="shared" si="444"/>
        <v>RNNCARLETON CLINIC</v>
      </c>
      <c r="AW1425" s="116" t="s">
        <v>9857</v>
      </c>
      <c r="AX1425" s="116" t="s">
        <v>9858</v>
      </c>
      <c r="AY1425" s="116" t="s">
        <v>9857</v>
      </c>
      <c r="AZ1425" s="116" t="s">
        <v>9858</v>
      </c>
      <c r="BA1425" s="116" t="str">
        <f t="shared" si="445"/>
        <v>RNN</v>
      </c>
    </row>
    <row r="1426" spans="48:53" hidden="1" x14ac:dyDescent="0.2">
      <c r="AV1426" s="115" t="str">
        <f t="shared" si="444"/>
        <v>RNNCOCKERMOUTH COTTAGE HOSPITAL</v>
      </c>
      <c r="AW1426" s="116" t="s">
        <v>3724</v>
      </c>
      <c r="AX1426" s="116" t="s">
        <v>3725</v>
      </c>
      <c r="AY1426" s="116" t="s">
        <v>3724</v>
      </c>
      <c r="AZ1426" s="116" t="s">
        <v>3725</v>
      </c>
      <c r="BA1426" s="116" t="str">
        <f t="shared" si="445"/>
        <v>RNN</v>
      </c>
    </row>
    <row r="1427" spans="48:53" hidden="1" x14ac:dyDescent="0.2">
      <c r="AV1427" s="115" t="str">
        <f t="shared" si="444"/>
        <v>RNNCOCKERMOUTH HOSPITAL</v>
      </c>
      <c r="AW1427" s="116" t="s">
        <v>3716</v>
      </c>
      <c r="AX1427" s="116" t="s">
        <v>3717</v>
      </c>
      <c r="AY1427" s="116" t="s">
        <v>3716</v>
      </c>
      <c r="AZ1427" s="116" t="s">
        <v>3717</v>
      </c>
      <c r="BA1427" s="116" t="str">
        <f t="shared" si="445"/>
        <v>RNN</v>
      </c>
    </row>
    <row r="1428" spans="48:53" hidden="1" x14ac:dyDescent="0.2">
      <c r="AV1428" s="115" t="str">
        <f t="shared" si="444"/>
        <v>RNNCOMMUNITY PAEDIATRIC DEPARTMENT</v>
      </c>
      <c r="AW1428" s="116" t="s">
        <v>3754</v>
      </c>
      <c r="AX1428" s="116" t="s">
        <v>3755</v>
      </c>
      <c r="AY1428" s="116" t="s">
        <v>3754</v>
      </c>
      <c r="AZ1428" s="116" t="s">
        <v>3755</v>
      </c>
      <c r="BA1428" s="116" t="str">
        <f t="shared" si="445"/>
        <v>RNN</v>
      </c>
    </row>
    <row r="1429" spans="48:53" ht="12.75" hidden="1" customHeight="1" x14ac:dyDescent="0.2">
      <c r="AV1429" s="115" t="str">
        <f t="shared" si="444"/>
        <v>RNNCOMMUNITY PAEDIATRICS</v>
      </c>
      <c r="AW1429" s="116" t="s">
        <v>3738</v>
      </c>
      <c r="AX1429" s="116" t="s">
        <v>3739</v>
      </c>
      <c r="AY1429" s="116" t="s">
        <v>3738</v>
      </c>
      <c r="AZ1429" s="116" t="s">
        <v>3739</v>
      </c>
      <c r="BA1429" s="116" t="str">
        <f t="shared" si="445"/>
        <v>RNN</v>
      </c>
    </row>
    <row r="1430" spans="48:53" ht="12.75" hidden="1" customHeight="1" x14ac:dyDescent="0.2">
      <c r="AV1430" s="115" t="str">
        <f t="shared" si="444"/>
        <v>RNNCONDITION MANAGEMENT PROGRAMME</v>
      </c>
      <c r="AW1430" s="116" t="s">
        <v>3731</v>
      </c>
      <c r="AX1430" s="116" t="s">
        <v>3732</v>
      </c>
      <c r="AY1430" s="116" t="s">
        <v>3731</v>
      </c>
      <c r="AZ1430" s="116" t="s">
        <v>3732</v>
      </c>
      <c r="BA1430" s="116" t="str">
        <f t="shared" si="445"/>
        <v>RNN</v>
      </c>
    </row>
    <row r="1431" spans="48:53" hidden="1" x14ac:dyDescent="0.2">
      <c r="AV1431" s="115" t="str">
        <f t="shared" si="444"/>
        <v>RNNCONISTON INSTITUTE</v>
      </c>
      <c r="AW1431" s="116" t="s">
        <v>3673</v>
      </c>
      <c r="AX1431" s="116" t="s">
        <v>3674</v>
      </c>
      <c r="AY1431" s="116" t="s">
        <v>3673</v>
      </c>
      <c r="AZ1431" s="116" t="s">
        <v>3674</v>
      </c>
      <c r="BA1431" s="116" t="str">
        <f t="shared" si="445"/>
        <v>RNN</v>
      </c>
    </row>
    <row r="1432" spans="48:53" ht="12.75" hidden="1" customHeight="1" x14ac:dyDescent="0.2">
      <c r="AV1432" s="115" t="str">
        <f t="shared" si="444"/>
        <v>RNNCOPELAND UNIT</v>
      </c>
      <c r="AW1432" s="116" t="s">
        <v>3726</v>
      </c>
      <c r="AX1432" s="116" t="s">
        <v>3727</v>
      </c>
      <c r="AY1432" s="116" t="s">
        <v>3726</v>
      </c>
      <c r="AZ1432" s="116" t="s">
        <v>3727</v>
      </c>
      <c r="BA1432" s="116" t="str">
        <f t="shared" si="445"/>
        <v>RNN</v>
      </c>
    </row>
    <row r="1433" spans="48:53" ht="12.75" hidden="1" customHeight="1" x14ac:dyDescent="0.2">
      <c r="AV1433" s="115" t="str">
        <f t="shared" si="444"/>
        <v>RNNCUMBERLAND INFIRMARY</v>
      </c>
      <c r="AW1433" s="116" t="s">
        <v>3675</v>
      </c>
      <c r="AX1433" s="116" t="s">
        <v>3676</v>
      </c>
      <c r="AY1433" s="116" t="s">
        <v>3675</v>
      </c>
      <c r="AZ1433" s="116" t="s">
        <v>3676</v>
      </c>
      <c r="BA1433" s="116" t="str">
        <f t="shared" si="445"/>
        <v>RNN</v>
      </c>
    </row>
    <row r="1434" spans="48:53" ht="12.75" hidden="1" customHeight="1" x14ac:dyDescent="0.2">
      <c r="AV1434" s="115" t="str">
        <f t="shared" si="444"/>
        <v>RNNCUMBRIA DIABETES</v>
      </c>
      <c r="AW1434" s="116" t="s">
        <v>3695</v>
      </c>
      <c r="AX1434" s="116" t="s">
        <v>3696</v>
      </c>
      <c r="AY1434" s="116" t="s">
        <v>3695</v>
      </c>
      <c r="AZ1434" s="116" t="s">
        <v>3696</v>
      </c>
      <c r="BA1434" s="116" t="str">
        <f t="shared" si="445"/>
        <v>RNN</v>
      </c>
    </row>
    <row r="1435" spans="48:53" ht="12.75" hidden="1" customHeight="1" x14ac:dyDescent="0.2">
      <c r="AV1435" s="115" t="str">
        <f t="shared" si="444"/>
        <v>RNNFIRST FLOOR (WEST)</v>
      </c>
      <c r="AW1435" s="116" t="s">
        <v>3733</v>
      </c>
      <c r="AX1435" s="116" t="s">
        <v>3734</v>
      </c>
      <c r="AY1435" s="116" t="s">
        <v>3733</v>
      </c>
      <c r="AZ1435" s="116" t="s">
        <v>3734</v>
      </c>
      <c r="BA1435" s="116" t="str">
        <f t="shared" si="445"/>
        <v>RNN</v>
      </c>
    </row>
    <row r="1436" spans="48:53" hidden="1" x14ac:dyDescent="0.2">
      <c r="AV1436" s="115" t="str">
        <f t="shared" si="444"/>
        <v>RNNFLATT WALKS</v>
      </c>
      <c r="AW1436" s="116" t="s">
        <v>3769</v>
      </c>
      <c r="AX1436" s="116" t="s">
        <v>3770</v>
      </c>
      <c r="AY1436" s="116" t="s">
        <v>3769</v>
      </c>
      <c r="AZ1436" s="116" t="s">
        <v>3770</v>
      </c>
      <c r="BA1436" s="116" t="str">
        <f t="shared" si="445"/>
        <v>RNN</v>
      </c>
    </row>
    <row r="1437" spans="48:53" hidden="1" x14ac:dyDescent="0.2">
      <c r="AV1437" s="115" t="str">
        <f t="shared" si="444"/>
        <v>RNNFRIZINGTON NURSERY</v>
      </c>
      <c r="AW1437" s="116" t="s">
        <v>3677</v>
      </c>
      <c r="AX1437" s="116" t="s">
        <v>3678</v>
      </c>
      <c r="AY1437" s="116" t="s">
        <v>3677</v>
      </c>
      <c r="AZ1437" s="116" t="s">
        <v>3678</v>
      </c>
      <c r="BA1437" s="116" t="str">
        <f t="shared" si="445"/>
        <v>RNN</v>
      </c>
    </row>
    <row r="1438" spans="48:53" ht="12.75" hidden="1" customHeight="1" x14ac:dyDescent="0.2">
      <c r="AV1438" s="115" t="str">
        <f t="shared" si="444"/>
        <v>RNNFURNESS GENERAL HOSPITAL (MENTAL HEALTH)</v>
      </c>
      <c r="AW1438" s="116" t="s">
        <v>3736</v>
      </c>
      <c r="AX1438" s="116" t="s">
        <v>3737</v>
      </c>
      <c r="AY1438" s="116" t="s">
        <v>3736</v>
      </c>
      <c r="AZ1438" s="116" t="s">
        <v>3737</v>
      </c>
      <c r="BA1438" s="116" t="str">
        <f t="shared" si="445"/>
        <v>RNN</v>
      </c>
    </row>
    <row r="1439" spans="48:53" ht="12.75" hidden="1" customHeight="1" x14ac:dyDescent="0.2">
      <c r="AV1439" s="115" t="str">
        <f t="shared" si="444"/>
        <v>RNNGILL RISE</v>
      </c>
      <c r="AW1439" s="116" t="s">
        <v>3693</v>
      </c>
      <c r="AX1439" s="116" t="s">
        <v>3694</v>
      </c>
      <c r="AY1439" s="116" t="s">
        <v>3693</v>
      </c>
      <c r="AZ1439" s="116" t="s">
        <v>3694</v>
      </c>
      <c r="BA1439" s="116" t="str">
        <f t="shared" si="445"/>
        <v>RNN</v>
      </c>
    </row>
    <row r="1440" spans="48:53" ht="12.75" hidden="1" customHeight="1" x14ac:dyDescent="0.2">
      <c r="AV1440" s="115" t="str">
        <f t="shared" si="444"/>
        <v>RNNGREENGATE SURESTART</v>
      </c>
      <c r="AW1440" s="116" t="s">
        <v>3679</v>
      </c>
      <c r="AX1440" s="116" t="s">
        <v>3680</v>
      </c>
      <c r="AY1440" s="116" t="s">
        <v>3679</v>
      </c>
      <c r="AZ1440" s="116" t="s">
        <v>3680</v>
      </c>
      <c r="BA1440" s="116" t="str">
        <f t="shared" si="445"/>
        <v>RNN</v>
      </c>
    </row>
    <row r="1441" spans="48:53" ht="12.75" hidden="1" customHeight="1" x14ac:dyDescent="0.2">
      <c r="AV1441" s="115" t="str">
        <f t="shared" si="444"/>
        <v>RNNHINDPOOL NURSERY</v>
      </c>
      <c r="AW1441" s="116" t="s">
        <v>3681</v>
      </c>
      <c r="AX1441" s="116" t="s">
        <v>3682</v>
      </c>
      <c r="AY1441" s="116" t="s">
        <v>3681</v>
      </c>
      <c r="AZ1441" s="116" t="s">
        <v>3682</v>
      </c>
      <c r="BA1441" s="116" t="str">
        <f t="shared" si="445"/>
        <v>RNN</v>
      </c>
    </row>
    <row r="1442" spans="48:53" hidden="1" x14ac:dyDescent="0.2">
      <c r="AV1442" s="115" t="str">
        <f t="shared" si="444"/>
        <v>RNNHOOPS COMMUNITY GYM</v>
      </c>
      <c r="AW1442" s="116" t="s">
        <v>3683</v>
      </c>
      <c r="AX1442" s="116" t="s">
        <v>3684</v>
      </c>
      <c r="AY1442" s="116" t="s">
        <v>3683</v>
      </c>
      <c r="AZ1442" s="116" t="s">
        <v>3684</v>
      </c>
      <c r="BA1442" s="116" t="str">
        <f t="shared" si="445"/>
        <v>RNN</v>
      </c>
    </row>
    <row r="1443" spans="48:53" ht="12.75" hidden="1" customHeight="1" x14ac:dyDescent="0.2">
      <c r="AV1443" s="115" t="str">
        <f t="shared" si="444"/>
        <v>RNNKESWICK HOSPITAL</v>
      </c>
      <c r="AW1443" s="116" t="s">
        <v>3703</v>
      </c>
      <c r="AX1443" s="116" t="s">
        <v>3704</v>
      </c>
      <c r="AY1443" s="116" t="s">
        <v>3703</v>
      </c>
      <c r="AZ1443" s="116" t="s">
        <v>3704</v>
      </c>
      <c r="BA1443" s="116" t="str">
        <f t="shared" si="445"/>
        <v>RNN</v>
      </c>
    </row>
    <row r="1444" spans="48:53" ht="12.75" hidden="1" customHeight="1" x14ac:dyDescent="0.2">
      <c r="AV1444" s="115" t="str">
        <f t="shared" si="444"/>
        <v>RNNKESWICK MINOR INJURY UNIT</v>
      </c>
      <c r="AW1444" s="116" t="s">
        <v>3728</v>
      </c>
      <c r="AX1444" s="116" t="s">
        <v>3729</v>
      </c>
      <c r="AY1444" s="116" t="s">
        <v>3728</v>
      </c>
      <c r="AZ1444" s="116" t="s">
        <v>3729</v>
      </c>
      <c r="BA1444" s="116" t="str">
        <f t="shared" si="445"/>
        <v>RNN</v>
      </c>
    </row>
    <row r="1445" spans="48:53" ht="12.75" hidden="1" customHeight="1" x14ac:dyDescent="0.2">
      <c r="AV1445" s="115" t="str">
        <f t="shared" si="444"/>
        <v>RNNKESWICK MINOR INJURY UNIT</v>
      </c>
      <c r="AW1445" s="116" t="s">
        <v>3740</v>
      </c>
      <c r="AX1445" s="116" t="s">
        <v>3729</v>
      </c>
      <c r="AY1445" s="116" t="s">
        <v>3740</v>
      </c>
      <c r="AZ1445" s="116" t="s">
        <v>3729</v>
      </c>
      <c r="BA1445" s="116" t="str">
        <f t="shared" si="445"/>
        <v>RNN</v>
      </c>
    </row>
    <row r="1446" spans="48:53" ht="12.75" hidden="1" customHeight="1" x14ac:dyDescent="0.2">
      <c r="AV1446" s="115" t="str">
        <f t="shared" si="444"/>
        <v>RNNKIRKBY STEPHEN</v>
      </c>
      <c r="AW1446" s="116" t="s">
        <v>3741</v>
      </c>
      <c r="AX1446" s="116" t="s">
        <v>3742</v>
      </c>
      <c r="AY1446" s="116" t="s">
        <v>3741</v>
      </c>
      <c r="AZ1446" s="116" t="s">
        <v>3742</v>
      </c>
      <c r="BA1446" s="116" t="str">
        <f t="shared" si="445"/>
        <v>RNN</v>
      </c>
    </row>
    <row r="1447" spans="48:53" hidden="1" x14ac:dyDescent="0.2">
      <c r="AV1447" s="115" t="str">
        <f t="shared" si="444"/>
        <v>RNNLANGDALE UNIT</v>
      </c>
      <c r="AW1447" s="116" t="s">
        <v>3744</v>
      </c>
      <c r="AX1447" s="116" t="s">
        <v>3745</v>
      </c>
      <c r="AY1447" s="116" t="s">
        <v>3744</v>
      </c>
      <c r="AZ1447" s="116" t="s">
        <v>3745</v>
      </c>
      <c r="BA1447" s="116" t="str">
        <f t="shared" si="445"/>
        <v>RNN</v>
      </c>
    </row>
    <row r="1448" spans="48:53" hidden="1" x14ac:dyDescent="0.2">
      <c r="AV1448" s="115" t="str">
        <f t="shared" si="444"/>
        <v>RNNLOCUM, OLDER AGE MH</v>
      </c>
      <c r="AW1448" s="116" t="s">
        <v>3667</v>
      </c>
      <c r="AX1448" s="116" t="s">
        <v>3668</v>
      </c>
      <c r="AY1448" s="116" t="s">
        <v>3667</v>
      </c>
      <c r="AZ1448" s="116" t="s">
        <v>3668</v>
      </c>
      <c r="BA1448" s="116" t="str">
        <f t="shared" si="445"/>
        <v>RNN</v>
      </c>
    </row>
    <row r="1449" spans="48:53" hidden="1" x14ac:dyDescent="0.2">
      <c r="AV1449" s="115" t="str">
        <f t="shared" si="444"/>
        <v>RNNMARY HEWETSON COTTAGE HOSPITAL</v>
      </c>
      <c r="AW1449" s="116" t="s">
        <v>3722</v>
      </c>
      <c r="AX1449" s="116" t="s">
        <v>3723</v>
      </c>
      <c r="AY1449" s="116" t="s">
        <v>3722</v>
      </c>
      <c r="AZ1449" s="116" t="s">
        <v>3723</v>
      </c>
      <c r="BA1449" s="116" t="str">
        <f t="shared" si="445"/>
        <v>RNN</v>
      </c>
    </row>
    <row r="1450" spans="48:53" ht="12.75" hidden="1" customHeight="1" x14ac:dyDescent="0.2">
      <c r="AV1450" s="115" t="str">
        <f t="shared" si="444"/>
        <v>RNNMARYPORT COTTAGE HOSPITAL</v>
      </c>
      <c r="AW1450" s="116" t="s">
        <v>3748</v>
      </c>
      <c r="AX1450" s="116" t="s">
        <v>3749</v>
      </c>
      <c r="AY1450" s="116" t="s">
        <v>3748</v>
      </c>
      <c r="AZ1450" s="116" t="s">
        <v>3749</v>
      </c>
      <c r="BA1450" s="116" t="str">
        <f t="shared" si="445"/>
        <v>RNN</v>
      </c>
    </row>
    <row r="1451" spans="48:53" hidden="1" x14ac:dyDescent="0.2">
      <c r="AV1451" s="115" t="str">
        <f t="shared" si="444"/>
        <v>RNNMARYPORT HOSPITAL</v>
      </c>
      <c r="AW1451" s="116" t="s">
        <v>3714</v>
      </c>
      <c r="AX1451" s="116" t="s">
        <v>3715</v>
      </c>
      <c r="AY1451" s="116" t="s">
        <v>3714</v>
      </c>
      <c r="AZ1451" s="116" t="s">
        <v>3715</v>
      </c>
      <c r="BA1451" s="116" t="str">
        <f t="shared" si="445"/>
        <v>RNN</v>
      </c>
    </row>
    <row r="1452" spans="48:53" hidden="1" x14ac:dyDescent="0.2">
      <c r="AV1452" s="115" t="str">
        <f t="shared" si="444"/>
        <v>RNNMARYPORT MINOR INJURY UNIT</v>
      </c>
      <c r="AW1452" s="116" t="s">
        <v>3751</v>
      </c>
      <c r="AX1452" s="116" t="s">
        <v>3752</v>
      </c>
      <c r="AY1452" s="116" t="s">
        <v>3751</v>
      </c>
      <c r="AZ1452" s="116" t="s">
        <v>3752</v>
      </c>
      <c r="BA1452" s="116" t="str">
        <f t="shared" si="445"/>
        <v>RNN</v>
      </c>
    </row>
    <row r="1453" spans="48:53" ht="12.75" hidden="1" customHeight="1" x14ac:dyDescent="0.2">
      <c r="AV1453" s="115" t="str">
        <f t="shared" si="444"/>
        <v>RNNMARYPORT MINOR INJURY UNIT</v>
      </c>
      <c r="AW1453" s="116" t="s">
        <v>3753</v>
      </c>
      <c r="AX1453" s="116" t="s">
        <v>3752</v>
      </c>
      <c r="AY1453" s="116" t="s">
        <v>3753</v>
      </c>
      <c r="AZ1453" s="116" t="s">
        <v>3752</v>
      </c>
      <c r="BA1453" s="116" t="str">
        <f t="shared" si="445"/>
        <v>RNN</v>
      </c>
    </row>
    <row r="1454" spans="48:53" ht="12.75" hidden="1" customHeight="1" x14ac:dyDescent="0.2">
      <c r="AV1454" s="115" t="str">
        <f t="shared" si="444"/>
        <v>RNNMEADOWBANK</v>
      </c>
      <c r="AW1454" s="116" t="s">
        <v>3685</v>
      </c>
      <c r="AX1454" s="116" t="s">
        <v>3686</v>
      </c>
      <c r="AY1454" s="116" t="s">
        <v>3685</v>
      </c>
      <c r="AZ1454" s="116" t="s">
        <v>3686</v>
      </c>
      <c r="BA1454" s="116" t="str">
        <f t="shared" si="445"/>
        <v>RNN</v>
      </c>
    </row>
    <row r="1455" spans="48:53" ht="12.75" hidden="1" customHeight="1" x14ac:dyDescent="0.2">
      <c r="AV1455" s="115" t="str">
        <f t="shared" si="444"/>
        <v>RNNMILLOM HOSPITAL</v>
      </c>
      <c r="AW1455" s="116" t="s">
        <v>3718</v>
      </c>
      <c r="AX1455" s="116" t="s">
        <v>3719</v>
      </c>
      <c r="AY1455" s="116" t="s">
        <v>3718</v>
      </c>
      <c r="AZ1455" s="116" t="s">
        <v>3719</v>
      </c>
      <c r="BA1455" s="116" t="str">
        <f t="shared" si="445"/>
        <v>RNN</v>
      </c>
    </row>
    <row r="1456" spans="48:53" hidden="1" x14ac:dyDescent="0.2">
      <c r="AV1456" s="115" t="str">
        <f t="shared" si="444"/>
        <v>RNNMILLOM HOSPITAL</v>
      </c>
      <c r="AW1456" s="116" t="s">
        <v>3750</v>
      </c>
      <c r="AX1456" s="116" t="s">
        <v>3719</v>
      </c>
      <c r="AY1456" s="116" t="s">
        <v>3750</v>
      </c>
      <c r="AZ1456" s="116" t="s">
        <v>3719</v>
      </c>
      <c r="BA1456" s="116" t="str">
        <f t="shared" si="445"/>
        <v>RNN</v>
      </c>
    </row>
    <row r="1457" spans="48:53" hidden="1" x14ac:dyDescent="0.2">
      <c r="AV1457" s="115" t="str">
        <f t="shared" ref="AV1457:AV1520" si="446">CONCATENATE(LEFT(AW1457, 3),AX1457)</f>
        <v>RNNORTON LEA</v>
      </c>
      <c r="AW1457" s="116" t="s">
        <v>3701</v>
      </c>
      <c r="AX1457" s="116" t="s">
        <v>3702</v>
      </c>
      <c r="AY1457" s="116" t="s">
        <v>3701</v>
      </c>
      <c r="AZ1457" s="116" t="s">
        <v>3702</v>
      </c>
      <c r="BA1457" s="116" t="str">
        <f t="shared" ref="BA1457:BA1520" si="447">LEFT(AY1457,3)</f>
        <v>RNN</v>
      </c>
    </row>
    <row r="1458" spans="48:53" hidden="1" x14ac:dyDescent="0.2">
      <c r="AV1458" s="115" t="str">
        <f t="shared" si="446"/>
        <v>RNNORTON LEA</v>
      </c>
      <c r="AW1458" s="116" t="s">
        <v>3709</v>
      </c>
      <c r="AX1458" s="116" t="s">
        <v>3702</v>
      </c>
      <c r="AY1458" s="116" t="s">
        <v>3709</v>
      </c>
      <c r="AZ1458" s="116" t="s">
        <v>3702</v>
      </c>
      <c r="BA1458" s="116" t="str">
        <f t="shared" si="447"/>
        <v>RNN</v>
      </c>
    </row>
    <row r="1459" spans="48:53" ht="12.75" hidden="1" customHeight="1" x14ac:dyDescent="0.2">
      <c r="AV1459" s="115" t="str">
        <f t="shared" si="446"/>
        <v>RNNORTON LEA (ORTON RD)</v>
      </c>
      <c r="AW1459" s="116" t="s">
        <v>3687</v>
      </c>
      <c r="AX1459" s="116" t="s">
        <v>3688</v>
      </c>
      <c r="AY1459" s="116" t="s">
        <v>3687</v>
      </c>
      <c r="AZ1459" s="116" t="s">
        <v>3688</v>
      </c>
      <c r="BA1459" s="116" t="str">
        <f t="shared" si="447"/>
        <v>RNN</v>
      </c>
    </row>
    <row r="1460" spans="48:53" ht="12.75" hidden="1" customHeight="1" x14ac:dyDescent="0.2">
      <c r="AV1460" s="115" t="str">
        <f t="shared" si="446"/>
        <v>RNNPENRITH HOSPITAL</v>
      </c>
      <c r="AW1460" s="116" t="s">
        <v>3705</v>
      </c>
      <c r="AX1460" s="116" t="s">
        <v>3706</v>
      </c>
      <c r="AY1460" s="116" t="s">
        <v>3705</v>
      </c>
      <c r="AZ1460" s="116" t="s">
        <v>3706</v>
      </c>
      <c r="BA1460" s="116" t="str">
        <f t="shared" si="447"/>
        <v>RNN</v>
      </c>
    </row>
    <row r="1461" spans="48:53" ht="12.75" hidden="1" customHeight="1" x14ac:dyDescent="0.2">
      <c r="AV1461" s="115" t="str">
        <f t="shared" si="446"/>
        <v>RNNPENRITH HOSPITAL</v>
      </c>
      <c r="AW1461" s="116" t="s">
        <v>3743</v>
      </c>
      <c r="AX1461" s="116" t="s">
        <v>3706</v>
      </c>
      <c r="AY1461" s="116" t="s">
        <v>3743</v>
      </c>
      <c r="AZ1461" s="116" t="s">
        <v>3706</v>
      </c>
      <c r="BA1461" s="116" t="str">
        <f t="shared" si="447"/>
        <v>RNN</v>
      </c>
    </row>
    <row r="1462" spans="48:53" ht="12.75" hidden="1" customHeight="1" x14ac:dyDescent="0.2">
      <c r="AV1462" s="115" t="str">
        <f t="shared" si="446"/>
        <v>RNNPENRITH MINOR INJURY UNIT</v>
      </c>
      <c r="AW1462" s="116" t="s">
        <v>3756</v>
      </c>
      <c r="AX1462" s="116" t="s">
        <v>3757</v>
      </c>
      <c r="AY1462" s="116" t="s">
        <v>3756</v>
      </c>
      <c r="AZ1462" s="116" t="s">
        <v>3757</v>
      </c>
      <c r="BA1462" s="116" t="str">
        <f t="shared" si="447"/>
        <v>RNN</v>
      </c>
    </row>
    <row r="1463" spans="48:53" ht="12.75" hidden="1" customHeight="1" x14ac:dyDescent="0.2">
      <c r="AV1463" s="115" t="str">
        <f t="shared" si="446"/>
        <v>RNNPUBLIC HEALTH DEVELOPMENT UNIT</v>
      </c>
      <c r="AW1463" s="116" t="s">
        <v>3689</v>
      </c>
      <c r="AX1463" s="116" t="s">
        <v>3690</v>
      </c>
      <c r="AY1463" s="116" t="s">
        <v>3689</v>
      </c>
      <c r="AZ1463" s="116" t="s">
        <v>3690</v>
      </c>
      <c r="BA1463" s="116" t="str">
        <f t="shared" si="447"/>
        <v>RNN</v>
      </c>
    </row>
    <row r="1464" spans="48:53" ht="12.75" hidden="1" customHeight="1" x14ac:dyDescent="0.2">
      <c r="AV1464" s="115" t="str">
        <f t="shared" si="446"/>
        <v>RNNROSEHILL BUILDING</v>
      </c>
      <c r="AW1464" s="116" t="s">
        <v>3665</v>
      </c>
      <c r="AX1464" s="116" t="s">
        <v>3666</v>
      </c>
      <c r="AY1464" s="116" t="s">
        <v>3665</v>
      </c>
      <c r="AZ1464" s="116" t="s">
        <v>3666</v>
      </c>
      <c r="BA1464" s="116" t="str">
        <f t="shared" si="447"/>
        <v>RNN</v>
      </c>
    </row>
    <row r="1465" spans="48:53" ht="12.75" hidden="1" customHeight="1" x14ac:dyDescent="0.2">
      <c r="AV1465" s="115" t="str">
        <f t="shared" si="446"/>
        <v>RNNRUTH LANCASTER JAMES HOSPITAL</v>
      </c>
      <c r="AW1465" s="116" t="s">
        <v>3762</v>
      </c>
      <c r="AX1465" s="116" t="s">
        <v>3763</v>
      </c>
      <c r="AY1465" s="116" t="s">
        <v>3762</v>
      </c>
      <c r="AZ1465" s="116" t="s">
        <v>3763</v>
      </c>
      <c r="BA1465" s="116" t="str">
        <f t="shared" si="447"/>
        <v>RNN</v>
      </c>
    </row>
    <row r="1466" spans="48:53" ht="12.75" hidden="1" customHeight="1" x14ac:dyDescent="0.2">
      <c r="AV1466" s="115" t="str">
        <f t="shared" si="446"/>
        <v>RNNSEACROFT</v>
      </c>
      <c r="AW1466" s="116" t="s">
        <v>3720</v>
      </c>
      <c r="AX1466" s="116" t="s">
        <v>3721</v>
      </c>
      <c r="AY1466" s="116" t="s">
        <v>3720</v>
      </c>
      <c r="AZ1466" s="116" t="s">
        <v>3721</v>
      </c>
      <c r="BA1466" s="116" t="str">
        <f t="shared" si="447"/>
        <v>RNN</v>
      </c>
    </row>
    <row r="1467" spans="48:53" ht="12.75" hidden="1" customHeight="1" x14ac:dyDescent="0.2">
      <c r="AV1467" s="115" t="str">
        <f t="shared" si="446"/>
        <v>RNNSEACROFT</v>
      </c>
      <c r="AW1467" s="116" t="s">
        <v>3735</v>
      </c>
      <c r="AX1467" s="116" t="s">
        <v>3721</v>
      </c>
      <c r="AY1467" s="116" t="s">
        <v>3735</v>
      </c>
      <c r="AZ1467" s="116" t="s">
        <v>3721</v>
      </c>
      <c r="BA1467" s="116" t="str">
        <f t="shared" si="447"/>
        <v>RNN</v>
      </c>
    </row>
    <row r="1468" spans="48:53" ht="12.75" hidden="1" customHeight="1" x14ac:dyDescent="0.2">
      <c r="AV1468" s="115" t="str">
        <f t="shared" si="446"/>
        <v>RNNSEASCALE</v>
      </c>
      <c r="AW1468" s="116" t="s">
        <v>3767</v>
      </c>
      <c r="AX1468" s="116" t="s">
        <v>3768</v>
      </c>
      <c r="AY1468" s="116" t="s">
        <v>3767</v>
      </c>
      <c r="AZ1468" s="116" t="s">
        <v>3768</v>
      </c>
      <c r="BA1468" s="116" t="str">
        <f t="shared" si="447"/>
        <v>RNN</v>
      </c>
    </row>
    <row r="1469" spans="48:53" ht="12.75" hidden="1" customHeight="1" x14ac:dyDescent="0.2">
      <c r="AV1469" s="115" t="str">
        <f t="shared" si="446"/>
        <v>RNNTENTERFIELD</v>
      </c>
      <c r="AW1469" s="116" t="s">
        <v>3691</v>
      </c>
      <c r="AX1469" s="116" t="s">
        <v>3692</v>
      </c>
      <c r="AY1469" s="116" t="s">
        <v>3691</v>
      </c>
      <c r="AZ1469" s="116" t="s">
        <v>3692</v>
      </c>
      <c r="BA1469" s="116" t="str">
        <f t="shared" si="447"/>
        <v>RNN</v>
      </c>
    </row>
    <row r="1470" spans="48:53" ht="12.75" hidden="1" customHeight="1" x14ac:dyDescent="0.2">
      <c r="AV1470" s="115" t="str">
        <f t="shared" si="446"/>
        <v>RNNTHE LAKELANDS UNIT</v>
      </c>
      <c r="AW1470" s="116" t="s">
        <v>3746</v>
      </c>
      <c r="AX1470" s="116" t="s">
        <v>3747</v>
      </c>
      <c r="AY1470" s="116" t="s">
        <v>3746</v>
      </c>
      <c r="AZ1470" s="116" t="s">
        <v>3747</v>
      </c>
      <c r="BA1470" s="116" t="str">
        <f t="shared" si="447"/>
        <v>RNN</v>
      </c>
    </row>
    <row r="1471" spans="48:53" ht="12.75" hidden="1" customHeight="1" x14ac:dyDescent="0.2">
      <c r="AV1471" s="115" t="str">
        <f t="shared" si="446"/>
        <v>RNNTHIRLMERE SUITE</v>
      </c>
      <c r="AW1471" s="116" t="s">
        <v>3765</v>
      </c>
      <c r="AX1471" s="116" t="s">
        <v>3766</v>
      </c>
      <c r="AY1471" s="116" t="s">
        <v>3765</v>
      </c>
      <c r="AZ1471" s="116" t="s">
        <v>3766</v>
      </c>
      <c r="BA1471" s="116" t="str">
        <f t="shared" si="447"/>
        <v>RNN</v>
      </c>
    </row>
    <row r="1472" spans="48:53" hidden="1" x14ac:dyDescent="0.2">
      <c r="AV1472" s="115" t="str">
        <f t="shared" si="446"/>
        <v>RNNWEST CUMBERLAND HOSPITAL</v>
      </c>
      <c r="AW1472" s="116" t="s">
        <v>3712</v>
      </c>
      <c r="AX1472" s="116" t="s">
        <v>3713</v>
      </c>
      <c r="AY1472" s="116" t="s">
        <v>3712</v>
      </c>
      <c r="AZ1472" s="116" t="s">
        <v>3713</v>
      </c>
      <c r="BA1472" s="116" t="str">
        <f t="shared" si="447"/>
        <v>RNN</v>
      </c>
    </row>
    <row r="1473" spans="48:53" hidden="1" x14ac:dyDescent="0.2">
      <c r="AV1473" s="115" t="str">
        <f t="shared" si="446"/>
        <v>RNNWESTMORLAND GENERAL HOSPITAL</v>
      </c>
      <c r="AW1473" s="116" t="s">
        <v>3771</v>
      </c>
      <c r="AX1473" s="116" t="s">
        <v>3772</v>
      </c>
      <c r="AY1473" s="116" t="s">
        <v>3771</v>
      </c>
      <c r="AZ1473" s="116" t="s">
        <v>3772</v>
      </c>
      <c r="BA1473" s="116" t="str">
        <f t="shared" si="447"/>
        <v>RNN</v>
      </c>
    </row>
    <row r="1474" spans="48:53" ht="12.75" hidden="1" customHeight="1" x14ac:dyDescent="0.2">
      <c r="AV1474" s="115" t="str">
        <f t="shared" si="446"/>
        <v>RNNWIGTON HOSPITAL</v>
      </c>
      <c r="AW1474" s="116" t="s">
        <v>3710</v>
      </c>
      <c r="AX1474" s="116" t="s">
        <v>3711</v>
      </c>
      <c r="AY1474" s="116" t="s">
        <v>3710</v>
      </c>
      <c r="AZ1474" s="116" t="s">
        <v>3711</v>
      </c>
      <c r="BA1474" s="116" t="str">
        <f t="shared" si="447"/>
        <v>RNN</v>
      </c>
    </row>
    <row r="1475" spans="48:53" ht="12.75" hidden="1" customHeight="1" x14ac:dyDescent="0.2">
      <c r="AV1475" s="115" t="str">
        <f t="shared" si="446"/>
        <v>RNNWIGTON HOSPITAL</v>
      </c>
      <c r="AW1475" s="116" t="s">
        <v>3773</v>
      </c>
      <c r="AX1475" s="116" t="s">
        <v>3711</v>
      </c>
      <c r="AY1475" s="116" t="s">
        <v>3773</v>
      </c>
      <c r="AZ1475" s="116" t="s">
        <v>3711</v>
      </c>
      <c r="BA1475" s="116" t="str">
        <f t="shared" si="447"/>
        <v>RNN</v>
      </c>
    </row>
    <row r="1476" spans="48:53" ht="12.75" hidden="1" customHeight="1" x14ac:dyDescent="0.2">
      <c r="AV1476" s="115" t="str">
        <f t="shared" si="446"/>
        <v>RNNWORKINGTON COMMUNITY HOSPITAL</v>
      </c>
      <c r="AW1476" s="116" t="s">
        <v>3669</v>
      </c>
      <c r="AX1476" s="116" t="s">
        <v>3670</v>
      </c>
      <c r="AY1476" s="116" t="s">
        <v>3669</v>
      </c>
      <c r="AZ1476" s="116" t="s">
        <v>3670</v>
      </c>
      <c r="BA1476" s="116" t="str">
        <f t="shared" si="447"/>
        <v>RNN</v>
      </c>
    </row>
    <row r="1477" spans="48:53" ht="15" hidden="1" customHeight="1" x14ac:dyDescent="0.2">
      <c r="AV1477" s="115" t="str">
        <f t="shared" si="446"/>
        <v>RNQKETTERING GENERAL HOSPITAL - RNQ51</v>
      </c>
      <c r="AW1477" s="116" t="s">
        <v>768</v>
      </c>
      <c r="AX1477" s="116" t="s">
        <v>10513</v>
      </c>
      <c r="AY1477" s="116" t="s">
        <v>768</v>
      </c>
      <c r="AZ1477" s="116" t="s">
        <v>2010</v>
      </c>
      <c r="BA1477" s="116" t="str">
        <f t="shared" si="447"/>
        <v>RNQ</v>
      </c>
    </row>
    <row r="1478" spans="48:53" hidden="1" x14ac:dyDescent="0.2">
      <c r="AV1478" s="115" t="str">
        <f t="shared" si="446"/>
        <v>RNQNUFFIELD DIAGNOSTIC CENTRE - RNQ97</v>
      </c>
      <c r="AW1478" s="116" t="s">
        <v>769</v>
      </c>
      <c r="AX1478" s="116" t="s">
        <v>10514</v>
      </c>
      <c r="AY1478" s="116" t="s">
        <v>769</v>
      </c>
      <c r="AZ1478" s="116" t="s">
        <v>9319</v>
      </c>
      <c r="BA1478" s="116" t="str">
        <f t="shared" si="447"/>
        <v>RNQ</v>
      </c>
    </row>
    <row r="1479" spans="48:53" ht="12.75" hidden="1" customHeight="1" x14ac:dyDescent="0.2">
      <c r="AV1479" s="115" t="str">
        <f t="shared" si="446"/>
        <v>RNSDANETRE HOSPITAL (OUT-PATIENTS) - RNS04</v>
      </c>
      <c r="AW1479" s="116" t="s">
        <v>770</v>
      </c>
      <c r="AX1479" s="116" t="s">
        <v>10515</v>
      </c>
      <c r="AY1479" s="116" t="s">
        <v>770</v>
      </c>
      <c r="AZ1479" s="116" t="s">
        <v>9320</v>
      </c>
      <c r="BA1479" s="116" t="str">
        <f t="shared" si="447"/>
        <v>RNS</v>
      </c>
    </row>
    <row r="1480" spans="48:53" ht="12.75" hidden="1" customHeight="1" x14ac:dyDescent="0.2">
      <c r="AV1480" s="115" t="str">
        <f t="shared" si="446"/>
        <v>RNSDAVENTRY HEALTH CENTRE (ACUTE) - RNS94</v>
      </c>
      <c r="AW1480" s="116" t="s">
        <v>771</v>
      </c>
      <c r="AX1480" s="116" t="s">
        <v>10516</v>
      </c>
      <c r="AY1480" s="116" t="s">
        <v>771</v>
      </c>
      <c r="AZ1480" s="116" t="s">
        <v>9321</v>
      </c>
      <c r="BA1480" s="116" t="str">
        <f t="shared" si="447"/>
        <v>RNS</v>
      </c>
    </row>
    <row r="1481" spans="48:53" ht="12.75" hidden="1" customHeight="1" x14ac:dyDescent="0.2">
      <c r="AV1481" s="115" t="str">
        <f t="shared" si="446"/>
        <v>RNSNORTHAMPTON GENERAL HOSPITAL (ACUTE) - RNS01</v>
      </c>
      <c r="AW1481" s="116" t="s">
        <v>772</v>
      </c>
      <c r="AX1481" s="116" t="s">
        <v>10517</v>
      </c>
      <c r="AY1481" s="116" t="s">
        <v>772</v>
      </c>
      <c r="AZ1481" s="116" t="s">
        <v>9322</v>
      </c>
      <c r="BA1481" s="116" t="str">
        <f t="shared" si="447"/>
        <v>RNS</v>
      </c>
    </row>
    <row r="1482" spans="48:53" ht="12.75" hidden="1" customHeight="1" x14ac:dyDescent="0.2">
      <c r="AV1482" s="115" t="str">
        <f t="shared" si="446"/>
        <v>RNSST EDMUND'S HOSPITAL - RNS02</v>
      </c>
      <c r="AW1482" s="116" t="s">
        <v>773</v>
      </c>
      <c r="AX1482" s="116" t="s">
        <v>10518</v>
      </c>
      <c r="AY1482" s="116" t="s">
        <v>773</v>
      </c>
      <c r="AZ1482" s="116" t="s">
        <v>9323</v>
      </c>
      <c r="BA1482" s="116" t="str">
        <f t="shared" si="447"/>
        <v>RNS</v>
      </c>
    </row>
    <row r="1483" spans="48:53" ht="12.75" hidden="1" customHeight="1" x14ac:dyDescent="0.2">
      <c r="AV1483" s="115" t="str">
        <f t="shared" si="446"/>
        <v>RNUABINGDON COMMUNITY HOSPITAL</v>
      </c>
      <c r="AW1483" s="116" t="s">
        <v>3820</v>
      </c>
      <c r="AX1483" s="116" t="s">
        <v>3821</v>
      </c>
      <c r="AY1483" s="116" t="s">
        <v>3820</v>
      </c>
      <c r="AZ1483" s="116" t="s">
        <v>3821</v>
      </c>
      <c r="BA1483" s="116" t="str">
        <f t="shared" si="447"/>
        <v>RNU</v>
      </c>
    </row>
    <row r="1484" spans="48:53" hidden="1" x14ac:dyDescent="0.2">
      <c r="AV1484" s="115" t="str">
        <f t="shared" si="446"/>
        <v>RNUBICESTER COMMUNITY HOSPITAL</v>
      </c>
      <c r="AW1484" s="116" t="s">
        <v>3800</v>
      </c>
      <c r="AX1484" s="116" t="s">
        <v>3801</v>
      </c>
      <c r="AY1484" s="116" t="s">
        <v>3800</v>
      </c>
      <c r="AZ1484" s="116" t="s">
        <v>3801</v>
      </c>
      <c r="BA1484" s="116" t="str">
        <f t="shared" si="447"/>
        <v>RNU</v>
      </c>
    </row>
    <row r="1485" spans="48:53" ht="12.75" hidden="1" customHeight="1" x14ac:dyDescent="0.2">
      <c r="AV1485" s="115" t="str">
        <f t="shared" si="446"/>
        <v>RNUCHIPPING NORTON COMMUNITY HOSPITAL</v>
      </c>
      <c r="AW1485" s="116" t="s">
        <v>3802</v>
      </c>
      <c r="AX1485" s="116" t="s">
        <v>3803</v>
      </c>
      <c r="AY1485" s="116" t="s">
        <v>3802</v>
      </c>
      <c r="AZ1485" s="116" t="s">
        <v>3803</v>
      </c>
      <c r="BA1485" s="116" t="str">
        <f t="shared" si="447"/>
        <v>RNU</v>
      </c>
    </row>
    <row r="1486" spans="48:53" ht="12.75" hidden="1" customHeight="1" x14ac:dyDescent="0.2">
      <c r="AV1486" s="115" t="str">
        <f t="shared" si="446"/>
        <v>RNUCLEMENTS MEWS</v>
      </c>
      <c r="AW1486" s="116" t="s">
        <v>3774</v>
      </c>
      <c r="AX1486" s="116" t="s">
        <v>3775</v>
      </c>
      <c r="AY1486" s="116" t="s">
        <v>3774</v>
      </c>
      <c r="AZ1486" s="116" t="s">
        <v>3775</v>
      </c>
      <c r="BA1486" s="116" t="str">
        <f t="shared" si="447"/>
        <v>RNU</v>
      </c>
    </row>
    <row r="1487" spans="48:53" ht="12.75" hidden="1" customHeight="1" x14ac:dyDescent="0.2">
      <c r="AV1487" s="115" t="str">
        <f t="shared" si="446"/>
        <v>RNUCPSU</v>
      </c>
      <c r="AW1487" s="116" t="s">
        <v>3792</v>
      </c>
      <c r="AX1487" s="116" t="s">
        <v>3793</v>
      </c>
      <c r="AY1487" s="116" t="s">
        <v>3792</v>
      </c>
      <c r="AZ1487" s="116" t="s">
        <v>3793</v>
      </c>
      <c r="BA1487" s="116" t="str">
        <f t="shared" si="447"/>
        <v>RNU</v>
      </c>
    </row>
    <row r="1488" spans="48:53" hidden="1" x14ac:dyDescent="0.2">
      <c r="AV1488" s="115" t="str">
        <f t="shared" si="446"/>
        <v>RNUDIDCOT COMMUNITY HOSPITAL</v>
      </c>
      <c r="AW1488" s="116" t="s">
        <v>3804</v>
      </c>
      <c r="AX1488" s="116" t="s">
        <v>3805</v>
      </c>
      <c r="AY1488" s="116" t="s">
        <v>3804</v>
      </c>
      <c r="AZ1488" s="116" t="s">
        <v>3805</v>
      </c>
      <c r="BA1488" s="116" t="str">
        <f t="shared" si="447"/>
        <v>RNU</v>
      </c>
    </row>
    <row r="1489" spans="48:53" ht="12.75" hidden="1" customHeight="1" x14ac:dyDescent="0.2">
      <c r="AV1489" s="115" t="str">
        <f t="shared" si="446"/>
        <v>RNUEMERGENCY MEDICAL TREATMENT UNIT</v>
      </c>
      <c r="AW1489" s="116" t="s">
        <v>3838</v>
      </c>
      <c r="AX1489" s="116" t="s">
        <v>3839</v>
      </c>
      <c r="AY1489" s="116" t="s">
        <v>3838</v>
      </c>
      <c r="AZ1489" s="116" t="s">
        <v>3839</v>
      </c>
      <c r="BA1489" s="116" t="str">
        <f t="shared" si="447"/>
        <v>RNU</v>
      </c>
    </row>
    <row r="1490" spans="48:53" ht="12.75" hidden="1" customHeight="1" x14ac:dyDescent="0.2">
      <c r="AV1490" s="115" t="str">
        <f t="shared" si="446"/>
        <v>RNUFARINGDON DAY HOSPITAL</v>
      </c>
      <c r="AW1490" s="116" t="s">
        <v>3806</v>
      </c>
      <c r="AX1490" s="116" t="s">
        <v>3807</v>
      </c>
      <c r="AY1490" s="116" t="s">
        <v>3806</v>
      </c>
      <c r="AZ1490" s="116" t="s">
        <v>3807</v>
      </c>
      <c r="BA1490" s="116" t="str">
        <f t="shared" si="447"/>
        <v>RNU</v>
      </c>
    </row>
    <row r="1491" spans="48:53" ht="12.75" hidden="1" customHeight="1" x14ac:dyDescent="0.2">
      <c r="AV1491" s="115" t="str">
        <f t="shared" si="446"/>
        <v>RNUHALEACRE UNIT</v>
      </c>
      <c r="AW1491" s="116" t="s">
        <v>3790</v>
      </c>
      <c r="AX1491" s="116" t="s">
        <v>3791</v>
      </c>
      <c r="AY1491" s="116" t="s">
        <v>3790</v>
      </c>
      <c r="AZ1491" s="116" t="s">
        <v>3791</v>
      </c>
      <c r="BA1491" s="116" t="str">
        <f t="shared" si="447"/>
        <v>RNU</v>
      </c>
    </row>
    <row r="1492" spans="48:53" hidden="1" x14ac:dyDescent="0.2">
      <c r="AV1492" s="115" t="str">
        <f t="shared" si="446"/>
        <v>RNUHEALTHY MINDS</v>
      </c>
      <c r="AW1492" s="116" t="s">
        <v>3826</v>
      </c>
      <c r="AX1492" s="116" t="s">
        <v>3827</v>
      </c>
      <c r="AY1492" s="116" t="s">
        <v>3826</v>
      </c>
      <c r="AZ1492" s="116" t="s">
        <v>3827</v>
      </c>
      <c r="BA1492" s="116" t="str">
        <f t="shared" si="447"/>
        <v>RNU</v>
      </c>
    </row>
    <row r="1493" spans="48:53" hidden="1" x14ac:dyDescent="0.2">
      <c r="AV1493" s="115" t="str">
        <f t="shared" si="446"/>
        <v>RNUHIGHFIELD ADOLESCENT UNIT</v>
      </c>
      <c r="AW1493" s="116" t="s">
        <v>3780</v>
      </c>
      <c r="AX1493" s="116" t="s">
        <v>3781</v>
      </c>
      <c r="AY1493" s="116" t="s">
        <v>3780</v>
      </c>
      <c r="AZ1493" s="116" t="s">
        <v>3781</v>
      </c>
      <c r="BA1493" s="116" t="str">
        <f t="shared" si="447"/>
        <v>RNU</v>
      </c>
    </row>
    <row r="1494" spans="48:53" hidden="1" x14ac:dyDescent="0.2">
      <c r="AV1494" s="115" t="str">
        <f t="shared" si="446"/>
        <v>RNUHORTON GENERAL HOSPITAL</v>
      </c>
      <c r="AW1494" s="116" t="s">
        <v>3828</v>
      </c>
      <c r="AX1494" s="116" t="s">
        <v>3829</v>
      </c>
      <c r="AY1494" s="116" t="s">
        <v>3828</v>
      </c>
      <c r="AZ1494" s="116" t="s">
        <v>3829</v>
      </c>
      <c r="BA1494" s="116" t="str">
        <f t="shared" si="447"/>
        <v>RNU</v>
      </c>
    </row>
    <row r="1495" spans="48:53" hidden="1" x14ac:dyDescent="0.2">
      <c r="AV1495" s="115" t="str">
        <f t="shared" si="446"/>
        <v>RNUJOHN HAMPDEN UNIT</v>
      </c>
      <c r="AW1495" s="116" t="s">
        <v>3788</v>
      </c>
      <c r="AX1495" s="116" t="s">
        <v>3789</v>
      </c>
      <c r="AY1495" s="116" t="s">
        <v>3788</v>
      </c>
      <c r="AZ1495" s="116" t="s">
        <v>3789</v>
      </c>
      <c r="BA1495" s="116" t="str">
        <f t="shared" si="447"/>
        <v>RNU</v>
      </c>
    </row>
    <row r="1496" spans="48:53" hidden="1" x14ac:dyDescent="0.2">
      <c r="AV1496" s="115" t="str">
        <f t="shared" si="446"/>
        <v>RNULITTLEMORE MENTAL HEALTH CENTRE</v>
      </c>
      <c r="AW1496" s="116" t="s">
        <v>8867</v>
      </c>
      <c r="AX1496" s="116" t="s">
        <v>8868</v>
      </c>
      <c r="AY1496" s="116" t="s">
        <v>8867</v>
      </c>
      <c r="AZ1496" s="116" t="s">
        <v>8868</v>
      </c>
      <c r="BA1496" s="116" t="str">
        <f t="shared" si="447"/>
        <v>RNU</v>
      </c>
    </row>
    <row r="1497" spans="48:53" ht="15" hidden="1" customHeight="1" x14ac:dyDescent="0.2">
      <c r="AV1497" s="115" t="str">
        <f t="shared" si="446"/>
        <v>RNUMARLBOROUGH COMMUNITY CAMHS</v>
      </c>
      <c r="AW1497" s="116" t="s">
        <v>9003</v>
      </c>
      <c r="AX1497" s="116" t="s">
        <v>9004</v>
      </c>
      <c r="AY1497" s="116" t="s">
        <v>9003</v>
      </c>
      <c r="AZ1497" s="116" t="s">
        <v>9004</v>
      </c>
      <c r="BA1497" s="116" t="str">
        <f t="shared" si="447"/>
        <v>RNU</v>
      </c>
    </row>
    <row r="1498" spans="48:53" hidden="1" x14ac:dyDescent="0.2">
      <c r="AV1498" s="115" t="str">
        <f t="shared" si="446"/>
        <v>RNUMARLBOROUGH HOUSE</v>
      </c>
      <c r="AW1498" s="116" t="s">
        <v>8869</v>
      </c>
      <c r="AX1498" s="116" t="s">
        <v>8870</v>
      </c>
      <c r="AY1498" s="116" t="s">
        <v>8869</v>
      </c>
      <c r="AZ1498" s="116" t="s">
        <v>8870</v>
      </c>
      <c r="BA1498" s="116" t="str">
        <f t="shared" si="447"/>
        <v>RNU</v>
      </c>
    </row>
    <row r="1499" spans="48:53" hidden="1" x14ac:dyDescent="0.2">
      <c r="AV1499" s="115" t="str">
        <f t="shared" si="446"/>
        <v>RNUMENTAL HEALTH</v>
      </c>
      <c r="AW1499" s="116" t="s">
        <v>3836</v>
      </c>
      <c r="AX1499" s="116" t="s">
        <v>3837</v>
      </c>
      <c r="AY1499" s="116" t="s">
        <v>3836</v>
      </c>
      <c r="AZ1499" s="116" t="s">
        <v>3837</v>
      </c>
      <c r="BA1499" s="116" t="str">
        <f t="shared" si="447"/>
        <v>RNU</v>
      </c>
    </row>
    <row r="1500" spans="48:53" hidden="1" x14ac:dyDescent="0.2">
      <c r="AV1500" s="115" t="str">
        <f t="shared" si="446"/>
        <v>RNUMOORVIEW</v>
      </c>
      <c r="AW1500" s="116" t="s">
        <v>3786</v>
      </c>
      <c r="AX1500" s="116" t="s">
        <v>3787</v>
      </c>
      <c r="AY1500" s="116" t="s">
        <v>3786</v>
      </c>
      <c r="AZ1500" s="116" t="s">
        <v>3787</v>
      </c>
      <c r="BA1500" s="116" t="str">
        <f t="shared" si="447"/>
        <v>RNU</v>
      </c>
    </row>
    <row r="1501" spans="48:53" ht="12.75" hidden="1" customHeight="1" x14ac:dyDescent="0.2">
      <c r="AV1501" s="115" t="str">
        <f t="shared" si="446"/>
        <v>RNUNHS OXFORDSHIRE</v>
      </c>
      <c r="AW1501" s="116" t="s">
        <v>3812</v>
      </c>
      <c r="AX1501" s="116" t="s">
        <v>3813</v>
      </c>
      <c r="AY1501" s="116" t="s">
        <v>3812</v>
      </c>
      <c r="AZ1501" s="116" t="s">
        <v>3813</v>
      </c>
      <c r="BA1501" s="116" t="str">
        <f t="shared" si="447"/>
        <v>RNU</v>
      </c>
    </row>
    <row r="1502" spans="48:53" hidden="1" x14ac:dyDescent="0.2">
      <c r="AV1502" s="115" t="str">
        <f t="shared" si="446"/>
        <v>RNUOCHPS</v>
      </c>
      <c r="AW1502" s="116" t="s">
        <v>3830</v>
      </c>
      <c r="AX1502" s="116" t="s">
        <v>3831</v>
      </c>
      <c r="AY1502" s="116" t="s">
        <v>3830</v>
      </c>
      <c r="AZ1502" s="116" t="s">
        <v>3831</v>
      </c>
      <c r="BA1502" s="116" t="str">
        <f t="shared" si="447"/>
        <v>RNU</v>
      </c>
    </row>
    <row r="1503" spans="48:53" hidden="1" x14ac:dyDescent="0.2">
      <c r="AV1503" s="115" t="str">
        <f t="shared" si="446"/>
        <v>RNUOXFORD CITY COMMUNITY HOSPITAL</v>
      </c>
      <c r="AW1503" s="116" t="s">
        <v>3808</v>
      </c>
      <c r="AX1503" s="116" t="s">
        <v>3809</v>
      </c>
      <c r="AY1503" s="116" t="s">
        <v>3808</v>
      </c>
      <c r="AZ1503" s="116" t="s">
        <v>3809</v>
      </c>
      <c r="BA1503" s="116" t="str">
        <f t="shared" si="447"/>
        <v>RNU</v>
      </c>
    </row>
    <row r="1504" spans="48:53" hidden="1" x14ac:dyDescent="0.2">
      <c r="AV1504" s="115" t="str">
        <f t="shared" si="446"/>
        <v>RNUOXFORDSHIRE C&amp;B MSK HUB</v>
      </c>
      <c r="AW1504" s="116" t="s">
        <v>3810</v>
      </c>
      <c r="AX1504" s="116" t="s">
        <v>3811</v>
      </c>
      <c r="AY1504" s="116" t="s">
        <v>3810</v>
      </c>
      <c r="AZ1504" s="116" t="s">
        <v>3811</v>
      </c>
      <c r="BA1504" s="116" t="str">
        <f t="shared" si="447"/>
        <v>RNU</v>
      </c>
    </row>
    <row r="1505" spans="48:53" hidden="1" x14ac:dyDescent="0.2">
      <c r="AV1505" s="115" t="str">
        <f t="shared" si="446"/>
        <v>RNURIVERSDALE</v>
      </c>
      <c r="AW1505" s="116" t="s">
        <v>3776</v>
      </c>
      <c r="AX1505" s="116" t="s">
        <v>3777</v>
      </c>
      <c r="AY1505" s="116" t="s">
        <v>3776</v>
      </c>
      <c r="AZ1505" s="116" t="s">
        <v>3777</v>
      </c>
      <c r="BA1505" s="116" t="str">
        <f t="shared" si="447"/>
        <v>RNU</v>
      </c>
    </row>
    <row r="1506" spans="48:53" hidden="1" x14ac:dyDescent="0.2">
      <c r="AV1506" s="115" t="str">
        <f t="shared" si="446"/>
        <v>RNUSALISBURY DISTRICT HOSPITAL</v>
      </c>
      <c r="AW1506" s="116" t="s">
        <v>3798</v>
      </c>
      <c r="AX1506" s="116" t="s">
        <v>3799</v>
      </c>
      <c r="AY1506" s="116" t="s">
        <v>3798</v>
      </c>
      <c r="AZ1506" s="116" t="s">
        <v>3799</v>
      </c>
      <c r="BA1506" s="116" t="str">
        <f t="shared" si="447"/>
        <v>RNU</v>
      </c>
    </row>
    <row r="1507" spans="48:53" hidden="1" x14ac:dyDescent="0.2">
      <c r="AV1507" s="115" t="str">
        <f t="shared" si="446"/>
        <v>RNUSAVERNAKE HOSPITAL</v>
      </c>
      <c r="AW1507" s="116" t="s">
        <v>3796</v>
      </c>
      <c r="AX1507" s="116" t="s">
        <v>3797</v>
      </c>
      <c r="AY1507" s="116" t="s">
        <v>3796</v>
      </c>
      <c r="AZ1507" s="116" t="s">
        <v>3797</v>
      </c>
      <c r="BA1507" s="116" t="str">
        <f t="shared" si="447"/>
        <v>RNU</v>
      </c>
    </row>
    <row r="1508" spans="48:53" hidden="1" x14ac:dyDescent="0.2">
      <c r="AV1508" s="115" t="str">
        <f t="shared" si="446"/>
        <v>RNUSHRUBLANDS</v>
      </c>
      <c r="AW1508" s="116" t="s">
        <v>3778</v>
      </c>
      <c r="AX1508" s="116" t="s">
        <v>3779</v>
      </c>
      <c r="AY1508" s="116" t="s">
        <v>3778</v>
      </c>
      <c r="AZ1508" s="116" t="s">
        <v>3779</v>
      </c>
      <c r="BA1508" s="116" t="str">
        <f t="shared" si="447"/>
        <v>RNU</v>
      </c>
    </row>
    <row r="1509" spans="48:53" hidden="1" x14ac:dyDescent="0.2">
      <c r="AV1509" s="115" t="str">
        <f t="shared" si="446"/>
        <v>RNUSTATION POINT</v>
      </c>
      <c r="AW1509" s="116" t="s">
        <v>3832</v>
      </c>
      <c r="AX1509" s="116" t="s">
        <v>3833</v>
      </c>
      <c r="AY1509" s="116" t="s">
        <v>3832</v>
      </c>
      <c r="AZ1509" s="116" t="s">
        <v>3833</v>
      </c>
      <c r="BA1509" s="116" t="str">
        <f t="shared" si="447"/>
        <v>RNU</v>
      </c>
    </row>
    <row r="1510" spans="48:53" hidden="1" x14ac:dyDescent="0.2">
      <c r="AV1510" s="115" t="str">
        <f t="shared" si="446"/>
        <v>RNUSWINDON COMMUNITY &amp; INPATIENT CHILD &amp; ADOLESCENT MENTAL HEALTH</v>
      </c>
      <c r="AW1510" s="116" t="s">
        <v>3794</v>
      </c>
      <c r="AX1510" s="116" t="s">
        <v>3795</v>
      </c>
      <c r="AY1510" s="116" t="s">
        <v>3794</v>
      </c>
      <c r="AZ1510" s="116" t="s">
        <v>3795</v>
      </c>
      <c r="BA1510" s="116" t="str">
        <f t="shared" si="447"/>
        <v>RNU</v>
      </c>
    </row>
    <row r="1511" spans="48:53" hidden="1" x14ac:dyDescent="0.2">
      <c r="AV1511" s="115" t="str">
        <f t="shared" si="446"/>
        <v>RNUTALKINGSPACE</v>
      </c>
      <c r="AW1511" s="116" t="s">
        <v>3824</v>
      </c>
      <c r="AX1511" s="116" t="s">
        <v>3825</v>
      </c>
      <c r="AY1511" s="116" t="s">
        <v>3824</v>
      </c>
      <c r="AZ1511" s="116" t="s">
        <v>3825</v>
      </c>
      <c r="BA1511" s="116" t="str">
        <f t="shared" si="447"/>
        <v>RNU</v>
      </c>
    </row>
    <row r="1512" spans="48:53" hidden="1" x14ac:dyDescent="0.2">
      <c r="AV1512" s="115" t="str">
        <f t="shared" si="446"/>
        <v>RNUTHE FULBROOK CENTRE</v>
      </c>
      <c r="AW1512" s="116" t="s">
        <v>8865</v>
      </c>
      <c r="AX1512" s="116" t="s">
        <v>8866</v>
      </c>
      <c r="AY1512" s="116" t="s">
        <v>8865</v>
      </c>
      <c r="AZ1512" s="116" t="s">
        <v>8866</v>
      </c>
      <c r="BA1512" s="116" t="str">
        <f t="shared" si="447"/>
        <v>RNU</v>
      </c>
    </row>
    <row r="1513" spans="48:53" hidden="1" x14ac:dyDescent="0.2">
      <c r="AV1513" s="115" t="str">
        <f t="shared" si="446"/>
        <v>RNUTOWNLANDS COMMUNITY HOSPITAL</v>
      </c>
      <c r="AW1513" s="116" t="s">
        <v>3822</v>
      </c>
      <c r="AX1513" s="116" t="s">
        <v>3823</v>
      </c>
      <c r="AY1513" s="116" t="s">
        <v>3822</v>
      </c>
      <c r="AZ1513" s="116" t="s">
        <v>3823</v>
      </c>
      <c r="BA1513" s="116" t="str">
        <f t="shared" si="447"/>
        <v>RNU</v>
      </c>
    </row>
    <row r="1514" spans="48:53" hidden="1" x14ac:dyDescent="0.2">
      <c r="AV1514" s="115" t="str">
        <f t="shared" si="446"/>
        <v>RNUWALLINGFORD COMMUNITY HOSPITAL</v>
      </c>
      <c r="AW1514" s="116" t="s">
        <v>3814</v>
      </c>
      <c r="AX1514" s="116" t="s">
        <v>3815</v>
      </c>
      <c r="AY1514" s="116" t="s">
        <v>3814</v>
      </c>
      <c r="AZ1514" s="116" t="s">
        <v>3815</v>
      </c>
      <c r="BA1514" s="116" t="str">
        <f t="shared" si="447"/>
        <v>RNU</v>
      </c>
    </row>
    <row r="1515" spans="48:53" hidden="1" x14ac:dyDescent="0.2">
      <c r="AV1515" s="115" t="str">
        <f t="shared" si="446"/>
        <v>RNUWANTAGE COMMUNITY HOSPITAL</v>
      </c>
      <c r="AW1515" s="116" t="s">
        <v>3816</v>
      </c>
      <c r="AX1515" s="116" t="s">
        <v>3817</v>
      </c>
      <c r="AY1515" s="116" t="s">
        <v>3816</v>
      </c>
      <c r="AZ1515" s="116" t="s">
        <v>3817</v>
      </c>
      <c r="BA1515" s="116" t="str">
        <f t="shared" si="447"/>
        <v>RNU</v>
      </c>
    </row>
    <row r="1516" spans="48:53" hidden="1" x14ac:dyDescent="0.2">
      <c r="AV1516" s="115" t="str">
        <f t="shared" si="446"/>
        <v>RNUWARNEFORD HOSPITAL</v>
      </c>
      <c r="AW1516" s="116" t="s">
        <v>3782</v>
      </c>
      <c r="AX1516" s="116" t="s">
        <v>3783</v>
      </c>
      <c r="AY1516" s="116" t="s">
        <v>3782</v>
      </c>
      <c r="AZ1516" s="116" t="s">
        <v>3783</v>
      </c>
      <c r="BA1516" s="116" t="str">
        <f t="shared" si="447"/>
        <v>RNU</v>
      </c>
    </row>
    <row r="1517" spans="48:53" hidden="1" x14ac:dyDescent="0.2">
      <c r="AV1517" s="115" t="str">
        <f t="shared" si="446"/>
        <v>RNUWITNEY COMMUNITY HOSPITAL</v>
      </c>
      <c r="AW1517" s="116" t="s">
        <v>3818</v>
      </c>
      <c r="AX1517" s="116" t="s">
        <v>3819</v>
      </c>
      <c r="AY1517" s="116" t="s">
        <v>3818</v>
      </c>
      <c r="AZ1517" s="116" t="s">
        <v>3819</v>
      </c>
      <c r="BA1517" s="116" t="str">
        <f t="shared" si="447"/>
        <v>RNU</v>
      </c>
    </row>
    <row r="1518" spans="48:53" hidden="1" x14ac:dyDescent="0.2">
      <c r="AV1518" s="115" t="str">
        <f t="shared" si="446"/>
        <v>RNUWITNEY EMU</v>
      </c>
      <c r="AW1518" s="116" t="s">
        <v>3834</v>
      </c>
      <c r="AX1518" s="116" t="s">
        <v>3835</v>
      </c>
      <c r="AY1518" s="116" t="s">
        <v>3834</v>
      </c>
      <c r="AZ1518" s="116" t="s">
        <v>3835</v>
      </c>
      <c r="BA1518" s="116" t="str">
        <f t="shared" si="447"/>
        <v>RNU</v>
      </c>
    </row>
    <row r="1519" spans="48:53" hidden="1" x14ac:dyDescent="0.2">
      <c r="AV1519" s="115" t="str">
        <f t="shared" si="446"/>
        <v>RNUWYKEHAM PARK DAY HOSPITAL</v>
      </c>
      <c r="AW1519" s="116" t="s">
        <v>3784</v>
      </c>
      <c r="AX1519" s="116" t="s">
        <v>3785</v>
      </c>
      <c r="AY1519" s="116" t="s">
        <v>3784</v>
      </c>
      <c r="AZ1519" s="116" t="s">
        <v>3785</v>
      </c>
      <c r="BA1519" s="116" t="str">
        <f t="shared" si="447"/>
        <v>RNU</v>
      </c>
    </row>
    <row r="1520" spans="48:53" hidden="1" x14ac:dyDescent="0.2">
      <c r="AV1520" s="115" t="str">
        <f t="shared" si="446"/>
        <v>RNZANDOVER WAR MEMORIAL HOSPITAL - RNZ59</v>
      </c>
      <c r="AW1520" s="116" t="s">
        <v>774</v>
      </c>
      <c r="AX1520" s="116" t="s">
        <v>10519</v>
      </c>
      <c r="AY1520" s="116" t="s">
        <v>774</v>
      </c>
      <c r="AZ1520" s="116" t="s">
        <v>4967</v>
      </c>
      <c r="BA1520" s="116" t="str">
        <f t="shared" si="447"/>
        <v>RNZ</v>
      </c>
    </row>
    <row r="1521" spans="48:53" hidden="1" x14ac:dyDescent="0.2">
      <c r="AV1521" s="115" t="str">
        <f t="shared" ref="AV1521:AV1584" si="448">CONCATENATE(LEFT(AW1521, 3),AX1521)</f>
        <v>RNZDORSET COUNTY HOSPITAL - RNZ67</v>
      </c>
      <c r="AW1521" s="116" t="s">
        <v>775</v>
      </c>
      <c r="AX1521" s="116" t="s">
        <v>10520</v>
      </c>
      <c r="AY1521" s="116" t="s">
        <v>775</v>
      </c>
      <c r="AZ1521" s="116" t="s">
        <v>2971</v>
      </c>
      <c r="BA1521" s="116" t="str">
        <f t="shared" ref="BA1521:BA1584" si="449">LEFT(AY1521,3)</f>
        <v>RNZ</v>
      </c>
    </row>
    <row r="1522" spans="48:53" hidden="1" x14ac:dyDescent="0.2">
      <c r="AV1522" s="115" t="str">
        <f t="shared" si="448"/>
        <v>RNZFORDINGBRIDGE HOSPITAL - RNZ04</v>
      </c>
      <c r="AW1522" s="116" t="s">
        <v>776</v>
      </c>
      <c r="AX1522" s="116" t="s">
        <v>10521</v>
      </c>
      <c r="AY1522" s="116" t="s">
        <v>776</v>
      </c>
      <c r="AZ1522" s="116" t="s">
        <v>9324</v>
      </c>
      <c r="BA1522" s="116" t="str">
        <f t="shared" si="449"/>
        <v>RNZ</v>
      </c>
    </row>
    <row r="1523" spans="48:53" hidden="1" x14ac:dyDescent="0.2">
      <c r="AV1523" s="115" t="str">
        <f t="shared" si="448"/>
        <v>RNZHILLCOTE - RNZ13</v>
      </c>
      <c r="AW1523" s="116" t="s">
        <v>777</v>
      </c>
      <c r="AX1523" s="116" t="s">
        <v>10522</v>
      </c>
      <c r="AY1523" s="116" t="s">
        <v>777</v>
      </c>
      <c r="AZ1523" s="116" t="s">
        <v>9325</v>
      </c>
      <c r="BA1523" s="116" t="str">
        <f t="shared" si="449"/>
        <v>RNZ</v>
      </c>
    </row>
    <row r="1524" spans="48:53" hidden="1" x14ac:dyDescent="0.2">
      <c r="AV1524" s="115" t="str">
        <f t="shared" si="448"/>
        <v>RNZSALISBURY DISTRICT HOSPITAL - RNZ02</v>
      </c>
      <c r="AW1524" s="116" t="s">
        <v>778</v>
      </c>
      <c r="AX1524" s="116" t="s">
        <v>10523</v>
      </c>
      <c r="AY1524" s="116" t="s">
        <v>778</v>
      </c>
      <c r="AZ1524" s="116" t="s">
        <v>3799</v>
      </c>
      <c r="BA1524" s="116" t="str">
        <f t="shared" si="449"/>
        <v>RNZ</v>
      </c>
    </row>
    <row r="1525" spans="48:53" hidden="1" x14ac:dyDescent="0.2">
      <c r="AV1525" s="115" t="str">
        <f t="shared" si="448"/>
        <v>RNZSALISBURY HEALTH CARE NHS TRUST - RNZ00</v>
      </c>
      <c r="AW1525" s="116" t="s">
        <v>779</v>
      </c>
      <c r="AX1525" s="116" t="s">
        <v>10524</v>
      </c>
      <c r="AY1525" s="116" t="s">
        <v>779</v>
      </c>
      <c r="AZ1525" s="116" t="s">
        <v>9326</v>
      </c>
      <c r="BA1525" s="116" t="str">
        <f t="shared" si="449"/>
        <v>RNZ</v>
      </c>
    </row>
    <row r="1526" spans="48:53" hidden="1" x14ac:dyDescent="0.2">
      <c r="AV1526" s="115" t="str">
        <f t="shared" si="448"/>
        <v>RNZTHE RIDGEWAY HOSPITAL - RNZ63</v>
      </c>
      <c r="AW1526" s="116" t="s">
        <v>780</v>
      </c>
      <c r="AX1526" s="116" t="s">
        <v>10525</v>
      </c>
      <c r="AY1526" s="116" t="s">
        <v>780</v>
      </c>
      <c r="AZ1526" s="116" t="s">
        <v>9327</v>
      </c>
      <c r="BA1526" s="116" t="str">
        <f t="shared" si="449"/>
        <v>RNZ</v>
      </c>
    </row>
    <row r="1527" spans="48:53" ht="15" hidden="1" x14ac:dyDescent="0.25">
      <c r="AV1527" s="115" t="str">
        <f t="shared" si="448"/>
        <v>RP11 WILLOW CLOSE</v>
      </c>
      <c r="AW1527" s="125" t="s">
        <v>9014</v>
      </c>
      <c r="AX1527" s="116" t="s">
        <v>9328</v>
      </c>
      <c r="AY1527" s="125" t="s">
        <v>9014</v>
      </c>
      <c r="AZ1527" s="116" t="s">
        <v>9328</v>
      </c>
      <c r="BA1527" s="116" t="str">
        <f t="shared" si="449"/>
        <v>RP1</v>
      </c>
    </row>
    <row r="1528" spans="48:53" ht="15" hidden="1" x14ac:dyDescent="0.25">
      <c r="AV1528" s="115" t="str">
        <f t="shared" si="448"/>
        <v>RP12 WILLOW CLOSE</v>
      </c>
      <c r="AW1528" s="125" t="s">
        <v>9015</v>
      </c>
      <c r="AX1528" s="116" t="s">
        <v>9329</v>
      </c>
      <c r="AY1528" s="125" t="s">
        <v>9015</v>
      </c>
      <c r="AZ1528" s="116" t="s">
        <v>9329</v>
      </c>
      <c r="BA1528" s="116" t="str">
        <f t="shared" si="449"/>
        <v>RP1</v>
      </c>
    </row>
    <row r="1529" spans="48:53" hidden="1" x14ac:dyDescent="0.2">
      <c r="AV1529" s="115" t="str">
        <f t="shared" si="448"/>
        <v>RP1ADAMS DAY HOSPITAL</v>
      </c>
      <c r="AW1529" s="116" t="s">
        <v>2025</v>
      </c>
      <c r="AX1529" s="116" t="s">
        <v>2026</v>
      </c>
      <c r="AY1529" s="116" t="s">
        <v>2025</v>
      </c>
      <c r="AZ1529" s="116" t="s">
        <v>2026</v>
      </c>
      <c r="BA1529" s="116" t="str">
        <f t="shared" si="449"/>
        <v>RP1</v>
      </c>
    </row>
    <row r="1530" spans="48:53" hidden="1" x14ac:dyDescent="0.2">
      <c r="AV1530" s="115" t="str">
        <f t="shared" si="448"/>
        <v>RP1ADDINGTON WARD</v>
      </c>
      <c r="AW1530" s="116" t="s">
        <v>2029</v>
      </c>
      <c r="AX1530" s="116" t="s">
        <v>2030</v>
      </c>
      <c r="AY1530" s="116" t="s">
        <v>2029</v>
      </c>
      <c r="AZ1530" s="116" t="s">
        <v>2030</v>
      </c>
      <c r="BA1530" s="116" t="str">
        <f t="shared" si="449"/>
        <v>RP1</v>
      </c>
    </row>
    <row r="1531" spans="48:53" hidden="1" x14ac:dyDescent="0.2">
      <c r="AV1531" s="115" t="str">
        <f t="shared" si="448"/>
        <v>RP1BARTON HALL</v>
      </c>
      <c r="AW1531" s="116" t="s">
        <v>2057</v>
      </c>
      <c r="AX1531" s="116" t="s">
        <v>2058</v>
      </c>
      <c r="AY1531" s="116" t="s">
        <v>2057</v>
      </c>
      <c r="AZ1531" s="116" t="s">
        <v>2058</v>
      </c>
      <c r="BA1531" s="116" t="str">
        <f t="shared" si="449"/>
        <v>RP1</v>
      </c>
    </row>
    <row r="1532" spans="48:53" hidden="1" x14ac:dyDescent="0.2">
      <c r="AV1532" s="115" t="str">
        <f t="shared" si="448"/>
        <v>RP1BEECHWOOD WARD</v>
      </c>
      <c r="AW1532" s="116" t="s">
        <v>1978</v>
      </c>
      <c r="AX1532" s="116" t="s">
        <v>1979</v>
      </c>
      <c r="AY1532" s="116" t="s">
        <v>1978</v>
      </c>
      <c r="AZ1532" s="116" t="s">
        <v>1979</v>
      </c>
      <c r="BA1532" s="116" t="str">
        <f t="shared" si="449"/>
        <v>RP1</v>
      </c>
    </row>
    <row r="1533" spans="48:53" hidden="1" x14ac:dyDescent="0.2">
      <c r="AV1533" s="115" t="str">
        <f t="shared" si="448"/>
        <v>RP1BERRYWOOD HOSPITAL</v>
      </c>
      <c r="AW1533" s="116" t="s">
        <v>2067</v>
      </c>
      <c r="AX1533" s="116" t="s">
        <v>2068</v>
      </c>
      <c r="AY1533" s="116" t="s">
        <v>2067</v>
      </c>
      <c r="AZ1533" s="116" t="s">
        <v>2068</v>
      </c>
      <c r="BA1533" s="116" t="str">
        <f t="shared" si="449"/>
        <v>RP1</v>
      </c>
    </row>
    <row r="1534" spans="48:53" hidden="1" x14ac:dyDescent="0.2">
      <c r="AV1534" s="115" t="str">
        <f t="shared" si="448"/>
        <v>RP1BRACKLEY COTTAGE HOSPITAL</v>
      </c>
      <c r="AW1534" s="116" t="s">
        <v>2041</v>
      </c>
      <c r="AX1534" s="116" t="s">
        <v>2042</v>
      </c>
      <c r="AY1534" s="116" t="s">
        <v>2041</v>
      </c>
      <c r="AZ1534" s="116" t="s">
        <v>2042</v>
      </c>
      <c r="BA1534" s="116" t="str">
        <f t="shared" si="449"/>
        <v>RP1</v>
      </c>
    </row>
    <row r="1535" spans="48:53" hidden="1" x14ac:dyDescent="0.2">
      <c r="AV1535" s="115" t="str">
        <f t="shared" si="448"/>
        <v>RP1CHURCHILL HOSPITAL</v>
      </c>
      <c r="AW1535" s="116" t="s">
        <v>2033</v>
      </c>
      <c r="AX1535" s="116" t="s">
        <v>2034</v>
      </c>
      <c r="AY1535" s="116" t="s">
        <v>2033</v>
      </c>
      <c r="AZ1535" s="116" t="s">
        <v>2034</v>
      </c>
      <c r="BA1535" s="116" t="str">
        <f t="shared" si="449"/>
        <v>RP1</v>
      </c>
    </row>
    <row r="1536" spans="48:53" hidden="1" x14ac:dyDescent="0.2">
      <c r="AV1536" s="115" t="str">
        <f t="shared" si="448"/>
        <v>RP1COMMUNITY CHILDRENS UNIT</v>
      </c>
      <c r="AW1536" s="116" t="s">
        <v>2015</v>
      </c>
      <c r="AX1536" s="116" t="s">
        <v>2016</v>
      </c>
      <c r="AY1536" s="116" t="s">
        <v>2015</v>
      </c>
      <c r="AZ1536" s="116" t="s">
        <v>2016</v>
      </c>
      <c r="BA1536" s="116" t="str">
        <f t="shared" si="449"/>
        <v>RP1</v>
      </c>
    </row>
    <row r="1537" spans="48:53" hidden="1" x14ac:dyDescent="0.2">
      <c r="AV1537" s="115" t="str">
        <f t="shared" si="448"/>
        <v>RP1CORBY COMMUNITY HOSPITAL</v>
      </c>
      <c r="AW1537" s="116" t="s">
        <v>2049</v>
      </c>
      <c r="AX1537" s="116" t="s">
        <v>2050</v>
      </c>
      <c r="AY1537" s="116" t="s">
        <v>2049</v>
      </c>
      <c r="AZ1537" s="116" t="s">
        <v>2050</v>
      </c>
      <c r="BA1537" s="116" t="str">
        <f t="shared" si="449"/>
        <v>RP1</v>
      </c>
    </row>
    <row r="1538" spans="48:53" hidden="1" x14ac:dyDescent="0.2">
      <c r="AV1538" s="115" t="str">
        <f t="shared" si="448"/>
        <v>RP1DANETRE HOSPITAL</v>
      </c>
      <c r="AW1538" s="116" t="s">
        <v>2027</v>
      </c>
      <c r="AX1538" s="116" t="s">
        <v>2028</v>
      </c>
      <c r="AY1538" s="116" t="s">
        <v>2027</v>
      </c>
      <c r="AZ1538" s="116" t="s">
        <v>2028</v>
      </c>
      <c r="BA1538" s="116" t="str">
        <f t="shared" si="449"/>
        <v>RP1</v>
      </c>
    </row>
    <row r="1539" spans="48:53" hidden="1" x14ac:dyDescent="0.2">
      <c r="AV1539" s="115" t="str">
        <f t="shared" si="448"/>
        <v>RP1DRUG AND ALCOHOL (DUNSTABLE)</v>
      </c>
      <c r="AW1539" s="116" t="s">
        <v>1982</v>
      </c>
      <c r="AX1539" s="116" t="s">
        <v>1983</v>
      </c>
      <c r="AY1539" s="116" t="s">
        <v>1982</v>
      </c>
      <c r="AZ1539" s="116" t="s">
        <v>1983</v>
      </c>
      <c r="BA1539" s="116" t="str">
        <f t="shared" si="449"/>
        <v>RP1</v>
      </c>
    </row>
    <row r="1540" spans="48:53" hidden="1" x14ac:dyDescent="0.2">
      <c r="AV1540" s="115" t="str">
        <f t="shared" si="448"/>
        <v>RP1DRUG AND ALCOHOL DEPENDENCY UNIT</v>
      </c>
      <c r="AW1540" s="116" t="s">
        <v>2063</v>
      </c>
      <c r="AX1540" s="116" t="s">
        <v>2064</v>
      </c>
      <c r="AY1540" s="116" t="s">
        <v>2063</v>
      </c>
      <c r="AZ1540" s="116" t="s">
        <v>2064</v>
      </c>
      <c r="BA1540" s="116" t="str">
        <f t="shared" si="449"/>
        <v>RP1</v>
      </c>
    </row>
    <row r="1541" spans="48:53" hidden="1" x14ac:dyDescent="0.2">
      <c r="AV1541" s="115" t="str">
        <f t="shared" si="448"/>
        <v>RP1EXETER PLACE SITE</v>
      </c>
      <c r="AW1541" s="116" t="s">
        <v>2037</v>
      </c>
      <c r="AX1541" s="116" t="s">
        <v>2038</v>
      </c>
      <c r="AY1541" s="116" t="s">
        <v>2037</v>
      </c>
      <c r="AZ1541" s="116" t="s">
        <v>2038</v>
      </c>
      <c r="BA1541" s="116" t="str">
        <f t="shared" si="449"/>
        <v>RP1</v>
      </c>
    </row>
    <row r="1542" spans="48:53" hidden="1" x14ac:dyDescent="0.2">
      <c r="AV1542" s="115" t="str">
        <f t="shared" si="448"/>
        <v>RP1GU DEPARTMENT (KETTERING)</v>
      </c>
      <c r="AW1542" s="116" t="s">
        <v>2059</v>
      </c>
      <c r="AX1542" s="116" t="s">
        <v>2060</v>
      </c>
      <c r="AY1542" s="116" t="s">
        <v>2059</v>
      </c>
      <c r="AZ1542" s="116" t="s">
        <v>2060</v>
      </c>
      <c r="BA1542" s="116" t="str">
        <f t="shared" si="449"/>
        <v>RP1</v>
      </c>
    </row>
    <row r="1543" spans="48:53" hidden="1" x14ac:dyDescent="0.2">
      <c r="AV1543" s="115" t="str">
        <f t="shared" si="448"/>
        <v>RP1GU DEPARTMENT (NORTHAMPTON)</v>
      </c>
      <c r="AW1543" s="116" t="s">
        <v>2061</v>
      </c>
      <c r="AX1543" s="116" t="s">
        <v>2062</v>
      </c>
      <c r="AY1543" s="116" t="s">
        <v>2061</v>
      </c>
      <c r="AZ1543" s="116" t="s">
        <v>2062</v>
      </c>
      <c r="BA1543" s="116" t="str">
        <f t="shared" si="449"/>
        <v>RP1</v>
      </c>
    </row>
    <row r="1544" spans="48:53" hidden="1" x14ac:dyDescent="0.2">
      <c r="AV1544" s="115" t="str">
        <f t="shared" si="448"/>
        <v>RP1HEADLANDS</v>
      </c>
      <c r="AW1544" s="116" t="s">
        <v>1987</v>
      </c>
      <c r="AX1544" s="116" t="s">
        <v>1988</v>
      </c>
      <c r="AY1544" s="116" t="s">
        <v>1987</v>
      </c>
      <c r="AZ1544" s="116" t="s">
        <v>1988</v>
      </c>
      <c r="BA1544" s="116" t="str">
        <f t="shared" si="449"/>
        <v>RP1</v>
      </c>
    </row>
    <row r="1545" spans="48:53" hidden="1" x14ac:dyDescent="0.2">
      <c r="AV1545" s="115" t="str">
        <f t="shared" si="448"/>
        <v>RP1HEATHERS</v>
      </c>
      <c r="AW1545" s="116" t="s">
        <v>1995</v>
      </c>
      <c r="AX1545" s="116" t="s">
        <v>1996</v>
      </c>
      <c r="AY1545" s="116" t="s">
        <v>1995</v>
      </c>
      <c r="AZ1545" s="116" t="s">
        <v>1996</v>
      </c>
      <c r="BA1545" s="116" t="str">
        <f t="shared" si="449"/>
        <v>RP1</v>
      </c>
    </row>
    <row r="1546" spans="48:53" hidden="1" x14ac:dyDescent="0.2">
      <c r="AV1546" s="115" t="str">
        <f t="shared" si="448"/>
        <v>RP1ISEBROOK HOSPITAL</v>
      </c>
      <c r="AW1546" s="116" t="s">
        <v>2011</v>
      </c>
      <c r="AX1546" s="116" t="s">
        <v>2012</v>
      </c>
      <c r="AY1546" s="116" t="s">
        <v>2011</v>
      </c>
      <c r="AZ1546" s="116" t="s">
        <v>2012</v>
      </c>
      <c r="BA1546" s="116" t="str">
        <f t="shared" si="449"/>
        <v>RP1</v>
      </c>
    </row>
    <row r="1547" spans="48:53" hidden="1" x14ac:dyDescent="0.2">
      <c r="AV1547" s="115" t="str">
        <f t="shared" si="448"/>
        <v>RP1JOHN RADCLIFFE HOSPITAL</v>
      </c>
      <c r="AW1547" s="116" t="s">
        <v>2031</v>
      </c>
      <c r="AX1547" s="116" t="s">
        <v>2032</v>
      </c>
      <c r="AY1547" s="116" t="s">
        <v>2031</v>
      </c>
      <c r="AZ1547" s="116" t="s">
        <v>2032</v>
      </c>
      <c r="BA1547" s="116" t="str">
        <f t="shared" si="449"/>
        <v>RP1</v>
      </c>
    </row>
    <row r="1548" spans="48:53" ht="15" hidden="1" x14ac:dyDescent="0.25">
      <c r="AV1548" s="115" t="str">
        <f t="shared" si="448"/>
        <v>RP1KENT ROAD</v>
      </c>
      <c r="AW1548" s="125" t="s">
        <v>9016</v>
      </c>
      <c r="AX1548" s="116" t="s">
        <v>9330</v>
      </c>
      <c r="AY1548" s="125" t="s">
        <v>9016</v>
      </c>
      <c r="AZ1548" s="116" t="s">
        <v>9330</v>
      </c>
      <c r="BA1548" s="116" t="str">
        <f t="shared" si="449"/>
        <v>RP1</v>
      </c>
    </row>
    <row r="1549" spans="48:53" hidden="1" x14ac:dyDescent="0.2">
      <c r="AV1549" s="115" t="str">
        <f t="shared" si="448"/>
        <v>RP1KETTERING GENERAL HOSPITAL</v>
      </c>
      <c r="AW1549" s="116" t="s">
        <v>2009</v>
      </c>
      <c r="AX1549" s="116" t="s">
        <v>2010</v>
      </c>
      <c r="AY1549" s="116" t="s">
        <v>2009</v>
      </c>
      <c r="AZ1549" s="116" t="s">
        <v>2010</v>
      </c>
      <c r="BA1549" s="116" t="str">
        <f t="shared" si="449"/>
        <v>RP1</v>
      </c>
    </row>
    <row r="1550" spans="48:53" hidden="1" x14ac:dyDescent="0.2">
      <c r="AV1550" s="115" t="str">
        <f t="shared" si="448"/>
        <v>RP1KINGSTHORPE GRANGE</v>
      </c>
      <c r="AW1550" s="116" t="s">
        <v>2039</v>
      </c>
      <c r="AX1550" s="116" t="s">
        <v>2040</v>
      </c>
      <c r="AY1550" s="116" t="s">
        <v>2039</v>
      </c>
      <c r="AZ1550" s="116" t="s">
        <v>2040</v>
      </c>
      <c r="BA1550" s="116" t="str">
        <f t="shared" si="449"/>
        <v>RP1</v>
      </c>
    </row>
    <row r="1551" spans="48:53" hidden="1" x14ac:dyDescent="0.2">
      <c r="AV1551" s="115" t="str">
        <f t="shared" si="448"/>
        <v>RP1MANFIELD HEALTH CAMPUS</v>
      </c>
      <c r="AW1551" s="116" t="s">
        <v>1985</v>
      </c>
      <c r="AX1551" s="116" t="s">
        <v>1986</v>
      </c>
      <c r="AY1551" s="116" t="s">
        <v>1985</v>
      </c>
      <c r="AZ1551" s="116" t="s">
        <v>1986</v>
      </c>
      <c r="BA1551" s="116" t="str">
        <f t="shared" si="449"/>
        <v>RP1</v>
      </c>
    </row>
    <row r="1552" spans="48:53" hidden="1" x14ac:dyDescent="0.2">
      <c r="AV1552" s="115" t="str">
        <f t="shared" si="448"/>
        <v>RP1MAYFAIR DAY HOSPITAL</v>
      </c>
      <c r="AW1552" s="116" t="s">
        <v>2007</v>
      </c>
      <c r="AX1552" s="116" t="s">
        <v>2008</v>
      </c>
      <c r="AY1552" s="116" t="s">
        <v>2007</v>
      </c>
      <c r="AZ1552" s="116" t="s">
        <v>2008</v>
      </c>
      <c r="BA1552" s="116" t="str">
        <f t="shared" si="449"/>
        <v>RP1</v>
      </c>
    </row>
    <row r="1553" spans="48:53" hidden="1" x14ac:dyDescent="0.2">
      <c r="AV1553" s="115" t="str">
        <f t="shared" si="448"/>
        <v>RP1MEADHURST</v>
      </c>
      <c r="AW1553" s="116" t="s">
        <v>2035</v>
      </c>
      <c r="AX1553" s="116" t="s">
        <v>2036</v>
      </c>
      <c r="AY1553" s="116" t="s">
        <v>2035</v>
      </c>
      <c r="AZ1553" s="116" t="s">
        <v>2036</v>
      </c>
      <c r="BA1553" s="116" t="str">
        <f t="shared" si="449"/>
        <v>RP1</v>
      </c>
    </row>
    <row r="1554" spans="48:53" hidden="1" x14ac:dyDescent="0.2">
      <c r="AV1554" s="115" t="str">
        <f t="shared" si="448"/>
        <v>RP1MEDICAL LOANS</v>
      </c>
      <c r="AW1554" s="116" t="s">
        <v>2055</v>
      </c>
      <c r="AX1554" s="116" t="s">
        <v>2056</v>
      </c>
      <c r="AY1554" s="116" t="s">
        <v>2055</v>
      </c>
      <c r="AZ1554" s="116" t="s">
        <v>2056</v>
      </c>
      <c r="BA1554" s="116" t="str">
        <f t="shared" si="449"/>
        <v>RP1</v>
      </c>
    </row>
    <row r="1555" spans="48:53" hidden="1" x14ac:dyDescent="0.2">
      <c r="AV1555" s="115" t="str">
        <f t="shared" si="448"/>
        <v>RP1MENCAP (CORBY)</v>
      </c>
      <c r="AW1555" s="116" t="s">
        <v>1991</v>
      </c>
      <c r="AX1555" s="116" t="s">
        <v>1992</v>
      </c>
      <c r="AY1555" s="116" t="s">
        <v>1991</v>
      </c>
      <c r="AZ1555" s="116" t="s">
        <v>1992</v>
      </c>
      <c r="BA1555" s="116" t="str">
        <f t="shared" si="449"/>
        <v>RP1</v>
      </c>
    </row>
    <row r="1556" spans="48:53" hidden="1" x14ac:dyDescent="0.2">
      <c r="AV1556" s="115" t="str">
        <f t="shared" si="448"/>
        <v>RP1MENCAP (ROTHWELL)</v>
      </c>
      <c r="AW1556" s="116" t="s">
        <v>1989</v>
      </c>
      <c r="AX1556" s="116" t="s">
        <v>1990</v>
      </c>
      <c r="AY1556" s="116" t="s">
        <v>1989</v>
      </c>
      <c r="AZ1556" s="116" t="s">
        <v>1990</v>
      </c>
      <c r="BA1556" s="116" t="str">
        <f t="shared" si="449"/>
        <v>RP1</v>
      </c>
    </row>
    <row r="1557" spans="48:53" hidden="1" x14ac:dyDescent="0.2">
      <c r="AV1557" s="115" t="str">
        <f t="shared" si="448"/>
        <v>RP1MENCAP (WELLINGBOROUGH)</v>
      </c>
      <c r="AW1557" s="116" t="s">
        <v>1993</v>
      </c>
      <c r="AX1557" s="116" t="s">
        <v>1994</v>
      </c>
      <c r="AY1557" s="116" t="s">
        <v>1993</v>
      </c>
      <c r="AZ1557" s="116" t="s">
        <v>1994</v>
      </c>
      <c r="BA1557" s="116" t="str">
        <f t="shared" si="449"/>
        <v>RP1</v>
      </c>
    </row>
    <row r="1558" spans="48:53" hidden="1" x14ac:dyDescent="0.2">
      <c r="AV1558" s="115" t="str">
        <f t="shared" si="448"/>
        <v>RP1MENTAL AFTER CARE ASSOCIATION WELLINGBOROUGH</v>
      </c>
      <c r="AW1558" s="116" t="s">
        <v>2045</v>
      </c>
      <c r="AX1558" s="116" t="s">
        <v>2046</v>
      </c>
      <c r="AY1558" s="116" t="s">
        <v>2045</v>
      </c>
      <c r="AZ1558" s="116" t="s">
        <v>2046</v>
      </c>
      <c r="BA1558" s="116" t="str">
        <f t="shared" si="449"/>
        <v>RP1</v>
      </c>
    </row>
    <row r="1559" spans="48:53" hidden="1" x14ac:dyDescent="0.2">
      <c r="AV1559" s="115" t="str">
        <f t="shared" si="448"/>
        <v>RP1MENTAL HEALTH ACCOMODATION &amp; COMMISSIONING</v>
      </c>
      <c r="AW1559" s="116" t="s">
        <v>2065</v>
      </c>
      <c r="AX1559" s="116" t="s">
        <v>2066</v>
      </c>
      <c r="AY1559" s="116" t="s">
        <v>2065</v>
      </c>
      <c r="AZ1559" s="116" t="s">
        <v>2066</v>
      </c>
      <c r="BA1559" s="116" t="str">
        <f t="shared" si="449"/>
        <v>RP1</v>
      </c>
    </row>
    <row r="1560" spans="48:53" hidden="1" x14ac:dyDescent="0.2">
      <c r="AV1560" s="115" t="str">
        <f t="shared" si="448"/>
        <v>RP1NORTHAMPTON GENERAL HOSPITAL</v>
      </c>
      <c r="AW1560" s="116" t="s">
        <v>2043</v>
      </c>
      <c r="AX1560" s="116" t="s">
        <v>2044</v>
      </c>
      <c r="AY1560" s="116" t="s">
        <v>2043</v>
      </c>
      <c r="AZ1560" s="116" t="s">
        <v>2044</v>
      </c>
      <c r="BA1560" s="116" t="str">
        <f t="shared" si="449"/>
        <v>RP1</v>
      </c>
    </row>
    <row r="1561" spans="48:53" hidden="1" x14ac:dyDescent="0.2">
      <c r="AV1561" s="115" t="str">
        <f t="shared" si="448"/>
        <v>RP1OLDER ADULTS (SOUTH)</v>
      </c>
      <c r="AW1561" s="116" t="s">
        <v>1980</v>
      </c>
      <c r="AX1561" s="116" t="s">
        <v>1981</v>
      </c>
      <c r="AY1561" s="116" t="s">
        <v>1980</v>
      </c>
      <c r="AZ1561" s="116" t="s">
        <v>1981</v>
      </c>
      <c r="BA1561" s="116" t="str">
        <f t="shared" si="449"/>
        <v>RP1</v>
      </c>
    </row>
    <row r="1562" spans="48:53" hidden="1" x14ac:dyDescent="0.2">
      <c r="AV1562" s="115" t="str">
        <f t="shared" si="448"/>
        <v>RP1OUNDLE COMMUNITY CARE UNIT</v>
      </c>
      <c r="AW1562" s="116" t="s">
        <v>2017</v>
      </c>
      <c r="AX1562" s="116" t="s">
        <v>2018</v>
      </c>
      <c r="AY1562" s="116" t="s">
        <v>2017</v>
      </c>
      <c r="AZ1562" s="116" t="s">
        <v>2018</v>
      </c>
      <c r="BA1562" s="116" t="str">
        <f t="shared" si="449"/>
        <v>RP1</v>
      </c>
    </row>
    <row r="1563" spans="48:53" hidden="1" x14ac:dyDescent="0.2">
      <c r="AV1563" s="115" t="str">
        <f t="shared" si="448"/>
        <v>RP1PRINCESS MARINA HOSPITAL</v>
      </c>
      <c r="AW1563" s="116" t="s">
        <v>2021</v>
      </c>
      <c r="AX1563" s="116" t="s">
        <v>2022</v>
      </c>
      <c r="AY1563" s="116" t="s">
        <v>2021</v>
      </c>
      <c r="AZ1563" s="116" t="s">
        <v>2022</v>
      </c>
      <c r="BA1563" s="116" t="str">
        <f t="shared" si="449"/>
        <v>RP1</v>
      </c>
    </row>
    <row r="1564" spans="48:53" hidden="1" x14ac:dyDescent="0.2">
      <c r="AV1564" s="115" t="str">
        <f t="shared" si="448"/>
        <v>RP1REDCLIFFE DAY HOSPITAL</v>
      </c>
      <c r="AW1564" s="116" t="s">
        <v>2019</v>
      </c>
      <c r="AX1564" s="116" t="s">
        <v>2020</v>
      </c>
      <c r="AY1564" s="116" t="s">
        <v>2019</v>
      </c>
      <c r="AZ1564" s="116" t="s">
        <v>2020</v>
      </c>
      <c r="BA1564" s="116" t="str">
        <f t="shared" si="449"/>
        <v>RP1</v>
      </c>
    </row>
    <row r="1565" spans="48:53" hidden="1" x14ac:dyDescent="0.2">
      <c r="AV1565" s="115" t="str">
        <f t="shared" si="448"/>
        <v>RP1RUSHDEN HOSPITAL</v>
      </c>
      <c r="AW1565" s="116" t="s">
        <v>2013</v>
      </c>
      <c r="AX1565" s="116" t="s">
        <v>2014</v>
      </c>
      <c r="AY1565" s="116" t="s">
        <v>2013</v>
      </c>
      <c r="AZ1565" s="116" t="s">
        <v>2014</v>
      </c>
      <c r="BA1565" s="116" t="str">
        <f t="shared" si="449"/>
        <v>RP1</v>
      </c>
    </row>
    <row r="1566" spans="48:53" hidden="1" x14ac:dyDescent="0.2">
      <c r="AV1566" s="115" t="str">
        <f t="shared" si="448"/>
        <v>RP1SHORT BREAKS UNIT</v>
      </c>
      <c r="AW1566" s="116" t="s">
        <v>2053</v>
      </c>
      <c r="AX1566" s="116" t="s">
        <v>2054</v>
      </c>
      <c r="AY1566" s="116" t="s">
        <v>2053</v>
      </c>
      <c r="AZ1566" s="116" t="s">
        <v>2054</v>
      </c>
      <c r="BA1566" s="116" t="str">
        <f t="shared" si="449"/>
        <v>RP1</v>
      </c>
    </row>
    <row r="1567" spans="48:53" hidden="1" x14ac:dyDescent="0.2">
      <c r="AV1567" s="115" t="str">
        <f t="shared" si="448"/>
        <v>RP1SKIDDAW WALK UNIT</v>
      </c>
      <c r="AW1567" s="116" t="s">
        <v>2023</v>
      </c>
      <c r="AX1567" s="116" t="s">
        <v>2024</v>
      </c>
      <c r="AY1567" s="116" t="s">
        <v>2023</v>
      </c>
      <c r="AZ1567" s="116" t="s">
        <v>2024</v>
      </c>
      <c r="BA1567" s="116" t="str">
        <f t="shared" si="449"/>
        <v>RP1</v>
      </c>
    </row>
    <row r="1568" spans="48:53" hidden="1" x14ac:dyDescent="0.2">
      <c r="AV1568" s="115" t="str">
        <f t="shared" si="448"/>
        <v>RP1ST MARY'S HOSPITAL</v>
      </c>
      <c r="AW1568" s="116" t="s">
        <v>1984</v>
      </c>
      <c r="AX1568" s="116" t="s">
        <v>1253</v>
      </c>
      <c r="AY1568" s="116" t="s">
        <v>1984</v>
      </c>
      <c r="AZ1568" s="116" t="s">
        <v>1253</v>
      </c>
      <c r="BA1568" s="116" t="str">
        <f t="shared" si="449"/>
        <v>RP1</v>
      </c>
    </row>
    <row r="1569" spans="48:53" hidden="1" x14ac:dyDescent="0.2">
      <c r="AV1569" s="115" t="str">
        <f t="shared" si="448"/>
        <v>RP1SUNNYSIDE</v>
      </c>
      <c r="AW1569" s="116" t="s">
        <v>2047</v>
      </c>
      <c r="AX1569" s="116" t="s">
        <v>2048</v>
      </c>
      <c r="AY1569" s="116" t="s">
        <v>2047</v>
      </c>
      <c r="AZ1569" s="116" t="s">
        <v>2048</v>
      </c>
      <c r="BA1569" s="116" t="str">
        <f t="shared" si="449"/>
        <v>RP1</v>
      </c>
    </row>
    <row r="1570" spans="48:53" hidden="1" x14ac:dyDescent="0.2">
      <c r="AV1570" s="115" t="str">
        <f t="shared" si="448"/>
        <v>RP1SWANS HILL</v>
      </c>
      <c r="AW1570" s="116" t="s">
        <v>2003</v>
      </c>
      <c r="AX1570" s="116" t="s">
        <v>2004</v>
      </c>
      <c r="AY1570" s="116" t="s">
        <v>2003</v>
      </c>
      <c r="AZ1570" s="116" t="s">
        <v>2004</v>
      </c>
      <c r="BA1570" s="116" t="str">
        <f t="shared" si="449"/>
        <v>RP1</v>
      </c>
    </row>
    <row r="1571" spans="48:53" hidden="1" x14ac:dyDescent="0.2">
      <c r="AV1571" s="115" t="str">
        <f t="shared" si="448"/>
        <v>RP1THE ACORNS</v>
      </c>
      <c r="AW1571" s="116" t="s">
        <v>2051</v>
      </c>
      <c r="AX1571" s="116" t="s">
        <v>2052</v>
      </c>
      <c r="AY1571" s="116" t="s">
        <v>2051</v>
      </c>
      <c r="AZ1571" s="116" t="s">
        <v>2052</v>
      </c>
      <c r="BA1571" s="116" t="str">
        <f t="shared" si="449"/>
        <v>RP1</v>
      </c>
    </row>
    <row r="1572" spans="48:53" hidden="1" x14ac:dyDescent="0.2">
      <c r="AV1572" s="115" t="str">
        <f t="shared" si="448"/>
        <v>RP1THE GRANGE</v>
      </c>
      <c r="AW1572" s="116" t="s">
        <v>2001</v>
      </c>
      <c r="AX1572" s="116" t="s">
        <v>2002</v>
      </c>
      <c r="AY1572" s="116" t="s">
        <v>2001</v>
      </c>
      <c r="AZ1572" s="116" t="s">
        <v>2002</v>
      </c>
      <c r="BA1572" s="116" t="str">
        <f t="shared" si="449"/>
        <v>RP1</v>
      </c>
    </row>
    <row r="1573" spans="48:53" hidden="1" x14ac:dyDescent="0.2">
      <c r="AV1573" s="115" t="str">
        <f t="shared" si="448"/>
        <v>RP1THE HEADLANDS</v>
      </c>
      <c r="AW1573" s="116" t="s">
        <v>2005</v>
      </c>
      <c r="AX1573" s="116" t="s">
        <v>2006</v>
      </c>
      <c r="AY1573" s="116" t="s">
        <v>2005</v>
      </c>
      <c r="AZ1573" s="116" t="s">
        <v>2006</v>
      </c>
      <c r="BA1573" s="116" t="str">
        <f t="shared" si="449"/>
        <v>RP1</v>
      </c>
    </row>
    <row r="1574" spans="48:53" hidden="1" x14ac:dyDescent="0.2">
      <c r="AV1574" s="115" t="str">
        <f t="shared" si="448"/>
        <v>RP1THE MARTENS</v>
      </c>
      <c r="AW1574" s="116" t="s">
        <v>1999</v>
      </c>
      <c r="AX1574" s="116" t="s">
        <v>2000</v>
      </c>
      <c r="AY1574" s="116" t="s">
        <v>1999</v>
      </c>
      <c r="AZ1574" s="116" t="s">
        <v>2000</v>
      </c>
      <c r="BA1574" s="116" t="str">
        <f t="shared" si="449"/>
        <v>RP1</v>
      </c>
    </row>
    <row r="1575" spans="48:53" hidden="1" x14ac:dyDescent="0.2">
      <c r="AV1575" s="115" t="str">
        <f t="shared" si="448"/>
        <v>RP1THE SETT</v>
      </c>
      <c r="AW1575" s="116" t="s">
        <v>2069</v>
      </c>
      <c r="AX1575" s="116" t="s">
        <v>2070</v>
      </c>
      <c r="AY1575" s="116" t="s">
        <v>2069</v>
      </c>
      <c r="AZ1575" s="116" t="s">
        <v>2070</v>
      </c>
      <c r="BA1575" s="116" t="str">
        <f t="shared" si="449"/>
        <v>RP1</v>
      </c>
    </row>
    <row r="1576" spans="48:53" hidden="1" x14ac:dyDescent="0.2">
      <c r="AV1576" s="115" t="str">
        <f t="shared" si="448"/>
        <v>RP1THE SQUIRRELS</v>
      </c>
      <c r="AW1576" s="116" t="s">
        <v>1997</v>
      </c>
      <c r="AX1576" s="116" t="s">
        <v>1998</v>
      </c>
      <c r="AY1576" s="116" t="s">
        <v>1997</v>
      </c>
      <c r="AZ1576" s="116" t="s">
        <v>1998</v>
      </c>
      <c r="BA1576" s="116" t="str">
        <f t="shared" si="449"/>
        <v>RP1</v>
      </c>
    </row>
    <row r="1577" spans="48:53" hidden="1" x14ac:dyDescent="0.2">
      <c r="AV1577" s="115" t="str">
        <f t="shared" si="448"/>
        <v>RP1TOWCESTER MILL</v>
      </c>
      <c r="AW1577" s="116" t="s">
        <v>1976</v>
      </c>
      <c r="AX1577" s="116" t="s">
        <v>1977</v>
      </c>
      <c r="AY1577" s="116" t="s">
        <v>1976</v>
      </c>
      <c r="AZ1577" s="116" t="s">
        <v>1977</v>
      </c>
      <c r="BA1577" s="116" t="str">
        <f t="shared" si="449"/>
        <v>RP1</v>
      </c>
    </row>
    <row r="1578" spans="48:53" hidden="1" x14ac:dyDescent="0.2">
      <c r="AV1578" s="115" t="str">
        <f t="shared" si="448"/>
        <v>RP4GREAT ORMOND STREET HOSPITAL CENTRAL LONDON SITE - RP401</v>
      </c>
      <c r="AW1578" s="116" t="s">
        <v>781</v>
      </c>
      <c r="AX1578" s="116" t="s">
        <v>10526</v>
      </c>
      <c r="AY1578" s="116" t="s">
        <v>781</v>
      </c>
      <c r="AZ1578" s="116" t="s">
        <v>9331</v>
      </c>
      <c r="BA1578" s="116" t="str">
        <f t="shared" si="449"/>
        <v>RP4</v>
      </c>
    </row>
    <row r="1579" spans="48:53" hidden="1" x14ac:dyDescent="0.2">
      <c r="AV1579" s="115" t="str">
        <f t="shared" si="448"/>
        <v>RP5BASSETLAW HOSPITAL - RP5BA</v>
      </c>
      <c r="AW1579" s="116" t="s">
        <v>783</v>
      </c>
      <c r="AX1579" s="116" t="s">
        <v>10527</v>
      </c>
      <c r="AY1579" s="116" t="s">
        <v>783</v>
      </c>
      <c r="AZ1579" s="116" t="s">
        <v>3260</v>
      </c>
      <c r="BA1579" s="116" t="str">
        <f t="shared" si="449"/>
        <v>RP5</v>
      </c>
    </row>
    <row r="1580" spans="48:53" hidden="1" x14ac:dyDescent="0.2">
      <c r="AV1580" s="115" t="str">
        <f t="shared" si="448"/>
        <v>RP5DONCASTER ROYAL INFIRMARY - RP5DR</v>
      </c>
      <c r="AW1580" s="116" t="s">
        <v>784</v>
      </c>
      <c r="AX1580" s="116" t="s">
        <v>10528</v>
      </c>
      <c r="AY1580" s="116" t="s">
        <v>784</v>
      </c>
      <c r="AZ1580" s="116" t="s">
        <v>9224</v>
      </c>
      <c r="BA1580" s="116" t="str">
        <f t="shared" si="449"/>
        <v>RP5</v>
      </c>
    </row>
    <row r="1581" spans="48:53" hidden="1" x14ac:dyDescent="0.2">
      <c r="AV1581" s="115" t="str">
        <f t="shared" si="448"/>
        <v>RP5MONTAGU HOSPITAL - RP5MM</v>
      </c>
      <c r="AW1581" s="116" t="s">
        <v>785</v>
      </c>
      <c r="AX1581" s="116" t="s">
        <v>10529</v>
      </c>
      <c r="AY1581" s="116" t="s">
        <v>785</v>
      </c>
      <c r="AZ1581" s="116" t="s">
        <v>9332</v>
      </c>
      <c r="BA1581" s="116" t="str">
        <f t="shared" si="449"/>
        <v>RP5</v>
      </c>
    </row>
    <row r="1582" spans="48:53" hidden="1" x14ac:dyDescent="0.2">
      <c r="AV1582" s="115" t="str">
        <f t="shared" si="448"/>
        <v>RP5RETFORD HOSPITAL - RP5RE</v>
      </c>
      <c r="AW1582" s="116" t="s">
        <v>786</v>
      </c>
      <c r="AX1582" s="116" t="s">
        <v>10530</v>
      </c>
      <c r="AY1582" s="116" t="s">
        <v>786</v>
      </c>
      <c r="AZ1582" s="116" t="s">
        <v>3262</v>
      </c>
      <c r="BA1582" s="116" t="str">
        <f t="shared" si="449"/>
        <v>RP5</v>
      </c>
    </row>
    <row r="1583" spans="48:53" hidden="1" x14ac:dyDescent="0.2">
      <c r="AV1583" s="115" t="str">
        <f t="shared" si="448"/>
        <v>RP5ROTHERHAM DISTRICT HOSPITAL</v>
      </c>
      <c r="AW1583" s="116" t="s">
        <v>8745</v>
      </c>
      <c r="AX1583" s="116" t="s">
        <v>8746</v>
      </c>
      <c r="AY1583" s="116" t="s">
        <v>8745</v>
      </c>
      <c r="AZ1583" s="116" t="s">
        <v>8746</v>
      </c>
      <c r="BA1583" s="116" t="str">
        <f t="shared" si="449"/>
        <v>RP5</v>
      </c>
    </row>
    <row r="1584" spans="48:53" hidden="1" x14ac:dyDescent="0.2">
      <c r="AV1584" s="115" t="str">
        <f t="shared" si="448"/>
        <v>RP5THE VERMUYDEN CENTRE - RP5LT</v>
      </c>
      <c r="AW1584" s="116" t="s">
        <v>787</v>
      </c>
      <c r="AX1584" s="116" t="s">
        <v>10531</v>
      </c>
      <c r="AY1584" s="116" t="s">
        <v>787</v>
      </c>
      <c r="AZ1584" s="116" t="s">
        <v>9333</v>
      </c>
      <c r="BA1584" s="116" t="str">
        <f t="shared" si="449"/>
        <v>RP5</v>
      </c>
    </row>
    <row r="1585" spans="48:53" hidden="1" x14ac:dyDescent="0.2">
      <c r="AV1585" s="115" t="str">
        <f t="shared" ref="AV1585:AV1649" si="450">CONCATENATE(LEFT(AW1585, 3),AX1585)</f>
        <v>RP5TICKHILL ROAD HOSPITAL - RP5TR</v>
      </c>
      <c r="AW1585" s="116" t="s">
        <v>788</v>
      </c>
      <c r="AX1585" s="116" t="s">
        <v>10532</v>
      </c>
      <c r="AY1585" s="116" t="s">
        <v>788</v>
      </c>
      <c r="AZ1585" s="116" t="s">
        <v>9334</v>
      </c>
      <c r="BA1585" s="116" t="str">
        <f t="shared" ref="BA1585:BA1649" si="451">LEFT(AY1585,3)</f>
        <v>RP5</v>
      </c>
    </row>
    <row r="1586" spans="48:53" hidden="1" x14ac:dyDescent="0.2">
      <c r="AV1586" s="115" t="str">
        <f t="shared" si="450"/>
        <v>RP6EBENEZER STREET - RP613</v>
      </c>
      <c r="AW1586" s="116" t="s">
        <v>7939</v>
      </c>
      <c r="AX1586" s="116" t="s">
        <v>9335</v>
      </c>
      <c r="AY1586" s="116" t="s">
        <v>7939</v>
      </c>
      <c r="AZ1586" s="116" t="s">
        <v>9335</v>
      </c>
      <c r="BA1586" s="116" t="str">
        <f t="shared" si="451"/>
        <v>RP6</v>
      </c>
    </row>
    <row r="1587" spans="48:53" hidden="1" x14ac:dyDescent="0.2">
      <c r="AV1587" s="115" t="str">
        <f t="shared" si="450"/>
        <v>RP6MOORFIELDS AT BEDFORD HOSPITAL - RP616</v>
      </c>
      <c r="AW1587" s="116" t="s">
        <v>7940</v>
      </c>
      <c r="AX1587" s="116" t="s">
        <v>9336</v>
      </c>
      <c r="AY1587" s="116" t="s">
        <v>7940</v>
      </c>
      <c r="AZ1587" s="116" t="s">
        <v>9336</v>
      </c>
      <c r="BA1587" s="116" t="str">
        <f t="shared" si="451"/>
        <v>RP6</v>
      </c>
    </row>
    <row r="1588" spans="48:53" hidden="1" x14ac:dyDescent="0.2">
      <c r="AV1588" s="115" t="str">
        <f t="shared" si="450"/>
        <v>RP6MOORFIELDS AT EALING HOSPITAL - RP610</v>
      </c>
      <c r="AW1588" s="116" t="s">
        <v>7941</v>
      </c>
      <c r="AX1588" s="116" t="s">
        <v>9337</v>
      </c>
      <c r="AY1588" s="116" t="s">
        <v>7941</v>
      </c>
      <c r="AZ1588" s="116" t="s">
        <v>9337</v>
      </c>
      <c r="BA1588" s="116" t="str">
        <f t="shared" si="451"/>
        <v>RP6</v>
      </c>
    </row>
    <row r="1589" spans="48:53" hidden="1" x14ac:dyDescent="0.2">
      <c r="AV1589" s="115" t="str">
        <f t="shared" si="450"/>
        <v>RP6MOORFIELDS AT HOMERTON HOSPITAL - RP609</v>
      </c>
      <c r="AW1589" s="116" t="s">
        <v>7942</v>
      </c>
      <c r="AX1589" s="116" t="s">
        <v>9338</v>
      </c>
      <c r="AY1589" s="116" t="s">
        <v>7942</v>
      </c>
      <c r="AZ1589" s="116" t="s">
        <v>9338</v>
      </c>
      <c r="BA1589" s="116" t="str">
        <f t="shared" si="451"/>
        <v>RP6</v>
      </c>
    </row>
    <row r="1590" spans="48:53" hidden="1" x14ac:dyDescent="0.2">
      <c r="AV1590" s="115" t="str">
        <f t="shared" si="450"/>
        <v>RP6MOORFIELDS AT MAYDAY UNIVERSITY HOSPITAL - RP608</v>
      </c>
      <c r="AW1590" s="116" t="s">
        <v>7943</v>
      </c>
      <c r="AX1590" s="116" t="s">
        <v>9339</v>
      </c>
      <c r="AY1590" s="116" t="s">
        <v>7943</v>
      </c>
      <c r="AZ1590" s="116" t="s">
        <v>9339</v>
      </c>
      <c r="BA1590" s="116" t="str">
        <f t="shared" si="451"/>
        <v>RP6</v>
      </c>
    </row>
    <row r="1591" spans="48:53" hidden="1" x14ac:dyDescent="0.2">
      <c r="AV1591" s="115" t="str">
        <f t="shared" si="450"/>
        <v>RP6MOORFIELDS AT MILE END HOSPITAL - RP607</v>
      </c>
      <c r="AW1591" s="116" t="s">
        <v>7944</v>
      </c>
      <c r="AX1591" s="116" t="s">
        <v>9340</v>
      </c>
      <c r="AY1591" s="116" t="s">
        <v>7944</v>
      </c>
      <c r="AZ1591" s="116" t="s">
        <v>9340</v>
      </c>
      <c r="BA1591" s="116" t="str">
        <f t="shared" si="451"/>
        <v>RP6</v>
      </c>
    </row>
    <row r="1592" spans="48:53" hidden="1" x14ac:dyDescent="0.2">
      <c r="AV1592" s="115" t="str">
        <f t="shared" si="450"/>
        <v>RP6MOORFIELDS AT NORTHWICK PARK HOSPITAL - RP606</v>
      </c>
      <c r="AW1592" s="116" t="s">
        <v>7945</v>
      </c>
      <c r="AX1592" s="116" t="s">
        <v>9341</v>
      </c>
      <c r="AY1592" s="116" t="s">
        <v>7945</v>
      </c>
      <c r="AZ1592" s="116" t="s">
        <v>9341</v>
      </c>
      <c r="BA1592" s="116" t="str">
        <f t="shared" si="451"/>
        <v>RP6</v>
      </c>
    </row>
    <row r="1593" spans="48:53" hidden="1" x14ac:dyDescent="0.2">
      <c r="AV1593" s="115" t="str">
        <f t="shared" si="450"/>
        <v>RP6MOORFIELDS AT POTTERS BAR HOSPITAL - RP605</v>
      </c>
      <c r="AW1593" s="116" t="s">
        <v>7946</v>
      </c>
      <c r="AX1593" s="116" t="s">
        <v>9342</v>
      </c>
      <c r="AY1593" s="116" t="s">
        <v>7946</v>
      </c>
      <c r="AZ1593" s="116" t="s">
        <v>9342</v>
      </c>
      <c r="BA1593" s="116" t="str">
        <f t="shared" si="451"/>
        <v>RP6</v>
      </c>
    </row>
    <row r="1594" spans="48:53" hidden="1" x14ac:dyDescent="0.2">
      <c r="AV1594" s="115" t="str">
        <f t="shared" si="450"/>
        <v>RP6MOORFIELDS AT ST ANN'S HOSPITAL - RP603</v>
      </c>
      <c r="AW1594" s="116" t="s">
        <v>7947</v>
      </c>
      <c r="AX1594" s="116" t="s">
        <v>9343</v>
      </c>
      <c r="AY1594" s="116" t="s">
        <v>7947</v>
      </c>
      <c r="AZ1594" s="116" t="s">
        <v>9343</v>
      </c>
      <c r="BA1594" s="116" t="str">
        <f t="shared" si="451"/>
        <v>RP6</v>
      </c>
    </row>
    <row r="1595" spans="48:53" hidden="1" x14ac:dyDescent="0.2">
      <c r="AV1595" s="115" t="str">
        <f t="shared" si="450"/>
        <v>RP6MOORFIELDS AT ST GEORGE'S HOSPITAL - RP604</v>
      </c>
      <c r="AW1595" s="116" t="s">
        <v>7948</v>
      </c>
      <c r="AX1595" s="116" t="s">
        <v>9344</v>
      </c>
      <c r="AY1595" s="116" t="s">
        <v>7948</v>
      </c>
      <c r="AZ1595" s="116" t="s">
        <v>9344</v>
      </c>
      <c r="BA1595" s="116" t="str">
        <f t="shared" si="451"/>
        <v>RP6</v>
      </c>
    </row>
    <row r="1596" spans="48:53" hidden="1" x14ac:dyDescent="0.2">
      <c r="AV1596" s="115" t="str">
        <f t="shared" si="450"/>
        <v>RP6MOORFIELDS AT UPNEY LANE - RP611</v>
      </c>
      <c r="AW1596" s="116" t="s">
        <v>7949</v>
      </c>
      <c r="AX1596" s="116" t="s">
        <v>9345</v>
      </c>
      <c r="AY1596" s="116" t="s">
        <v>7949</v>
      </c>
      <c r="AZ1596" s="116" t="s">
        <v>9345</v>
      </c>
      <c r="BA1596" s="116" t="str">
        <f t="shared" si="451"/>
        <v>RP6</v>
      </c>
    </row>
    <row r="1597" spans="48:53" hidden="1" x14ac:dyDescent="0.2">
      <c r="AV1597" s="115" t="str">
        <f t="shared" si="450"/>
        <v>RP6MOORFIELDS AT WATFORD GENERAL HOSPITAL - RP602</v>
      </c>
      <c r="AW1597" s="116" t="s">
        <v>7950</v>
      </c>
      <c r="AX1597" s="116" t="s">
        <v>9346</v>
      </c>
      <c r="AY1597" s="116" t="s">
        <v>7950</v>
      </c>
      <c r="AZ1597" s="116" t="s">
        <v>9346</v>
      </c>
      <c r="BA1597" s="116" t="str">
        <f t="shared" si="451"/>
        <v>RP6</v>
      </c>
    </row>
    <row r="1598" spans="48:53" hidden="1" x14ac:dyDescent="0.2">
      <c r="AV1598" s="115" t="str">
        <f t="shared" si="450"/>
        <v>RP6MOORFIELDS EYE HOSPITAL (CITY ROAD) - RP601</v>
      </c>
      <c r="AW1598" s="116" t="s">
        <v>7951</v>
      </c>
      <c r="AX1598" s="116" t="s">
        <v>9347</v>
      </c>
      <c r="AY1598" s="116" t="s">
        <v>7951</v>
      </c>
      <c r="AZ1598" s="116" t="s">
        <v>9347</v>
      </c>
      <c r="BA1598" s="116" t="str">
        <f t="shared" si="451"/>
        <v>RP6</v>
      </c>
    </row>
    <row r="1599" spans="48:53" hidden="1" x14ac:dyDescent="0.2">
      <c r="AV1599" s="115" t="str">
        <f t="shared" si="450"/>
        <v>RP6UPPER WIMPOLE STREET - RP615</v>
      </c>
      <c r="AW1599" s="116" t="s">
        <v>7952</v>
      </c>
      <c r="AX1599" s="116" t="s">
        <v>9348</v>
      </c>
      <c r="AY1599" s="116" t="s">
        <v>7952</v>
      </c>
      <c r="AZ1599" s="116" t="s">
        <v>9348</v>
      </c>
      <c r="BA1599" s="116" t="str">
        <f t="shared" si="451"/>
        <v>RP6</v>
      </c>
    </row>
    <row r="1600" spans="48:53" hidden="1" x14ac:dyDescent="0.2">
      <c r="AV1600" s="115" t="str">
        <f t="shared" si="450"/>
        <v>RP7274 SC1AA C&amp;FS ASH VILLA IN PATIENT  L21252</v>
      </c>
      <c r="AW1600" s="116" t="s">
        <v>8171</v>
      </c>
      <c r="AX1600" s="116" t="s">
        <v>9349</v>
      </c>
      <c r="AY1600" s="116" t="s">
        <v>8171</v>
      </c>
      <c r="AZ1600" s="116" t="s">
        <v>9349</v>
      </c>
      <c r="BA1600" s="116" t="str">
        <f t="shared" si="451"/>
        <v>RP7</v>
      </c>
    </row>
    <row r="1601" spans="48:53" hidden="1" x14ac:dyDescent="0.2">
      <c r="AV1601" s="115" t="str">
        <f t="shared" si="450"/>
        <v>RP7274 SSDEAC2 BRANT / LANGWORTH</v>
      </c>
      <c r="AW1601" s="116" t="s">
        <v>8172</v>
      </c>
      <c r="AX1601" s="116" t="s">
        <v>9350</v>
      </c>
      <c r="AY1601" s="116" t="s">
        <v>8172</v>
      </c>
      <c r="AZ1601" s="116" t="s">
        <v>9350</v>
      </c>
      <c r="BA1601" s="116" t="str">
        <f t="shared" si="451"/>
        <v>RP7</v>
      </c>
    </row>
    <row r="1602" spans="48:53" hidden="1" x14ac:dyDescent="0.2">
      <c r="AV1602" s="115" t="str">
        <f t="shared" si="450"/>
        <v>RP7274 SSLDL2 LLC ASSESSMENT &amp; TREATMENT &amp; REHAB</v>
      </c>
      <c r="AW1602" s="116" t="s">
        <v>8173</v>
      </c>
      <c r="AX1602" s="116" t="s">
        <v>9351</v>
      </c>
      <c r="AY1602" s="116" t="s">
        <v>8173</v>
      </c>
      <c r="AZ1602" s="116" t="s">
        <v>9351</v>
      </c>
      <c r="BA1602" s="116" t="str">
        <f t="shared" si="451"/>
        <v>RP7</v>
      </c>
    </row>
    <row r="1603" spans="48:53" hidden="1" x14ac:dyDescent="0.2">
      <c r="AV1603" s="115" t="str">
        <f t="shared" si="450"/>
        <v>RP7274 SSRH1 MAPLE LODGE REHAB L21525</v>
      </c>
      <c r="AW1603" s="116" t="s">
        <v>8174</v>
      </c>
      <c r="AX1603" s="116" t="s">
        <v>9352</v>
      </c>
      <c r="AY1603" s="116" t="s">
        <v>8174</v>
      </c>
      <c r="AZ1603" s="116" t="s">
        <v>9352</v>
      </c>
      <c r="BA1603" s="116" t="str">
        <f t="shared" si="451"/>
        <v>RP7</v>
      </c>
    </row>
    <row r="1604" spans="48:53" hidden="1" x14ac:dyDescent="0.2">
      <c r="AV1604" s="115" t="str">
        <f t="shared" si="450"/>
        <v>RP7274 SSRH2 ASHLEY HOUSE REHAB L21540</v>
      </c>
      <c r="AW1604" s="116" t="s">
        <v>8175</v>
      </c>
      <c r="AX1604" s="116" t="s">
        <v>9353</v>
      </c>
      <c r="AY1604" s="116" t="s">
        <v>8175</v>
      </c>
      <c r="AZ1604" s="116" t="s">
        <v>9353</v>
      </c>
      <c r="BA1604" s="116" t="str">
        <f t="shared" si="451"/>
        <v>RP7</v>
      </c>
    </row>
    <row r="1605" spans="48:53" hidden="1" x14ac:dyDescent="0.2">
      <c r="AV1605" s="115" t="str">
        <f t="shared" si="450"/>
        <v>RP7ACUTE MENTAL HEALTH UNIT &amp; DAY HOSPITAL</v>
      </c>
      <c r="AW1605" s="116" t="s">
        <v>2090</v>
      </c>
      <c r="AX1605" s="116" t="s">
        <v>2091</v>
      </c>
      <c r="AY1605" s="116" t="s">
        <v>2090</v>
      </c>
      <c r="AZ1605" s="116" t="s">
        <v>2091</v>
      </c>
      <c r="BA1605" s="116" t="str">
        <f t="shared" si="451"/>
        <v>RP7</v>
      </c>
    </row>
    <row r="1606" spans="48:53" hidden="1" x14ac:dyDescent="0.2">
      <c r="AV1606" s="115" t="str">
        <f t="shared" si="450"/>
        <v>RP7ADDACTION</v>
      </c>
      <c r="AW1606" s="116" t="s">
        <v>2080</v>
      </c>
      <c r="AX1606" s="116" t="s">
        <v>2081</v>
      </c>
      <c r="AY1606" s="116" t="s">
        <v>2080</v>
      </c>
      <c r="AZ1606" s="116" t="s">
        <v>2081</v>
      </c>
      <c r="BA1606" s="116" t="str">
        <f t="shared" si="451"/>
        <v>RP7</v>
      </c>
    </row>
    <row r="1607" spans="48:53" hidden="1" x14ac:dyDescent="0.2">
      <c r="AV1607" s="115" t="str">
        <f t="shared" si="450"/>
        <v>RP7ADDACTION</v>
      </c>
      <c r="AW1607" s="116" t="s">
        <v>2133</v>
      </c>
      <c r="AX1607" s="116" t="s">
        <v>2081</v>
      </c>
      <c r="AY1607" s="116" t="s">
        <v>2133</v>
      </c>
      <c r="AZ1607" s="116" t="s">
        <v>2081</v>
      </c>
      <c r="BA1607" s="116" t="str">
        <f t="shared" si="451"/>
        <v>RP7</v>
      </c>
    </row>
    <row r="1608" spans="48:53" hidden="1" x14ac:dyDescent="0.2">
      <c r="AV1608" s="115" t="str">
        <f t="shared" si="450"/>
        <v>RP7CARHOLME COURT</v>
      </c>
      <c r="AW1608" s="116" t="s">
        <v>11011</v>
      </c>
      <c r="AX1608" s="116" t="s">
        <v>11012</v>
      </c>
      <c r="AY1608" s="116" t="s">
        <v>11011</v>
      </c>
      <c r="AZ1608" s="116" t="s">
        <v>11012</v>
      </c>
      <c r="BA1608" s="116" t="str">
        <f t="shared" si="451"/>
        <v>RP7</v>
      </c>
    </row>
    <row r="1609" spans="48:53" hidden="1" x14ac:dyDescent="0.2">
      <c r="AV1609" s="115" t="str">
        <f t="shared" si="450"/>
        <v>RP7CONS 13 PHC</v>
      </c>
      <c r="AW1609" s="116" t="s">
        <v>2119</v>
      </c>
      <c r="AX1609" s="116" t="s">
        <v>2120</v>
      </c>
      <c r="AY1609" s="116" t="s">
        <v>2119</v>
      </c>
      <c r="AZ1609" s="116" t="s">
        <v>2120</v>
      </c>
      <c r="BA1609" s="116" t="str">
        <f t="shared" si="451"/>
        <v>RP7</v>
      </c>
    </row>
    <row r="1610" spans="48:53" hidden="1" x14ac:dyDescent="0.2">
      <c r="AV1610" s="115" t="str">
        <f t="shared" si="450"/>
        <v>RP7CONS 8 DOP</v>
      </c>
      <c r="AW1610" s="116" t="s">
        <v>2101</v>
      </c>
      <c r="AX1610" s="116" t="s">
        <v>2102</v>
      </c>
      <c r="AY1610" s="116" t="s">
        <v>2101</v>
      </c>
      <c r="AZ1610" s="116" t="s">
        <v>2102</v>
      </c>
      <c r="BA1610" s="116" t="str">
        <f t="shared" si="451"/>
        <v>RP7</v>
      </c>
    </row>
    <row r="1611" spans="48:53" hidden="1" x14ac:dyDescent="0.2">
      <c r="AV1611" s="115" t="str">
        <f t="shared" si="450"/>
        <v>RP7CONS 9 DOP</v>
      </c>
      <c r="AW1611" s="116" t="s">
        <v>2099</v>
      </c>
      <c r="AX1611" s="116" t="s">
        <v>2100</v>
      </c>
      <c r="AY1611" s="116" t="s">
        <v>2099</v>
      </c>
      <c r="AZ1611" s="116" t="s">
        <v>2100</v>
      </c>
      <c r="BA1611" s="116" t="str">
        <f t="shared" si="451"/>
        <v>RP7</v>
      </c>
    </row>
    <row r="1612" spans="48:53" hidden="1" x14ac:dyDescent="0.2">
      <c r="AV1612" s="115" t="str">
        <f t="shared" si="450"/>
        <v>RP7CORKTREE CRESCENT</v>
      </c>
      <c r="AW1612" s="116" t="s">
        <v>2073</v>
      </c>
      <c r="AX1612" s="116" t="s">
        <v>2074</v>
      </c>
      <c r="AY1612" s="116" t="s">
        <v>2073</v>
      </c>
      <c r="AZ1612" s="116" t="s">
        <v>2074</v>
      </c>
      <c r="BA1612" s="116" t="str">
        <f t="shared" si="451"/>
        <v>RP7</v>
      </c>
    </row>
    <row r="1613" spans="48:53" hidden="1" x14ac:dyDescent="0.2">
      <c r="AV1613" s="115" t="str">
        <f t="shared" si="450"/>
        <v>RP7DEPARTMENT OF PSYCHIATRY</v>
      </c>
      <c r="AW1613" s="116" t="s">
        <v>2105</v>
      </c>
      <c r="AX1613" s="116" t="s">
        <v>2106</v>
      </c>
      <c r="AY1613" s="116" t="s">
        <v>2105</v>
      </c>
      <c r="AZ1613" s="116" t="s">
        <v>2106</v>
      </c>
      <c r="BA1613" s="116" t="str">
        <f t="shared" si="451"/>
        <v>RP7</v>
      </c>
    </row>
    <row r="1614" spans="48:53" hidden="1" x14ac:dyDescent="0.2">
      <c r="AV1614" s="115" t="str">
        <f t="shared" si="450"/>
        <v>RP7DIANA PRINCESS OF WALES HOSPITAL</v>
      </c>
      <c r="AW1614" s="116" t="s">
        <v>2084</v>
      </c>
      <c r="AX1614" s="116" t="s">
        <v>2085</v>
      </c>
      <c r="AY1614" s="116" t="s">
        <v>2084</v>
      </c>
      <c r="AZ1614" s="116" t="s">
        <v>2085</v>
      </c>
      <c r="BA1614" s="116" t="str">
        <f t="shared" si="451"/>
        <v>RP7</v>
      </c>
    </row>
    <row r="1615" spans="48:53" hidden="1" x14ac:dyDescent="0.2">
      <c r="AV1615" s="115" t="str">
        <f t="shared" si="450"/>
        <v>RP7EMSI UNIT - PILGRIM HOSPITAL SITE</v>
      </c>
      <c r="AW1615" s="116" t="s">
        <v>2077</v>
      </c>
      <c r="AX1615" s="116" t="s">
        <v>2078</v>
      </c>
      <c r="AY1615" s="116" t="s">
        <v>2077</v>
      </c>
      <c r="AZ1615" s="116" t="s">
        <v>2078</v>
      </c>
      <c r="BA1615" s="116" t="str">
        <f t="shared" si="451"/>
        <v>RP7</v>
      </c>
    </row>
    <row r="1616" spans="48:53" hidden="1" x14ac:dyDescent="0.2">
      <c r="AV1616" s="115" t="str">
        <f t="shared" si="450"/>
        <v>RP7GRIMSBY CAFS (A)</v>
      </c>
      <c r="AW1616" s="116" t="s">
        <v>2095</v>
      </c>
      <c r="AX1616" s="116" t="s">
        <v>2096</v>
      </c>
      <c r="AY1616" s="116" t="s">
        <v>2095</v>
      </c>
      <c r="AZ1616" s="116" t="s">
        <v>2096</v>
      </c>
      <c r="BA1616" s="116" t="str">
        <f t="shared" si="451"/>
        <v>RP7</v>
      </c>
    </row>
    <row r="1617" spans="48:53" hidden="1" x14ac:dyDescent="0.2">
      <c r="AV1617" s="115" t="str">
        <f t="shared" si="450"/>
        <v>RP7GRIMSBY CAFS (B)</v>
      </c>
      <c r="AW1617" s="116" t="s">
        <v>2097</v>
      </c>
      <c r="AX1617" s="116" t="s">
        <v>2098</v>
      </c>
      <c r="AY1617" s="116" t="s">
        <v>2097</v>
      </c>
      <c r="AZ1617" s="116" t="s">
        <v>2098</v>
      </c>
      <c r="BA1617" s="116" t="str">
        <f t="shared" si="451"/>
        <v>RP7</v>
      </c>
    </row>
    <row r="1618" spans="48:53" hidden="1" x14ac:dyDescent="0.2">
      <c r="AV1618" s="115" t="str">
        <f t="shared" si="450"/>
        <v>RP7JOHNSON COMMUNITY HOSPITAL</v>
      </c>
      <c r="AW1618" s="116" t="s">
        <v>2131</v>
      </c>
      <c r="AX1618" s="116" t="s">
        <v>2132</v>
      </c>
      <c r="AY1618" s="116" t="s">
        <v>2131</v>
      </c>
      <c r="AZ1618" s="116" t="s">
        <v>2132</v>
      </c>
      <c r="BA1618" s="116" t="str">
        <f t="shared" si="451"/>
        <v>RP7</v>
      </c>
    </row>
    <row r="1619" spans="48:53" hidden="1" x14ac:dyDescent="0.2">
      <c r="AV1619" s="115" t="str">
        <f t="shared" si="450"/>
        <v>RP7LOUTH OLDER ADULT</v>
      </c>
      <c r="AW1619" s="116" t="s">
        <v>2107</v>
      </c>
      <c r="AX1619" s="116" t="s">
        <v>2108</v>
      </c>
      <c r="AY1619" s="116" t="s">
        <v>2107</v>
      </c>
      <c r="AZ1619" s="116" t="s">
        <v>2108</v>
      </c>
      <c r="BA1619" s="116" t="str">
        <f t="shared" si="451"/>
        <v>RP7</v>
      </c>
    </row>
    <row r="1620" spans="48:53" hidden="1" x14ac:dyDescent="0.2">
      <c r="AV1620" s="115" t="str">
        <f t="shared" si="450"/>
        <v>RP7LOW SECURE MENTAL HEALTH UNIT</v>
      </c>
      <c r="AW1620" s="116" t="s">
        <v>2092</v>
      </c>
      <c r="AX1620" s="116" t="s">
        <v>8387</v>
      </c>
      <c r="AY1620" s="116" t="s">
        <v>2092</v>
      </c>
      <c r="AZ1620" s="116" t="s">
        <v>8387</v>
      </c>
      <c r="BA1620" s="116" t="str">
        <f t="shared" si="451"/>
        <v>RP7</v>
      </c>
    </row>
    <row r="1621" spans="48:53" hidden="1" x14ac:dyDescent="0.2">
      <c r="AV1621" s="115" t="str">
        <f t="shared" si="450"/>
        <v>RP7MANTHORPE C2</v>
      </c>
      <c r="AW1621" s="116" t="s">
        <v>2123</v>
      </c>
      <c r="AX1621" s="116" t="s">
        <v>2124</v>
      </c>
      <c r="AY1621" s="116" t="s">
        <v>2123</v>
      </c>
      <c r="AZ1621" s="116" t="s">
        <v>2124</v>
      </c>
      <c r="BA1621" s="116" t="str">
        <f t="shared" si="451"/>
        <v>RP7</v>
      </c>
    </row>
    <row r="1622" spans="48:53" hidden="1" x14ac:dyDescent="0.2">
      <c r="AV1622" s="115" t="str">
        <f t="shared" si="450"/>
        <v>RP7MANTHORPE C3</v>
      </c>
      <c r="AW1622" s="116" t="s">
        <v>2103</v>
      </c>
      <c r="AX1622" s="116" t="s">
        <v>2104</v>
      </c>
      <c r="AY1622" s="116" t="s">
        <v>2103</v>
      </c>
      <c r="AZ1622" s="116" t="s">
        <v>2104</v>
      </c>
      <c r="BA1622" s="116" t="str">
        <f t="shared" si="451"/>
        <v>RP7</v>
      </c>
    </row>
    <row r="1623" spans="48:53" hidden="1" x14ac:dyDescent="0.2">
      <c r="AV1623" s="115" t="str">
        <f t="shared" si="450"/>
        <v>RP7MENTAL HEALTH LONG TERM REHABILITATION &amp; DAY HOSPITAL</v>
      </c>
      <c r="AW1623" s="116" t="s">
        <v>2093</v>
      </c>
      <c r="AX1623" s="116" t="s">
        <v>2094</v>
      </c>
      <c r="AY1623" s="116" t="s">
        <v>2093</v>
      </c>
      <c r="AZ1623" s="116" t="s">
        <v>2094</v>
      </c>
      <c r="BA1623" s="116" t="str">
        <f t="shared" si="451"/>
        <v>RP7</v>
      </c>
    </row>
    <row r="1624" spans="48:53" hidden="1" x14ac:dyDescent="0.2">
      <c r="AV1624" s="115" t="str">
        <f t="shared" si="450"/>
        <v>RP7MENTAL HEALTH UNIT - BEACONFIELD</v>
      </c>
      <c r="AW1624" s="116" t="s">
        <v>2111</v>
      </c>
      <c r="AX1624" s="116" t="s">
        <v>2112</v>
      </c>
      <c r="AY1624" s="116" t="s">
        <v>2111</v>
      </c>
      <c r="AZ1624" s="116" t="s">
        <v>2112</v>
      </c>
      <c r="BA1624" s="116" t="str">
        <f t="shared" si="451"/>
        <v>RP7</v>
      </c>
    </row>
    <row r="1625" spans="48:53" ht="12.75" hidden="1" customHeight="1" x14ac:dyDescent="0.2">
      <c r="AV1625" s="115" t="str">
        <f t="shared" si="450"/>
        <v>RP7MENTAL HEALTH UNIT - GRANTHAM</v>
      </c>
      <c r="AW1625" s="116" t="s">
        <v>2109</v>
      </c>
      <c r="AX1625" s="116" t="s">
        <v>2110</v>
      </c>
      <c r="AY1625" s="116" t="s">
        <v>2109</v>
      </c>
      <c r="AZ1625" s="116" t="s">
        <v>2110</v>
      </c>
      <c r="BA1625" s="116" t="str">
        <f t="shared" si="451"/>
        <v>RP7</v>
      </c>
    </row>
    <row r="1626" spans="48:53" ht="12.75" hidden="1" customHeight="1" x14ac:dyDescent="0.2">
      <c r="AV1626" s="115" t="str">
        <f t="shared" si="450"/>
        <v>RP7MENTAL HEALTH UNIT - SLEAFORD</v>
      </c>
      <c r="AW1626" s="116" t="s">
        <v>2125</v>
      </c>
      <c r="AX1626" s="116" t="s">
        <v>2126</v>
      </c>
      <c r="AY1626" s="116" t="s">
        <v>2125</v>
      </c>
      <c r="AZ1626" s="116" t="s">
        <v>2126</v>
      </c>
      <c r="BA1626" s="116" t="str">
        <f t="shared" si="451"/>
        <v>RP7</v>
      </c>
    </row>
    <row r="1627" spans="48:53" hidden="1" x14ac:dyDescent="0.2">
      <c r="AV1627" s="115" t="str">
        <f t="shared" si="450"/>
        <v>RP7MENTAL HEALTH UNIT - STAMFORD</v>
      </c>
      <c r="AW1627" s="116" t="s">
        <v>2129</v>
      </c>
      <c r="AX1627" s="116" t="s">
        <v>2130</v>
      </c>
      <c r="AY1627" s="116" t="s">
        <v>2129</v>
      </c>
      <c r="AZ1627" s="116" t="s">
        <v>2130</v>
      </c>
      <c r="BA1627" s="116" t="str">
        <f t="shared" si="451"/>
        <v>RP7</v>
      </c>
    </row>
    <row r="1628" spans="48:53" hidden="1" x14ac:dyDescent="0.2">
      <c r="AV1628" s="115" t="str">
        <f t="shared" si="450"/>
        <v>RP7MENTAL HEALTH UNIT - SYCAMORE</v>
      </c>
      <c r="AW1628" s="116" t="s">
        <v>2127</v>
      </c>
      <c r="AX1628" s="116" t="s">
        <v>2128</v>
      </c>
      <c r="AY1628" s="116" t="s">
        <v>2127</v>
      </c>
      <c r="AZ1628" s="116" t="s">
        <v>2128</v>
      </c>
      <c r="BA1628" s="116" t="str">
        <f t="shared" si="451"/>
        <v>RP7</v>
      </c>
    </row>
    <row r="1629" spans="48:53" hidden="1" x14ac:dyDescent="0.2">
      <c r="AV1629" s="115" t="str">
        <f t="shared" si="450"/>
        <v>RP7MENTAL HEALTH UNIT FOR OLDER PEOPLE - ROCHFORD UNIT</v>
      </c>
      <c r="AW1629" s="116" t="s">
        <v>2071</v>
      </c>
      <c r="AX1629" s="116" t="s">
        <v>2072</v>
      </c>
      <c r="AY1629" s="116" t="s">
        <v>2071</v>
      </c>
      <c r="AZ1629" s="116" t="s">
        <v>2072</v>
      </c>
      <c r="BA1629" s="116" t="str">
        <f t="shared" si="451"/>
        <v>RP7</v>
      </c>
    </row>
    <row r="1630" spans="48:53" ht="12.75" hidden="1" customHeight="1" x14ac:dyDescent="0.2">
      <c r="AV1630" s="115" t="str">
        <f t="shared" si="450"/>
        <v>RP7NE LINCS ADHD</v>
      </c>
      <c r="AW1630" s="116" t="s">
        <v>2113</v>
      </c>
      <c r="AX1630" s="116" t="s">
        <v>2114</v>
      </c>
      <c r="AY1630" s="116" t="s">
        <v>2113</v>
      </c>
      <c r="AZ1630" s="116" t="s">
        <v>2114</v>
      </c>
      <c r="BA1630" s="116" t="str">
        <f t="shared" si="451"/>
        <v>RP7</v>
      </c>
    </row>
    <row r="1631" spans="48:53" ht="12.75" hidden="1" customHeight="1" x14ac:dyDescent="0.2">
      <c r="AV1631" s="115" t="str">
        <f t="shared" si="450"/>
        <v>RP7NORTH SEA CAMP</v>
      </c>
      <c r="AW1631" s="116" t="s">
        <v>2117</v>
      </c>
      <c r="AX1631" s="116" t="s">
        <v>2118</v>
      </c>
      <c r="AY1631" s="116" t="s">
        <v>2117</v>
      </c>
      <c r="AZ1631" s="116" t="s">
        <v>2118</v>
      </c>
      <c r="BA1631" s="116" t="str">
        <f t="shared" si="451"/>
        <v>RP7</v>
      </c>
    </row>
    <row r="1632" spans="48:53" hidden="1" x14ac:dyDescent="0.2">
      <c r="AV1632" s="115" t="str">
        <f t="shared" si="450"/>
        <v>RP7NORTON LEA</v>
      </c>
      <c r="AW1632" s="116" t="s">
        <v>2075</v>
      </c>
      <c r="AX1632" s="116" t="s">
        <v>2076</v>
      </c>
      <c r="AY1632" s="116" t="s">
        <v>2075</v>
      </c>
      <c r="AZ1632" s="116" t="s">
        <v>2076</v>
      </c>
      <c r="BA1632" s="116" t="str">
        <f t="shared" si="451"/>
        <v>RP7</v>
      </c>
    </row>
    <row r="1633" spans="48:53" hidden="1" x14ac:dyDescent="0.2">
      <c r="AV1633" s="115" t="str">
        <f t="shared" si="450"/>
        <v>RP7PHC PORTACABIN</v>
      </c>
      <c r="AW1633" s="116" t="s">
        <v>2082</v>
      </c>
      <c r="AX1633" s="116" t="s">
        <v>2083</v>
      </c>
      <c r="AY1633" s="116" t="s">
        <v>2082</v>
      </c>
      <c r="AZ1633" s="116" t="s">
        <v>2083</v>
      </c>
      <c r="BA1633" s="116" t="str">
        <f t="shared" si="451"/>
        <v>RP7</v>
      </c>
    </row>
    <row r="1634" spans="48:53" hidden="1" x14ac:dyDescent="0.2">
      <c r="AV1634" s="115" t="str">
        <f t="shared" si="450"/>
        <v>RP7PHOENIX UNIT</v>
      </c>
      <c r="AW1634" s="116" t="s">
        <v>2079</v>
      </c>
      <c r="AX1634" s="116" t="s">
        <v>1951</v>
      </c>
      <c r="AY1634" s="116" t="s">
        <v>2079</v>
      </c>
      <c r="AZ1634" s="116" t="s">
        <v>1951</v>
      </c>
      <c r="BA1634" s="116" t="str">
        <f t="shared" si="451"/>
        <v>RP7</v>
      </c>
    </row>
    <row r="1635" spans="48:53" hidden="1" x14ac:dyDescent="0.2">
      <c r="AV1635" s="115" t="str">
        <f t="shared" si="450"/>
        <v>RP7PSYCHOLOGY UNIT</v>
      </c>
      <c r="AW1635" s="116" t="s">
        <v>2088</v>
      </c>
      <c r="AX1635" s="116" t="s">
        <v>2089</v>
      </c>
      <c r="AY1635" s="116" t="s">
        <v>2088</v>
      </c>
      <c r="AZ1635" s="116" t="s">
        <v>2089</v>
      </c>
      <c r="BA1635" s="116" t="str">
        <f t="shared" si="451"/>
        <v>RP7</v>
      </c>
    </row>
    <row r="1636" spans="48:53" hidden="1" x14ac:dyDescent="0.2">
      <c r="AV1636" s="115" t="str">
        <f t="shared" si="450"/>
        <v>RP7SECURE COMMUNITY ESTABLISHMENT</v>
      </c>
      <c r="AW1636" s="116" t="s">
        <v>2115</v>
      </c>
      <c r="AX1636" s="116" t="s">
        <v>2116</v>
      </c>
      <c r="AY1636" s="116" t="s">
        <v>2115</v>
      </c>
      <c r="AZ1636" s="116" t="s">
        <v>2116</v>
      </c>
      <c r="BA1636" s="116" t="str">
        <f t="shared" si="451"/>
        <v>RP7</v>
      </c>
    </row>
    <row r="1637" spans="48:53" hidden="1" x14ac:dyDescent="0.2">
      <c r="AV1637" s="115" t="str">
        <f t="shared" si="450"/>
        <v>RP7SPALDING COMM C1</v>
      </c>
      <c r="AW1637" s="116" t="s">
        <v>2121</v>
      </c>
      <c r="AX1637" s="116" t="s">
        <v>2122</v>
      </c>
      <c r="AY1637" s="116" t="s">
        <v>2121</v>
      </c>
      <c r="AZ1637" s="116" t="s">
        <v>2122</v>
      </c>
      <c r="BA1637" s="116" t="str">
        <f t="shared" si="451"/>
        <v>RP7</v>
      </c>
    </row>
    <row r="1638" spans="48:53" hidden="1" x14ac:dyDescent="0.2">
      <c r="AV1638" s="115" t="str">
        <f t="shared" si="450"/>
        <v>RP7SPIRE WALK</v>
      </c>
      <c r="AW1638" s="116" t="s">
        <v>2134</v>
      </c>
      <c r="AX1638" s="116" t="s">
        <v>2135</v>
      </c>
      <c r="AY1638" s="116" t="s">
        <v>2134</v>
      </c>
      <c r="AZ1638" s="116" t="s">
        <v>2135</v>
      </c>
      <c r="BA1638" s="116" t="str">
        <f t="shared" si="451"/>
        <v>RP7</v>
      </c>
    </row>
    <row r="1639" spans="48:53" hidden="1" x14ac:dyDescent="0.2">
      <c r="AV1639" s="115" t="str">
        <f t="shared" si="450"/>
        <v>RP7THE KEEP</v>
      </c>
      <c r="AW1639" s="116" t="s">
        <v>2086</v>
      </c>
      <c r="AX1639" s="116" t="s">
        <v>2087</v>
      </c>
      <c r="AY1639" s="116" t="s">
        <v>2086</v>
      </c>
      <c r="AZ1639" s="116" t="s">
        <v>2087</v>
      </c>
      <c r="BA1639" s="116" t="str">
        <f t="shared" si="451"/>
        <v>RP7</v>
      </c>
    </row>
    <row r="1640" spans="48:53" hidden="1" x14ac:dyDescent="0.2">
      <c r="AV1640" s="115" t="str">
        <f t="shared" si="450"/>
        <v>RP7THE WILLOWS- UNIT 5</v>
      </c>
      <c r="AW1640" s="116" t="s">
        <v>2136</v>
      </c>
      <c r="AX1640" s="116" t="s">
        <v>2137</v>
      </c>
      <c r="AY1640" s="116" t="s">
        <v>2136</v>
      </c>
      <c r="AZ1640" s="116" t="s">
        <v>2137</v>
      </c>
      <c r="BA1640" s="116" t="str">
        <f t="shared" si="451"/>
        <v>RP7</v>
      </c>
    </row>
    <row r="1641" spans="48:53" hidden="1" x14ac:dyDescent="0.2">
      <c r="AV1641" s="115" t="str">
        <f t="shared" si="450"/>
        <v>RP7THE WILLOWS- UNITS 1 AND 2</v>
      </c>
      <c r="AW1641" s="116" t="s">
        <v>2138</v>
      </c>
      <c r="AX1641" s="116" t="s">
        <v>2139</v>
      </c>
      <c r="AY1641" s="116" t="s">
        <v>2138</v>
      </c>
      <c r="AZ1641" s="116" t="s">
        <v>2139</v>
      </c>
      <c r="BA1641" s="116" t="str">
        <f t="shared" si="451"/>
        <v>RP7</v>
      </c>
    </row>
    <row r="1642" spans="48:53" hidden="1" x14ac:dyDescent="0.2">
      <c r="AV1642" s="115" t="str">
        <f t="shared" si="450"/>
        <v>RPADARENT VALLEY HOSPITAL - RPA28</v>
      </c>
      <c r="AW1642" s="116" t="s">
        <v>7953</v>
      </c>
      <c r="AX1642" s="116" t="s">
        <v>9354</v>
      </c>
      <c r="AY1642" s="116" t="s">
        <v>7953</v>
      </c>
      <c r="AZ1642" s="116" t="s">
        <v>9354</v>
      </c>
      <c r="BA1642" s="116" t="str">
        <f t="shared" si="451"/>
        <v>RPA</v>
      </c>
    </row>
    <row r="1643" spans="48:53" hidden="1" x14ac:dyDescent="0.2">
      <c r="AV1643" s="115" t="str">
        <f t="shared" si="450"/>
        <v>RPAGRAVESHAM COMMUNITY HOSPITAL - RPA68</v>
      </c>
      <c r="AW1643" s="116" t="s">
        <v>7954</v>
      </c>
      <c r="AX1643" s="116" t="s">
        <v>9355</v>
      </c>
      <c r="AY1643" s="116" t="s">
        <v>7954</v>
      </c>
      <c r="AZ1643" s="116" t="s">
        <v>9355</v>
      </c>
      <c r="BA1643" s="116" t="str">
        <f t="shared" si="451"/>
        <v>RPA</v>
      </c>
    </row>
    <row r="1644" spans="48:53" ht="12.75" hidden="1" customHeight="1" x14ac:dyDescent="0.2">
      <c r="AV1644" s="115" t="str">
        <f t="shared" si="450"/>
        <v>RPAMAIDSTONE HOSPITAL - RPA27</v>
      </c>
      <c r="AW1644" s="116" t="s">
        <v>7955</v>
      </c>
      <c r="AX1644" s="116" t="s">
        <v>9356</v>
      </c>
      <c r="AY1644" s="116" t="s">
        <v>7955</v>
      </c>
      <c r="AZ1644" s="116" t="s">
        <v>9356</v>
      </c>
      <c r="BA1644" s="116" t="str">
        <f t="shared" si="451"/>
        <v>RPA</v>
      </c>
    </row>
    <row r="1645" spans="48:53" ht="12.75" hidden="1" customHeight="1" x14ac:dyDescent="0.2">
      <c r="AV1645" s="115" t="str">
        <f t="shared" si="450"/>
        <v>RPAMEDWAY MARITIME HOSPITAL - RPA02</v>
      </c>
      <c r="AW1645" s="116" t="s">
        <v>7956</v>
      </c>
      <c r="AX1645" s="116" t="s">
        <v>9357</v>
      </c>
      <c r="AY1645" s="116" t="s">
        <v>7956</v>
      </c>
      <c r="AZ1645" s="116" t="s">
        <v>9357</v>
      </c>
      <c r="BA1645" s="116" t="str">
        <f t="shared" si="451"/>
        <v>RPA</v>
      </c>
    </row>
    <row r="1646" spans="48:53" ht="12.75" hidden="1" customHeight="1" x14ac:dyDescent="0.2">
      <c r="AV1646" s="115" t="str">
        <f t="shared" si="450"/>
        <v>RPASHEPPEY COMMUNITY HOSPITAL - RPA17</v>
      </c>
      <c r="AW1646" s="116" t="s">
        <v>7957</v>
      </c>
      <c r="AX1646" s="116" t="s">
        <v>9358</v>
      </c>
      <c r="AY1646" s="116" t="s">
        <v>7957</v>
      </c>
      <c r="AZ1646" s="116" t="s">
        <v>9358</v>
      </c>
      <c r="BA1646" s="116" t="str">
        <f t="shared" si="451"/>
        <v>RPA</v>
      </c>
    </row>
    <row r="1647" spans="48:53" hidden="1" x14ac:dyDescent="0.2">
      <c r="AV1647" s="115" t="str">
        <f t="shared" si="450"/>
        <v>RPASITTINGBOURNE HOSPITAL - RPA29</v>
      </c>
      <c r="AW1647" s="116" t="s">
        <v>7958</v>
      </c>
      <c r="AX1647" s="116" t="s">
        <v>9359</v>
      </c>
      <c r="AY1647" s="116" t="s">
        <v>7958</v>
      </c>
      <c r="AZ1647" s="116" t="s">
        <v>9359</v>
      </c>
      <c r="BA1647" s="116" t="str">
        <f t="shared" si="451"/>
        <v>RPA</v>
      </c>
    </row>
    <row r="1648" spans="48:53" hidden="1" x14ac:dyDescent="0.2">
      <c r="AV1648" s="115" t="str">
        <f t="shared" si="450"/>
        <v>RPASPIRE ALEXANDRA HOSPITAL - RPA44</v>
      </c>
      <c r="AW1648" s="116" t="s">
        <v>7959</v>
      </c>
      <c r="AX1648" s="116" t="s">
        <v>9360</v>
      </c>
      <c r="AY1648" s="116" t="s">
        <v>7959</v>
      </c>
      <c r="AZ1648" s="116" t="s">
        <v>9360</v>
      </c>
      <c r="BA1648" s="116" t="str">
        <f t="shared" si="451"/>
        <v>RPA</v>
      </c>
    </row>
    <row r="1649" spans="48:53" hidden="1" x14ac:dyDescent="0.2">
      <c r="AV1649" s="115" t="str">
        <f t="shared" si="450"/>
        <v>RPCASHFORD HOSPITAL - RPC40</v>
      </c>
      <c r="AW1649" s="116" t="s">
        <v>7960</v>
      </c>
      <c r="AX1649" s="116" t="s">
        <v>9361</v>
      </c>
      <c r="AY1649" s="116" t="s">
        <v>7960</v>
      </c>
      <c r="AZ1649" s="116" t="s">
        <v>9361</v>
      </c>
      <c r="BA1649" s="116" t="str">
        <f t="shared" si="451"/>
        <v>RPC</v>
      </c>
    </row>
    <row r="1650" spans="48:53" hidden="1" x14ac:dyDescent="0.2">
      <c r="AV1650" s="115" t="str">
        <f t="shared" ref="AV1650:AV1713" si="452">CONCATENATE(LEFT(AW1650, 3),AX1650)</f>
        <v>RPCBUCKLAND HOSPITAL - RPC20</v>
      </c>
      <c r="AW1650" s="116" t="s">
        <v>7961</v>
      </c>
      <c r="AX1650" s="116" t="s">
        <v>9362</v>
      </c>
      <c r="AY1650" s="116" t="s">
        <v>7961</v>
      </c>
      <c r="AZ1650" s="116" t="s">
        <v>9362</v>
      </c>
      <c r="BA1650" s="116" t="str">
        <f t="shared" ref="BA1650:BA1713" si="453">LEFT(AY1650,3)</f>
        <v>RPC</v>
      </c>
    </row>
    <row r="1651" spans="48:53" ht="12.75" hidden="1" customHeight="1" x14ac:dyDescent="0.2">
      <c r="AV1651" s="115" t="str">
        <f t="shared" si="452"/>
        <v>RPCDARENT VALLEY HOSPITAL - RPC12</v>
      </c>
      <c r="AW1651" s="116" t="s">
        <v>7962</v>
      </c>
      <c r="AX1651" s="116" t="s">
        <v>9363</v>
      </c>
      <c r="AY1651" s="116" t="s">
        <v>7962</v>
      </c>
      <c r="AZ1651" s="116" t="s">
        <v>9363</v>
      </c>
      <c r="BA1651" s="116" t="str">
        <f t="shared" si="453"/>
        <v>RPC</v>
      </c>
    </row>
    <row r="1652" spans="48:53" hidden="1" x14ac:dyDescent="0.2">
      <c r="AV1652" s="115" t="str">
        <f t="shared" si="452"/>
        <v>RPCHORSHAM HOSPITAL - RPC30</v>
      </c>
      <c r="AW1652" s="116" t="s">
        <v>7963</v>
      </c>
      <c r="AX1652" s="116" t="s">
        <v>9364</v>
      </c>
      <c r="AY1652" s="116" t="s">
        <v>7963</v>
      </c>
      <c r="AZ1652" s="116" t="s">
        <v>9364</v>
      </c>
      <c r="BA1652" s="116" t="str">
        <f t="shared" si="453"/>
        <v>RPC</v>
      </c>
    </row>
    <row r="1653" spans="48:53" hidden="1" x14ac:dyDescent="0.2">
      <c r="AV1653" s="115" t="str">
        <f t="shared" si="452"/>
        <v>RPCKENT AND CANTERBURY HOSPITAL - RPC18</v>
      </c>
      <c r="AW1653" s="116" t="s">
        <v>7964</v>
      </c>
      <c r="AX1653" s="116" t="s">
        <v>9365</v>
      </c>
      <c r="AY1653" s="116" t="s">
        <v>7964</v>
      </c>
      <c r="AZ1653" s="116" t="s">
        <v>9365</v>
      </c>
      <c r="BA1653" s="116" t="str">
        <f t="shared" si="453"/>
        <v>RPC</v>
      </c>
    </row>
    <row r="1654" spans="48:53" hidden="1" x14ac:dyDescent="0.2">
      <c r="AV1654" s="115" t="str">
        <f t="shared" si="452"/>
        <v>RPCKENT AND SUSSEX HOSPITAL - RPC13</v>
      </c>
      <c r="AW1654" s="116" t="s">
        <v>7965</v>
      </c>
      <c r="AX1654" s="116" t="s">
        <v>9366</v>
      </c>
      <c r="AY1654" s="116" t="s">
        <v>7965</v>
      </c>
      <c r="AZ1654" s="116" t="s">
        <v>9366</v>
      </c>
      <c r="BA1654" s="116" t="str">
        <f t="shared" si="453"/>
        <v>RPC</v>
      </c>
    </row>
    <row r="1655" spans="48:53" hidden="1" x14ac:dyDescent="0.2">
      <c r="AV1655" s="115" t="str">
        <f t="shared" si="452"/>
        <v>RPCMAIDSTONE DISTRICT GENERAL HOSPITAL - RPC15</v>
      </c>
      <c r="AW1655" s="116" t="s">
        <v>7966</v>
      </c>
      <c r="AX1655" s="116" t="s">
        <v>9367</v>
      </c>
      <c r="AY1655" s="116" t="s">
        <v>7966</v>
      </c>
      <c r="AZ1655" s="116" t="s">
        <v>9367</v>
      </c>
      <c r="BA1655" s="116" t="str">
        <f t="shared" si="453"/>
        <v>RPC</v>
      </c>
    </row>
    <row r="1656" spans="48:53" hidden="1" x14ac:dyDescent="0.2">
      <c r="AV1656" s="115" t="str">
        <f t="shared" si="452"/>
        <v>RPCMEDWAY MARITIME HOSPITAL - RPC11</v>
      </c>
      <c r="AW1656" s="116" t="s">
        <v>7967</v>
      </c>
      <c r="AX1656" s="116" t="s">
        <v>9368</v>
      </c>
      <c r="AY1656" s="116" t="s">
        <v>7967</v>
      </c>
      <c r="AZ1656" s="116" t="s">
        <v>9368</v>
      </c>
      <c r="BA1656" s="116" t="str">
        <f t="shared" si="453"/>
        <v>RPC</v>
      </c>
    </row>
    <row r="1657" spans="48:53" hidden="1" x14ac:dyDescent="0.2">
      <c r="AV1657" s="115" t="str">
        <f t="shared" si="452"/>
        <v>RPCQUEEN VICTORIA HOSPITAL (EAST GRINSTEAD) - RPC04</v>
      </c>
      <c r="AW1657" s="116" t="s">
        <v>7968</v>
      </c>
      <c r="AX1657" s="116" t="s">
        <v>9369</v>
      </c>
      <c r="AY1657" s="116" t="s">
        <v>7968</v>
      </c>
      <c r="AZ1657" s="116" t="s">
        <v>9369</v>
      </c>
      <c r="BA1657" s="116" t="str">
        <f t="shared" si="453"/>
        <v>RPC</v>
      </c>
    </row>
    <row r="1658" spans="48:53" hidden="1" x14ac:dyDescent="0.2">
      <c r="AV1658" s="115" t="str">
        <f t="shared" si="452"/>
        <v>RPCSEVENOAKS HOSPITAL - RPC16</v>
      </c>
      <c r="AW1658" s="116" t="s">
        <v>7969</v>
      </c>
      <c r="AX1658" s="116" t="s">
        <v>9370</v>
      </c>
      <c r="AY1658" s="116" t="s">
        <v>7969</v>
      </c>
      <c r="AZ1658" s="116" t="s">
        <v>9370</v>
      </c>
      <c r="BA1658" s="116" t="str">
        <f t="shared" si="453"/>
        <v>RPC</v>
      </c>
    </row>
    <row r="1659" spans="48:53" hidden="1" x14ac:dyDescent="0.2">
      <c r="AV1659" s="115" t="str">
        <f t="shared" si="452"/>
        <v>RPCUCKFIELD HOSPITAL - RPC31</v>
      </c>
      <c r="AW1659" s="116" t="s">
        <v>7970</v>
      </c>
      <c r="AX1659" s="116" t="s">
        <v>9371</v>
      </c>
      <c r="AY1659" s="116" t="s">
        <v>7970</v>
      </c>
      <c r="AZ1659" s="116" t="s">
        <v>9371</v>
      </c>
      <c r="BA1659" s="116" t="str">
        <f t="shared" si="453"/>
        <v>RPC</v>
      </c>
    </row>
    <row r="1660" spans="48:53" hidden="1" x14ac:dyDescent="0.2">
      <c r="AV1660" s="115" t="str">
        <f t="shared" si="452"/>
        <v>RPCWILLIAM HARVEY HOSPITAL - RPC17</v>
      </c>
      <c r="AW1660" s="116" t="s">
        <v>7971</v>
      </c>
      <c r="AX1660" s="116" t="s">
        <v>9372</v>
      </c>
      <c r="AY1660" s="116" t="s">
        <v>7971</v>
      </c>
      <c r="AZ1660" s="116" t="s">
        <v>9372</v>
      </c>
      <c r="BA1660" s="116" t="str">
        <f t="shared" si="453"/>
        <v>RPC</v>
      </c>
    </row>
    <row r="1661" spans="48:53" hidden="1" x14ac:dyDescent="0.2">
      <c r="AV1661" s="115" t="str">
        <f t="shared" si="452"/>
        <v>RPG1 WENSLEY CLOSE</v>
      </c>
      <c r="AW1661" s="116" t="s">
        <v>8398</v>
      </c>
      <c r="AX1661" s="116" t="s">
        <v>9373</v>
      </c>
      <c r="AY1661" s="116" t="s">
        <v>8398</v>
      </c>
      <c r="AZ1661" s="116" t="s">
        <v>9373</v>
      </c>
      <c r="BA1661" s="116" t="str">
        <f t="shared" si="453"/>
        <v>RPG</v>
      </c>
    </row>
    <row r="1662" spans="48:53" hidden="1" x14ac:dyDescent="0.2">
      <c r="AV1662" s="115" t="str">
        <f t="shared" si="452"/>
        <v>RPGALDT</v>
      </c>
      <c r="AW1662" s="116" t="s">
        <v>1408</v>
      </c>
      <c r="AX1662" s="116" t="s">
        <v>1409</v>
      </c>
      <c r="AY1662" s="116" t="s">
        <v>1408</v>
      </c>
      <c r="AZ1662" s="116" t="s">
        <v>1409</v>
      </c>
      <c r="BA1662" s="116" t="str">
        <f t="shared" si="453"/>
        <v>RPG</v>
      </c>
    </row>
    <row r="1663" spans="48:53" hidden="1" x14ac:dyDescent="0.2">
      <c r="AV1663" s="115" t="str">
        <f t="shared" si="452"/>
        <v>RPGATLAS HOUSE</v>
      </c>
      <c r="AW1663" s="116" t="s">
        <v>8567</v>
      </c>
      <c r="AX1663" s="116" t="s">
        <v>9374</v>
      </c>
      <c r="AY1663" s="116" t="s">
        <v>8567</v>
      </c>
      <c r="AZ1663" s="116" t="s">
        <v>9374</v>
      </c>
      <c r="BA1663" s="116" t="str">
        <f t="shared" si="453"/>
        <v>RPG</v>
      </c>
    </row>
    <row r="1664" spans="48:53" hidden="1" x14ac:dyDescent="0.2">
      <c r="AV1664" s="115" t="str">
        <f t="shared" si="452"/>
        <v>RPGBAREFOOT LODGE</v>
      </c>
      <c r="AW1664" s="116" t="s">
        <v>8396</v>
      </c>
      <c r="AX1664" s="116" t="s">
        <v>9375</v>
      </c>
      <c r="AY1664" s="116" t="s">
        <v>8396</v>
      </c>
      <c r="AZ1664" s="116" t="s">
        <v>9375</v>
      </c>
      <c r="BA1664" s="116" t="str">
        <f t="shared" si="453"/>
        <v>RPG</v>
      </c>
    </row>
    <row r="1665" spans="48:53" ht="12.75" hidden="1" customHeight="1" x14ac:dyDescent="0.2">
      <c r="AV1665" s="115" t="str">
        <f t="shared" si="452"/>
        <v>RPGBELMARSH</v>
      </c>
      <c r="AW1665" s="116" t="s">
        <v>10105</v>
      </c>
      <c r="AX1665" s="116" t="s">
        <v>10104</v>
      </c>
      <c r="AY1665" s="116" t="s">
        <v>10105</v>
      </c>
      <c r="AZ1665" s="116" t="s">
        <v>10104</v>
      </c>
      <c r="BA1665" s="116" t="str">
        <f t="shared" si="453"/>
        <v>RPG</v>
      </c>
    </row>
    <row r="1666" spans="48:53" hidden="1" x14ac:dyDescent="0.2">
      <c r="AV1666" s="115" t="str">
        <f t="shared" si="452"/>
        <v>RPGBEVAN INTERMEDIATE CARE UNIT</v>
      </c>
      <c r="AW1666" s="116" t="s">
        <v>1438</v>
      </c>
      <c r="AX1666" s="116" t="s">
        <v>1439</v>
      </c>
      <c r="AY1666" s="116" t="s">
        <v>1438</v>
      </c>
      <c r="AZ1666" s="116" t="s">
        <v>1439</v>
      </c>
      <c r="BA1666" s="116" t="str">
        <f t="shared" si="453"/>
        <v>RPG</v>
      </c>
    </row>
    <row r="1667" spans="48:53" hidden="1" x14ac:dyDescent="0.2">
      <c r="AV1667" s="115" t="str">
        <f t="shared" si="452"/>
        <v>RPGBRACTON</v>
      </c>
      <c r="AW1667" s="116" t="s">
        <v>8395</v>
      </c>
      <c r="AX1667" s="116" t="s">
        <v>9376</v>
      </c>
      <c r="AY1667" s="116" t="s">
        <v>8395</v>
      </c>
      <c r="AZ1667" s="116" t="s">
        <v>9376</v>
      </c>
      <c r="BA1667" s="116" t="str">
        <f t="shared" si="453"/>
        <v>RPG</v>
      </c>
    </row>
    <row r="1668" spans="48:53" hidden="1" x14ac:dyDescent="0.2">
      <c r="AV1668" s="115" t="str">
        <f t="shared" si="452"/>
        <v>RPGBRIDGEWAYS DAY HOSPITAL</v>
      </c>
      <c r="AW1668" s="116" t="s">
        <v>1412</v>
      </c>
      <c r="AX1668" s="116" t="s">
        <v>1413</v>
      </c>
      <c r="AY1668" s="116" t="s">
        <v>1412</v>
      </c>
      <c r="AZ1668" s="116" t="s">
        <v>1413</v>
      </c>
      <c r="BA1668" s="116" t="str">
        <f t="shared" si="453"/>
        <v>RPG</v>
      </c>
    </row>
    <row r="1669" spans="48:53" hidden="1" x14ac:dyDescent="0.2">
      <c r="AV1669" s="115" t="str">
        <f t="shared" si="452"/>
        <v>RPGCARLTON PARADE</v>
      </c>
      <c r="AW1669" s="116" t="s">
        <v>1392</v>
      </c>
      <c r="AX1669" s="116" t="s">
        <v>1393</v>
      </c>
      <c r="AY1669" s="116" t="s">
        <v>1392</v>
      </c>
      <c r="AZ1669" s="116" t="s">
        <v>1393</v>
      </c>
      <c r="BA1669" s="116" t="str">
        <f t="shared" si="453"/>
        <v>RPG</v>
      </c>
    </row>
    <row r="1670" spans="48:53" hidden="1" x14ac:dyDescent="0.2">
      <c r="AV1670" s="115" t="str">
        <f t="shared" si="452"/>
        <v>RPGCHILDREN'S COMMUNITY NURSING</v>
      </c>
      <c r="AW1670" s="116" t="s">
        <v>1462</v>
      </c>
      <c r="AX1670" s="116" t="s">
        <v>1463</v>
      </c>
      <c r="AY1670" s="116" t="s">
        <v>1462</v>
      </c>
      <c r="AZ1670" s="116" t="s">
        <v>1463</v>
      </c>
      <c r="BA1670" s="116" t="str">
        <f t="shared" si="453"/>
        <v>RPG</v>
      </c>
    </row>
    <row r="1671" spans="48:53" hidden="1" x14ac:dyDescent="0.2">
      <c r="AV1671" s="115" t="str">
        <f t="shared" si="452"/>
        <v>RPGCPU DIRECTORATE</v>
      </c>
      <c r="AW1671" s="116" t="s">
        <v>1434</v>
      </c>
      <c r="AX1671" s="116" t="s">
        <v>1435</v>
      </c>
      <c r="AY1671" s="116" t="s">
        <v>1434</v>
      </c>
      <c r="AZ1671" s="116" t="s">
        <v>1435</v>
      </c>
      <c r="BA1671" s="116" t="str">
        <f t="shared" si="453"/>
        <v>RPG</v>
      </c>
    </row>
    <row r="1672" spans="48:53" hidden="1" x14ac:dyDescent="0.2">
      <c r="AV1672" s="115" t="str">
        <f t="shared" si="452"/>
        <v>RPGDR DESAI &amp; PARTNERS</v>
      </c>
      <c r="AW1672" s="116" t="s">
        <v>1460</v>
      </c>
      <c r="AX1672" s="116" t="s">
        <v>1461</v>
      </c>
      <c r="AY1672" s="116" t="s">
        <v>1460</v>
      </c>
      <c r="AZ1672" s="116" t="s">
        <v>1461</v>
      </c>
      <c r="BA1672" s="116" t="str">
        <f t="shared" si="453"/>
        <v>RPG</v>
      </c>
    </row>
    <row r="1673" spans="48:53" hidden="1" x14ac:dyDescent="0.2">
      <c r="AV1673" s="115" t="str">
        <f t="shared" si="452"/>
        <v>RPGEDGE HILL</v>
      </c>
      <c r="AW1673" s="116" t="s">
        <v>1414</v>
      </c>
      <c r="AX1673" s="116" t="s">
        <v>1415</v>
      </c>
      <c r="AY1673" s="116" t="s">
        <v>1414</v>
      </c>
      <c r="AZ1673" s="116" t="s">
        <v>1415</v>
      </c>
      <c r="BA1673" s="116" t="str">
        <f t="shared" si="453"/>
        <v>RPG</v>
      </c>
    </row>
    <row r="1674" spans="48:53" hidden="1" x14ac:dyDescent="0.2">
      <c r="AV1674" s="115" t="str">
        <f t="shared" si="452"/>
        <v>RPGFAIRFIELD HC</v>
      </c>
      <c r="AW1674" s="116" t="s">
        <v>1444</v>
      </c>
      <c r="AX1674" s="116" t="s">
        <v>1445</v>
      </c>
      <c r="AY1674" s="116" t="s">
        <v>1444</v>
      </c>
      <c r="AZ1674" s="116" t="s">
        <v>1445</v>
      </c>
      <c r="BA1674" s="116" t="str">
        <f t="shared" si="453"/>
        <v>RPG</v>
      </c>
    </row>
    <row r="1675" spans="48:53" hidden="1" x14ac:dyDescent="0.2">
      <c r="AV1675" s="115" t="str">
        <f t="shared" si="452"/>
        <v>RPGGALLIONS REACH</v>
      </c>
      <c r="AW1675" s="116" t="s">
        <v>1442</v>
      </c>
      <c r="AX1675" s="116" t="s">
        <v>1443</v>
      </c>
      <c r="AY1675" s="116" t="s">
        <v>1442</v>
      </c>
      <c r="AZ1675" s="116" t="s">
        <v>1443</v>
      </c>
      <c r="BA1675" s="116" t="str">
        <f t="shared" si="453"/>
        <v>RPG</v>
      </c>
    </row>
    <row r="1676" spans="48:53" hidden="1" x14ac:dyDescent="0.2">
      <c r="AV1676" s="115" t="str">
        <f t="shared" si="452"/>
        <v>RPGGOLDIE LEIGH</v>
      </c>
      <c r="AW1676" s="116" t="s">
        <v>1398</v>
      </c>
      <c r="AX1676" s="116" t="s">
        <v>1399</v>
      </c>
      <c r="AY1676" s="116" t="s">
        <v>1398</v>
      </c>
      <c r="AZ1676" s="116" t="s">
        <v>1399</v>
      </c>
      <c r="BA1676" s="116" t="str">
        <f t="shared" si="453"/>
        <v>RPG</v>
      </c>
    </row>
    <row r="1677" spans="48:53" hidden="1" x14ac:dyDescent="0.2">
      <c r="AV1677" s="115" t="str">
        <f t="shared" si="452"/>
        <v>RPGGREEN PARK'S HOUSE</v>
      </c>
      <c r="AW1677" s="116" t="s">
        <v>8393</v>
      </c>
      <c r="AX1677" s="116" t="s">
        <v>9377</v>
      </c>
      <c r="AY1677" s="116" t="s">
        <v>8393</v>
      </c>
      <c r="AZ1677" s="116" t="s">
        <v>9377</v>
      </c>
      <c r="BA1677" s="116" t="str">
        <f t="shared" si="453"/>
        <v>RPG</v>
      </c>
    </row>
    <row r="1678" spans="48:53" hidden="1" x14ac:dyDescent="0.2">
      <c r="AV1678" s="115" t="str">
        <f t="shared" si="452"/>
        <v>RPGGREENWICH PENNISULAR HC</v>
      </c>
      <c r="AW1678" s="116" t="s">
        <v>1458</v>
      </c>
      <c r="AX1678" s="116" t="s">
        <v>1459</v>
      </c>
      <c r="AY1678" s="116" t="s">
        <v>1458</v>
      </c>
      <c r="AZ1678" s="116" t="s">
        <v>1459</v>
      </c>
      <c r="BA1678" s="116" t="str">
        <f t="shared" si="453"/>
        <v>RPG</v>
      </c>
    </row>
    <row r="1679" spans="48:53" hidden="1" x14ac:dyDescent="0.2">
      <c r="AV1679" s="115" t="str">
        <f t="shared" si="452"/>
        <v>RPGGREENWOOD</v>
      </c>
      <c r="AW1679" s="116" t="s">
        <v>1430</v>
      </c>
      <c r="AX1679" s="116" t="s">
        <v>1431</v>
      </c>
      <c r="AY1679" s="116" t="s">
        <v>1430</v>
      </c>
      <c r="AZ1679" s="116" t="s">
        <v>1431</v>
      </c>
      <c r="BA1679" s="116" t="str">
        <f t="shared" si="453"/>
        <v>RPG</v>
      </c>
    </row>
    <row r="1680" spans="48:53" hidden="1" x14ac:dyDescent="0.2">
      <c r="AV1680" s="115" t="str">
        <f t="shared" si="452"/>
        <v>RPGHAZELWOOD</v>
      </c>
      <c r="AW1680" s="116" t="s">
        <v>1432</v>
      </c>
      <c r="AX1680" s="116" t="s">
        <v>1433</v>
      </c>
      <c r="AY1680" s="116" t="s">
        <v>1432</v>
      </c>
      <c r="AZ1680" s="116" t="s">
        <v>1433</v>
      </c>
      <c r="BA1680" s="116" t="str">
        <f t="shared" si="453"/>
        <v>RPG</v>
      </c>
    </row>
    <row r="1681" spans="48:53" hidden="1" x14ac:dyDescent="0.2">
      <c r="AV1681" s="115" t="str">
        <f t="shared" si="452"/>
        <v>RPGHILLTOPS NURSERY</v>
      </c>
      <c r="AW1681" s="116" t="s">
        <v>1422</v>
      </c>
      <c r="AX1681" s="116" t="s">
        <v>1423</v>
      </c>
      <c r="AY1681" s="116" t="s">
        <v>1422</v>
      </c>
      <c r="AZ1681" s="116" t="s">
        <v>1423</v>
      </c>
      <c r="BA1681" s="116" t="str">
        <f t="shared" si="453"/>
        <v>RPG</v>
      </c>
    </row>
    <row r="1682" spans="48:53" hidden="1" x14ac:dyDescent="0.2">
      <c r="AV1682" s="115" t="str">
        <f t="shared" si="452"/>
        <v>RPGISIS</v>
      </c>
      <c r="AW1682" s="116" t="s">
        <v>10102</v>
      </c>
      <c r="AX1682" s="116" t="s">
        <v>10103</v>
      </c>
      <c r="AY1682" s="116" t="s">
        <v>10102</v>
      </c>
      <c r="AZ1682" s="116" t="s">
        <v>10103</v>
      </c>
      <c r="BA1682" s="116" t="str">
        <f t="shared" si="453"/>
        <v>RPG</v>
      </c>
    </row>
    <row r="1683" spans="48:53" hidden="1" x14ac:dyDescent="0.2">
      <c r="AV1683" s="115" t="str">
        <f t="shared" si="452"/>
        <v>RPGIVY WILLIS</v>
      </c>
      <c r="AW1683" s="116" t="s">
        <v>8397</v>
      </c>
      <c r="AX1683" s="116" t="s">
        <v>9378</v>
      </c>
      <c r="AY1683" s="116" t="s">
        <v>8397</v>
      </c>
      <c r="AZ1683" s="116" t="s">
        <v>9378</v>
      </c>
      <c r="BA1683" s="116" t="str">
        <f t="shared" si="453"/>
        <v>RPG</v>
      </c>
    </row>
    <row r="1684" spans="48:53" hidden="1" x14ac:dyDescent="0.2">
      <c r="AV1684" s="115" t="str">
        <f t="shared" si="452"/>
        <v>RPGJAMES WOLFE</v>
      </c>
      <c r="AW1684" s="116" t="s">
        <v>1454</v>
      </c>
      <c r="AX1684" s="116" t="s">
        <v>1455</v>
      </c>
      <c r="AY1684" s="116" t="s">
        <v>1454</v>
      </c>
      <c r="AZ1684" s="116" t="s">
        <v>1455</v>
      </c>
      <c r="BA1684" s="116" t="str">
        <f t="shared" si="453"/>
        <v>RPG</v>
      </c>
    </row>
    <row r="1685" spans="48:53" hidden="1" x14ac:dyDescent="0.2">
      <c r="AV1685" s="115" t="str">
        <f t="shared" si="452"/>
        <v>RPGJOYDENS &amp; BIRCHWOOD</v>
      </c>
      <c r="AW1685" s="116" t="s">
        <v>1420</v>
      </c>
      <c r="AX1685" s="116" t="s">
        <v>1421</v>
      </c>
      <c r="AY1685" s="116" t="s">
        <v>1420</v>
      </c>
      <c r="AZ1685" s="116" t="s">
        <v>1421</v>
      </c>
      <c r="BA1685" s="116" t="str">
        <f t="shared" si="453"/>
        <v>RPG</v>
      </c>
    </row>
    <row r="1686" spans="48:53" hidden="1" x14ac:dyDescent="0.2">
      <c r="AV1686" s="115" t="str">
        <f t="shared" si="452"/>
        <v>RPGLAKESIDE HC</v>
      </c>
      <c r="AW1686" s="116" t="s">
        <v>1456</v>
      </c>
      <c r="AX1686" s="116" t="s">
        <v>1457</v>
      </c>
      <c r="AY1686" s="116" t="s">
        <v>1456</v>
      </c>
      <c r="AZ1686" s="116" t="s">
        <v>1457</v>
      </c>
      <c r="BA1686" s="116" t="str">
        <f t="shared" si="453"/>
        <v>RPG</v>
      </c>
    </row>
    <row r="1687" spans="48:53" hidden="1" x14ac:dyDescent="0.2">
      <c r="AV1687" s="115" t="str">
        <f t="shared" si="452"/>
        <v>RPGMANORBROOK HC</v>
      </c>
      <c r="AW1687" s="116" t="s">
        <v>1450</v>
      </c>
      <c r="AX1687" s="116" t="s">
        <v>1451</v>
      </c>
      <c r="AY1687" s="116" t="s">
        <v>1450</v>
      </c>
      <c r="AZ1687" s="116" t="s">
        <v>1451</v>
      </c>
      <c r="BA1687" s="116" t="str">
        <f t="shared" si="453"/>
        <v>RPG</v>
      </c>
    </row>
    <row r="1688" spans="48:53" hidden="1" x14ac:dyDescent="0.2">
      <c r="AV1688" s="115" t="str">
        <f t="shared" si="452"/>
        <v>RPGMEMORIAL HOSPITAL</v>
      </c>
      <c r="AW1688" s="116" t="s">
        <v>1394</v>
      </c>
      <c r="AX1688" s="116" t="s">
        <v>1395</v>
      </c>
      <c r="AY1688" s="116" t="s">
        <v>1394</v>
      </c>
      <c r="AZ1688" s="116" t="s">
        <v>1395</v>
      </c>
      <c r="BA1688" s="116" t="str">
        <f t="shared" si="453"/>
        <v>RPG</v>
      </c>
    </row>
    <row r="1689" spans="48:53" hidden="1" x14ac:dyDescent="0.2">
      <c r="AV1689" s="115" t="str">
        <f t="shared" si="452"/>
        <v>RPGNORTH HOUSE</v>
      </c>
      <c r="AW1689" s="116" t="s">
        <v>8394</v>
      </c>
      <c r="AX1689" s="116" t="s">
        <v>9379</v>
      </c>
      <c r="AY1689" s="116" t="s">
        <v>8394</v>
      </c>
      <c r="AZ1689" s="116" t="s">
        <v>9379</v>
      </c>
      <c r="BA1689" s="116" t="str">
        <f t="shared" si="453"/>
        <v>RPG</v>
      </c>
    </row>
    <row r="1690" spans="48:53" hidden="1" x14ac:dyDescent="0.2">
      <c r="AV1690" s="115" t="str">
        <f t="shared" si="452"/>
        <v>RPGOAKHURST</v>
      </c>
      <c r="AW1690" s="116" t="s">
        <v>1402</v>
      </c>
      <c r="AX1690" s="116" t="s">
        <v>1403</v>
      </c>
      <c r="AY1690" s="116" t="s">
        <v>1402</v>
      </c>
      <c r="AZ1690" s="116" t="s">
        <v>1403</v>
      </c>
      <c r="BA1690" s="116" t="str">
        <f t="shared" si="453"/>
        <v>RPG</v>
      </c>
    </row>
    <row r="1691" spans="48:53" hidden="1" x14ac:dyDescent="0.2">
      <c r="AV1691" s="115" t="str">
        <f t="shared" si="452"/>
        <v>RPGOAKWOOD HOUSE</v>
      </c>
      <c r="AW1691" s="116" t="s">
        <v>8399</v>
      </c>
      <c r="AX1691" s="116" t="s">
        <v>9380</v>
      </c>
      <c r="AY1691" s="116" t="s">
        <v>8399</v>
      </c>
      <c r="AZ1691" s="116" t="s">
        <v>9380</v>
      </c>
      <c r="BA1691" s="116" t="str">
        <f t="shared" si="453"/>
        <v>RPG</v>
      </c>
    </row>
    <row r="1692" spans="48:53" hidden="1" x14ac:dyDescent="0.2">
      <c r="AV1692" s="115" t="str">
        <f t="shared" si="452"/>
        <v>RPGOXLEAS HOUSE</v>
      </c>
      <c r="AW1692" s="116" t="s">
        <v>8392</v>
      </c>
      <c r="AX1692" s="116" t="s">
        <v>9381</v>
      </c>
      <c r="AY1692" s="116" t="s">
        <v>8392</v>
      </c>
      <c r="AZ1692" s="116" t="s">
        <v>9381</v>
      </c>
      <c r="BA1692" s="116" t="str">
        <f t="shared" si="453"/>
        <v>RPG</v>
      </c>
    </row>
    <row r="1693" spans="48:53" hidden="1" x14ac:dyDescent="0.2">
      <c r="AV1693" s="115" t="str">
        <f t="shared" si="452"/>
        <v>RPGQUEEN MARYS HOSPITAL</v>
      </c>
      <c r="AW1693" s="116" t="s">
        <v>1464</v>
      </c>
      <c r="AX1693" s="116" t="s">
        <v>1465</v>
      </c>
      <c r="AY1693" s="116" t="s">
        <v>1464</v>
      </c>
      <c r="AZ1693" s="116" t="s">
        <v>1465</v>
      </c>
      <c r="BA1693" s="116" t="str">
        <f t="shared" si="453"/>
        <v>RPG</v>
      </c>
    </row>
    <row r="1694" spans="48:53" hidden="1" x14ac:dyDescent="0.2">
      <c r="AV1694" s="115" t="str">
        <f t="shared" si="452"/>
        <v>RPGSECTOR IT SOLUTIONS</v>
      </c>
      <c r="AW1694" s="116" t="s">
        <v>1426</v>
      </c>
      <c r="AX1694" s="116" t="s">
        <v>1427</v>
      </c>
      <c r="AY1694" s="116" t="s">
        <v>1426</v>
      </c>
      <c r="AZ1694" s="116" t="s">
        <v>1427</v>
      </c>
      <c r="BA1694" s="116" t="str">
        <f t="shared" si="453"/>
        <v>RPG</v>
      </c>
    </row>
    <row r="1695" spans="48:53" hidden="1" x14ac:dyDescent="0.2">
      <c r="AV1695" s="115" t="str">
        <f t="shared" si="452"/>
        <v>RPGSOMERSET VILLA</v>
      </c>
      <c r="AW1695" s="116" t="s">
        <v>1400</v>
      </c>
      <c r="AX1695" s="116" t="s">
        <v>1401</v>
      </c>
      <c r="AY1695" s="116" t="s">
        <v>1400</v>
      </c>
      <c r="AZ1695" s="116" t="s">
        <v>1401</v>
      </c>
      <c r="BA1695" s="116" t="str">
        <f t="shared" si="453"/>
        <v>RPG</v>
      </c>
    </row>
    <row r="1696" spans="48:53" hidden="1" x14ac:dyDescent="0.2">
      <c r="AV1696" s="115" t="str">
        <f t="shared" si="452"/>
        <v>RPGSOURCE</v>
      </c>
      <c r="AW1696" s="116" t="s">
        <v>1452</v>
      </c>
      <c r="AX1696" s="116" t="s">
        <v>1453</v>
      </c>
      <c r="AY1696" s="116" t="s">
        <v>1452</v>
      </c>
      <c r="AZ1696" s="116" t="s">
        <v>1453</v>
      </c>
      <c r="BA1696" s="116" t="str">
        <f t="shared" si="453"/>
        <v>RPG</v>
      </c>
    </row>
    <row r="1697" spans="48:53" hidden="1" x14ac:dyDescent="0.2">
      <c r="AV1697" s="115" t="str">
        <f t="shared" si="452"/>
        <v>RPGST MARKS HC</v>
      </c>
      <c r="AW1697" s="116" t="s">
        <v>1440</v>
      </c>
      <c r="AX1697" s="116" t="s">
        <v>1441</v>
      </c>
      <c r="AY1697" s="116" t="s">
        <v>1440</v>
      </c>
      <c r="AZ1697" s="116" t="s">
        <v>1441</v>
      </c>
      <c r="BA1697" s="116" t="str">
        <f t="shared" si="453"/>
        <v>RPG</v>
      </c>
    </row>
    <row r="1698" spans="48:53" hidden="1" x14ac:dyDescent="0.2">
      <c r="AV1698" s="115" t="str">
        <f t="shared" si="452"/>
        <v>RPGSTEP UP, STEP DOWN</v>
      </c>
      <c r="AW1698" s="116" t="s">
        <v>1436</v>
      </c>
      <c r="AX1698" s="116" t="s">
        <v>1437</v>
      </c>
      <c r="AY1698" s="116" t="s">
        <v>1436</v>
      </c>
      <c r="AZ1698" s="116" t="s">
        <v>1437</v>
      </c>
      <c r="BA1698" s="116" t="str">
        <f t="shared" si="453"/>
        <v>RPG</v>
      </c>
    </row>
    <row r="1699" spans="48:53" hidden="1" x14ac:dyDescent="0.2">
      <c r="AV1699" s="115" t="str">
        <f t="shared" si="452"/>
        <v>RPGSTEPPING STONES</v>
      </c>
      <c r="AW1699" s="116" t="s">
        <v>1416</v>
      </c>
      <c r="AX1699" s="116" t="s">
        <v>1417</v>
      </c>
      <c r="AY1699" s="116" t="s">
        <v>1416</v>
      </c>
      <c r="AZ1699" s="116" t="s">
        <v>1417</v>
      </c>
      <c r="BA1699" s="116" t="str">
        <f t="shared" si="453"/>
        <v>RPG</v>
      </c>
    </row>
    <row r="1700" spans="48:53" hidden="1" x14ac:dyDescent="0.2">
      <c r="AV1700" s="115" t="str">
        <f t="shared" si="452"/>
        <v>RPGTHAMESIDE</v>
      </c>
      <c r="AW1700" s="116" t="s">
        <v>10106</v>
      </c>
      <c r="AX1700" s="116" t="s">
        <v>10107</v>
      </c>
      <c r="AY1700" s="116" t="s">
        <v>10106</v>
      </c>
      <c r="AZ1700" s="116" t="s">
        <v>10107</v>
      </c>
      <c r="BA1700" s="116" t="str">
        <f t="shared" si="453"/>
        <v>RPG</v>
      </c>
    </row>
    <row r="1701" spans="48:53" hidden="1" x14ac:dyDescent="0.2">
      <c r="AV1701" s="115" t="str">
        <f t="shared" si="452"/>
        <v>RPGTHE COTTAGE</v>
      </c>
      <c r="AW1701" s="116" t="s">
        <v>1410</v>
      </c>
      <c r="AX1701" s="116" t="s">
        <v>1411</v>
      </c>
      <c r="AY1701" s="116" t="s">
        <v>1410</v>
      </c>
      <c r="AZ1701" s="116" t="s">
        <v>1411</v>
      </c>
      <c r="BA1701" s="116" t="str">
        <f t="shared" si="453"/>
        <v>RPG</v>
      </c>
    </row>
    <row r="1702" spans="48:53" hidden="1" x14ac:dyDescent="0.2">
      <c r="AV1702" s="115" t="str">
        <f t="shared" si="452"/>
        <v>RPGTHE HEIGHTS</v>
      </c>
      <c r="AW1702" s="116" t="s">
        <v>1406</v>
      </c>
      <c r="AX1702" s="116" t="s">
        <v>1407</v>
      </c>
      <c r="AY1702" s="116" t="s">
        <v>1406</v>
      </c>
      <c r="AZ1702" s="116" t="s">
        <v>1407</v>
      </c>
      <c r="BA1702" s="116" t="str">
        <f t="shared" si="453"/>
        <v>RPG</v>
      </c>
    </row>
    <row r="1703" spans="48:53" hidden="1" x14ac:dyDescent="0.2">
      <c r="AV1703" s="115" t="str">
        <f t="shared" si="452"/>
        <v>RPGTHE WALNUTS</v>
      </c>
      <c r="AW1703" s="116" t="s">
        <v>1404</v>
      </c>
      <c r="AX1703" s="116" t="s">
        <v>1405</v>
      </c>
      <c r="AY1703" s="116" t="s">
        <v>1404</v>
      </c>
      <c r="AZ1703" s="116" t="s">
        <v>1405</v>
      </c>
      <c r="BA1703" s="116" t="str">
        <f t="shared" si="453"/>
        <v>RPG</v>
      </c>
    </row>
    <row r="1704" spans="48:53" hidden="1" x14ac:dyDescent="0.2">
      <c r="AV1704" s="115" t="str">
        <f t="shared" si="452"/>
        <v>RPGTUGMUTTON</v>
      </c>
      <c r="AW1704" s="116" t="s">
        <v>1428</v>
      </c>
      <c r="AX1704" s="116" t="s">
        <v>1429</v>
      </c>
      <c r="AY1704" s="116" t="s">
        <v>1428</v>
      </c>
      <c r="AZ1704" s="116" t="s">
        <v>1429</v>
      </c>
      <c r="BA1704" s="116" t="str">
        <f t="shared" si="453"/>
        <v>RPG</v>
      </c>
    </row>
    <row r="1705" spans="48:53" hidden="1" x14ac:dyDescent="0.2">
      <c r="AV1705" s="115" t="str">
        <f t="shared" si="452"/>
        <v>RPGUPTON DAY HOSPITAL</v>
      </c>
      <c r="AW1705" s="116" t="s">
        <v>1418</v>
      </c>
      <c r="AX1705" s="116" t="s">
        <v>1419</v>
      </c>
      <c r="AY1705" s="116" t="s">
        <v>1418</v>
      </c>
      <c r="AZ1705" s="116" t="s">
        <v>1419</v>
      </c>
      <c r="BA1705" s="116" t="str">
        <f t="shared" si="453"/>
        <v>RPG</v>
      </c>
    </row>
    <row r="1706" spans="48:53" hidden="1" x14ac:dyDescent="0.2">
      <c r="AV1706" s="115" t="str">
        <f t="shared" si="452"/>
        <v>RPGVANBURGH HC</v>
      </c>
      <c r="AW1706" s="116" t="s">
        <v>1446</v>
      </c>
      <c r="AX1706" s="116" t="s">
        <v>1447</v>
      </c>
      <c r="AY1706" s="116" t="s">
        <v>1446</v>
      </c>
      <c r="AZ1706" s="116" t="s">
        <v>1447</v>
      </c>
      <c r="BA1706" s="116" t="str">
        <f t="shared" si="453"/>
        <v>RPG</v>
      </c>
    </row>
    <row r="1707" spans="48:53" hidden="1" x14ac:dyDescent="0.2">
      <c r="AV1707" s="115" t="str">
        <f t="shared" si="452"/>
        <v>RPGWALLACE HC</v>
      </c>
      <c r="AW1707" s="116" t="s">
        <v>1448</v>
      </c>
      <c r="AX1707" s="116" t="s">
        <v>1449</v>
      </c>
      <c r="AY1707" s="116" t="s">
        <v>1448</v>
      </c>
      <c r="AZ1707" s="116" t="s">
        <v>1449</v>
      </c>
      <c r="BA1707" s="116" t="str">
        <f t="shared" si="453"/>
        <v>RPG</v>
      </c>
    </row>
    <row r="1708" spans="48:53" hidden="1" x14ac:dyDescent="0.2">
      <c r="AV1708" s="115" t="str">
        <f t="shared" si="452"/>
        <v>RPGWEST PARK</v>
      </c>
      <c r="AW1708" s="116" t="s">
        <v>1424</v>
      </c>
      <c r="AX1708" s="116" t="s">
        <v>1425</v>
      </c>
      <c r="AY1708" s="116" t="s">
        <v>1424</v>
      </c>
      <c r="AZ1708" s="116" t="s">
        <v>1425</v>
      </c>
      <c r="BA1708" s="116" t="str">
        <f t="shared" si="453"/>
        <v>RPG</v>
      </c>
    </row>
    <row r="1709" spans="48:53" hidden="1" x14ac:dyDescent="0.2">
      <c r="AV1709" s="115" t="str">
        <f t="shared" si="452"/>
        <v>RPGWOODLANDS</v>
      </c>
      <c r="AW1709" s="116" t="s">
        <v>1396</v>
      </c>
      <c r="AX1709" s="116" t="s">
        <v>1397</v>
      </c>
      <c r="AY1709" s="116" t="s">
        <v>1396</v>
      </c>
      <c r="AZ1709" s="116" t="s">
        <v>1397</v>
      </c>
      <c r="BA1709" s="116" t="str">
        <f t="shared" si="453"/>
        <v>RPG</v>
      </c>
    </row>
    <row r="1710" spans="48:53" hidden="1" x14ac:dyDescent="0.2">
      <c r="AV1710" s="115" t="str">
        <f t="shared" si="452"/>
        <v>RPYSMCS AT CEDAR LODGE</v>
      </c>
      <c r="AW1710" s="116" t="s">
        <v>8859</v>
      </c>
      <c r="AX1710" s="116" t="s">
        <v>8860</v>
      </c>
      <c r="AY1710" s="116" t="s">
        <v>8859</v>
      </c>
      <c r="AZ1710" s="116" t="s">
        <v>8860</v>
      </c>
      <c r="BA1710" s="116" t="str">
        <f t="shared" si="453"/>
        <v>RPY</v>
      </c>
    </row>
    <row r="1711" spans="48:53" hidden="1" x14ac:dyDescent="0.2">
      <c r="AV1711" s="115" t="str">
        <f t="shared" si="452"/>
        <v>RPYTHE ROYAL MARSDEN HOSPITAL (LONDON) - RPY01</v>
      </c>
      <c r="AW1711" s="116" t="s">
        <v>7972</v>
      </c>
      <c r="AX1711" s="116" t="s">
        <v>9382</v>
      </c>
      <c r="AY1711" s="116" t="s">
        <v>7972</v>
      </c>
      <c r="AZ1711" s="116" t="s">
        <v>9382</v>
      </c>
      <c r="BA1711" s="116" t="str">
        <f t="shared" si="453"/>
        <v>RPY</v>
      </c>
    </row>
    <row r="1712" spans="48:53" hidden="1" x14ac:dyDescent="0.2">
      <c r="AV1712" s="115" t="str">
        <f t="shared" si="452"/>
        <v>RPYTHE ROYAL MARSDEN HOSPITAL (SURREY) - RPY02</v>
      </c>
      <c r="AW1712" s="116" t="s">
        <v>7973</v>
      </c>
      <c r="AX1712" s="116" t="s">
        <v>9383</v>
      </c>
      <c r="AY1712" s="116" t="s">
        <v>7973</v>
      </c>
      <c r="AZ1712" s="116" t="s">
        <v>9383</v>
      </c>
      <c r="BA1712" s="116" t="str">
        <f t="shared" si="453"/>
        <v>RPY</v>
      </c>
    </row>
    <row r="1713" spans="48:53" hidden="1" x14ac:dyDescent="0.2">
      <c r="AV1713" s="115" t="str">
        <f t="shared" si="452"/>
        <v>RQ3BIRMINGHAM CHILDREN'S HOSPITAL</v>
      </c>
      <c r="AW1713" s="116" t="s">
        <v>1654</v>
      </c>
      <c r="AX1713" s="116" t="s">
        <v>1655</v>
      </c>
      <c r="AY1713" s="116" t="s">
        <v>1654</v>
      </c>
      <c r="AZ1713" s="116" t="s">
        <v>1655</v>
      </c>
      <c r="BA1713" s="116" t="str">
        <f t="shared" si="453"/>
        <v>RQ3</v>
      </c>
    </row>
    <row r="1714" spans="48:53" hidden="1" x14ac:dyDescent="0.2">
      <c r="AV1714" s="115" t="str">
        <f t="shared" ref="AV1714:AV1778" si="454">CONCATENATE(LEFT(AW1714, 3),AX1714)</f>
        <v>RQ3BIRMINGHAM CHILDREN'S HOSPITAL - ACCIDENT &amp; EMERGENCY</v>
      </c>
      <c r="AW1714" s="116" t="s">
        <v>1660</v>
      </c>
      <c r="AX1714" s="116" t="s">
        <v>1661</v>
      </c>
      <c r="AY1714" s="116" t="s">
        <v>1660</v>
      </c>
      <c r="AZ1714" s="116" t="s">
        <v>1661</v>
      </c>
      <c r="BA1714" s="116" t="str">
        <f t="shared" ref="BA1714:BA1778" si="455">LEFT(AY1714,3)</f>
        <v>RQ3</v>
      </c>
    </row>
    <row r="1715" spans="48:53" hidden="1" x14ac:dyDescent="0.2">
      <c r="AV1715" s="115" t="str">
        <f t="shared" si="454"/>
        <v>RQ3BIRMINGHAM CHILDREN'S HOSPITAL - CARDIAC</v>
      </c>
      <c r="AW1715" s="116" t="s">
        <v>1662</v>
      </c>
      <c r="AX1715" s="116" t="s">
        <v>1663</v>
      </c>
      <c r="AY1715" s="116" t="s">
        <v>1662</v>
      </c>
      <c r="AZ1715" s="116" t="s">
        <v>1663</v>
      </c>
      <c r="BA1715" s="116" t="str">
        <f t="shared" si="455"/>
        <v>RQ3</v>
      </c>
    </row>
    <row r="1716" spans="48:53" hidden="1" x14ac:dyDescent="0.2">
      <c r="AV1716" s="115" t="str">
        <f t="shared" si="454"/>
        <v>RQ3BIRMINGHAM CHILDREN'S HOSPITAL - COMMUNITY TRUST</v>
      </c>
      <c r="AW1716" s="116" t="s">
        <v>1658</v>
      </c>
      <c r="AX1716" s="116" t="s">
        <v>1659</v>
      </c>
      <c r="AY1716" s="116" t="s">
        <v>1658</v>
      </c>
      <c r="AZ1716" s="116" t="s">
        <v>1659</v>
      </c>
      <c r="BA1716" s="116" t="str">
        <f t="shared" si="455"/>
        <v>RQ3</v>
      </c>
    </row>
    <row r="1717" spans="48:53" hidden="1" x14ac:dyDescent="0.2">
      <c r="AV1717" s="115" t="str">
        <f t="shared" si="454"/>
        <v>RQ3BIRMINGHAM CHILDREN'S HOSPITAL - DIABETICS</v>
      </c>
      <c r="AW1717" s="116" t="s">
        <v>1670</v>
      </c>
      <c r="AX1717" s="116" t="s">
        <v>1671</v>
      </c>
      <c r="AY1717" s="116" t="s">
        <v>1670</v>
      </c>
      <c r="AZ1717" s="116" t="s">
        <v>1671</v>
      </c>
      <c r="BA1717" s="116" t="str">
        <f t="shared" si="455"/>
        <v>RQ3</v>
      </c>
    </row>
    <row r="1718" spans="48:53" hidden="1" x14ac:dyDescent="0.2">
      <c r="AV1718" s="115" t="str">
        <f t="shared" si="454"/>
        <v>RQ3BIRMINGHAM CHILDREN'S HOSPITAL - METABOLIC DISEASES INHERITED</v>
      </c>
      <c r="AW1718" s="116" t="s">
        <v>1666</v>
      </c>
      <c r="AX1718" s="116" t="s">
        <v>1667</v>
      </c>
      <c r="AY1718" s="116" t="s">
        <v>1666</v>
      </c>
      <c r="AZ1718" s="116" t="s">
        <v>1667</v>
      </c>
      <c r="BA1718" s="116" t="str">
        <f t="shared" si="455"/>
        <v>RQ3</v>
      </c>
    </row>
    <row r="1719" spans="48:53" hidden="1" x14ac:dyDescent="0.2">
      <c r="AV1719" s="115" t="str">
        <f t="shared" si="454"/>
        <v>RQ3BIRMINGHAM CHILDREN'S HOSPITAL - NON-GH ENDOCRINE</v>
      </c>
      <c r="AW1719" s="116" t="s">
        <v>1664</v>
      </c>
      <c r="AX1719" s="116" t="s">
        <v>1665</v>
      </c>
      <c r="AY1719" s="116" t="s">
        <v>1664</v>
      </c>
      <c r="AZ1719" s="116" t="s">
        <v>1665</v>
      </c>
      <c r="BA1719" s="116" t="str">
        <f t="shared" si="455"/>
        <v>RQ3</v>
      </c>
    </row>
    <row r="1720" spans="48:53" hidden="1" x14ac:dyDescent="0.2">
      <c r="AV1720" s="115" t="str">
        <f t="shared" si="454"/>
        <v>RQ3BIRMINGHAM CHILDRENS HOSPITAL - NTBC PAEDIATRIC</v>
      </c>
      <c r="AW1720" s="116" t="s">
        <v>1668</v>
      </c>
      <c r="AX1720" s="116" t="s">
        <v>1669</v>
      </c>
      <c r="AY1720" s="116" t="s">
        <v>1668</v>
      </c>
      <c r="AZ1720" s="116" t="s">
        <v>1669</v>
      </c>
      <c r="BA1720" s="116" t="str">
        <f t="shared" si="455"/>
        <v>RQ3</v>
      </c>
    </row>
    <row r="1721" spans="48:53" hidden="1" x14ac:dyDescent="0.2">
      <c r="AV1721" s="115" t="str">
        <f t="shared" si="454"/>
        <v>RQ3BIRMINGHAM CHILDREN'S HOSPITAL - RQ301</v>
      </c>
      <c r="AW1721" s="116" t="s">
        <v>1654</v>
      </c>
      <c r="AX1721" s="116" t="s">
        <v>9384</v>
      </c>
      <c r="AY1721" s="116" t="s">
        <v>1654</v>
      </c>
      <c r="AZ1721" s="116" t="s">
        <v>9384</v>
      </c>
      <c r="BA1721" s="116" t="str">
        <f t="shared" si="455"/>
        <v>RQ3</v>
      </c>
    </row>
    <row r="1722" spans="48:53" hidden="1" x14ac:dyDescent="0.2">
      <c r="AV1722" s="115" t="str">
        <f t="shared" si="454"/>
        <v>RQ3BIRMINGHAM WOMEN'S HOSPITAL</v>
      </c>
      <c r="AW1722" s="116" t="s">
        <v>10828</v>
      </c>
      <c r="AX1722" s="116" t="s">
        <v>9294</v>
      </c>
      <c r="AY1722" s="116" t="s">
        <v>10828</v>
      </c>
      <c r="AZ1722" s="116" t="s">
        <v>9294</v>
      </c>
      <c r="BA1722" s="116" t="str">
        <f t="shared" si="455"/>
        <v>RQ3</v>
      </c>
    </row>
    <row r="1723" spans="48:53" hidden="1" x14ac:dyDescent="0.2">
      <c r="AV1723" s="115" t="str">
        <f t="shared" si="454"/>
        <v>RQ3CHILD PSYCHOLOGY DEPARTMENT</v>
      </c>
      <c r="AW1723" s="116" t="s">
        <v>1672</v>
      </c>
      <c r="AX1723" s="116" t="s">
        <v>1673</v>
      </c>
      <c r="AY1723" s="116" t="s">
        <v>1672</v>
      </c>
      <c r="AZ1723" s="116" t="s">
        <v>1673</v>
      </c>
      <c r="BA1723" s="116" t="str">
        <f t="shared" si="455"/>
        <v>RQ3</v>
      </c>
    </row>
    <row r="1724" spans="48:53" hidden="1" x14ac:dyDescent="0.2">
      <c r="AV1724" s="115" t="str">
        <f t="shared" si="454"/>
        <v>RQ3GOOD HOPE HOSPITAL</v>
      </c>
      <c r="AW1724" s="116" t="s">
        <v>1656</v>
      </c>
      <c r="AX1724" s="116" t="s">
        <v>1657</v>
      </c>
      <c r="AY1724" s="116" t="s">
        <v>1656</v>
      </c>
      <c r="AZ1724" s="116" t="s">
        <v>1657</v>
      </c>
      <c r="BA1724" s="116" t="str">
        <f t="shared" si="455"/>
        <v>RQ3</v>
      </c>
    </row>
    <row r="1725" spans="48:53" hidden="1" x14ac:dyDescent="0.2">
      <c r="AV1725" s="115" t="str">
        <f t="shared" si="454"/>
        <v>RQ3PARK VIEW CLINIC</v>
      </c>
      <c r="AW1725" s="116" t="s">
        <v>8747</v>
      </c>
      <c r="AX1725" s="116" t="s">
        <v>8748</v>
      </c>
      <c r="AY1725" s="116" t="s">
        <v>8747</v>
      </c>
      <c r="AZ1725" s="116" t="s">
        <v>8748</v>
      </c>
      <c r="BA1725" s="116" t="str">
        <f t="shared" si="455"/>
        <v>RQ3</v>
      </c>
    </row>
    <row r="1726" spans="48:53" hidden="1" x14ac:dyDescent="0.2">
      <c r="AV1726" s="115" t="str">
        <f t="shared" si="454"/>
        <v>RQ6BROADGREEN HOSPITAL - RQ601</v>
      </c>
      <c r="AW1726" s="116" t="s">
        <v>7974</v>
      </c>
      <c r="AX1726" s="116" t="s">
        <v>9385</v>
      </c>
      <c r="AY1726" s="116" t="s">
        <v>7974</v>
      </c>
      <c r="AZ1726" s="116" t="s">
        <v>9385</v>
      </c>
      <c r="BA1726" s="116" t="str">
        <f t="shared" si="455"/>
        <v>RQ6</v>
      </c>
    </row>
    <row r="1727" spans="48:53" hidden="1" x14ac:dyDescent="0.2">
      <c r="AV1727" s="115" t="str">
        <f t="shared" si="454"/>
        <v>RQ6ROYAL LIVERPOOL UNIVERSITY DENTAL HOSPITAL - RQ614</v>
      </c>
      <c r="AW1727" s="116" t="s">
        <v>7975</v>
      </c>
      <c r="AX1727" s="116" t="s">
        <v>9386</v>
      </c>
      <c r="AY1727" s="116" t="s">
        <v>7975</v>
      </c>
      <c r="AZ1727" s="116" t="s">
        <v>9386</v>
      </c>
      <c r="BA1727" s="116" t="str">
        <f t="shared" si="455"/>
        <v>RQ6</v>
      </c>
    </row>
    <row r="1728" spans="48:53" hidden="1" x14ac:dyDescent="0.2">
      <c r="AV1728" s="115" t="str">
        <f t="shared" si="454"/>
        <v>RQ6SIR ALFRED JONES MEMORIAL HOSPITAL (ACUTE) - RQ607</v>
      </c>
      <c r="AW1728" s="116" t="s">
        <v>7976</v>
      </c>
      <c r="AX1728" s="116" t="s">
        <v>9387</v>
      </c>
      <c r="AY1728" s="116" t="s">
        <v>7976</v>
      </c>
      <c r="AZ1728" s="116" t="s">
        <v>9387</v>
      </c>
      <c r="BA1728" s="116" t="str">
        <f t="shared" si="455"/>
        <v>RQ6</v>
      </c>
    </row>
    <row r="1729" spans="48:53" hidden="1" x14ac:dyDescent="0.2">
      <c r="AV1729" s="115" t="str">
        <f t="shared" si="454"/>
        <v>RQ6THE ROYAL LIVERPOOL UNIVERSITY HOSPITAL - RQ617</v>
      </c>
      <c r="AW1729" s="116" t="s">
        <v>7977</v>
      </c>
      <c r="AX1729" s="116" t="s">
        <v>9388</v>
      </c>
      <c r="AY1729" s="116" t="s">
        <v>7977</v>
      </c>
      <c r="AZ1729" s="116" t="s">
        <v>9388</v>
      </c>
      <c r="BA1729" s="116" t="str">
        <f t="shared" si="455"/>
        <v>RQ6</v>
      </c>
    </row>
    <row r="1730" spans="48:53" hidden="1" x14ac:dyDescent="0.2">
      <c r="AV1730" s="115" t="str">
        <f t="shared" si="454"/>
        <v>RQ6WARRINGTON HOSPITAL - RQ620</v>
      </c>
      <c r="AW1730" s="116" t="s">
        <v>7978</v>
      </c>
      <c r="AX1730" s="116" t="s">
        <v>9389</v>
      </c>
      <c r="AY1730" s="116" t="s">
        <v>7978</v>
      </c>
      <c r="AZ1730" s="116" t="s">
        <v>9389</v>
      </c>
      <c r="BA1730" s="116" t="str">
        <f t="shared" si="455"/>
        <v>RQ6</v>
      </c>
    </row>
    <row r="1731" spans="48:53" hidden="1" x14ac:dyDescent="0.2">
      <c r="AV1731" s="115" t="str">
        <f t="shared" si="454"/>
        <v>RQ8BROOMFIELD HOSPITAL - RQ8L0</v>
      </c>
      <c r="AW1731" s="116" t="s">
        <v>7979</v>
      </c>
      <c r="AX1731" s="116" t="s">
        <v>9390</v>
      </c>
      <c r="AY1731" s="116" t="s">
        <v>7979</v>
      </c>
      <c r="AZ1731" s="116" t="s">
        <v>9390</v>
      </c>
      <c r="BA1731" s="116" t="str">
        <f t="shared" si="455"/>
        <v>RQ8</v>
      </c>
    </row>
    <row r="1732" spans="48:53" hidden="1" x14ac:dyDescent="0.2">
      <c r="AV1732" s="115" t="str">
        <f t="shared" si="454"/>
        <v>RQ8CHELMSFORD AND ESSEX HOSPITAL - RQ8LL</v>
      </c>
      <c r="AW1732" s="116" t="s">
        <v>7980</v>
      </c>
      <c r="AX1732" s="116" t="s">
        <v>9391</v>
      </c>
      <c r="AY1732" s="116" t="s">
        <v>7980</v>
      </c>
      <c r="AZ1732" s="116" t="s">
        <v>9391</v>
      </c>
      <c r="BA1732" s="116" t="str">
        <f t="shared" si="455"/>
        <v>RQ8</v>
      </c>
    </row>
    <row r="1733" spans="48:53" hidden="1" x14ac:dyDescent="0.2">
      <c r="AV1733" s="115" t="str">
        <f t="shared" si="454"/>
        <v>RQ8QUEEN'S HOSPITAL - RQ8ML</v>
      </c>
      <c r="AW1733" s="116" t="s">
        <v>7981</v>
      </c>
      <c r="AX1733" s="116" t="s">
        <v>9392</v>
      </c>
      <c r="AY1733" s="116" t="s">
        <v>7981</v>
      </c>
      <c r="AZ1733" s="116" t="s">
        <v>9392</v>
      </c>
      <c r="BA1733" s="116" t="str">
        <f t="shared" si="455"/>
        <v>RQ8</v>
      </c>
    </row>
    <row r="1734" spans="48:53" hidden="1" x14ac:dyDescent="0.2">
      <c r="AV1734" s="115" t="str">
        <f t="shared" si="454"/>
        <v>RQ8ST JOHN'S HOSPITAL - RQ8LH</v>
      </c>
      <c r="AW1734" s="116" t="s">
        <v>7982</v>
      </c>
      <c r="AX1734" s="116" t="s">
        <v>9393</v>
      </c>
      <c r="AY1734" s="116" t="s">
        <v>7982</v>
      </c>
      <c r="AZ1734" s="116" t="s">
        <v>9393</v>
      </c>
      <c r="BA1734" s="116" t="str">
        <f t="shared" si="455"/>
        <v>RQ8</v>
      </c>
    </row>
    <row r="1735" spans="48:53" hidden="1" x14ac:dyDescent="0.2">
      <c r="AV1735" s="115" t="str">
        <f t="shared" si="454"/>
        <v>RQ8ST MICHAEL'S HOSPITAL - RQ8LF</v>
      </c>
      <c r="AW1735" s="116" t="s">
        <v>7983</v>
      </c>
      <c r="AX1735" s="116" t="s">
        <v>9394</v>
      </c>
      <c r="AY1735" s="116" t="s">
        <v>7983</v>
      </c>
      <c r="AZ1735" s="116" t="s">
        <v>9394</v>
      </c>
      <c r="BA1735" s="116" t="str">
        <f t="shared" si="455"/>
        <v>RQ8</v>
      </c>
    </row>
    <row r="1736" spans="48:53" hidden="1" x14ac:dyDescent="0.2">
      <c r="AV1736" s="115" t="str">
        <f t="shared" si="454"/>
        <v>RQ8ST PETER'S HOSPITAL - RQ8LJ</v>
      </c>
      <c r="AW1736" s="116" t="s">
        <v>7984</v>
      </c>
      <c r="AX1736" s="116" t="s">
        <v>9395</v>
      </c>
      <c r="AY1736" s="116" t="s">
        <v>7984</v>
      </c>
      <c r="AZ1736" s="116" t="s">
        <v>9395</v>
      </c>
      <c r="BA1736" s="116" t="str">
        <f t="shared" si="455"/>
        <v>RQ8</v>
      </c>
    </row>
    <row r="1737" spans="48:53" hidden="1" x14ac:dyDescent="0.2">
      <c r="AV1737" s="115" t="str">
        <f t="shared" si="454"/>
        <v>RQ8WILLIAM JULIEN COURTAULD HOSPITAL - RQ8LK</v>
      </c>
      <c r="AW1737" s="116" t="s">
        <v>7985</v>
      </c>
      <c r="AX1737" s="116" t="s">
        <v>9396</v>
      </c>
      <c r="AY1737" s="116" t="s">
        <v>7985</v>
      </c>
      <c r="AZ1737" s="116" t="s">
        <v>9396</v>
      </c>
      <c r="BA1737" s="116" t="str">
        <f t="shared" si="455"/>
        <v>RQ8</v>
      </c>
    </row>
    <row r="1738" spans="48:53" hidden="1" x14ac:dyDescent="0.2">
      <c r="AV1738" s="115" t="str">
        <f t="shared" si="454"/>
        <v>RQMCHELSEA AND WESTMINSTER HOSPITAL - RQM01</v>
      </c>
      <c r="AW1738" s="116" t="s">
        <v>7986</v>
      </c>
      <c r="AX1738" s="116" t="s">
        <v>9397</v>
      </c>
      <c r="AY1738" s="116" t="s">
        <v>7986</v>
      </c>
      <c r="AZ1738" s="116" t="s">
        <v>9397</v>
      </c>
      <c r="BA1738" s="116" t="str">
        <f t="shared" si="455"/>
        <v>RQM</v>
      </c>
    </row>
    <row r="1739" spans="48:53" hidden="1" x14ac:dyDescent="0.2">
      <c r="AV1739" s="115" t="str">
        <f t="shared" si="454"/>
        <v>RQMTEDDINGTON MEMORIAL HOSPITAL</v>
      </c>
      <c r="AW1739" s="116" t="s">
        <v>10057</v>
      </c>
      <c r="AX1739" s="116" t="s">
        <v>7514</v>
      </c>
      <c r="AY1739" s="116" t="s">
        <v>10057</v>
      </c>
      <c r="AZ1739" s="116" t="s">
        <v>7514</v>
      </c>
      <c r="BA1739" s="116" t="str">
        <f t="shared" si="455"/>
        <v>RQM</v>
      </c>
    </row>
    <row r="1740" spans="48:53" hidden="1" x14ac:dyDescent="0.2">
      <c r="AV1740" s="115" t="str">
        <f t="shared" si="454"/>
        <v>RQMTHE HILLINGDON HOSPITAL</v>
      </c>
      <c r="AW1740" s="116" t="s">
        <v>10058</v>
      </c>
      <c r="AX1740" s="116" t="s">
        <v>9189</v>
      </c>
      <c r="AY1740" s="116" t="s">
        <v>10058</v>
      </c>
      <c r="AZ1740" s="116" t="s">
        <v>9189</v>
      </c>
      <c r="BA1740" s="116" t="str">
        <f t="shared" si="455"/>
        <v>RQM</v>
      </c>
    </row>
    <row r="1741" spans="48:53" hidden="1" x14ac:dyDescent="0.2">
      <c r="AV1741" s="115" t="str">
        <f t="shared" si="454"/>
        <v>RQMWEST MIDDLESEX UNIVERSITY HOSPITAL</v>
      </c>
      <c r="AW1741" s="116" t="s">
        <v>10056</v>
      </c>
      <c r="AX1741" s="116" t="s">
        <v>9190</v>
      </c>
      <c r="AY1741" s="116" t="s">
        <v>10056</v>
      </c>
      <c r="AZ1741" s="116" t="s">
        <v>9190</v>
      </c>
      <c r="BA1741" s="116" t="str">
        <f t="shared" si="455"/>
        <v>RQM</v>
      </c>
    </row>
    <row r="1742" spans="48:53" hidden="1" x14ac:dyDescent="0.2">
      <c r="AV1742" s="115" t="str">
        <f t="shared" si="454"/>
        <v>RQQHINCHINGBROOKE HOSPITAL - RQQ31</v>
      </c>
      <c r="AW1742" s="116" t="s">
        <v>7987</v>
      </c>
      <c r="AX1742" s="116" t="s">
        <v>9398</v>
      </c>
      <c r="AY1742" s="116" t="s">
        <v>7987</v>
      </c>
      <c r="AZ1742" s="116" t="s">
        <v>9398</v>
      </c>
      <c r="BA1742" s="116" t="str">
        <f t="shared" si="455"/>
        <v>RQQ</v>
      </c>
    </row>
    <row r="1743" spans="48:53" hidden="1" x14ac:dyDescent="0.2">
      <c r="AV1743" s="115" t="str">
        <f t="shared" si="454"/>
        <v>RQQTHE HUNTINGDON NHS TREATMENT CENTRE - RQQTC</v>
      </c>
      <c r="AW1743" s="116" t="s">
        <v>7988</v>
      </c>
      <c r="AX1743" s="116" t="s">
        <v>9399</v>
      </c>
      <c r="AY1743" s="116" t="s">
        <v>7988</v>
      </c>
      <c r="AZ1743" s="116" t="s">
        <v>9399</v>
      </c>
      <c r="BA1743" s="116" t="str">
        <f t="shared" si="455"/>
        <v>RQQ</v>
      </c>
    </row>
    <row r="1744" spans="48:53" hidden="1" x14ac:dyDescent="0.2">
      <c r="AV1744" s="115" t="str">
        <f t="shared" si="454"/>
        <v>RQWGALEN HOUSE - RQWG5</v>
      </c>
      <c r="AW1744" s="116" t="s">
        <v>7989</v>
      </c>
      <c r="AX1744" s="116" t="s">
        <v>9400</v>
      </c>
      <c r="AY1744" s="116" t="s">
        <v>7989</v>
      </c>
      <c r="AZ1744" s="116" t="s">
        <v>9400</v>
      </c>
      <c r="BA1744" s="116" t="str">
        <f t="shared" si="455"/>
        <v>RQW</v>
      </c>
    </row>
    <row r="1745" spans="48:53" hidden="1" x14ac:dyDescent="0.2">
      <c r="AV1745" s="115" t="str">
        <f t="shared" si="454"/>
        <v>RQWHERTS AND ESSEX COMMUNITY HOSPITAL - RQWG2</v>
      </c>
      <c r="AW1745" s="116" t="s">
        <v>7990</v>
      </c>
      <c r="AX1745" s="116" t="s">
        <v>9401</v>
      </c>
      <c r="AY1745" s="116" t="s">
        <v>7990</v>
      </c>
      <c r="AZ1745" s="116" t="s">
        <v>9401</v>
      </c>
      <c r="BA1745" s="116" t="str">
        <f t="shared" si="455"/>
        <v>RQW</v>
      </c>
    </row>
    <row r="1746" spans="48:53" hidden="1" x14ac:dyDescent="0.2">
      <c r="AV1746" s="115" t="str">
        <f t="shared" si="454"/>
        <v>RQWHODDESDON TOWER CLINIC - RQWG6</v>
      </c>
      <c r="AW1746" s="116" t="s">
        <v>7991</v>
      </c>
      <c r="AX1746" s="116" t="s">
        <v>9402</v>
      </c>
      <c r="AY1746" s="116" t="s">
        <v>7991</v>
      </c>
      <c r="AZ1746" s="116" t="s">
        <v>9402</v>
      </c>
      <c r="BA1746" s="116" t="str">
        <f t="shared" si="455"/>
        <v>RQW</v>
      </c>
    </row>
    <row r="1747" spans="48:53" hidden="1" x14ac:dyDescent="0.2">
      <c r="AV1747" s="115" t="str">
        <f t="shared" si="454"/>
        <v>RQWKEATS HOUSE CLINIC - RQWG8</v>
      </c>
      <c r="AW1747" s="116" t="s">
        <v>7992</v>
      </c>
      <c r="AX1747" s="116" t="s">
        <v>9403</v>
      </c>
      <c r="AY1747" s="116" t="s">
        <v>7992</v>
      </c>
      <c r="AZ1747" s="116" t="s">
        <v>9403</v>
      </c>
      <c r="BA1747" s="116" t="str">
        <f t="shared" si="455"/>
        <v>RQW</v>
      </c>
    </row>
    <row r="1748" spans="48:53" hidden="1" x14ac:dyDescent="0.2">
      <c r="AV1748" s="115" t="str">
        <f t="shared" si="454"/>
        <v>RQWPRINCESS ALEXANDRA HOSPITAL - RQWG0</v>
      </c>
      <c r="AW1748" s="116" t="s">
        <v>7993</v>
      </c>
      <c r="AX1748" s="116" t="s">
        <v>9404</v>
      </c>
      <c r="AY1748" s="116" t="s">
        <v>7993</v>
      </c>
      <c r="AZ1748" s="116" t="s">
        <v>9404</v>
      </c>
      <c r="BA1748" s="116" t="str">
        <f t="shared" si="455"/>
        <v>RQW</v>
      </c>
    </row>
    <row r="1749" spans="48:53" hidden="1" x14ac:dyDescent="0.2">
      <c r="AV1749" s="115" t="str">
        <f t="shared" si="454"/>
        <v>RQWPRINCESS ALEXANDRA PRIVATE HOSPITAL</v>
      </c>
      <c r="AW1749" s="116" t="s">
        <v>8749</v>
      </c>
      <c r="AX1749" s="116" t="s">
        <v>8750</v>
      </c>
      <c r="AY1749" s="116" t="s">
        <v>8749</v>
      </c>
      <c r="AZ1749" s="116" t="s">
        <v>8750</v>
      </c>
      <c r="BA1749" s="116" t="str">
        <f t="shared" si="455"/>
        <v>RQW</v>
      </c>
    </row>
    <row r="1750" spans="48:53" hidden="1" x14ac:dyDescent="0.2">
      <c r="AV1750" s="115" t="str">
        <f t="shared" si="454"/>
        <v>RQWRECTORY LANE CLINIC - RQWG9</v>
      </c>
      <c r="AW1750" s="116" t="s">
        <v>7994</v>
      </c>
      <c r="AX1750" s="116" t="s">
        <v>9405</v>
      </c>
      <c r="AY1750" s="116" t="s">
        <v>7994</v>
      </c>
      <c r="AZ1750" s="116" t="s">
        <v>9405</v>
      </c>
      <c r="BA1750" s="116" t="str">
        <f t="shared" si="455"/>
        <v>RQW</v>
      </c>
    </row>
    <row r="1751" spans="48:53" hidden="1" x14ac:dyDescent="0.2">
      <c r="AV1751" s="115" t="str">
        <f t="shared" si="454"/>
        <v>RQWSAFFRON WALDEN COMMUNITY HOSPITAL - RQWG3</v>
      </c>
      <c r="AW1751" s="116" t="s">
        <v>7995</v>
      </c>
      <c r="AX1751" s="116" t="s">
        <v>9406</v>
      </c>
      <c r="AY1751" s="116" t="s">
        <v>7995</v>
      </c>
      <c r="AZ1751" s="116" t="s">
        <v>9406</v>
      </c>
      <c r="BA1751" s="116" t="str">
        <f t="shared" si="455"/>
        <v>RQW</v>
      </c>
    </row>
    <row r="1752" spans="48:53" hidden="1" x14ac:dyDescent="0.2">
      <c r="AV1752" s="115" t="str">
        <f t="shared" si="454"/>
        <v>RQWST. MARGARET'S HOSPITAL - RQWG1</v>
      </c>
      <c r="AW1752" s="116" t="s">
        <v>7996</v>
      </c>
      <c r="AX1752" s="116" t="s">
        <v>9407</v>
      </c>
      <c r="AY1752" s="116" t="s">
        <v>7996</v>
      </c>
      <c r="AZ1752" s="116" t="s">
        <v>9407</v>
      </c>
      <c r="BA1752" s="116" t="str">
        <f t="shared" si="455"/>
        <v>RQW</v>
      </c>
    </row>
    <row r="1753" spans="48:53" hidden="1" x14ac:dyDescent="0.2">
      <c r="AV1753" s="115" t="str">
        <f t="shared" si="454"/>
        <v>RQXHOMERTON UNIVERSITY HOSPITAL - RQXM1</v>
      </c>
      <c r="AW1753" s="116" t="s">
        <v>7997</v>
      </c>
      <c r="AX1753" s="116" t="s">
        <v>9408</v>
      </c>
      <c r="AY1753" s="116" t="s">
        <v>7997</v>
      </c>
      <c r="AZ1753" s="116" t="s">
        <v>9408</v>
      </c>
      <c r="BA1753" s="116" t="str">
        <f t="shared" si="455"/>
        <v>RQX</v>
      </c>
    </row>
    <row r="1754" spans="48:53" hidden="1" x14ac:dyDescent="0.2">
      <c r="AV1754" s="115" t="str">
        <f t="shared" si="454"/>
        <v>RQXROYAL LONDON HOSPITAL - RQX01</v>
      </c>
      <c r="AW1754" s="116" t="s">
        <v>7998</v>
      </c>
      <c r="AX1754" s="116" t="s">
        <v>9409</v>
      </c>
      <c r="AY1754" s="116" t="s">
        <v>7998</v>
      </c>
      <c r="AZ1754" s="116" t="s">
        <v>9409</v>
      </c>
      <c r="BA1754" s="116" t="str">
        <f t="shared" si="455"/>
        <v>RQX</v>
      </c>
    </row>
    <row r="1755" spans="48:53" hidden="1" x14ac:dyDescent="0.2">
      <c r="AV1755" s="115" t="str">
        <f t="shared" si="454"/>
        <v>RQYATC QUEEN MARY'S</v>
      </c>
      <c r="AW1755" s="116" t="s">
        <v>3892</v>
      </c>
      <c r="AX1755" s="116" t="s">
        <v>3893</v>
      </c>
      <c r="AY1755" s="116" t="s">
        <v>3892</v>
      </c>
      <c r="AZ1755" s="116" t="s">
        <v>3893</v>
      </c>
      <c r="BA1755" s="116" t="str">
        <f t="shared" si="455"/>
        <v>RQY</v>
      </c>
    </row>
    <row r="1756" spans="48:53" hidden="1" x14ac:dyDescent="0.2">
      <c r="AV1756" s="115" t="str">
        <f t="shared" si="454"/>
        <v>RQYBARNES HOSPITAL</v>
      </c>
      <c r="AW1756" s="116" t="s">
        <v>3844</v>
      </c>
      <c r="AX1756" s="116" t="s">
        <v>3845</v>
      </c>
      <c r="AY1756" s="116" t="s">
        <v>3844</v>
      </c>
      <c r="AZ1756" s="116" t="s">
        <v>3845</v>
      </c>
      <c r="BA1756" s="116" t="str">
        <f t="shared" si="455"/>
        <v>RQY</v>
      </c>
    </row>
    <row r="1757" spans="48:53" hidden="1" x14ac:dyDescent="0.2">
      <c r="AV1757" s="115" t="str">
        <f t="shared" si="454"/>
        <v>RQYBRIGHTWELL CRESCENT</v>
      </c>
      <c r="AW1757" s="116" t="s">
        <v>3866</v>
      </c>
      <c r="AX1757" s="116" t="s">
        <v>3867</v>
      </c>
      <c r="AY1757" s="116" t="s">
        <v>3866</v>
      </c>
      <c r="AZ1757" s="116" t="s">
        <v>3867</v>
      </c>
      <c r="BA1757" s="116" t="str">
        <f t="shared" si="455"/>
        <v>RQY</v>
      </c>
    </row>
    <row r="1758" spans="48:53" hidden="1" x14ac:dyDescent="0.2">
      <c r="AV1758" s="115" t="str">
        <f t="shared" si="454"/>
        <v>RQYCARSHALTON WAR MEMORIAL HOSPITAL</v>
      </c>
      <c r="AW1758" s="116" t="s">
        <v>3852</v>
      </c>
      <c r="AX1758" s="116" t="s">
        <v>3853</v>
      </c>
      <c r="AY1758" s="116" t="s">
        <v>3852</v>
      </c>
      <c r="AZ1758" s="116" t="s">
        <v>3853</v>
      </c>
      <c r="BA1758" s="116" t="str">
        <f t="shared" si="455"/>
        <v>RQY</v>
      </c>
    </row>
    <row r="1759" spans="48:53" hidden="1" x14ac:dyDescent="0.2">
      <c r="AV1759" s="115" t="str">
        <f t="shared" si="454"/>
        <v>RQYCHILD AND ADOLESCENT</v>
      </c>
      <c r="AW1759" s="116" t="s">
        <v>3882</v>
      </c>
      <c r="AX1759" s="116" t="s">
        <v>3883</v>
      </c>
      <c r="AY1759" s="116" t="s">
        <v>3882</v>
      </c>
      <c r="AZ1759" s="116" t="s">
        <v>3883</v>
      </c>
      <c r="BA1759" s="116" t="str">
        <f t="shared" si="455"/>
        <v>RQY</v>
      </c>
    </row>
    <row r="1760" spans="48:53" hidden="1" x14ac:dyDescent="0.2">
      <c r="AV1760" s="115" t="str">
        <f t="shared" si="454"/>
        <v>RQYCOMMUNITY STORE</v>
      </c>
      <c r="AW1760" s="116" t="s">
        <v>3864</v>
      </c>
      <c r="AX1760" s="116" t="s">
        <v>3865</v>
      </c>
      <c r="AY1760" s="116" t="s">
        <v>3864</v>
      </c>
      <c r="AZ1760" s="116" t="s">
        <v>3865</v>
      </c>
      <c r="BA1760" s="116" t="str">
        <f t="shared" si="455"/>
        <v>RQY</v>
      </c>
    </row>
    <row r="1761" spans="48:53" hidden="1" x14ac:dyDescent="0.2">
      <c r="AV1761" s="115" t="str">
        <f t="shared" si="454"/>
        <v>RQYEATING DISORDERS</v>
      </c>
      <c r="AW1761" s="116" t="s">
        <v>3884</v>
      </c>
      <c r="AX1761" s="116" t="s">
        <v>3885</v>
      </c>
      <c r="AY1761" s="116" t="s">
        <v>3884</v>
      </c>
      <c r="AZ1761" s="116" t="s">
        <v>3885</v>
      </c>
      <c r="BA1761" s="116" t="str">
        <f t="shared" si="455"/>
        <v>RQY</v>
      </c>
    </row>
    <row r="1762" spans="48:53" hidden="1" x14ac:dyDescent="0.2">
      <c r="AV1762" s="115" t="str">
        <f t="shared" si="454"/>
        <v>RQYGUILDHALL</v>
      </c>
      <c r="AW1762" s="116" t="s">
        <v>3856</v>
      </c>
      <c r="AX1762" s="116" t="s">
        <v>3857</v>
      </c>
      <c r="AY1762" s="116" t="s">
        <v>3856</v>
      </c>
      <c r="AZ1762" s="116" t="s">
        <v>3857</v>
      </c>
      <c r="BA1762" s="116" t="str">
        <f t="shared" si="455"/>
        <v>RQY</v>
      </c>
    </row>
    <row r="1763" spans="48:53" hidden="1" x14ac:dyDescent="0.2">
      <c r="AV1763" s="115" t="str">
        <f t="shared" si="454"/>
        <v>RQYHENDERSON HOSPITAL</v>
      </c>
      <c r="AW1763" s="116" t="s">
        <v>3846</v>
      </c>
      <c r="AX1763" s="116" t="s">
        <v>3847</v>
      </c>
      <c r="AY1763" s="116" t="s">
        <v>3846</v>
      </c>
      <c r="AZ1763" s="116" t="s">
        <v>3847</v>
      </c>
      <c r="BA1763" s="116" t="str">
        <f t="shared" si="455"/>
        <v>RQY</v>
      </c>
    </row>
    <row r="1764" spans="48:53" hidden="1" x14ac:dyDescent="0.2">
      <c r="AV1764" s="115" t="str">
        <f t="shared" si="454"/>
        <v>RQYJUSTIN PLAZA 3</v>
      </c>
      <c r="AW1764" s="116" t="s">
        <v>3872</v>
      </c>
      <c r="AX1764" s="116" t="s">
        <v>3873</v>
      </c>
      <c r="AY1764" s="116" t="s">
        <v>3872</v>
      </c>
      <c r="AZ1764" s="116" t="s">
        <v>3873</v>
      </c>
      <c r="BA1764" s="116" t="str">
        <f t="shared" si="455"/>
        <v>RQY</v>
      </c>
    </row>
    <row r="1765" spans="48:53" hidden="1" x14ac:dyDescent="0.2">
      <c r="AV1765" s="115" t="str">
        <f t="shared" si="454"/>
        <v>RQYKINGSTON C.A.D.T</v>
      </c>
      <c r="AW1765" s="116" t="s">
        <v>3894</v>
      </c>
      <c r="AX1765" s="116" t="s">
        <v>3895</v>
      </c>
      <c r="AY1765" s="116" t="s">
        <v>3894</v>
      </c>
      <c r="AZ1765" s="116" t="s">
        <v>3895</v>
      </c>
      <c r="BA1765" s="116" t="str">
        <f t="shared" si="455"/>
        <v>RQY</v>
      </c>
    </row>
    <row r="1766" spans="48:53" hidden="1" x14ac:dyDescent="0.2">
      <c r="AV1766" s="115" t="str">
        <f t="shared" si="454"/>
        <v>RQYKINGSTON HOSPITAL</v>
      </c>
      <c r="AW1766" s="116" t="s">
        <v>3868</v>
      </c>
      <c r="AX1766" s="116" t="s">
        <v>3869</v>
      </c>
      <c r="AY1766" s="116" t="s">
        <v>3868</v>
      </c>
      <c r="AZ1766" s="116" t="s">
        <v>3869</v>
      </c>
      <c r="BA1766" s="116" t="str">
        <f t="shared" si="455"/>
        <v>RQY</v>
      </c>
    </row>
    <row r="1767" spans="48:53" hidden="1" x14ac:dyDescent="0.2">
      <c r="AV1767" s="115" t="str">
        <f t="shared" si="454"/>
        <v>RQYMER &amp; SUT MHT FOR PLD</v>
      </c>
      <c r="AW1767" s="116" t="s">
        <v>3908</v>
      </c>
      <c r="AX1767" s="116" t="s">
        <v>3909</v>
      </c>
      <c r="AY1767" s="116" t="s">
        <v>3908</v>
      </c>
      <c r="AZ1767" s="116" t="s">
        <v>3909</v>
      </c>
      <c r="BA1767" s="116" t="str">
        <f t="shared" si="455"/>
        <v>RQY</v>
      </c>
    </row>
    <row r="1768" spans="48:53" hidden="1" x14ac:dyDescent="0.2">
      <c r="AV1768" s="115" t="str">
        <f t="shared" si="454"/>
        <v>RQYMERTON AND SUTTON AORT</v>
      </c>
      <c r="AW1768" s="116" t="s">
        <v>3880</v>
      </c>
      <c r="AX1768" s="116" t="s">
        <v>3881</v>
      </c>
      <c r="AY1768" s="116" t="s">
        <v>3880</v>
      </c>
      <c r="AZ1768" s="116" t="s">
        <v>3881</v>
      </c>
      <c r="BA1768" s="116" t="str">
        <f t="shared" si="455"/>
        <v>RQY</v>
      </c>
    </row>
    <row r="1769" spans="48:53" hidden="1" x14ac:dyDescent="0.2">
      <c r="AV1769" s="115" t="str">
        <f t="shared" si="454"/>
        <v>RQYMERTON C.D.T</v>
      </c>
      <c r="AW1769" s="116" t="s">
        <v>3898</v>
      </c>
      <c r="AX1769" s="116" t="s">
        <v>3899</v>
      </c>
      <c r="AY1769" s="116" t="s">
        <v>3898</v>
      </c>
      <c r="AZ1769" s="116" t="s">
        <v>3899</v>
      </c>
      <c r="BA1769" s="116" t="str">
        <f t="shared" si="455"/>
        <v>RQY</v>
      </c>
    </row>
    <row r="1770" spans="48:53" hidden="1" x14ac:dyDescent="0.2">
      <c r="AV1770" s="115" t="str">
        <f t="shared" si="454"/>
        <v>RQYNELSON HOSPITAL</v>
      </c>
      <c r="AW1770" s="116" t="s">
        <v>3862</v>
      </c>
      <c r="AX1770" s="116" t="s">
        <v>3863</v>
      </c>
      <c r="AY1770" s="116" t="s">
        <v>3862</v>
      </c>
      <c r="AZ1770" s="116" t="s">
        <v>3863</v>
      </c>
      <c r="BA1770" s="116" t="str">
        <f t="shared" si="455"/>
        <v>RQY</v>
      </c>
    </row>
    <row r="1771" spans="48:53" hidden="1" x14ac:dyDescent="0.2">
      <c r="AV1771" s="115" t="str">
        <f t="shared" si="454"/>
        <v>RQYNEUROPSYCHIATRY</v>
      </c>
      <c r="AW1771" s="116" t="s">
        <v>3912</v>
      </c>
      <c r="AX1771" s="116" t="s">
        <v>3638</v>
      </c>
      <c r="AY1771" s="116" t="s">
        <v>3912</v>
      </c>
      <c r="AZ1771" s="116" t="s">
        <v>3638</v>
      </c>
      <c r="BA1771" s="116" t="str">
        <f t="shared" si="455"/>
        <v>RQY</v>
      </c>
    </row>
    <row r="1772" spans="48:53" hidden="1" x14ac:dyDescent="0.2">
      <c r="AV1772" s="115" t="str">
        <f t="shared" si="454"/>
        <v>RQYOPS PUTNEY AND ROEHAMPTON</v>
      </c>
      <c r="AW1772" s="116" t="s">
        <v>3900</v>
      </c>
      <c r="AX1772" s="116" t="s">
        <v>3901</v>
      </c>
      <c r="AY1772" s="116" t="s">
        <v>3900</v>
      </c>
      <c r="AZ1772" s="116" t="s">
        <v>3901</v>
      </c>
      <c r="BA1772" s="116" t="str">
        <f t="shared" si="455"/>
        <v>RQY</v>
      </c>
    </row>
    <row r="1773" spans="48:53" hidden="1" x14ac:dyDescent="0.2">
      <c r="AV1773" s="115" t="str">
        <f t="shared" si="454"/>
        <v>RQYOPS SUTTON</v>
      </c>
      <c r="AW1773" s="116" t="s">
        <v>3902</v>
      </c>
      <c r="AX1773" s="116" t="s">
        <v>3903</v>
      </c>
      <c r="AY1773" s="116" t="s">
        <v>3902</v>
      </c>
      <c r="AZ1773" s="116" t="s">
        <v>3903</v>
      </c>
      <c r="BA1773" s="116" t="str">
        <f t="shared" si="455"/>
        <v>RQY</v>
      </c>
    </row>
    <row r="1774" spans="48:53" hidden="1" x14ac:dyDescent="0.2">
      <c r="AV1774" s="115" t="str">
        <f t="shared" si="454"/>
        <v>RQYP.A.D.S</v>
      </c>
      <c r="AW1774" s="116" t="s">
        <v>3910</v>
      </c>
      <c r="AX1774" s="116" t="s">
        <v>3911</v>
      </c>
      <c r="AY1774" s="116" t="s">
        <v>3910</v>
      </c>
      <c r="AZ1774" s="116" t="s">
        <v>3911</v>
      </c>
      <c r="BA1774" s="116" t="str">
        <f t="shared" si="455"/>
        <v>RQY</v>
      </c>
    </row>
    <row r="1775" spans="48:53" hidden="1" x14ac:dyDescent="0.2">
      <c r="AV1775" s="115" t="str">
        <f t="shared" si="454"/>
        <v>RQYPUTNEY HILL</v>
      </c>
      <c r="AW1775" s="116" t="s">
        <v>3870</v>
      </c>
      <c r="AX1775" s="116" t="s">
        <v>3871</v>
      </c>
      <c r="AY1775" s="116" t="s">
        <v>3870</v>
      </c>
      <c r="AZ1775" s="116" t="s">
        <v>3871</v>
      </c>
      <c r="BA1775" s="116" t="str">
        <f t="shared" si="455"/>
        <v>RQY</v>
      </c>
    </row>
    <row r="1776" spans="48:53" hidden="1" x14ac:dyDescent="0.2">
      <c r="AV1776" s="115" t="str">
        <f t="shared" si="454"/>
        <v>RQYQUEEN MARY'S HOSPITAL</v>
      </c>
      <c r="AW1776" s="116" t="s">
        <v>3848</v>
      </c>
      <c r="AX1776" s="116" t="s">
        <v>3849</v>
      </c>
      <c r="AY1776" s="116" t="s">
        <v>3848</v>
      </c>
      <c r="AZ1776" s="116" t="s">
        <v>3849</v>
      </c>
      <c r="BA1776" s="116" t="str">
        <f t="shared" si="455"/>
        <v>RQY</v>
      </c>
    </row>
    <row r="1777" spans="48:53" hidden="1" x14ac:dyDescent="0.2">
      <c r="AV1777" s="115" t="str">
        <f t="shared" si="454"/>
        <v>RQYR.F.S</v>
      </c>
      <c r="AW1777" s="116" t="s">
        <v>3904</v>
      </c>
      <c r="AX1777" s="116" t="s">
        <v>3905</v>
      </c>
      <c r="AY1777" s="116" t="s">
        <v>3904</v>
      </c>
      <c r="AZ1777" s="116" t="s">
        <v>3905</v>
      </c>
      <c r="BA1777" s="116" t="str">
        <f t="shared" si="455"/>
        <v>RQY</v>
      </c>
    </row>
    <row r="1778" spans="48:53" hidden="1" x14ac:dyDescent="0.2">
      <c r="AV1778" s="115" t="str">
        <f t="shared" si="454"/>
        <v>RQYRICHMOND C.A.D.T</v>
      </c>
      <c r="AW1778" s="116" t="s">
        <v>3896</v>
      </c>
      <c r="AX1778" s="116" t="s">
        <v>3897</v>
      </c>
      <c r="AY1778" s="116" t="s">
        <v>3896</v>
      </c>
      <c r="AZ1778" s="116" t="s">
        <v>3897</v>
      </c>
      <c r="BA1778" s="116" t="str">
        <f t="shared" si="455"/>
        <v>RQY</v>
      </c>
    </row>
    <row r="1779" spans="48:53" hidden="1" x14ac:dyDescent="0.2">
      <c r="AV1779" s="115" t="str">
        <f t="shared" ref="AV1779:AV1842" si="456">CONCATENATE(LEFT(AW1779, 3),AX1779)</f>
        <v>RQYRICHMOND PSYCHOTHERAPIES</v>
      </c>
      <c r="AW1779" s="116" t="s">
        <v>3874</v>
      </c>
      <c r="AX1779" s="116" t="s">
        <v>3875</v>
      </c>
      <c r="AY1779" s="116" t="s">
        <v>3874</v>
      </c>
      <c r="AZ1779" s="116" t="s">
        <v>3875</v>
      </c>
      <c r="BA1779" s="116" t="str">
        <f t="shared" ref="BA1779:BA1842" si="457">LEFT(AY1779,3)</f>
        <v>RQY</v>
      </c>
    </row>
    <row r="1780" spans="48:53" hidden="1" x14ac:dyDescent="0.2">
      <c r="AV1780" s="115" t="str">
        <f t="shared" si="456"/>
        <v>RQYRICHMOND ROYAL</v>
      </c>
      <c r="AW1780" s="116" t="s">
        <v>3854</v>
      </c>
      <c r="AX1780" s="116" t="s">
        <v>3855</v>
      </c>
      <c r="AY1780" s="116" t="s">
        <v>3854</v>
      </c>
      <c r="AZ1780" s="116" t="s">
        <v>3855</v>
      </c>
      <c r="BA1780" s="116" t="str">
        <f t="shared" si="457"/>
        <v>RQY</v>
      </c>
    </row>
    <row r="1781" spans="48:53" hidden="1" x14ac:dyDescent="0.2">
      <c r="AV1781" s="115" t="str">
        <f t="shared" si="456"/>
        <v>RQYSPRINGFIELD UNIVERSITY HOSPITAL</v>
      </c>
      <c r="AW1781" s="116" t="s">
        <v>3840</v>
      </c>
      <c r="AX1781" s="116" t="s">
        <v>3841</v>
      </c>
      <c r="AY1781" s="116" t="s">
        <v>3840</v>
      </c>
      <c r="AZ1781" s="116" t="s">
        <v>3841</v>
      </c>
      <c r="BA1781" s="116" t="str">
        <f t="shared" si="457"/>
        <v>RQY</v>
      </c>
    </row>
    <row r="1782" spans="48:53" hidden="1" x14ac:dyDescent="0.2">
      <c r="AV1782" s="115" t="str">
        <f t="shared" si="456"/>
        <v>RQYST. HELIER HOSPITAL</v>
      </c>
      <c r="AW1782" s="116" t="s">
        <v>3858</v>
      </c>
      <c r="AX1782" s="116" t="s">
        <v>3859</v>
      </c>
      <c r="AY1782" s="116" t="s">
        <v>3858</v>
      </c>
      <c r="AZ1782" s="116" t="s">
        <v>3859</v>
      </c>
      <c r="BA1782" s="116" t="str">
        <f t="shared" si="457"/>
        <v>RQY</v>
      </c>
    </row>
    <row r="1783" spans="48:53" hidden="1" x14ac:dyDescent="0.2">
      <c r="AV1783" s="115" t="str">
        <f t="shared" si="456"/>
        <v>RQYSUTTON C.D.T</v>
      </c>
      <c r="AW1783" s="116" t="s">
        <v>3890</v>
      </c>
      <c r="AX1783" s="116" t="s">
        <v>3891</v>
      </c>
      <c r="AY1783" s="116" t="s">
        <v>3890</v>
      </c>
      <c r="AZ1783" s="116" t="s">
        <v>3891</v>
      </c>
      <c r="BA1783" s="116" t="str">
        <f t="shared" si="457"/>
        <v>RQY</v>
      </c>
    </row>
    <row r="1784" spans="48:53" hidden="1" x14ac:dyDescent="0.2">
      <c r="AV1784" s="115" t="str">
        <f t="shared" si="456"/>
        <v>RQYSUTTON HOSPITAL</v>
      </c>
      <c r="AW1784" s="116" t="s">
        <v>3842</v>
      </c>
      <c r="AX1784" s="116" t="s">
        <v>3843</v>
      </c>
      <c r="AY1784" s="116" t="s">
        <v>3842</v>
      </c>
      <c r="AZ1784" s="116" t="s">
        <v>3843</v>
      </c>
      <c r="BA1784" s="116" t="str">
        <f t="shared" si="457"/>
        <v>RQY</v>
      </c>
    </row>
    <row r="1785" spans="48:53" hidden="1" x14ac:dyDescent="0.2">
      <c r="AV1785" s="115" t="str">
        <f t="shared" si="456"/>
        <v>RQYSUTTON MHT FOR PLD</v>
      </c>
      <c r="AW1785" s="116" t="s">
        <v>3913</v>
      </c>
      <c r="AX1785" s="116" t="s">
        <v>3914</v>
      </c>
      <c r="AY1785" s="116" t="s">
        <v>3913</v>
      </c>
      <c r="AZ1785" s="116" t="s">
        <v>3914</v>
      </c>
      <c r="BA1785" s="116" t="str">
        <f t="shared" si="457"/>
        <v>RQY</v>
      </c>
    </row>
    <row r="1786" spans="48:53" hidden="1" x14ac:dyDescent="0.2">
      <c r="AV1786" s="115" t="str">
        <f t="shared" si="456"/>
        <v>RQYTHE WILSON</v>
      </c>
      <c r="AW1786" s="116" t="s">
        <v>3860</v>
      </c>
      <c r="AX1786" s="116" t="s">
        <v>3861</v>
      </c>
      <c r="AY1786" s="116" t="s">
        <v>3860</v>
      </c>
      <c r="AZ1786" s="116" t="s">
        <v>3861</v>
      </c>
      <c r="BA1786" s="116" t="str">
        <f t="shared" si="457"/>
        <v>RQY</v>
      </c>
    </row>
    <row r="1787" spans="48:53" hidden="1" x14ac:dyDescent="0.2">
      <c r="AV1787" s="115" t="str">
        <f t="shared" si="456"/>
        <v>RQYTOLWORTH HOSPITAL</v>
      </c>
      <c r="AW1787" s="116" t="s">
        <v>3850</v>
      </c>
      <c r="AX1787" s="116" t="s">
        <v>3851</v>
      </c>
      <c r="AY1787" s="116" t="s">
        <v>3850</v>
      </c>
      <c r="AZ1787" s="116" t="s">
        <v>3851</v>
      </c>
      <c r="BA1787" s="116" t="str">
        <f t="shared" si="457"/>
        <v>RQY</v>
      </c>
    </row>
    <row r="1788" spans="48:53" hidden="1" x14ac:dyDescent="0.2">
      <c r="AV1788" s="115" t="str">
        <f t="shared" si="456"/>
        <v>RQYWALLINGTON LCC</v>
      </c>
      <c r="AW1788" s="116" t="s">
        <v>3876</v>
      </c>
      <c r="AX1788" s="116" t="s">
        <v>3877</v>
      </c>
      <c r="AY1788" s="116" t="s">
        <v>3876</v>
      </c>
      <c r="AZ1788" s="116" t="s">
        <v>3877</v>
      </c>
      <c r="BA1788" s="116" t="str">
        <f t="shared" si="457"/>
        <v>RQY</v>
      </c>
    </row>
    <row r="1789" spans="48:53" hidden="1" x14ac:dyDescent="0.2">
      <c r="AV1789" s="115" t="str">
        <f t="shared" si="456"/>
        <v>RQYWANDSWORTH AORT</v>
      </c>
      <c r="AW1789" s="116" t="s">
        <v>3878</v>
      </c>
      <c r="AX1789" s="116" t="s">
        <v>3879</v>
      </c>
      <c r="AY1789" s="116" t="s">
        <v>3878</v>
      </c>
      <c r="AZ1789" s="116" t="s">
        <v>3879</v>
      </c>
      <c r="BA1789" s="116" t="str">
        <f t="shared" si="457"/>
        <v>RQY</v>
      </c>
    </row>
    <row r="1790" spans="48:53" hidden="1" x14ac:dyDescent="0.2">
      <c r="AV1790" s="115" t="str">
        <f t="shared" si="456"/>
        <v>RQYWANDSWORTH C.A.T</v>
      </c>
      <c r="AW1790" s="116" t="s">
        <v>3886</v>
      </c>
      <c r="AX1790" s="116" t="s">
        <v>3887</v>
      </c>
      <c r="AY1790" s="116" t="s">
        <v>3886</v>
      </c>
      <c r="AZ1790" s="116" t="s">
        <v>3887</v>
      </c>
      <c r="BA1790" s="116" t="str">
        <f t="shared" si="457"/>
        <v>RQY</v>
      </c>
    </row>
    <row r="1791" spans="48:53" hidden="1" x14ac:dyDescent="0.2">
      <c r="AV1791" s="115" t="str">
        <f t="shared" si="456"/>
        <v>RQYWANDSWORTH C.D.T</v>
      </c>
      <c r="AW1791" s="116" t="s">
        <v>3888</v>
      </c>
      <c r="AX1791" s="116" t="s">
        <v>3889</v>
      </c>
      <c r="AY1791" s="116" t="s">
        <v>3888</v>
      </c>
      <c r="AZ1791" s="116" t="s">
        <v>3889</v>
      </c>
      <c r="BA1791" s="116" t="str">
        <f t="shared" si="457"/>
        <v>RQY</v>
      </c>
    </row>
    <row r="1792" spans="48:53" hidden="1" x14ac:dyDescent="0.2">
      <c r="AV1792" s="115" t="str">
        <f t="shared" si="456"/>
        <v>RQYWANDSWORTH MHT FOR PLD</v>
      </c>
      <c r="AW1792" s="116" t="s">
        <v>3906</v>
      </c>
      <c r="AX1792" s="116" t="s">
        <v>3907</v>
      </c>
      <c r="AY1792" s="116" t="s">
        <v>3906</v>
      </c>
      <c r="AZ1792" s="116" t="s">
        <v>3907</v>
      </c>
      <c r="BA1792" s="116" t="str">
        <f t="shared" si="457"/>
        <v>RQY</v>
      </c>
    </row>
    <row r="1793" spans="48:53" hidden="1" x14ac:dyDescent="0.2">
      <c r="AV1793" s="115" t="str">
        <f t="shared" si="456"/>
        <v>RR1ASHFURLONG MEDICAL CENTRE - RR103</v>
      </c>
      <c r="AW1793" s="116" t="s">
        <v>7999</v>
      </c>
      <c r="AX1793" s="116" t="s">
        <v>9410</v>
      </c>
      <c r="AY1793" s="116" t="s">
        <v>7999</v>
      </c>
      <c r="AZ1793" s="116" t="s">
        <v>9410</v>
      </c>
      <c r="BA1793" s="116" t="str">
        <f t="shared" si="457"/>
        <v>RR1</v>
      </c>
    </row>
    <row r="1794" spans="48:53" hidden="1" x14ac:dyDescent="0.2">
      <c r="AV1794" s="115" t="str">
        <f t="shared" si="456"/>
        <v>RR1GOOD HOPE HOSPITAL - RR105</v>
      </c>
      <c r="AW1794" s="116" t="s">
        <v>8000</v>
      </c>
      <c r="AX1794" s="116" t="s">
        <v>9411</v>
      </c>
      <c r="AY1794" s="116" t="s">
        <v>8000</v>
      </c>
      <c r="AZ1794" s="116" t="s">
        <v>9411</v>
      </c>
      <c r="BA1794" s="116" t="str">
        <f t="shared" si="457"/>
        <v>RR1</v>
      </c>
    </row>
    <row r="1795" spans="48:53" hidden="1" x14ac:dyDescent="0.2">
      <c r="AV1795" s="115" t="str">
        <f t="shared" si="456"/>
        <v>RR1GOOD HOPE HOSPITAL TREATMENT CENTRE - RR106</v>
      </c>
      <c r="AW1795" s="116" t="s">
        <v>8001</v>
      </c>
      <c r="AX1795" s="116" t="s">
        <v>9412</v>
      </c>
      <c r="AY1795" s="116" t="s">
        <v>8001</v>
      </c>
      <c r="AZ1795" s="116" t="s">
        <v>9412</v>
      </c>
      <c r="BA1795" s="116" t="str">
        <f t="shared" si="457"/>
        <v>RR1</v>
      </c>
    </row>
    <row r="1796" spans="48:53" hidden="1" x14ac:dyDescent="0.2">
      <c r="AV1796" s="115" t="str">
        <f t="shared" si="456"/>
        <v>RR1HEARTLANDS HOSPITAL - RR101</v>
      </c>
      <c r="AW1796" s="116" t="s">
        <v>8002</v>
      </c>
      <c r="AX1796" s="116" t="s">
        <v>9413</v>
      </c>
      <c r="AY1796" s="116" t="s">
        <v>8002</v>
      </c>
      <c r="AZ1796" s="116" t="s">
        <v>9413</v>
      </c>
      <c r="BA1796" s="116" t="str">
        <f t="shared" si="457"/>
        <v>RR1</v>
      </c>
    </row>
    <row r="1797" spans="48:53" hidden="1" x14ac:dyDescent="0.2">
      <c r="AV1797" s="115" t="str">
        <f t="shared" si="456"/>
        <v>RR1SOLIHULL HOSPITAL - RR109</v>
      </c>
      <c r="AW1797" s="116" t="s">
        <v>8003</v>
      </c>
      <c r="AX1797" s="116" t="s">
        <v>9414</v>
      </c>
      <c r="AY1797" s="116" t="s">
        <v>8003</v>
      </c>
      <c r="AZ1797" s="116" t="s">
        <v>9414</v>
      </c>
      <c r="BA1797" s="116" t="str">
        <f t="shared" si="457"/>
        <v>RR1</v>
      </c>
    </row>
    <row r="1798" spans="48:53" hidden="1" x14ac:dyDescent="0.2">
      <c r="AV1798" s="115" t="str">
        <f t="shared" si="456"/>
        <v>RR7BENSHAM HOSPITAL - RR7EM</v>
      </c>
      <c r="AW1798" s="116" t="s">
        <v>8004</v>
      </c>
      <c r="AX1798" s="116" t="s">
        <v>9415</v>
      </c>
      <c r="AY1798" s="116" t="s">
        <v>8004</v>
      </c>
      <c r="AZ1798" s="116" t="s">
        <v>9415</v>
      </c>
      <c r="BA1798" s="116" t="str">
        <f t="shared" si="457"/>
        <v>RR7</v>
      </c>
    </row>
    <row r="1799" spans="48:53" hidden="1" x14ac:dyDescent="0.2">
      <c r="AV1799" s="115" t="str">
        <f t="shared" si="456"/>
        <v>RR7CITY HOSPITALS SUNDERLAND - RR7CH</v>
      </c>
      <c r="AW1799" s="116" t="s">
        <v>8005</v>
      </c>
      <c r="AX1799" s="116" t="s">
        <v>9416</v>
      </c>
      <c r="AY1799" s="116" t="s">
        <v>8005</v>
      </c>
      <c r="AZ1799" s="116" t="s">
        <v>9416</v>
      </c>
      <c r="BA1799" s="116" t="str">
        <f t="shared" si="457"/>
        <v>RR7</v>
      </c>
    </row>
    <row r="1800" spans="48:53" hidden="1" x14ac:dyDescent="0.2">
      <c r="AV1800" s="115" t="str">
        <f t="shared" si="456"/>
        <v>RR7DUNSTON HILL HOSPITAL - RR7ER</v>
      </c>
      <c r="AW1800" s="116" t="s">
        <v>8006</v>
      </c>
      <c r="AX1800" s="116" t="s">
        <v>9417</v>
      </c>
      <c r="AY1800" s="116" t="s">
        <v>8006</v>
      </c>
      <c r="AZ1800" s="116" t="s">
        <v>9417</v>
      </c>
      <c r="BA1800" s="116" t="str">
        <f t="shared" si="457"/>
        <v>RR7</v>
      </c>
    </row>
    <row r="1801" spans="48:53" hidden="1" x14ac:dyDescent="0.2">
      <c r="AV1801" s="115" t="str">
        <f t="shared" si="456"/>
        <v>RR7QUEEN ELIZABETH HOSPITAL - RR7EN</v>
      </c>
      <c r="AW1801" s="116" t="s">
        <v>8007</v>
      </c>
      <c r="AX1801" s="116" t="s">
        <v>9418</v>
      </c>
      <c r="AY1801" s="116" t="s">
        <v>8007</v>
      </c>
      <c r="AZ1801" s="116" t="s">
        <v>9418</v>
      </c>
      <c r="BA1801" s="116" t="str">
        <f t="shared" si="457"/>
        <v>RR7</v>
      </c>
    </row>
    <row r="1802" spans="48:53" hidden="1" x14ac:dyDescent="0.2">
      <c r="AV1802" s="115" t="str">
        <f t="shared" si="456"/>
        <v>RR7SOUTH TYNESIDE DISTRICT HOSPITAL - RR7DH</v>
      </c>
      <c r="AW1802" s="116" t="s">
        <v>8008</v>
      </c>
      <c r="AX1802" s="116" t="s">
        <v>9419</v>
      </c>
      <c r="AY1802" s="116" t="s">
        <v>8008</v>
      </c>
      <c r="AZ1802" s="116" t="s">
        <v>9419</v>
      </c>
      <c r="BA1802" s="116" t="str">
        <f t="shared" si="457"/>
        <v>RR7</v>
      </c>
    </row>
    <row r="1803" spans="48:53" hidden="1" x14ac:dyDescent="0.2">
      <c r="AV1803" s="115" t="str">
        <f t="shared" si="456"/>
        <v>RR8CHAPEL ALLERTON HOSPITAL - RR819</v>
      </c>
      <c r="AW1803" s="116" t="s">
        <v>8009</v>
      </c>
      <c r="AX1803" s="116" t="s">
        <v>9420</v>
      </c>
      <c r="AY1803" s="116" t="s">
        <v>8009</v>
      </c>
      <c r="AZ1803" s="116" t="s">
        <v>9420</v>
      </c>
      <c r="BA1803" s="116" t="str">
        <f t="shared" si="457"/>
        <v>RR8</v>
      </c>
    </row>
    <row r="1804" spans="48:53" hidden="1" x14ac:dyDescent="0.2">
      <c r="AV1804" s="115" t="str">
        <f t="shared" si="456"/>
        <v>RR8CLARENDON WING, LEEDS GENERAL INFIRMARY - RR830</v>
      </c>
      <c r="AW1804" s="116" t="s">
        <v>8010</v>
      </c>
      <c r="AX1804" s="116" t="s">
        <v>9421</v>
      </c>
      <c r="AY1804" s="116" t="s">
        <v>8010</v>
      </c>
      <c r="AZ1804" s="116" t="s">
        <v>9421</v>
      </c>
      <c r="BA1804" s="116" t="str">
        <f t="shared" si="457"/>
        <v>RR8</v>
      </c>
    </row>
    <row r="1805" spans="48:53" hidden="1" x14ac:dyDescent="0.2">
      <c r="AV1805" s="115" t="str">
        <f t="shared" si="456"/>
        <v>RR8COOKRIDGE HOSPITAL - RR803</v>
      </c>
      <c r="AW1805" s="116" t="s">
        <v>8011</v>
      </c>
      <c r="AX1805" s="116" t="s">
        <v>9422</v>
      </c>
      <c r="AY1805" s="116" t="s">
        <v>8011</v>
      </c>
      <c r="AZ1805" s="116" t="s">
        <v>9422</v>
      </c>
      <c r="BA1805" s="116" t="str">
        <f t="shared" si="457"/>
        <v>RR8</v>
      </c>
    </row>
    <row r="1806" spans="48:53" hidden="1" x14ac:dyDescent="0.2">
      <c r="AV1806" s="115" t="str">
        <f t="shared" si="456"/>
        <v>RR8GARFORTH MEDICAL CENTRE - RR866</v>
      </c>
      <c r="AW1806" s="116" t="s">
        <v>8012</v>
      </c>
      <c r="AX1806" s="116" t="s">
        <v>9423</v>
      </c>
      <c r="AY1806" s="116" t="s">
        <v>8012</v>
      </c>
      <c r="AZ1806" s="116" t="s">
        <v>9423</v>
      </c>
      <c r="BA1806" s="116" t="str">
        <f t="shared" si="457"/>
        <v>RR8</v>
      </c>
    </row>
    <row r="1807" spans="48:53" hidden="1" x14ac:dyDescent="0.2">
      <c r="AV1807" s="115" t="str">
        <f t="shared" si="456"/>
        <v>RR8KILLINGBECK HOSPITAL - RR815</v>
      </c>
      <c r="AW1807" s="116" t="s">
        <v>8013</v>
      </c>
      <c r="AX1807" s="116" t="s">
        <v>9424</v>
      </c>
      <c r="AY1807" s="116" t="s">
        <v>8013</v>
      </c>
      <c r="AZ1807" s="116" t="s">
        <v>9424</v>
      </c>
      <c r="BA1807" s="116" t="str">
        <f t="shared" si="457"/>
        <v>RR8</v>
      </c>
    </row>
    <row r="1808" spans="48:53" hidden="1" x14ac:dyDescent="0.2">
      <c r="AV1808" s="115" t="str">
        <f t="shared" si="456"/>
        <v>RR8LEEDS DENTAL HOSPITAL - RR802</v>
      </c>
      <c r="AW1808" s="116" t="s">
        <v>8014</v>
      </c>
      <c r="AX1808" s="116" t="s">
        <v>9425</v>
      </c>
      <c r="AY1808" s="116" t="s">
        <v>8014</v>
      </c>
      <c r="AZ1808" s="116" t="s">
        <v>9425</v>
      </c>
      <c r="BA1808" s="116" t="str">
        <f t="shared" si="457"/>
        <v>RR8</v>
      </c>
    </row>
    <row r="1809" spans="48:53" hidden="1" x14ac:dyDescent="0.2">
      <c r="AV1809" s="115" t="str">
        <f t="shared" si="456"/>
        <v>RR8LEEDS GENERAL INFIRMARY - RR801</v>
      </c>
      <c r="AW1809" s="116" t="s">
        <v>8015</v>
      </c>
      <c r="AX1809" s="116" t="s">
        <v>9426</v>
      </c>
      <c r="AY1809" s="116" t="s">
        <v>8015</v>
      </c>
      <c r="AZ1809" s="116" t="s">
        <v>9426</v>
      </c>
      <c r="BA1809" s="116" t="str">
        <f t="shared" si="457"/>
        <v>RR8</v>
      </c>
    </row>
    <row r="1810" spans="48:53" hidden="1" x14ac:dyDescent="0.2">
      <c r="AV1810" s="115" t="str">
        <f t="shared" si="456"/>
        <v>RR8NEW HALL SURGERY - RR865</v>
      </c>
      <c r="AW1810" s="116" t="s">
        <v>8016</v>
      </c>
      <c r="AX1810" s="116" t="s">
        <v>9427</v>
      </c>
      <c r="AY1810" s="116" t="s">
        <v>8016</v>
      </c>
      <c r="AZ1810" s="116" t="s">
        <v>9427</v>
      </c>
      <c r="BA1810" s="116" t="str">
        <f t="shared" si="457"/>
        <v>RR8</v>
      </c>
    </row>
    <row r="1811" spans="48:53" hidden="1" x14ac:dyDescent="0.2">
      <c r="AV1811" s="115" t="str">
        <f t="shared" si="456"/>
        <v>RR8SAVILE TOWN MEDICAL CENTRE - RR867</v>
      </c>
      <c r="AW1811" s="116" t="s">
        <v>8017</v>
      </c>
      <c r="AX1811" s="116" t="s">
        <v>9428</v>
      </c>
      <c r="AY1811" s="116" t="s">
        <v>8017</v>
      </c>
      <c r="AZ1811" s="116" t="s">
        <v>9428</v>
      </c>
      <c r="BA1811" s="116" t="str">
        <f t="shared" si="457"/>
        <v>RR8</v>
      </c>
    </row>
    <row r="1812" spans="48:53" hidden="1" x14ac:dyDescent="0.2">
      <c r="AV1812" s="115" t="str">
        <f t="shared" si="456"/>
        <v>RR8SEACROFT HOSPITAL - RR814</v>
      </c>
      <c r="AW1812" s="116" t="s">
        <v>8018</v>
      </c>
      <c r="AX1812" s="116" t="s">
        <v>9429</v>
      </c>
      <c r="AY1812" s="116" t="s">
        <v>8018</v>
      </c>
      <c r="AZ1812" s="116" t="s">
        <v>9429</v>
      </c>
      <c r="BA1812" s="116" t="str">
        <f t="shared" si="457"/>
        <v>RR8</v>
      </c>
    </row>
    <row r="1813" spans="48:53" hidden="1" x14ac:dyDescent="0.2">
      <c r="AV1813" s="115" t="str">
        <f t="shared" si="456"/>
        <v>RR8ST JAMES'S UNIVERSITY HOSPITAL - RR813</v>
      </c>
      <c r="AW1813" s="116" t="s">
        <v>8019</v>
      </c>
      <c r="AX1813" s="116" t="s">
        <v>9430</v>
      </c>
      <c r="AY1813" s="116" t="s">
        <v>8019</v>
      </c>
      <c r="AZ1813" s="116" t="s">
        <v>9430</v>
      </c>
      <c r="BA1813" s="116" t="str">
        <f t="shared" si="457"/>
        <v>RR8</v>
      </c>
    </row>
    <row r="1814" spans="48:53" hidden="1" x14ac:dyDescent="0.2">
      <c r="AV1814" s="115" t="str">
        <f t="shared" si="456"/>
        <v>RR8WHARFEDALE HOSPITAL - RR807</v>
      </c>
      <c r="AW1814" s="116" t="s">
        <v>8020</v>
      </c>
      <c r="AX1814" s="116" t="s">
        <v>9431</v>
      </c>
      <c r="AY1814" s="116" t="s">
        <v>8020</v>
      </c>
      <c r="AZ1814" s="116" t="s">
        <v>9431</v>
      </c>
      <c r="BA1814" s="116" t="str">
        <f t="shared" si="457"/>
        <v>RR8</v>
      </c>
    </row>
    <row r="1815" spans="48:53" hidden="1" x14ac:dyDescent="0.2">
      <c r="AV1815" s="115" t="str">
        <f t="shared" si="456"/>
        <v>RRDBRAINTREE - THE GABLES</v>
      </c>
      <c r="AW1815" s="116" t="s">
        <v>2218</v>
      </c>
      <c r="AX1815" s="116" t="s">
        <v>2219</v>
      </c>
      <c r="AY1815" s="116" t="s">
        <v>2218</v>
      </c>
      <c r="AZ1815" s="116" t="s">
        <v>2219</v>
      </c>
      <c r="BA1815" s="116" t="str">
        <f t="shared" si="457"/>
        <v>RRD</v>
      </c>
    </row>
    <row r="1816" spans="48:53" hidden="1" x14ac:dyDescent="0.2">
      <c r="AV1816" s="115" t="str">
        <f t="shared" si="456"/>
        <v>RRDCHELMSFORD - PITFIELDS</v>
      </c>
      <c r="AW1816" s="116" t="s">
        <v>2214</v>
      </c>
      <c r="AX1816" s="116" t="s">
        <v>2215</v>
      </c>
      <c r="AY1816" s="116" t="s">
        <v>2214</v>
      </c>
      <c r="AZ1816" s="116" t="s">
        <v>2215</v>
      </c>
      <c r="BA1816" s="116" t="str">
        <f t="shared" si="457"/>
        <v>RRD</v>
      </c>
    </row>
    <row r="1817" spans="48:53" hidden="1" x14ac:dyDescent="0.2">
      <c r="AV1817" s="115" t="str">
        <f t="shared" si="456"/>
        <v>RRDCHELMSFORD - SOUTH WOODHAM FERRERS CLINCS</v>
      </c>
      <c r="AW1817" s="116" t="s">
        <v>2236</v>
      </c>
      <c r="AX1817" s="116" t="s">
        <v>2237</v>
      </c>
      <c r="AY1817" s="116" t="s">
        <v>2236</v>
      </c>
      <c r="AZ1817" s="116" t="s">
        <v>2237</v>
      </c>
      <c r="BA1817" s="116" t="str">
        <f t="shared" si="457"/>
        <v>RRD</v>
      </c>
    </row>
    <row r="1818" spans="48:53" hidden="1" x14ac:dyDescent="0.2">
      <c r="AV1818" s="115" t="str">
        <f t="shared" si="456"/>
        <v>RRDCHELMSFORD - ST GILES COTTAGE</v>
      </c>
      <c r="AW1818" s="116" t="s">
        <v>2232</v>
      </c>
      <c r="AX1818" s="116" t="s">
        <v>2233</v>
      </c>
      <c r="AY1818" s="116" t="s">
        <v>2232</v>
      </c>
      <c r="AZ1818" s="116" t="s">
        <v>2233</v>
      </c>
      <c r="BA1818" s="116" t="str">
        <f t="shared" si="457"/>
        <v>RRD</v>
      </c>
    </row>
    <row r="1819" spans="48:53" hidden="1" x14ac:dyDescent="0.2">
      <c r="AV1819" s="115" t="str">
        <f t="shared" si="456"/>
        <v>RRDCHELMSFORD - THE LINDEN CENTRE</v>
      </c>
      <c r="AW1819" s="116" t="s">
        <v>8615</v>
      </c>
      <c r="AX1819" s="116" t="s">
        <v>8616</v>
      </c>
      <c r="AY1819" s="116" t="s">
        <v>8615</v>
      </c>
      <c r="AZ1819" s="116" t="s">
        <v>8616</v>
      </c>
      <c r="BA1819" s="116" t="str">
        <f t="shared" si="457"/>
        <v>RRD</v>
      </c>
    </row>
    <row r="1820" spans="48:53" hidden="1" x14ac:dyDescent="0.2">
      <c r="AV1820" s="115" t="str">
        <f t="shared" si="456"/>
        <v>RRDCHELMSFORD - THE ROWANS</v>
      </c>
      <c r="AW1820" s="116" t="s">
        <v>2206</v>
      </c>
      <c r="AX1820" s="116" t="s">
        <v>2207</v>
      </c>
      <c r="AY1820" s="116" t="s">
        <v>2206</v>
      </c>
      <c r="AZ1820" s="116" t="s">
        <v>2207</v>
      </c>
      <c r="BA1820" s="116" t="str">
        <f t="shared" si="457"/>
        <v>RRD</v>
      </c>
    </row>
    <row r="1821" spans="48:53" hidden="1" x14ac:dyDescent="0.2">
      <c r="AV1821" s="115" t="str">
        <f t="shared" si="456"/>
        <v>RRDCHELMSFORD - UNITS 4 &amp; 5A, CORNELL ESTATE</v>
      </c>
      <c r="AW1821" s="116" t="s">
        <v>2208</v>
      </c>
      <c r="AX1821" s="116" t="s">
        <v>2209</v>
      </c>
      <c r="AY1821" s="116" t="s">
        <v>2208</v>
      </c>
      <c r="AZ1821" s="116" t="s">
        <v>2209</v>
      </c>
      <c r="BA1821" s="116" t="str">
        <f t="shared" si="457"/>
        <v>RRD</v>
      </c>
    </row>
    <row r="1822" spans="48:53" hidden="1" x14ac:dyDescent="0.2">
      <c r="AV1822" s="115" t="str">
        <f t="shared" si="456"/>
        <v>RRDCLACTON - EAGLEHURST</v>
      </c>
      <c r="AW1822" s="116" t="s">
        <v>2204</v>
      </c>
      <c r="AX1822" s="116" t="s">
        <v>2205</v>
      </c>
      <c r="AY1822" s="116" t="s">
        <v>2204</v>
      </c>
      <c r="AZ1822" s="116" t="s">
        <v>2205</v>
      </c>
      <c r="BA1822" s="116" t="str">
        <f t="shared" si="457"/>
        <v>RRD</v>
      </c>
    </row>
    <row r="1823" spans="48:53" hidden="1" x14ac:dyDescent="0.2">
      <c r="AV1823" s="115" t="str">
        <f t="shared" si="456"/>
        <v>RRDCLACTON - MENTAL HEALTH SERVICES - CLACTON HOSPITAL</v>
      </c>
      <c r="AW1823" s="116" t="s">
        <v>8607</v>
      </c>
      <c r="AX1823" s="116" t="s">
        <v>8608</v>
      </c>
      <c r="AY1823" s="116" t="s">
        <v>8607</v>
      </c>
      <c r="AZ1823" s="116" t="s">
        <v>8608</v>
      </c>
      <c r="BA1823" s="116" t="str">
        <f t="shared" si="457"/>
        <v>RRD</v>
      </c>
    </row>
    <row r="1824" spans="48:53" hidden="1" x14ac:dyDescent="0.2">
      <c r="AV1824" s="115" t="str">
        <f t="shared" si="456"/>
        <v>RRDCOLCHESTER - BIRCHWOOD</v>
      </c>
      <c r="AW1824" s="116" t="s">
        <v>2224</v>
      </c>
      <c r="AX1824" s="116" t="s">
        <v>2225</v>
      </c>
      <c r="AY1824" s="116" t="s">
        <v>2224</v>
      </c>
      <c r="AZ1824" s="116" t="s">
        <v>2225</v>
      </c>
      <c r="BA1824" s="116" t="str">
        <f t="shared" si="457"/>
        <v>RRD</v>
      </c>
    </row>
    <row r="1825" spans="48:53" hidden="1" x14ac:dyDescent="0.2">
      <c r="AV1825" s="115" t="str">
        <f t="shared" si="456"/>
        <v>RRDCOLCHESTER - KING'S WOOD CENTRE</v>
      </c>
      <c r="AW1825" s="116" t="s">
        <v>8613</v>
      </c>
      <c r="AX1825" s="116" t="s">
        <v>8614</v>
      </c>
      <c r="AY1825" s="116" t="s">
        <v>8613</v>
      </c>
      <c r="AZ1825" s="116" t="s">
        <v>8614</v>
      </c>
      <c r="BA1825" s="116" t="str">
        <f t="shared" si="457"/>
        <v>RRD</v>
      </c>
    </row>
    <row r="1826" spans="48:53" hidden="1" x14ac:dyDescent="0.2">
      <c r="AV1826" s="115" t="str">
        <f t="shared" si="456"/>
        <v>RRDCOLCHESTER - LONGVIEW</v>
      </c>
      <c r="AW1826" s="116" t="s">
        <v>2228</v>
      </c>
      <c r="AX1826" s="116" t="s">
        <v>2229</v>
      </c>
      <c r="AY1826" s="116" t="s">
        <v>2228</v>
      </c>
      <c r="AZ1826" s="116" t="s">
        <v>2229</v>
      </c>
      <c r="BA1826" s="116" t="str">
        <f t="shared" si="457"/>
        <v>RRD</v>
      </c>
    </row>
    <row r="1827" spans="48:53" hidden="1" x14ac:dyDescent="0.2">
      <c r="AV1827" s="115" t="str">
        <f t="shared" si="456"/>
        <v>RRDCOLCHESTER - THE BRAMBLES</v>
      </c>
      <c r="AW1827" s="116" t="s">
        <v>2202</v>
      </c>
      <c r="AX1827" s="116" t="s">
        <v>2203</v>
      </c>
      <c r="AY1827" s="116" t="s">
        <v>2202</v>
      </c>
      <c r="AZ1827" s="116" t="s">
        <v>2203</v>
      </c>
      <c r="BA1827" s="116" t="str">
        <f t="shared" si="457"/>
        <v>RRD</v>
      </c>
    </row>
    <row r="1828" spans="48:53" hidden="1" x14ac:dyDescent="0.2">
      <c r="AV1828" s="115" t="str">
        <f t="shared" si="456"/>
        <v>RRDCOLCHESTER - THE LAKES</v>
      </c>
      <c r="AW1828" s="116" t="s">
        <v>2226</v>
      </c>
      <c r="AX1828" s="116" t="s">
        <v>2227</v>
      </c>
      <c r="AY1828" s="116" t="s">
        <v>2226</v>
      </c>
      <c r="AZ1828" s="116" t="s">
        <v>2227</v>
      </c>
      <c r="BA1828" s="116" t="str">
        <f t="shared" si="457"/>
        <v>RRD</v>
      </c>
    </row>
    <row r="1829" spans="48:53" hidden="1" x14ac:dyDescent="0.2">
      <c r="AV1829" s="115" t="str">
        <f t="shared" si="456"/>
        <v>RRDCOLCHESTER GENERAL HOSPITAL</v>
      </c>
      <c r="AW1829" s="116" t="s">
        <v>2216</v>
      </c>
      <c r="AX1829" s="116" t="s">
        <v>2217</v>
      </c>
      <c r="AY1829" s="116" t="s">
        <v>2216</v>
      </c>
      <c r="AZ1829" s="116" t="s">
        <v>2217</v>
      </c>
      <c r="BA1829" s="116" t="str">
        <f t="shared" si="457"/>
        <v>RRD</v>
      </c>
    </row>
    <row r="1830" spans="48:53" hidden="1" x14ac:dyDescent="0.2">
      <c r="AV1830" s="115" t="str">
        <f t="shared" si="456"/>
        <v>RRDDUKES PRIORY HOSPITAL</v>
      </c>
      <c r="AW1830" s="116" t="s">
        <v>2222</v>
      </c>
      <c r="AX1830" s="116" t="s">
        <v>2223</v>
      </c>
      <c r="AY1830" s="116" t="s">
        <v>2222</v>
      </c>
      <c r="AZ1830" s="116" t="s">
        <v>2223</v>
      </c>
      <c r="BA1830" s="116" t="str">
        <f t="shared" si="457"/>
        <v>RRD</v>
      </c>
    </row>
    <row r="1831" spans="48:53" hidden="1" x14ac:dyDescent="0.2">
      <c r="AV1831" s="115" t="str">
        <f t="shared" si="456"/>
        <v>RRDEPPING - ST MARGARETS HOSPITAL</v>
      </c>
      <c r="AW1831" s="116" t="s">
        <v>2234</v>
      </c>
      <c r="AX1831" s="116" t="s">
        <v>2235</v>
      </c>
      <c r="AY1831" s="116" t="s">
        <v>2234</v>
      </c>
      <c r="AZ1831" s="116" t="s">
        <v>2235</v>
      </c>
      <c r="BA1831" s="116" t="str">
        <f t="shared" si="457"/>
        <v>RRD</v>
      </c>
    </row>
    <row r="1832" spans="48:53" hidden="1" x14ac:dyDescent="0.2">
      <c r="AV1832" s="115" t="str">
        <f t="shared" si="456"/>
        <v>RRDHARLOW - DERWENT CENTRE</v>
      </c>
      <c r="AW1832" s="116" t="s">
        <v>8611</v>
      </c>
      <c r="AX1832" s="116" t="s">
        <v>8612</v>
      </c>
      <c r="AY1832" s="116" t="s">
        <v>8611</v>
      </c>
      <c r="AZ1832" s="116" t="s">
        <v>8612</v>
      </c>
      <c r="BA1832" s="116" t="str">
        <f t="shared" si="457"/>
        <v>RRD</v>
      </c>
    </row>
    <row r="1833" spans="48:53" hidden="1" x14ac:dyDescent="0.2">
      <c r="AV1833" s="115" t="str">
        <f t="shared" si="456"/>
        <v>RRDHARLOW - SYDENHAM HOUSE</v>
      </c>
      <c r="AW1833" s="116" t="s">
        <v>8617</v>
      </c>
      <c r="AX1833" s="116" t="s">
        <v>8618</v>
      </c>
      <c r="AY1833" s="116" t="s">
        <v>8617</v>
      </c>
      <c r="AZ1833" s="116" t="s">
        <v>8618</v>
      </c>
      <c r="BA1833" s="116" t="str">
        <f t="shared" si="457"/>
        <v>RRD</v>
      </c>
    </row>
    <row r="1834" spans="48:53" hidden="1" x14ac:dyDescent="0.2">
      <c r="AV1834" s="115" t="str">
        <f t="shared" si="456"/>
        <v>RRDHARWICH &amp; DISTRICT HOSPITAL</v>
      </c>
      <c r="AW1834" s="116" t="s">
        <v>2230</v>
      </c>
      <c r="AX1834" s="116" t="s">
        <v>2231</v>
      </c>
      <c r="AY1834" s="116" t="s">
        <v>2230</v>
      </c>
      <c r="AZ1834" s="116" t="s">
        <v>2231</v>
      </c>
      <c r="BA1834" s="116" t="str">
        <f t="shared" si="457"/>
        <v>RRD</v>
      </c>
    </row>
    <row r="1835" spans="48:53" hidden="1" x14ac:dyDescent="0.2">
      <c r="AV1835" s="115" t="str">
        <f t="shared" si="456"/>
        <v>RRDMALDON - ST PETERS HOSPITAL</v>
      </c>
      <c r="AW1835" s="116" t="s">
        <v>2212</v>
      </c>
      <c r="AX1835" s="116" t="s">
        <v>2213</v>
      </c>
      <c r="AY1835" s="116" t="s">
        <v>2212</v>
      </c>
      <c r="AZ1835" s="116" t="s">
        <v>2213</v>
      </c>
      <c r="BA1835" s="116" t="str">
        <f t="shared" si="457"/>
        <v>RRD</v>
      </c>
    </row>
    <row r="1836" spans="48:53" hidden="1" x14ac:dyDescent="0.2">
      <c r="AV1836" s="115" t="str">
        <f t="shared" si="456"/>
        <v>RRDNORTH ESSEX PARTNERSHIP NHS FOUNDATION TRUST HEADQUARTERS</v>
      </c>
      <c r="AW1836" s="116" t="s">
        <v>8751</v>
      </c>
      <c r="AX1836" s="116" t="s">
        <v>8752</v>
      </c>
      <c r="AY1836" s="116" t="s">
        <v>8751</v>
      </c>
      <c r="AZ1836" s="116" t="s">
        <v>8752</v>
      </c>
      <c r="BA1836" s="116" t="str">
        <f t="shared" si="457"/>
        <v>RRD</v>
      </c>
    </row>
    <row r="1837" spans="48:53" hidden="1" x14ac:dyDescent="0.2">
      <c r="AV1837" s="115" t="str">
        <f t="shared" si="456"/>
        <v>RRDTHE CRYSTAL CENTRE</v>
      </c>
      <c r="AW1837" s="116" t="s">
        <v>8609</v>
      </c>
      <c r="AX1837" s="116" t="s">
        <v>8610</v>
      </c>
      <c r="AY1837" s="116" t="s">
        <v>8609</v>
      </c>
      <c r="AZ1837" s="116" t="s">
        <v>8610</v>
      </c>
      <c r="BA1837" s="116" t="str">
        <f t="shared" si="457"/>
        <v>RRD</v>
      </c>
    </row>
    <row r="1838" spans="48:53" hidden="1" x14ac:dyDescent="0.2">
      <c r="AV1838" s="115" t="str">
        <f t="shared" si="456"/>
        <v>RRDWITHAM - NEW IVY CHIMNEYS</v>
      </c>
      <c r="AW1838" s="116" t="s">
        <v>2210</v>
      </c>
      <c r="AX1838" s="116" t="s">
        <v>2211</v>
      </c>
      <c r="AY1838" s="116" t="s">
        <v>2210</v>
      </c>
      <c r="AZ1838" s="116" t="s">
        <v>2211</v>
      </c>
      <c r="BA1838" s="116" t="str">
        <f t="shared" si="457"/>
        <v>RRD</v>
      </c>
    </row>
    <row r="1839" spans="48:53" hidden="1" x14ac:dyDescent="0.2">
      <c r="AV1839" s="115" t="str">
        <f t="shared" si="456"/>
        <v>RRDWITHAM - OLD IVY CHIMNEYS</v>
      </c>
      <c r="AW1839" s="116" t="s">
        <v>2220</v>
      </c>
      <c r="AX1839" s="116" t="s">
        <v>2221</v>
      </c>
      <c r="AY1839" s="116" t="s">
        <v>2220</v>
      </c>
      <c r="AZ1839" s="116" t="s">
        <v>2221</v>
      </c>
      <c r="BA1839" s="116" t="str">
        <f t="shared" si="457"/>
        <v>RRD</v>
      </c>
    </row>
    <row r="1840" spans="48:53" hidden="1" x14ac:dyDescent="0.2">
      <c r="AV1840" s="115" t="str">
        <f t="shared" si="456"/>
        <v>RREADULT MENTAL HEALTH</v>
      </c>
      <c r="AW1840" s="116" t="s">
        <v>3931</v>
      </c>
      <c r="AX1840" s="116" t="s">
        <v>1973</v>
      </c>
      <c r="AY1840" s="116" t="s">
        <v>3931</v>
      </c>
      <c r="AZ1840" s="116" t="s">
        <v>1973</v>
      </c>
      <c r="BA1840" s="116" t="str">
        <f t="shared" si="457"/>
        <v>RRE</v>
      </c>
    </row>
    <row r="1841" spans="48:53" hidden="1" x14ac:dyDescent="0.2">
      <c r="AV1841" s="115" t="str">
        <f t="shared" si="456"/>
        <v>RREBRIDGNORTH HOSPITAL</v>
      </c>
      <c r="AW1841" s="116" t="s">
        <v>3963</v>
      </c>
      <c r="AX1841" s="116" t="s">
        <v>2551</v>
      </c>
      <c r="AY1841" s="116" t="s">
        <v>3963</v>
      </c>
      <c r="AZ1841" s="116" t="s">
        <v>2551</v>
      </c>
      <c r="BA1841" s="116" t="str">
        <f t="shared" si="457"/>
        <v>RRE</v>
      </c>
    </row>
    <row r="1842" spans="48:53" hidden="1" x14ac:dyDescent="0.2">
      <c r="AV1842" s="115" t="str">
        <f t="shared" si="456"/>
        <v>RRECANNOCK CHASE HOSPITAL</v>
      </c>
      <c r="AW1842" s="116" t="s">
        <v>3930</v>
      </c>
      <c r="AX1842" s="116" t="s">
        <v>2657</v>
      </c>
      <c r="AY1842" s="116" t="s">
        <v>3930</v>
      </c>
      <c r="AZ1842" s="116" t="s">
        <v>2657</v>
      </c>
      <c r="BA1842" s="116" t="str">
        <f t="shared" si="457"/>
        <v>RRE</v>
      </c>
    </row>
    <row r="1843" spans="48:53" hidden="1" x14ac:dyDescent="0.2">
      <c r="AV1843" s="115" t="str">
        <f t="shared" ref="AV1843:AV1906" si="458">CONCATENATE(LEFT(AW1843, 3),AX1843)</f>
        <v>RRECASTLE CARE CASTLEHAVEN</v>
      </c>
      <c r="AW1843" s="116" t="s">
        <v>3969</v>
      </c>
      <c r="AX1843" s="116" t="s">
        <v>2581</v>
      </c>
      <c r="AY1843" s="116" t="s">
        <v>3969</v>
      </c>
      <c r="AZ1843" s="116" t="s">
        <v>2581</v>
      </c>
      <c r="BA1843" s="116" t="str">
        <f t="shared" ref="BA1843:BA1906" si="459">LEFT(AY1843,3)</f>
        <v>RRE</v>
      </c>
    </row>
    <row r="1844" spans="48:53" hidden="1" x14ac:dyDescent="0.2">
      <c r="AV1844" s="115" t="str">
        <f t="shared" si="458"/>
        <v>RRECHILD DEVELOPMENT 2</v>
      </c>
      <c r="AW1844" s="116" t="s">
        <v>3999</v>
      </c>
      <c r="AX1844" s="116" t="s">
        <v>4000</v>
      </c>
      <c r="AY1844" s="116" t="s">
        <v>3999</v>
      </c>
      <c r="AZ1844" s="116" t="s">
        <v>4000</v>
      </c>
      <c r="BA1844" s="116" t="str">
        <f t="shared" si="459"/>
        <v>RRE</v>
      </c>
    </row>
    <row r="1845" spans="48:53" hidden="1" x14ac:dyDescent="0.2">
      <c r="AV1845" s="115" t="str">
        <f t="shared" si="458"/>
        <v>RRECHILDRENS</v>
      </c>
      <c r="AW1845" s="116" t="s">
        <v>4012</v>
      </c>
      <c r="AX1845" s="116" t="s">
        <v>4013</v>
      </c>
      <c r="AY1845" s="116" t="s">
        <v>4012</v>
      </c>
      <c r="AZ1845" s="116" t="s">
        <v>4013</v>
      </c>
      <c r="BA1845" s="116" t="str">
        <f t="shared" si="459"/>
        <v>RRE</v>
      </c>
    </row>
    <row r="1846" spans="48:53" hidden="1" x14ac:dyDescent="0.2">
      <c r="AV1846" s="115" t="str">
        <f t="shared" si="458"/>
        <v>RRECHILDRENS 2</v>
      </c>
      <c r="AW1846" s="116" t="s">
        <v>3997</v>
      </c>
      <c r="AX1846" s="116" t="s">
        <v>3998</v>
      </c>
      <c r="AY1846" s="116" t="s">
        <v>3997</v>
      </c>
      <c r="AZ1846" s="116" t="s">
        <v>3998</v>
      </c>
      <c r="BA1846" s="116" t="str">
        <f t="shared" si="459"/>
        <v>RRE</v>
      </c>
    </row>
    <row r="1847" spans="48:53" hidden="1" x14ac:dyDescent="0.2">
      <c r="AV1847" s="115" t="str">
        <f t="shared" si="458"/>
        <v>RRECHILDRENS 4</v>
      </c>
      <c r="AW1847" s="116" t="s">
        <v>4001</v>
      </c>
      <c r="AX1847" s="116" t="s">
        <v>4002</v>
      </c>
      <c r="AY1847" s="116" t="s">
        <v>4001</v>
      </c>
      <c r="AZ1847" s="116" t="s">
        <v>4002</v>
      </c>
      <c r="BA1847" s="116" t="str">
        <f t="shared" si="459"/>
        <v>RRE</v>
      </c>
    </row>
    <row r="1848" spans="48:53" hidden="1" x14ac:dyDescent="0.2">
      <c r="AV1848" s="115" t="str">
        <f t="shared" si="458"/>
        <v>RRECHILDRENS 5</v>
      </c>
      <c r="AW1848" s="116" t="s">
        <v>4003</v>
      </c>
      <c r="AX1848" s="116" t="s">
        <v>4004</v>
      </c>
      <c r="AY1848" s="116" t="s">
        <v>4003</v>
      </c>
      <c r="AZ1848" s="116" t="s">
        <v>4004</v>
      </c>
      <c r="BA1848" s="116" t="str">
        <f t="shared" si="459"/>
        <v>RRE</v>
      </c>
    </row>
    <row r="1849" spans="48:53" hidden="1" x14ac:dyDescent="0.2">
      <c r="AV1849" s="115" t="str">
        <f t="shared" si="458"/>
        <v>RRECHILDRENS 6</v>
      </c>
      <c r="AW1849" s="116" t="s">
        <v>4005</v>
      </c>
      <c r="AX1849" s="116" t="s">
        <v>4006</v>
      </c>
      <c r="AY1849" s="116" t="s">
        <v>4005</v>
      </c>
      <c r="AZ1849" s="116" t="s">
        <v>4006</v>
      </c>
      <c r="BA1849" s="116" t="str">
        <f t="shared" si="459"/>
        <v>RRE</v>
      </c>
    </row>
    <row r="1850" spans="48:53" hidden="1" x14ac:dyDescent="0.2">
      <c r="AV1850" s="115" t="str">
        <f t="shared" si="458"/>
        <v>RRECHILDRENS 7</v>
      </c>
      <c r="AW1850" s="116" t="s">
        <v>3948</v>
      </c>
      <c r="AX1850" s="116" t="s">
        <v>3949</v>
      </c>
      <c r="AY1850" s="116" t="s">
        <v>3948</v>
      </c>
      <c r="AZ1850" s="116" t="s">
        <v>3949</v>
      </c>
      <c r="BA1850" s="116" t="str">
        <f t="shared" si="459"/>
        <v>RRE</v>
      </c>
    </row>
    <row r="1851" spans="48:53" hidden="1" x14ac:dyDescent="0.2">
      <c r="AV1851" s="115" t="str">
        <f t="shared" si="458"/>
        <v>RREGLENVIEW, LUDLOW</v>
      </c>
      <c r="AW1851" s="116" t="s">
        <v>3970</v>
      </c>
      <c r="AX1851" s="116" t="s">
        <v>3971</v>
      </c>
      <c r="AY1851" s="116" t="s">
        <v>3970</v>
      </c>
      <c r="AZ1851" s="116" t="s">
        <v>3971</v>
      </c>
      <c r="BA1851" s="116" t="str">
        <f t="shared" si="459"/>
        <v>RRE</v>
      </c>
    </row>
    <row r="1852" spans="48:53" hidden="1" x14ac:dyDescent="0.2">
      <c r="AV1852" s="115" t="str">
        <f t="shared" si="458"/>
        <v>RREHIGH TREES RESIDENTIAL HOME</v>
      </c>
      <c r="AW1852" s="116" t="s">
        <v>3979</v>
      </c>
      <c r="AX1852" s="116" t="s">
        <v>3980</v>
      </c>
      <c r="AY1852" s="116" t="s">
        <v>3979</v>
      </c>
      <c r="AZ1852" s="116" t="s">
        <v>3980</v>
      </c>
      <c r="BA1852" s="116" t="str">
        <f t="shared" si="459"/>
        <v>RRE</v>
      </c>
    </row>
    <row r="1853" spans="48:53" hidden="1" x14ac:dyDescent="0.2">
      <c r="AV1853" s="115" t="str">
        <f t="shared" si="458"/>
        <v>RREINCLUSION</v>
      </c>
      <c r="AW1853" s="116" t="s">
        <v>4008</v>
      </c>
      <c r="AX1853" s="116" t="s">
        <v>4009</v>
      </c>
      <c r="AY1853" s="116" t="s">
        <v>4008</v>
      </c>
      <c r="AZ1853" s="116" t="s">
        <v>4009</v>
      </c>
      <c r="BA1853" s="116" t="str">
        <f t="shared" si="459"/>
        <v>RRE</v>
      </c>
    </row>
    <row r="1854" spans="48:53" hidden="1" x14ac:dyDescent="0.2">
      <c r="AV1854" s="115" t="str">
        <f t="shared" si="458"/>
        <v>RREINCLUSION</v>
      </c>
      <c r="AW1854" s="116" t="s">
        <v>4016</v>
      </c>
      <c r="AX1854" s="116" t="s">
        <v>4009</v>
      </c>
      <c r="AY1854" s="116" t="s">
        <v>4016</v>
      </c>
      <c r="AZ1854" s="116" t="s">
        <v>4009</v>
      </c>
      <c r="BA1854" s="116" t="str">
        <f t="shared" si="459"/>
        <v>RRE</v>
      </c>
    </row>
    <row r="1855" spans="48:53" hidden="1" x14ac:dyDescent="0.2">
      <c r="AV1855" s="115" t="str">
        <f t="shared" si="458"/>
        <v>RREINCLUSION / OASIS 1</v>
      </c>
      <c r="AW1855" s="116" t="s">
        <v>3944</v>
      </c>
      <c r="AX1855" s="116" t="s">
        <v>3945</v>
      </c>
      <c r="AY1855" s="116" t="s">
        <v>3944</v>
      </c>
      <c r="AZ1855" s="116" t="s">
        <v>3945</v>
      </c>
      <c r="BA1855" s="116" t="str">
        <f t="shared" si="459"/>
        <v>RRE</v>
      </c>
    </row>
    <row r="1856" spans="48:53" hidden="1" x14ac:dyDescent="0.2">
      <c r="AV1856" s="115" t="str">
        <f t="shared" si="458"/>
        <v>RREINCLUSION / OASIS 2</v>
      </c>
      <c r="AW1856" s="116" t="s">
        <v>3946</v>
      </c>
      <c r="AX1856" s="116" t="s">
        <v>3947</v>
      </c>
      <c r="AY1856" s="116" t="s">
        <v>3946</v>
      </c>
      <c r="AZ1856" s="116" t="s">
        <v>3947</v>
      </c>
      <c r="BA1856" s="116" t="str">
        <f t="shared" si="459"/>
        <v>RRE</v>
      </c>
    </row>
    <row r="1857" spans="48:53" hidden="1" x14ac:dyDescent="0.2">
      <c r="AV1857" s="115" t="str">
        <f t="shared" si="458"/>
        <v>RREINCLUSION 1</v>
      </c>
      <c r="AW1857" s="116" t="s">
        <v>4017</v>
      </c>
      <c r="AX1857" s="116" t="s">
        <v>4018</v>
      </c>
      <c r="AY1857" s="116" t="s">
        <v>4017</v>
      </c>
      <c r="AZ1857" s="116" t="s">
        <v>4018</v>
      </c>
      <c r="BA1857" s="116" t="str">
        <f t="shared" si="459"/>
        <v>RRE</v>
      </c>
    </row>
    <row r="1858" spans="48:53" hidden="1" x14ac:dyDescent="0.2">
      <c r="AV1858" s="115" t="str">
        <f t="shared" si="458"/>
        <v>RREINCLUSION 2</v>
      </c>
      <c r="AW1858" s="116" t="s">
        <v>4019</v>
      </c>
      <c r="AX1858" s="116" t="s">
        <v>4020</v>
      </c>
      <c r="AY1858" s="116" t="s">
        <v>4019</v>
      </c>
      <c r="AZ1858" s="116" t="s">
        <v>4020</v>
      </c>
      <c r="BA1858" s="116" t="str">
        <f t="shared" si="459"/>
        <v>RRE</v>
      </c>
    </row>
    <row r="1859" spans="48:53" hidden="1" x14ac:dyDescent="0.2">
      <c r="AV1859" s="115" t="str">
        <f t="shared" si="458"/>
        <v>RREINCLUSION CAMBRIDGE</v>
      </c>
      <c r="AW1859" s="116" t="s">
        <v>3940</v>
      </c>
      <c r="AX1859" s="116" t="s">
        <v>3941</v>
      </c>
      <c r="AY1859" s="116" t="s">
        <v>3940</v>
      </c>
      <c r="AZ1859" s="116" t="s">
        <v>3941</v>
      </c>
      <c r="BA1859" s="116" t="str">
        <f t="shared" si="459"/>
        <v>RRE</v>
      </c>
    </row>
    <row r="1860" spans="48:53" hidden="1" x14ac:dyDescent="0.2">
      <c r="AV1860" s="115" t="str">
        <f t="shared" si="458"/>
        <v>RREKEEPERS CRESCENT, DONNINGTON</v>
      </c>
      <c r="AW1860" s="116" t="s">
        <v>3972</v>
      </c>
      <c r="AX1860" s="116" t="s">
        <v>3973</v>
      </c>
      <c r="AY1860" s="116" t="s">
        <v>3972</v>
      </c>
      <c r="AZ1860" s="116" t="s">
        <v>3973</v>
      </c>
      <c r="BA1860" s="116" t="str">
        <f t="shared" si="459"/>
        <v>RRE</v>
      </c>
    </row>
    <row r="1861" spans="48:53" hidden="1" x14ac:dyDescent="0.2">
      <c r="AV1861" s="115" t="str">
        <f t="shared" si="458"/>
        <v>RREKINVER UNIT</v>
      </c>
      <c r="AW1861" s="116" t="s">
        <v>4023</v>
      </c>
      <c r="AX1861" s="116" t="s">
        <v>4024</v>
      </c>
      <c r="AY1861" s="116" t="s">
        <v>4023</v>
      </c>
      <c r="AZ1861" s="116" t="s">
        <v>4024</v>
      </c>
      <c r="BA1861" s="116" t="str">
        <f t="shared" si="459"/>
        <v>RRE</v>
      </c>
    </row>
    <row r="1862" spans="48:53" hidden="1" x14ac:dyDescent="0.2">
      <c r="AV1862" s="115" t="str">
        <f t="shared" si="458"/>
        <v>RRELABURNHAMS</v>
      </c>
      <c r="AW1862" s="116" t="s">
        <v>3968</v>
      </c>
      <c r="AX1862" s="116" t="s">
        <v>2577</v>
      </c>
      <c r="AY1862" s="116" t="s">
        <v>3968</v>
      </c>
      <c r="AZ1862" s="116" t="s">
        <v>2577</v>
      </c>
      <c r="BA1862" s="116" t="str">
        <f t="shared" si="459"/>
        <v>RRE</v>
      </c>
    </row>
    <row r="1863" spans="48:53" hidden="1" x14ac:dyDescent="0.2">
      <c r="AV1863" s="115" t="str">
        <f t="shared" si="458"/>
        <v>RREMEDICAL RECORDS</v>
      </c>
      <c r="AW1863" s="116" t="s">
        <v>3995</v>
      </c>
      <c r="AX1863" s="116" t="s">
        <v>3996</v>
      </c>
      <c r="AY1863" s="116" t="s">
        <v>3995</v>
      </c>
      <c r="AZ1863" s="116" t="s">
        <v>3996</v>
      </c>
      <c r="BA1863" s="116" t="str">
        <f t="shared" si="459"/>
        <v>RRE</v>
      </c>
    </row>
    <row r="1864" spans="48:53" hidden="1" x14ac:dyDescent="0.2">
      <c r="AV1864" s="115" t="str">
        <f t="shared" si="458"/>
        <v>RREMENTAL HEALTH</v>
      </c>
      <c r="AW1864" s="116" t="s">
        <v>4007</v>
      </c>
      <c r="AX1864" s="116" t="s">
        <v>3837</v>
      </c>
      <c r="AY1864" s="116" t="s">
        <v>4007</v>
      </c>
      <c r="AZ1864" s="116" t="s">
        <v>3837</v>
      </c>
      <c r="BA1864" s="116" t="str">
        <f t="shared" si="459"/>
        <v>RRE</v>
      </c>
    </row>
    <row r="1865" spans="48:53" hidden="1" x14ac:dyDescent="0.2">
      <c r="AV1865" s="115" t="str">
        <f t="shared" si="458"/>
        <v>RREMYTTON OAK COMMUNITY UNIT</v>
      </c>
      <c r="AW1865" s="116" t="s">
        <v>3966</v>
      </c>
      <c r="AX1865" s="116" t="s">
        <v>3967</v>
      </c>
      <c r="AY1865" s="116" t="s">
        <v>3966</v>
      </c>
      <c r="AZ1865" s="116" t="s">
        <v>3967</v>
      </c>
      <c r="BA1865" s="116" t="str">
        <f t="shared" si="459"/>
        <v>RRE</v>
      </c>
    </row>
    <row r="1866" spans="48:53" hidden="1" x14ac:dyDescent="0.2">
      <c r="AV1866" s="115" t="str">
        <f t="shared" si="458"/>
        <v>RRENORTH SHREWSBURY CHMT - HARTLEYS MONKMOOR</v>
      </c>
      <c r="AW1866" s="116" t="s">
        <v>3924</v>
      </c>
      <c r="AX1866" s="116" t="s">
        <v>3925</v>
      </c>
      <c r="AY1866" s="116" t="s">
        <v>3924</v>
      </c>
      <c r="AZ1866" s="116" t="s">
        <v>3925</v>
      </c>
      <c r="BA1866" s="116" t="str">
        <f t="shared" si="459"/>
        <v>RRE</v>
      </c>
    </row>
    <row r="1867" spans="48:53" hidden="1" x14ac:dyDescent="0.2">
      <c r="AV1867" s="115" t="str">
        <f t="shared" si="458"/>
        <v>RREOLDER PEOPLE 10</v>
      </c>
      <c r="AW1867" s="116" t="s">
        <v>4021</v>
      </c>
      <c r="AX1867" s="116" t="s">
        <v>4022</v>
      </c>
      <c r="AY1867" s="116" t="s">
        <v>4021</v>
      </c>
      <c r="AZ1867" s="116" t="s">
        <v>4022</v>
      </c>
      <c r="BA1867" s="116" t="str">
        <f t="shared" si="459"/>
        <v>RRE</v>
      </c>
    </row>
    <row r="1868" spans="48:53" hidden="1" x14ac:dyDescent="0.2">
      <c r="AV1868" s="115" t="str">
        <f t="shared" si="458"/>
        <v>RREOLDFIELD RESIDENTIAL HOME</v>
      </c>
      <c r="AW1868" s="116" t="s">
        <v>3974</v>
      </c>
      <c r="AX1868" s="116" t="s">
        <v>2589</v>
      </c>
      <c r="AY1868" s="116" t="s">
        <v>3974</v>
      </c>
      <c r="AZ1868" s="116" t="s">
        <v>2589</v>
      </c>
      <c r="BA1868" s="116" t="str">
        <f t="shared" si="459"/>
        <v>RRE</v>
      </c>
    </row>
    <row r="1869" spans="48:53" hidden="1" x14ac:dyDescent="0.2">
      <c r="AV1869" s="115" t="str">
        <f t="shared" si="458"/>
        <v>RREPARK HOUSE T4 BIRMINGHAM</v>
      </c>
      <c r="AW1869" s="116" t="s">
        <v>4016</v>
      </c>
      <c r="AX1869" s="116" t="s">
        <v>9432</v>
      </c>
      <c r="AY1869" s="116" t="s">
        <v>4016</v>
      </c>
      <c r="AZ1869" s="116" t="s">
        <v>9432</v>
      </c>
      <c r="BA1869" s="116" t="str">
        <f t="shared" si="459"/>
        <v>RRE</v>
      </c>
    </row>
    <row r="1870" spans="48:53" hidden="1" x14ac:dyDescent="0.2">
      <c r="AV1870" s="115" t="str">
        <f t="shared" si="458"/>
        <v>RREPLAS NEWYDD, BELLE VIEW</v>
      </c>
      <c r="AW1870" s="116" t="s">
        <v>3975</v>
      </c>
      <c r="AX1870" s="116" t="s">
        <v>3976</v>
      </c>
      <c r="AY1870" s="116" t="s">
        <v>3975</v>
      </c>
      <c r="AZ1870" s="116" t="s">
        <v>3976</v>
      </c>
      <c r="BA1870" s="116" t="str">
        <f t="shared" si="459"/>
        <v>RRE</v>
      </c>
    </row>
    <row r="1871" spans="48:53" hidden="1" x14ac:dyDescent="0.2">
      <c r="AV1871" s="115" t="str">
        <f t="shared" si="458"/>
        <v>RREQUEST</v>
      </c>
      <c r="AW1871" s="116" t="s">
        <v>4014</v>
      </c>
      <c r="AX1871" s="116" t="s">
        <v>4015</v>
      </c>
      <c r="AY1871" s="116" t="s">
        <v>4014</v>
      </c>
      <c r="AZ1871" s="116" t="s">
        <v>4015</v>
      </c>
      <c r="BA1871" s="116" t="str">
        <f t="shared" si="459"/>
        <v>RRE</v>
      </c>
    </row>
    <row r="1872" spans="48:53" hidden="1" x14ac:dyDescent="0.2">
      <c r="AV1872" s="115" t="str">
        <f t="shared" si="458"/>
        <v>RRERSH COPTHORNE</v>
      </c>
      <c r="AW1872" s="116" t="s">
        <v>3977</v>
      </c>
      <c r="AX1872" s="116" t="s">
        <v>3978</v>
      </c>
      <c r="AY1872" s="116" t="s">
        <v>3977</v>
      </c>
      <c r="AZ1872" s="116" t="s">
        <v>3978</v>
      </c>
      <c r="BA1872" s="116" t="str">
        <f t="shared" si="459"/>
        <v>RRE</v>
      </c>
    </row>
    <row r="1873" spans="48:53" hidden="1" x14ac:dyDescent="0.2">
      <c r="AV1873" s="115" t="str">
        <f t="shared" si="458"/>
        <v>RRESAMUEL JOHNSON HOSPITAL</v>
      </c>
      <c r="AW1873" s="116" t="s">
        <v>4010</v>
      </c>
      <c r="AX1873" s="116" t="s">
        <v>4011</v>
      </c>
      <c r="AY1873" s="116" t="s">
        <v>4010</v>
      </c>
      <c r="AZ1873" s="116" t="s">
        <v>4011</v>
      </c>
      <c r="BA1873" s="116" t="str">
        <f t="shared" si="459"/>
        <v>RRE</v>
      </c>
    </row>
    <row r="1874" spans="48:53" hidden="1" x14ac:dyDescent="0.2">
      <c r="AV1874" s="115" t="str">
        <f t="shared" si="458"/>
        <v>RRESFOP CMHN</v>
      </c>
      <c r="AW1874" s="116" t="s">
        <v>3993</v>
      </c>
      <c r="AX1874" s="116" t="s">
        <v>3994</v>
      </c>
      <c r="AY1874" s="116" t="s">
        <v>3993</v>
      </c>
      <c r="AZ1874" s="116" t="s">
        <v>3994</v>
      </c>
      <c r="BA1874" s="116" t="str">
        <f t="shared" si="459"/>
        <v>RRE</v>
      </c>
    </row>
    <row r="1875" spans="48:53" hidden="1" x14ac:dyDescent="0.2">
      <c r="AV1875" s="115" t="str">
        <f t="shared" si="458"/>
        <v>RRESHELTON HOSPITAL</v>
      </c>
      <c r="AW1875" s="116" t="s">
        <v>3919</v>
      </c>
      <c r="AX1875" s="116" t="s">
        <v>2537</v>
      </c>
      <c r="AY1875" s="116" t="s">
        <v>3919</v>
      </c>
      <c r="AZ1875" s="116" t="s">
        <v>2537</v>
      </c>
      <c r="BA1875" s="116" t="str">
        <f t="shared" si="459"/>
        <v>RRE</v>
      </c>
    </row>
    <row r="1876" spans="48:53" hidden="1" x14ac:dyDescent="0.2">
      <c r="AV1876" s="115" t="str">
        <f t="shared" si="458"/>
        <v>RRESHELTON HOSPITAL</v>
      </c>
      <c r="AW1876" s="116" t="s">
        <v>3961</v>
      </c>
      <c r="AX1876" s="116" t="s">
        <v>2537</v>
      </c>
      <c r="AY1876" s="116" t="s">
        <v>3961</v>
      </c>
      <c r="AZ1876" s="116" t="s">
        <v>2537</v>
      </c>
      <c r="BA1876" s="116" t="str">
        <f t="shared" si="459"/>
        <v>RRE</v>
      </c>
    </row>
    <row r="1877" spans="48:53" hidden="1" x14ac:dyDescent="0.2">
      <c r="AV1877" s="115" t="str">
        <f t="shared" si="458"/>
        <v>RRESHROPSHIRE EI</v>
      </c>
      <c r="AW1877" s="116" t="s">
        <v>3934</v>
      </c>
      <c r="AX1877" s="116" t="s">
        <v>3935</v>
      </c>
      <c r="AY1877" s="116" t="s">
        <v>3934</v>
      </c>
      <c r="AZ1877" s="116" t="s">
        <v>3935</v>
      </c>
      <c r="BA1877" s="116" t="str">
        <f t="shared" si="459"/>
        <v>RRE</v>
      </c>
    </row>
    <row r="1878" spans="48:53" hidden="1" x14ac:dyDescent="0.2">
      <c r="AV1878" s="115" t="str">
        <f t="shared" si="458"/>
        <v>RRESHROPSHIRE REHAB AND RECOVERY</v>
      </c>
      <c r="AW1878" s="116" t="s">
        <v>3942</v>
      </c>
      <c r="AX1878" s="116" t="s">
        <v>3943</v>
      </c>
      <c r="AY1878" s="116" t="s">
        <v>3942</v>
      </c>
      <c r="AZ1878" s="116" t="s">
        <v>3943</v>
      </c>
      <c r="BA1878" s="116" t="str">
        <f t="shared" si="459"/>
        <v>RRE</v>
      </c>
    </row>
    <row r="1879" spans="48:53" hidden="1" x14ac:dyDescent="0.2">
      <c r="AV1879" s="115" t="str">
        <f t="shared" si="458"/>
        <v>RREST AUSTIN FRIARS, SHREWSBURY</v>
      </c>
      <c r="AW1879" s="116" t="s">
        <v>3917</v>
      </c>
      <c r="AX1879" s="116" t="s">
        <v>3918</v>
      </c>
      <c r="AY1879" s="116" t="s">
        <v>3917</v>
      </c>
      <c r="AZ1879" s="116" t="s">
        <v>3918</v>
      </c>
      <c r="BA1879" s="116" t="str">
        <f t="shared" si="459"/>
        <v>RRE</v>
      </c>
    </row>
    <row r="1880" spans="48:53" hidden="1" x14ac:dyDescent="0.2">
      <c r="AV1880" s="115" t="str">
        <f t="shared" si="458"/>
        <v>RREST AUSTINS</v>
      </c>
      <c r="AW1880" s="116" t="s">
        <v>3985</v>
      </c>
      <c r="AX1880" s="116" t="s">
        <v>3986</v>
      </c>
      <c r="AY1880" s="116" t="s">
        <v>3985</v>
      </c>
      <c r="AZ1880" s="116" t="s">
        <v>3986</v>
      </c>
      <c r="BA1880" s="116" t="str">
        <f t="shared" si="459"/>
        <v>RRE</v>
      </c>
    </row>
    <row r="1881" spans="48:53" hidden="1" x14ac:dyDescent="0.2">
      <c r="AV1881" s="115" t="str">
        <f t="shared" si="458"/>
        <v>RREST GEORGES 4</v>
      </c>
      <c r="AW1881" s="116" t="s">
        <v>4029</v>
      </c>
      <c r="AX1881" s="116" t="s">
        <v>4030</v>
      </c>
      <c r="AY1881" s="116" t="s">
        <v>4029</v>
      </c>
      <c r="AZ1881" s="116" t="s">
        <v>4030</v>
      </c>
      <c r="BA1881" s="116" t="str">
        <f t="shared" si="459"/>
        <v>RRE</v>
      </c>
    </row>
    <row r="1882" spans="48:53" hidden="1" x14ac:dyDescent="0.2">
      <c r="AV1882" s="115" t="str">
        <f t="shared" si="458"/>
        <v>RREST GEORGE'S HOSPITAL</v>
      </c>
      <c r="AW1882" s="116" t="s">
        <v>3928</v>
      </c>
      <c r="AX1882" s="116" t="s">
        <v>3929</v>
      </c>
      <c r="AY1882" s="116" t="s">
        <v>3928</v>
      </c>
      <c r="AZ1882" s="116" t="s">
        <v>3929</v>
      </c>
      <c r="BA1882" s="116" t="str">
        <f t="shared" si="459"/>
        <v>RRE</v>
      </c>
    </row>
    <row r="1883" spans="48:53" hidden="1" x14ac:dyDescent="0.2">
      <c r="AV1883" s="115" t="str">
        <f t="shared" si="458"/>
        <v>RREST GEORGES HOSPITAL 2</v>
      </c>
      <c r="AW1883" s="116" t="s">
        <v>4025</v>
      </c>
      <c r="AX1883" s="116" t="s">
        <v>4026</v>
      </c>
      <c r="AY1883" s="116" t="s">
        <v>4025</v>
      </c>
      <c r="AZ1883" s="116" t="s">
        <v>4026</v>
      </c>
      <c r="BA1883" s="116" t="str">
        <f t="shared" si="459"/>
        <v>RRE</v>
      </c>
    </row>
    <row r="1884" spans="48:53" hidden="1" x14ac:dyDescent="0.2">
      <c r="AV1884" s="115" t="str">
        <f t="shared" si="458"/>
        <v>RREST GEORGES HOSPITAL 3</v>
      </c>
      <c r="AW1884" s="116" t="s">
        <v>4027</v>
      </c>
      <c r="AX1884" s="116" t="s">
        <v>4028</v>
      </c>
      <c r="AY1884" s="116" t="s">
        <v>4027</v>
      </c>
      <c r="AZ1884" s="116" t="s">
        <v>4028</v>
      </c>
      <c r="BA1884" s="116" t="str">
        <f t="shared" si="459"/>
        <v>RRE</v>
      </c>
    </row>
    <row r="1885" spans="48:53" hidden="1" x14ac:dyDescent="0.2">
      <c r="AV1885" s="115" t="str">
        <f t="shared" si="458"/>
        <v>RRESTAFFORD CRHT</v>
      </c>
      <c r="AW1885" s="116" t="s">
        <v>3936</v>
      </c>
      <c r="AX1885" s="116" t="s">
        <v>3937</v>
      </c>
      <c r="AY1885" s="116" t="s">
        <v>3936</v>
      </c>
      <c r="AZ1885" s="116" t="s">
        <v>3937</v>
      </c>
      <c r="BA1885" s="116" t="str">
        <f t="shared" si="459"/>
        <v>RRE</v>
      </c>
    </row>
    <row r="1886" spans="48:53" hidden="1" x14ac:dyDescent="0.2">
      <c r="AV1886" s="115" t="str">
        <f t="shared" si="458"/>
        <v>RRESTAFFORD GENERAL HOSPITAL</v>
      </c>
      <c r="AW1886" s="116" t="s">
        <v>3915</v>
      </c>
      <c r="AX1886" s="116" t="s">
        <v>3916</v>
      </c>
      <c r="AY1886" s="116" t="s">
        <v>3915</v>
      </c>
      <c r="AZ1886" s="116" t="s">
        <v>3916</v>
      </c>
      <c r="BA1886" s="116" t="str">
        <f t="shared" si="459"/>
        <v>RRE</v>
      </c>
    </row>
    <row r="1887" spans="48:53" hidden="1" x14ac:dyDescent="0.2">
      <c r="AV1887" s="115" t="str">
        <f t="shared" si="458"/>
        <v>RRESTATION ST</v>
      </c>
      <c r="AW1887" s="116" t="s">
        <v>3957</v>
      </c>
      <c r="AX1887" s="116" t="s">
        <v>3958</v>
      </c>
      <c r="AY1887" s="116" t="s">
        <v>3957</v>
      </c>
      <c r="AZ1887" s="116" t="s">
        <v>3958</v>
      </c>
      <c r="BA1887" s="116" t="str">
        <f t="shared" si="459"/>
        <v>RRE</v>
      </c>
    </row>
    <row r="1888" spans="48:53" hidden="1" x14ac:dyDescent="0.2">
      <c r="AV1888" s="115" t="str">
        <f t="shared" si="458"/>
        <v>RRESTRETTON EDGE RESPITE UNIT</v>
      </c>
      <c r="AW1888" s="116" t="s">
        <v>3932</v>
      </c>
      <c r="AX1888" s="116" t="s">
        <v>3933</v>
      </c>
      <c r="AY1888" s="116" t="s">
        <v>3932</v>
      </c>
      <c r="AZ1888" s="116" t="s">
        <v>3933</v>
      </c>
      <c r="BA1888" s="116" t="str">
        <f t="shared" si="459"/>
        <v>RRE</v>
      </c>
    </row>
    <row r="1889" spans="48:53" hidden="1" x14ac:dyDescent="0.2">
      <c r="AV1889" s="115" t="str">
        <f t="shared" si="458"/>
        <v>RRESUSTAIN</v>
      </c>
      <c r="AW1889" s="116" t="s">
        <v>3959</v>
      </c>
      <c r="AX1889" s="116" t="s">
        <v>3960</v>
      </c>
      <c r="AY1889" s="116" t="s">
        <v>3959</v>
      </c>
      <c r="AZ1889" s="116" t="s">
        <v>3960</v>
      </c>
      <c r="BA1889" s="116" t="str">
        <f t="shared" si="459"/>
        <v>RRE</v>
      </c>
    </row>
    <row r="1890" spans="48:53" hidden="1" x14ac:dyDescent="0.2">
      <c r="AV1890" s="115" t="str">
        <f t="shared" si="458"/>
        <v>RRETELFORD AOT</v>
      </c>
      <c r="AW1890" s="116" t="s">
        <v>3989</v>
      </c>
      <c r="AX1890" s="116" t="s">
        <v>3990</v>
      </c>
      <c r="AY1890" s="116" t="s">
        <v>3989</v>
      </c>
      <c r="AZ1890" s="116" t="s">
        <v>3990</v>
      </c>
      <c r="BA1890" s="116" t="str">
        <f t="shared" si="459"/>
        <v>RRE</v>
      </c>
    </row>
    <row r="1891" spans="48:53" hidden="1" x14ac:dyDescent="0.2">
      <c r="AV1891" s="115" t="str">
        <f t="shared" si="458"/>
        <v>RRETELFORD AOT (WREKIN RD)</v>
      </c>
      <c r="AW1891" s="116" t="s">
        <v>3926</v>
      </c>
      <c r="AX1891" s="116" t="s">
        <v>3927</v>
      </c>
      <c r="AY1891" s="116" t="s">
        <v>3926</v>
      </c>
      <c r="AZ1891" s="116" t="s">
        <v>3927</v>
      </c>
      <c r="BA1891" s="116" t="str">
        <f t="shared" si="459"/>
        <v>RRE</v>
      </c>
    </row>
    <row r="1892" spans="48:53" hidden="1" x14ac:dyDescent="0.2">
      <c r="AV1892" s="115" t="str">
        <f t="shared" si="458"/>
        <v>RRETHE ELMS SHREWSBURY</v>
      </c>
      <c r="AW1892" s="116" t="s">
        <v>3922</v>
      </c>
      <c r="AX1892" s="116" t="s">
        <v>3923</v>
      </c>
      <c r="AY1892" s="116" t="s">
        <v>3922</v>
      </c>
      <c r="AZ1892" s="116" t="s">
        <v>3923</v>
      </c>
      <c r="BA1892" s="116" t="str">
        <f t="shared" si="459"/>
        <v>RRE</v>
      </c>
    </row>
    <row r="1893" spans="48:53" hidden="1" x14ac:dyDescent="0.2">
      <c r="AV1893" s="115" t="str">
        <f t="shared" si="458"/>
        <v>RRETHE HAWTHORNS</v>
      </c>
      <c r="AW1893" s="116" t="s">
        <v>3987</v>
      </c>
      <c r="AX1893" s="116" t="s">
        <v>3988</v>
      </c>
      <c r="AY1893" s="116" t="s">
        <v>3987</v>
      </c>
      <c r="AZ1893" s="116" t="s">
        <v>3988</v>
      </c>
      <c r="BA1893" s="116" t="str">
        <f t="shared" si="459"/>
        <v>RRE</v>
      </c>
    </row>
    <row r="1894" spans="48:53" hidden="1" x14ac:dyDescent="0.2">
      <c r="AV1894" s="115" t="str">
        <f t="shared" si="458"/>
        <v>RRETHE REDWOODS CENTRE</v>
      </c>
      <c r="AW1894" s="116" t="s">
        <v>8823</v>
      </c>
      <c r="AX1894" s="116" t="s">
        <v>9433</v>
      </c>
      <c r="AY1894" s="116" t="s">
        <v>8823</v>
      </c>
      <c r="AZ1894" s="116" t="s">
        <v>9433</v>
      </c>
      <c r="BA1894" s="116" t="str">
        <f t="shared" si="459"/>
        <v>RRE</v>
      </c>
    </row>
    <row r="1895" spans="48:53" hidden="1" x14ac:dyDescent="0.2">
      <c r="AV1895" s="115" t="str">
        <f t="shared" si="458"/>
        <v>RRETORC</v>
      </c>
      <c r="AW1895" s="116" t="s">
        <v>3991</v>
      </c>
      <c r="AX1895" s="116" t="s">
        <v>3992</v>
      </c>
      <c r="AY1895" s="116" t="s">
        <v>3991</v>
      </c>
      <c r="AZ1895" s="116" t="s">
        <v>3992</v>
      </c>
      <c r="BA1895" s="116" t="str">
        <f t="shared" si="459"/>
        <v>RRE</v>
      </c>
    </row>
    <row r="1896" spans="48:53" hidden="1" x14ac:dyDescent="0.2">
      <c r="AV1896" s="115" t="str">
        <f t="shared" si="458"/>
        <v>RREUNIT 3</v>
      </c>
      <c r="AW1896" s="116" t="s">
        <v>3954</v>
      </c>
      <c r="AX1896" s="116" t="s">
        <v>2743</v>
      </c>
      <c r="AY1896" s="116" t="s">
        <v>3954</v>
      </c>
      <c r="AZ1896" s="116" t="s">
        <v>2743</v>
      </c>
      <c r="BA1896" s="116" t="str">
        <f t="shared" si="459"/>
        <v>RRE</v>
      </c>
    </row>
    <row r="1897" spans="48:53" hidden="1" x14ac:dyDescent="0.2">
      <c r="AV1897" s="115" t="str">
        <f t="shared" si="458"/>
        <v>RREUNIT 4, BRITANNIA</v>
      </c>
      <c r="AW1897" s="116" t="s">
        <v>3938</v>
      </c>
      <c r="AX1897" s="116" t="s">
        <v>3939</v>
      </c>
      <c r="AY1897" s="116" t="s">
        <v>3938</v>
      </c>
      <c r="AZ1897" s="116" t="s">
        <v>3939</v>
      </c>
      <c r="BA1897" s="116" t="str">
        <f t="shared" si="459"/>
        <v>RRE</v>
      </c>
    </row>
    <row r="1898" spans="48:53" hidden="1" x14ac:dyDescent="0.2">
      <c r="AV1898" s="115" t="str">
        <f t="shared" si="458"/>
        <v>RREUNITS 5 AND 6 ASHFIELDS</v>
      </c>
      <c r="AW1898" s="116" t="s">
        <v>3952</v>
      </c>
      <c r="AX1898" s="116" t="s">
        <v>3953</v>
      </c>
      <c r="AY1898" s="116" t="s">
        <v>3952</v>
      </c>
      <c r="AZ1898" s="116" t="s">
        <v>3953</v>
      </c>
      <c r="BA1898" s="116" t="str">
        <f t="shared" si="459"/>
        <v>RRE</v>
      </c>
    </row>
    <row r="1899" spans="48:53" hidden="1" x14ac:dyDescent="0.2">
      <c r="AV1899" s="115" t="str">
        <f t="shared" si="458"/>
        <v>RREVISION HOMES 1B</v>
      </c>
      <c r="AW1899" s="116" t="s">
        <v>3983</v>
      </c>
      <c r="AX1899" s="116" t="s">
        <v>3984</v>
      </c>
      <c r="AY1899" s="116" t="s">
        <v>3983</v>
      </c>
      <c r="AZ1899" s="116" t="s">
        <v>3984</v>
      </c>
      <c r="BA1899" s="116" t="str">
        <f t="shared" si="459"/>
        <v>RRE</v>
      </c>
    </row>
    <row r="1900" spans="48:53" hidden="1" x14ac:dyDescent="0.2">
      <c r="AV1900" s="115" t="str">
        <f t="shared" si="458"/>
        <v>RREVISION HOMES 1C</v>
      </c>
      <c r="AW1900" s="116" t="s">
        <v>3981</v>
      </c>
      <c r="AX1900" s="116" t="s">
        <v>3982</v>
      </c>
      <c r="AY1900" s="116" t="s">
        <v>3981</v>
      </c>
      <c r="AZ1900" s="116" t="s">
        <v>3982</v>
      </c>
      <c r="BA1900" s="116" t="str">
        <f t="shared" si="459"/>
        <v>RRE</v>
      </c>
    </row>
    <row r="1901" spans="48:53" hidden="1" x14ac:dyDescent="0.2">
      <c r="AV1901" s="115" t="str">
        <f t="shared" si="458"/>
        <v>RREWEST BANK - WELLINGTON</v>
      </c>
      <c r="AW1901" s="116" t="s">
        <v>3920</v>
      </c>
      <c r="AX1901" s="116" t="s">
        <v>3921</v>
      </c>
      <c r="AY1901" s="116" t="s">
        <v>3920</v>
      </c>
      <c r="AZ1901" s="116" t="s">
        <v>3921</v>
      </c>
      <c r="BA1901" s="116" t="str">
        <f t="shared" si="459"/>
        <v>RRE</v>
      </c>
    </row>
    <row r="1902" spans="48:53" hidden="1" x14ac:dyDescent="0.2">
      <c r="AV1902" s="115" t="str">
        <f t="shared" si="458"/>
        <v>RREWEST BANK - WELLINGTON</v>
      </c>
      <c r="AW1902" s="116" t="s">
        <v>3962</v>
      </c>
      <c r="AX1902" s="116" t="s">
        <v>3921</v>
      </c>
      <c r="AY1902" s="116" t="s">
        <v>3962</v>
      </c>
      <c r="AZ1902" s="116" t="s">
        <v>3921</v>
      </c>
      <c r="BA1902" s="116" t="str">
        <f t="shared" si="459"/>
        <v>RRE</v>
      </c>
    </row>
    <row r="1903" spans="48:53" hidden="1" x14ac:dyDescent="0.2">
      <c r="AV1903" s="115" t="str">
        <f t="shared" si="458"/>
        <v>RREWHITCHURCH HOSPITAL</v>
      </c>
      <c r="AW1903" s="116" t="s">
        <v>3964</v>
      </c>
      <c r="AX1903" s="116" t="s">
        <v>3965</v>
      </c>
      <c r="AY1903" s="116" t="s">
        <v>3964</v>
      </c>
      <c r="AZ1903" s="116" t="s">
        <v>3965</v>
      </c>
      <c r="BA1903" s="116" t="str">
        <f t="shared" si="459"/>
        <v>RRE</v>
      </c>
    </row>
    <row r="1904" spans="48:53" hidden="1" x14ac:dyDescent="0.2">
      <c r="AV1904" s="115" t="str">
        <f t="shared" si="458"/>
        <v>RREWHITTINGTON BARRACKS</v>
      </c>
      <c r="AW1904" s="116" t="s">
        <v>3950</v>
      </c>
      <c r="AX1904" s="116" t="s">
        <v>3951</v>
      </c>
      <c r="AY1904" s="116" t="s">
        <v>3950</v>
      </c>
      <c r="AZ1904" s="116" t="s">
        <v>3951</v>
      </c>
      <c r="BA1904" s="116" t="str">
        <f t="shared" si="459"/>
        <v>RRE</v>
      </c>
    </row>
    <row r="1905" spans="48:53" hidden="1" x14ac:dyDescent="0.2">
      <c r="AV1905" s="115" t="str">
        <f t="shared" si="458"/>
        <v>RREYOCKLETON GRANGE</v>
      </c>
      <c r="AW1905" s="116" t="s">
        <v>3955</v>
      </c>
      <c r="AX1905" s="116" t="s">
        <v>3956</v>
      </c>
      <c r="AY1905" s="116" t="s">
        <v>3955</v>
      </c>
      <c r="AZ1905" s="116" t="s">
        <v>3956</v>
      </c>
      <c r="BA1905" s="116" t="str">
        <f t="shared" si="459"/>
        <v>RRE</v>
      </c>
    </row>
    <row r="1906" spans="48:53" hidden="1" x14ac:dyDescent="0.2">
      <c r="AV1906" s="115" t="str">
        <f t="shared" si="458"/>
        <v>RRFASTLEY HOSPITAL - RRF05</v>
      </c>
      <c r="AW1906" s="116" t="s">
        <v>8021</v>
      </c>
      <c r="AX1906" s="116" t="s">
        <v>9434</v>
      </c>
      <c r="AY1906" s="116" t="s">
        <v>8021</v>
      </c>
      <c r="AZ1906" s="116" t="s">
        <v>9434</v>
      </c>
      <c r="BA1906" s="116" t="str">
        <f t="shared" si="459"/>
        <v>RRF</v>
      </c>
    </row>
    <row r="1907" spans="48:53" hidden="1" x14ac:dyDescent="0.2">
      <c r="AV1907" s="115" t="str">
        <f t="shared" ref="AV1907:AV1970" si="460">CONCATENATE(LEFT(AW1907, 3),AX1907)</f>
        <v>RRFBILLINGE HOSPITAL - RRF06</v>
      </c>
      <c r="AW1907" s="116" t="s">
        <v>8022</v>
      </c>
      <c r="AX1907" s="116" t="s">
        <v>9435</v>
      </c>
      <c r="AY1907" s="116" t="s">
        <v>8022</v>
      </c>
      <c r="AZ1907" s="116" t="s">
        <v>9435</v>
      </c>
      <c r="BA1907" s="116" t="str">
        <f t="shared" ref="BA1907:BA1970" si="461">LEFT(AY1907,3)</f>
        <v>RRF</v>
      </c>
    </row>
    <row r="1908" spans="48:53" hidden="1" x14ac:dyDescent="0.2">
      <c r="AV1908" s="115" t="str">
        <f t="shared" si="460"/>
        <v>RRFHIGH STREET MEDICAL CENTRE - RRF56</v>
      </c>
      <c r="AW1908" s="116" t="s">
        <v>8023</v>
      </c>
      <c r="AX1908" s="116" t="s">
        <v>9436</v>
      </c>
      <c r="AY1908" s="116" t="s">
        <v>8023</v>
      </c>
      <c r="AZ1908" s="116" t="s">
        <v>9436</v>
      </c>
      <c r="BA1908" s="116" t="str">
        <f t="shared" si="461"/>
        <v>RRF</v>
      </c>
    </row>
    <row r="1909" spans="48:53" hidden="1" x14ac:dyDescent="0.2">
      <c r="AV1909" s="115" t="str">
        <f t="shared" si="460"/>
        <v>RRFLEIGH INFIRMARY - RRF01</v>
      </c>
      <c r="AW1909" s="116" t="s">
        <v>8024</v>
      </c>
      <c r="AX1909" s="116" t="s">
        <v>9437</v>
      </c>
      <c r="AY1909" s="116" t="s">
        <v>8024</v>
      </c>
      <c r="AZ1909" s="116" t="s">
        <v>9437</v>
      </c>
      <c r="BA1909" s="116" t="str">
        <f t="shared" si="461"/>
        <v>RRF</v>
      </c>
    </row>
    <row r="1910" spans="48:53" hidden="1" x14ac:dyDescent="0.2">
      <c r="AV1910" s="115" t="str">
        <f t="shared" si="460"/>
        <v>RRFROYAL ALBERT EDWARD INFIRMARY - RRF02</v>
      </c>
      <c r="AW1910" s="116" t="s">
        <v>8025</v>
      </c>
      <c r="AX1910" s="116" t="s">
        <v>9438</v>
      </c>
      <c r="AY1910" s="116" t="s">
        <v>8025</v>
      </c>
      <c r="AZ1910" s="116" t="s">
        <v>9438</v>
      </c>
      <c r="BA1910" s="116" t="str">
        <f t="shared" si="461"/>
        <v>RRF</v>
      </c>
    </row>
    <row r="1911" spans="48:53" hidden="1" x14ac:dyDescent="0.2">
      <c r="AV1911" s="115" t="str">
        <f t="shared" si="460"/>
        <v>RRFTHOMAS LINACRE OUTPATIENT CENTRE - RRF54</v>
      </c>
      <c r="AW1911" s="116" t="s">
        <v>8026</v>
      </c>
      <c r="AX1911" s="116" t="s">
        <v>9439</v>
      </c>
      <c r="AY1911" s="116" t="s">
        <v>8026</v>
      </c>
      <c r="AZ1911" s="116" t="s">
        <v>9439</v>
      </c>
      <c r="BA1911" s="116" t="str">
        <f t="shared" si="461"/>
        <v>RRF</v>
      </c>
    </row>
    <row r="1912" spans="48:53" hidden="1" x14ac:dyDescent="0.2">
      <c r="AV1912" s="115" t="str">
        <f t="shared" si="460"/>
        <v>RRFWHELLEY HOSPITAL - RRF04</v>
      </c>
      <c r="AW1912" s="116" t="s">
        <v>8027</v>
      </c>
      <c r="AX1912" s="116" t="s">
        <v>9440</v>
      </c>
      <c r="AY1912" s="116" t="s">
        <v>8027</v>
      </c>
      <c r="AZ1912" s="116" t="s">
        <v>9440</v>
      </c>
      <c r="BA1912" s="116" t="str">
        <f t="shared" si="461"/>
        <v>RRF</v>
      </c>
    </row>
    <row r="1913" spans="48:53" hidden="1" x14ac:dyDescent="0.2">
      <c r="AV1913" s="115" t="str">
        <f t="shared" si="460"/>
        <v>RRFWRIGHTINGTON HOSPITAL - RRF53</v>
      </c>
      <c r="AW1913" s="116" t="s">
        <v>8028</v>
      </c>
      <c r="AX1913" s="116" t="s">
        <v>9441</v>
      </c>
      <c r="AY1913" s="116" t="s">
        <v>8028</v>
      </c>
      <c r="AZ1913" s="116" t="s">
        <v>9441</v>
      </c>
      <c r="BA1913" s="116" t="str">
        <f t="shared" si="461"/>
        <v>RRF</v>
      </c>
    </row>
    <row r="1914" spans="48:53" hidden="1" x14ac:dyDescent="0.2">
      <c r="AV1914" s="115" t="str">
        <f t="shared" si="460"/>
        <v>RRJROYAL ORTHOPAEDIC HOSPITAL - RRJ05</v>
      </c>
      <c r="AW1914" s="116" t="s">
        <v>8029</v>
      </c>
      <c r="AX1914" s="116" t="s">
        <v>9442</v>
      </c>
      <c r="AY1914" s="116" t="s">
        <v>8029</v>
      </c>
      <c r="AZ1914" s="116" t="s">
        <v>9442</v>
      </c>
      <c r="BA1914" s="116" t="str">
        <f t="shared" si="461"/>
        <v>RRJ</v>
      </c>
    </row>
    <row r="1915" spans="48:53" hidden="1" x14ac:dyDescent="0.2">
      <c r="AV1915" s="115" t="str">
        <f t="shared" si="460"/>
        <v>RRKASHFURLONG MEDICAL CENTRE</v>
      </c>
      <c r="AW1915" s="116" t="s">
        <v>8753</v>
      </c>
      <c r="AX1915" s="116" t="s">
        <v>8754</v>
      </c>
      <c r="AY1915" s="116" t="s">
        <v>8753</v>
      </c>
      <c r="AZ1915" s="116" t="s">
        <v>8754</v>
      </c>
      <c r="BA1915" s="116" t="str">
        <f t="shared" si="461"/>
        <v>RRK</v>
      </c>
    </row>
    <row r="1916" spans="48:53" hidden="1" x14ac:dyDescent="0.2">
      <c r="AV1916" s="115" t="str">
        <f t="shared" si="460"/>
        <v>RRKGREEN RIDGE SURGERY</v>
      </c>
      <c r="AW1916" s="116" t="s">
        <v>8755</v>
      </c>
      <c r="AX1916" s="116" t="s">
        <v>8756</v>
      </c>
      <c r="AY1916" s="116" t="s">
        <v>8755</v>
      </c>
      <c r="AZ1916" s="116" t="s">
        <v>8756</v>
      </c>
      <c r="BA1916" s="116" t="str">
        <f t="shared" si="461"/>
        <v>RRK</v>
      </c>
    </row>
    <row r="1917" spans="48:53" hidden="1" x14ac:dyDescent="0.2">
      <c r="AV1917" s="115" t="str">
        <f t="shared" si="460"/>
        <v>RRKQUEEN ELIZABETH HOSPITAL - RRK02</v>
      </c>
      <c r="AW1917" s="116" t="s">
        <v>8030</v>
      </c>
      <c r="AX1917" s="116" t="s">
        <v>9443</v>
      </c>
      <c r="AY1917" s="116" t="s">
        <v>8030</v>
      </c>
      <c r="AZ1917" s="116" t="s">
        <v>9443</v>
      </c>
      <c r="BA1917" s="116" t="str">
        <f t="shared" si="461"/>
        <v>RRK</v>
      </c>
    </row>
    <row r="1918" spans="48:53" hidden="1" x14ac:dyDescent="0.2">
      <c r="AV1918" s="115" t="str">
        <f t="shared" si="460"/>
        <v>RRKQUEEN ELIZABETH HOSPITAL BIRMINGHAM - RRK15</v>
      </c>
      <c r="AW1918" s="116" t="s">
        <v>8031</v>
      </c>
      <c r="AX1918" s="116" t="s">
        <v>9444</v>
      </c>
      <c r="AY1918" s="116" t="s">
        <v>8031</v>
      </c>
      <c r="AZ1918" s="116" t="s">
        <v>9444</v>
      </c>
      <c r="BA1918" s="116" t="str">
        <f t="shared" si="461"/>
        <v>RRK</v>
      </c>
    </row>
    <row r="1919" spans="48:53" hidden="1" x14ac:dyDescent="0.2">
      <c r="AV1919" s="115" t="str">
        <f t="shared" si="460"/>
        <v>RRKSELLY OAK HOSPITAL (ACUTE) - RRK03</v>
      </c>
      <c r="AW1919" s="116" t="s">
        <v>8032</v>
      </c>
      <c r="AX1919" s="116" t="s">
        <v>9445</v>
      </c>
      <c r="AY1919" s="116" t="s">
        <v>8032</v>
      </c>
      <c r="AZ1919" s="116" t="s">
        <v>9445</v>
      </c>
      <c r="BA1919" s="116" t="str">
        <f t="shared" si="461"/>
        <v>RRK</v>
      </c>
    </row>
    <row r="1920" spans="48:53" ht="12.75" hidden="1" customHeight="1" x14ac:dyDescent="0.2">
      <c r="AV1920" s="115" t="str">
        <f t="shared" si="460"/>
        <v>RRPAHEADS</v>
      </c>
      <c r="AW1920" s="116" t="s">
        <v>4036</v>
      </c>
      <c r="AX1920" s="116" t="s">
        <v>4037</v>
      </c>
      <c r="AY1920" s="116" t="s">
        <v>4036</v>
      </c>
      <c r="AZ1920" s="116" t="s">
        <v>4037</v>
      </c>
      <c r="BA1920" s="116" t="str">
        <f t="shared" si="461"/>
        <v>RRP</v>
      </c>
    </row>
    <row r="1921" spans="48:53" hidden="1" x14ac:dyDescent="0.2">
      <c r="AV1921" s="115" t="str">
        <f t="shared" si="460"/>
        <v>RRPBARNET GENERAL HOSPITAL</v>
      </c>
      <c r="AW1921" s="116" t="s">
        <v>4031</v>
      </c>
      <c r="AX1921" s="116" t="s">
        <v>8824</v>
      </c>
      <c r="AY1921" s="116" t="s">
        <v>4031</v>
      </c>
      <c r="AZ1921" s="116" t="s">
        <v>8824</v>
      </c>
      <c r="BA1921" s="116" t="str">
        <f t="shared" si="461"/>
        <v>RRP</v>
      </c>
    </row>
    <row r="1922" spans="48:53" ht="12.75" hidden="1" customHeight="1" x14ac:dyDescent="0.2">
      <c r="AV1922" s="115" t="str">
        <f t="shared" si="460"/>
        <v>RRPCANNING CRESCENT</v>
      </c>
      <c r="AW1922" s="116" t="s">
        <v>4038</v>
      </c>
      <c r="AX1922" s="116" t="s">
        <v>4039</v>
      </c>
      <c r="AY1922" s="116" t="s">
        <v>4038</v>
      </c>
      <c r="AZ1922" s="116" t="s">
        <v>4039</v>
      </c>
      <c r="BA1922" s="116" t="str">
        <f t="shared" si="461"/>
        <v>RRP</v>
      </c>
    </row>
    <row r="1923" spans="48:53" ht="12.75" hidden="1" customHeight="1" x14ac:dyDescent="0.2">
      <c r="AV1923" s="115" t="str">
        <f t="shared" si="460"/>
        <v>RRPCHASE FARM HOSPITAL</v>
      </c>
      <c r="AW1923" s="116" t="s">
        <v>4040</v>
      </c>
      <c r="AX1923" s="116" t="s">
        <v>4041</v>
      </c>
      <c r="AY1923" s="116" t="s">
        <v>4040</v>
      </c>
      <c r="AZ1923" s="116" t="s">
        <v>4041</v>
      </c>
      <c r="BA1923" s="116" t="str">
        <f t="shared" si="461"/>
        <v>RRP</v>
      </c>
    </row>
    <row r="1924" spans="48:53" hidden="1" x14ac:dyDescent="0.2">
      <c r="AV1924" s="115" t="str">
        <f t="shared" si="460"/>
        <v>RRPCOLINDALE HOSPITAL</v>
      </c>
      <c r="AW1924" s="116" t="s">
        <v>4042</v>
      </c>
      <c r="AX1924" s="116" t="s">
        <v>4043</v>
      </c>
      <c r="AY1924" s="116" t="s">
        <v>4042</v>
      </c>
      <c r="AZ1924" s="116" t="s">
        <v>4043</v>
      </c>
      <c r="BA1924" s="116" t="str">
        <f t="shared" si="461"/>
        <v>RRP</v>
      </c>
    </row>
    <row r="1925" spans="48:53" ht="12.75" hidden="1" customHeight="1" x14ac:dyDescent="0.2">
      <c r="AV1925" s="115" t="str">
        <f t="shared" si="460"/>
        <v>RRPECDAS</v>
      </c>
      <c r="AW1925" s="116" t="s">
        <v>4044</v>
      </c>
      <c r="AX1925" s="116" t="s">
        <v>4045</v>
      </c>
      <c r="AY1925" s="116" t="s">
        <v>4044</v>
      </c>
      <c r="AZ1925" s="116" t="s">
        <v>4045</v>
      </c>
      <c r="BA1925" s="116" t="str">
        <f t="shared" si="461"/>
        <v>RRP</v>
      </c>
    </row>
    <row r="1926" spans="48:53" hidden="1" x14ac:dyDescent="0.2">
      <c r="AV1926" s="115" t="str">
        <f t="shared" si="460"/>
        <v>RRPEDGWARE COMMUNITY HOSPITAL</v>
      </c>
      <c r="AW1926" s="116" t="s">
        <v>4046</v>
      </c>
      <c r="AX1926" s="116" t="s">
        <v>4047</v>
      </c>
      <c r="AY1926" s="116" t="s">
        <v>4046</v>
      </c>
      <c r="AZ1926" s="116" t="s">
        <v>4047</v>
      </c>
      <c r="BA1926" s="116" t="str">
        <f t="shared" si="461"/>
        <v>RRP</v>
      </c>
    </row>
    <row r="1927" spans="48:53" hidden="1" x14ac:dyDescent="0.2">
      <c r="AV1927" s="115" t="str">
        <f t="shared" si="460"/>
        <v>RRPEDMONTON COMMUNITY REHABILITATION UNIT</v>
      </c>
      <c r="AW1927" s="116" t="s">
        <v>4062</v>
      </c>
      <c r="AX1927" s="116" t="s">
        <v>4063</v>
      </c>
      <c r="AY1927" s="116" t="s">
        <v>4062</v>
      </c>
      <c r="AZ1927" s="116" t="s">
        <v>4063</v>
      </c>
      <c r="BA1927" s="116" t="str">
        <f t="shared" si="461"/>
        <v>RRP</v>
      </c>
    </row>
    <row r="1928" spans="48:53" hidden="1" x14ac:dyDescent="0.2">
      <c r="AV1928" s="115" t="str">
        <f t="shared" si="460"/>
        <v>RRPEIS HARINGEY</v>
      </c>
      <c r="AW1928" s="116" t="s">
        <v>4068</v>
      </c>
      <c r="AX1928" s="116" t="s">
        <v>4069</v>
      </c>
      <c r="AY1928" s="116" t="s">
        <v>4068</v>
      </c>
      <c r="AZ1928" s="116" t="s">
        <v>4069</v>
      </c>
      <c r="BA1928" s="116" t="str">
        <f t="shared" si="461"/>
        <v>RRP</v>
      </c>
    </row>
    <row r="1929" spans="48:53" hidden="1" x14ac:dyDescent="0.2">
      <c r="AV1929" s="115" t="str">
        <f t="shared" si="460"/>
        <v>RRPENFIELD MENTAL HEALTH</v>
      </c>
      <c r="AW1929" s="116" t="s">
        <v>4032</v>
      </c>
      <c r="AX1929" s="116" t="s">
        <v>4033</v>
      </c>
      <c r="AY1929" s="116" t="s">
        <v>4032</v>
      </c>
      <c r="AZ1929" s="116" t="s">
        <v>4033</v>
      </c>
      <c r="BA1929" s="116" t="str">
        <f t="shared" si="461"/>
        <v>RRP</v>
      </c>
    </row>
    <row r="1930" spans="48:53" hidden="1" x14ac:dyDescent="0.2">
      <c r="AV1930" s="115" t="str">
        <f t="shared" si="460"/>
        <v>RRPFINCHLEY MEMORIAL HOSPITAL</v>
      </c>
      <c r="AW1930" s="116" t="s">
        <v>4048</v>
      </c>
      <c r="AX1930" s="116" t="s">
        <v>4049</v>
      </c>
      <c r="AY1930" s="116" t="s">
        <v>4048</v>
      </c>
      <c r="AZ1930" s="116" t="s">
        <v>4049</v>
      </c>
      <c r="BA1930" s="116" t="str">
        <f t="shared" si="461"/>
        <v>RRP</v>
      </c>
    </row>
    <row r="1931" spans="48:53" hidden="1" x14ac:dyDescent="0.2">
      <c r="AV1931" s="115" t="str">
        <f t="shared" si="460"/>
        <v>RRPFTAC</v>
      </c>
      <c r="AW1931" s="116" t="s">
        <v>4064</v>
      </c>
      <c r="AX1931" s="116" t="s">
        <v>4065</v>
      </c>
      <c r="AY1931" s="116" t="s">
        <v>4064</v>
      </c>
      <c r="AZ1931" s="116" t="s">
        <v>4065</v>
      </c>
      <c r="BA1931" s="116" t="str">
        <f t="shared" si="461"/>
        <v>RRP</v>
      </c>
    </row>
    <row r="1932" spans="48:53" hidden="1" x14ac:dyDescent="0.2">
      <c r="AV1932" s="115" t="str">
        <f t="shared" si="460"/>
        <v>RRPHARINGEY MENTAL HEALTH</v>
      </c>
      <c r="AW1932" s="116" t="s">
        <v>4034</v>
      </c>
      <c r="AX1932" s="116" t="s">
        <v>4035</v>
      </c>
      <c r="AY1932" s="116" t="s">
        <v>4034</v>
      </c>
      <c r="AZ1932" s="116" t="s">
        <v>4035</v>
      </c>
      <c r="BA1932" s="116" t="str">
        <f t="shared" si="461"/>
        <v>RRP</v>
      </c>
    </row>
    <row r="1933" spans="48:53" ht="15" hidden="1" customHeight="1" x14ac:dyDescent="0.2">
      <c r="AV1933" s="115" t="str">
        <f t="shared" si="460"/>
        <v>RRPHAWTHORN UNIT</v>
      </c>
      <c r="AW1933" s="116" t="s">
        <v>4066</v>
      </c>
      <c r="AX1933" s="116" t="s">
        <v>4067</v>
      </c>
      <c r="AY1933" s="116" t="s">
        <v>4066</v>
      </c>
      <c r="AZ1933" s="116" t="s">
        <v>4067</v>
      </c>
      <c r="BA1933" s="116" t="str">
        <f t="shared" si="461"/>
        <v>RRP</v>
      </c>
    </row>
    <row r="1934" spans="48:53" hidden="1" x14ac:dyDescent="0.2">
      <c r="AV1934" s="115" t="str">
        <f t="shared" si="460"/>
        <v>RRPISLINGTON CANONBURY COMMUNITY MENTAL HEALTH</v>
      </c>
      <c r="AW1934" s="116" t="s">
        <v>4050</v>
      </c>
      <c r="AX1934" s="116" t="s">
        <v>4051</v>
      </c>
      <c r="AY1934" s="116" t="s">
        <v>4050</v>
      </c>
      <c r="AZ1934" s="116" t="s">
        <v>4051</v>
      </c>
      <c r="BA1934" s="116" t="str">
        <f t="shared" si="461"/>
        <v>RRP</v>
      </c>
    </row>
    <row r="1935" spans="48:53" ht="15" hidden="1" customHeight="1" x14ac:dyDescent="0.2">
      <c r="AV1935" s="115" t="str">
        <f t="shared" si="460"/>
        <v>RRPMIDAS</v>
      </c>
      <c r="AW1935" s="116" t="s">
        <v>4052</v>
      </c>
      <c r="AX1935" s="116" t="s">
        <v>4053</v>
      </c>
      <c r="AY1935" s="116" t="s">
        <v>4052</v>
      </c>
      <c r="AZ1935" s="116" t="s">
        <v>4053</v>
      </c>
      <c r="BA1935" s="116" t="str">
        <f t="shared" si="461"/>
        <v>RRP</v>
      </c>
    </row>
    <row r="1936" spans="48:53" hidden="1" x14ac:dyDescent="0.2">
      <c r="AV1936" s="115" t="str">
        <f t="shared" si="460"/>
        <v>RRPROYAL NATIONAL ORTHOPAEDIC HOSPITAL</v>
      </c>
      <c r="AW1936" s="116" t="s">
        <v>4054</v>
      </c>
      <c r="AX1936" s="116" t="s">
        <v>4055</v>
      </c>
      <c r="AY1936" s="116" t="s">
        <v>4054</v>
      </c>
      <c r="AZ1936" s="116" t="s">
        <v>4055</v>
      </c>
      <c r="BA1936" s="116" t="str">
        <f t="shared" si="461"/>
        <v>RRP</v>
      </c>
    </row>
    <row r="1937" spans="48:53" ht="12.75" hidden="1" customHeight="1" x14ac:dyDescent="0.2">
      <c r="AV1937" s="115" t="str">
        <f t="shared" si="460"/>
        <v>RRPSAFE</v>
      </c>
      <c r="AW1937" s="116" t="s">
        <v>4060</v>
      </c>
      <c r="AX1937" s="116" t="s">
        <v>4061</v>
      </c>
      <c r="AY1937" s="116" t="s">
        <v>4060</v>
      </c>
      <c r="AZ1937" s="116" t="s">
        <v>4061</v>
      </c>
      <c r="BA1937" s="116" t="str">
        <f t="shared" si="461"/>
        <v>RRP</v>
      </c>
    </row>
    <row r="1938" spans="48:53" hidden="1" x14ac:dyDescent="0.2">
      <c r="AV1938" s="115" t="str">
        <f t="shared" si="460"/>
        <v>RRPST ANN'S HOSPITAL</v>
      </c>
      <c r="AW1938" s="116" t="s">
        <v>4056</v>
      </c>
      <c r="AX1938" s="116" t="s">
        <v>2890</v>
      </c>
      <c r="AY1938" s="116" t="s">
        <v>4056</v>
      </c>
      <c r="AZ1938" s="116" t="s">
        <v>2890</v>
      </c>
      <c r="BA1938" s="116" t="str">
        <f t="shared" si="461"/>
        <v>RRP</v>
      </c>
    </row>
    <row r="1939" spans="48:53" ht="12.75" hidden="1" customHeight="1" x14ac:dyDescent="0.2">
      <c r="AV1939" s="115" t="str">
        <f t="shared" si="460"/>
        <v>RRPST MICHAEL'S HOSPITAL</v>
      </c>
      <c r="AW1939" s="116" t="s">
        <v>4057</v>
      </c>
      <c r="AX1939" s="116" t="s">
        <v>2663</v>
      </c>
      <c r="AY1939" s="116" t="s">
        <v>4057</v>
      </c>
      <c r="AZ1939" s="116" t="s">
        <v>2663</v>
      </c>
      <c r="BA1939" s="116" t="str">
        <f t="shared" si="461"/>
        <v>RRP</v>
      </c>
    </row>
    <row r="1940" spans="48:53" hidden="1" x14ac:dyDescent="0.2">
      <c r="AV1940" s="115" t="str">
        <f t="shared" si="460"/>
        <v>RRPTULIP (AOT)</v>
      </c>
      <c r="AW1940" s="116" t="s">
        <v>4058</v>
      </c>
      <c r="AX1940" s="116" t="s">
        <v>4059</v>
      </c>
      <c r="AY1940" s="116" t="s">
        <v>4058</v>
      </c>
      <c r="AZ1940" s="116" t="s">
        <v>4059</v>
      </c>
      <c r="BA1940" s="116" t="str">
        <f t="shared" si="461"/>
        <v>RRP</v>
      </c>
    </row>
    <row r="1941" spans="48:53" hidden="1" x14ac:dyDescent="0.2">
      <c r="AV1941" s="115" t="str">
        <f t="shared" si="460"/>
        <v>RRVHOSPITAL FOR TROPICAL DISEASES - RRVRH</v>
      </c>
      <c r="AW1941" s="116" t="s">
        <v>8033</v>
      </c>
      <c r="AX1941" s="116" t="s">
        <v>9446</v>
      </c>
      <c r="AY1941" s="116" t="s">
        <v>8033</v>
      </c>
      <c r="AZ1941" s="116" t="s">
        <v>9446</v>
      </c>
      <c r="BA1941" s="116" t="str">
        <f t="shared" si="461"/>
        <v>RRV</v>
      </c>
    </row>
    <row r="1942" spans="48:53" hidden="1" x14ac:dyDescent="0.2">
      <c r="AV1942" s="115" t="str">
        <f t="shared" si="460"/>
        <v>RRVNAT HOSP FOR NEURLGY &amp; NEUROSC. CHALFONT</v>
      </c>
      <c r="AW1942" s="116" t="s">
        <v>8757</v>
      </c>
      <c r="AX1942" s="116" t="s">
        <v>8758</v>
      </c>
      <c r="AY1942" s="116" t="s">
        <v>8757</v>
      </c>
      <c r="AZ1942" s="116" t="s">
        <v>8758</v>
      </c>
      <c r="BA1942" s="116" t="str">
        <f t="shared" si="461"/>
        <v>RRV</v>
      </c>
    </row>
    <row r="1943" spans="48:53" hidden="1" x14ac:dyDescent="0.2">
      <c r="AV1943" s="115" t="str">
        <f t="shared" si="460"/>
        <v>RRVNATIONAL HOSPITAL FOR NEUROLOGY AND NEUROSURGERY, QUEEN SQUARE - RRVNQ</v>
      </c>
      <c r="AW1943" s="116" t="s">
        <v>8034</v>
      </c>
      <c r="AX1943" s="116" t="s">
        <v>9447</v>
      </c>
      <c r="AY1943" s="116" t="s">
        <v>8034</v>
      </c>
      <c r="AZ1943" s="116" t="s">
        <v>9447</v>
      </c>
      <c r="BA1943" s="116" t="str">
        <f t="shared" si="461"/>
        <v>RRV</v>
      </c>
    </row>
    <row r="1944" spans="48:53" hidden="1" x14ac:dyDescent="0.2">
      <c r="AV1944" s="115" t="str">
        <f t="shared" si="460"/>
        <v>RRVROYAL NATIONAL THROAT, NOSE &amp; EAR HOSPITAL - RRVRN</v>
      </c>
      <c r="AW1944" s="116" t="s">
        <v>8035</v>
      </c>
      <c r="AX1944" s="116" t="s">
        <v>9448</v>
      </c>
      <c r="AY1944" s="116" t="s">
        <v>8035</v>
      </c>
      <c r="AZ1944" s="116" t="s">
        <v>9448</v>
      </c>
      <c r="BA1944" s="116" t="str">
        <f t="shared" si="461"/>
        <v>RRV</v>
      </c>
    </row>
    <row r="1945" spans="48:53" hidden="1" x14ac:dyDescent="0.2">
      <c r="AV1945" s="115" t="str">
        <f t="shared" si="460"/>
        <v>RRVTHE EASTMAN DENTAL HOSPITAL - RRVE1</v>
      </c>
      <c r="AW1945" s="116" t="s">
        <v>8036</v>
      </c>
      <c r="AX1945" s="116" t="s">
        <v>9449</v>
      </c>
      <c r="AY1945" s="116" t="s">
        <v>8036</v>
      </c>
      <c r="AZ1945" s="116" t="s">
        <v>9449</v>
      </c>
      <c r="BA1945" s="116" t="str">
        <f t="shared" si="461"/>
        <v>RRV</v>
      </c>
    </row>
    <row r="1946" spans="48:53" hidden="1" x14ac:dyDescent="0.2">
      <c r="AV1946" s="115" t="str">
        <f t="shared" si="460"/>
        <v>RRVTHE HEART HOSPITAL - RRV30</v>
      </c>
      <c r="AW1946" s="116" t="s">
        <v>8037</v>
      </c>
      <c r="AX1946" s="116" t="s">
        <v>9450</v>
      </c>
      <c r="AY1946" s="116" t="s">
        <v>8037</v>
      </c>
      <c r="AZ1946" s="116" t="s">
        <v>9450</v>
      </c>
      <c r="BA1946" s="116" t="str">
        <f t="shared" si="461"/>
        <v>RRV</v>
      </c>
    </row>
    <row r="1947" spans="48:53" hidden="1" x14ac:dyDescent="0.2">
      <c r="AV1947" s="115" t="str">
        <f t="shared" si="460"/>
        <v>RRVTHE ROYAL LONDON HOSPITAL FOR INTEGRATED MEDICINE - RRV60</v>
      </c>
      <c r="AW1947" s="116" t="s">
        <v>8038</v>
      </c>
      <c r="AX1947" s="116" t="s">
        <v>9451</v>
      </c>
      <c r="AY1947" s="116" t="s">
        <v>8038</v>
      </c>
      <c r="AZ1947" s="116" t="s">
        <v>9451</v>
      </c>
      <c r="BA1947" s="116" t="str">
        <f t="shared" si="461"/>
        <v>RRV</v>
      </c>
    </row>
    <row r="1948" spans="48:53" hidden="1" x14ac:dyDescent="0.2">
      <c r="AV1948" s="115" t="str">
        <f t="shared" si="460"/>
        <v>RRVUCH MACMILLAN CANCER CENTRE</v>
      </c>
      <c r="AW1948" s="116" t="s">
        <v>8759</v>
      </c>
      <c r="AX1948" s="116" t="s">
        <v>8760</v>
      </c>
      <c r="AY1948" s="116" t="s">
        <v>8759</v>
      </c>
      <c r="AZ1948" s="116" t="s">
        <v>8760</v>
      </c>
      <c r="BA1948" s="116" t="str">
        <f t="shared" si="461"/>
        <v>RRV</v>
      </c>
    </row>
    <row r="1949" spans="48:53" hidden="1" x14ac:dyDescent="0.2">
      <c r="AV1949" s="115" t="str">
        <f t="shared" si="460"/>
        <v>RRVUCLH OUTREACH: ASHFORD AND ST PETER'S HOSPITAL - RRV99</v>
      </c>
      <c r="AW1949" s="116" t="s">
        <v>8039</v>
      </c>
      <c r="AX1949" s="116" t="s">
        <v>9452</v>
      </c>
      <c r="AY1949" s="116" t="s">
        <v>8039</v>
      </c>
      <c r="AZ1949" s="116" t="s">
        <v>9452</v>
      </c>
      <c r="BA1949" s="116" t="str">
        <f t="shared" si="461"/>
        <v>RRV</v>
      </c>
    </row>
    <row r="1950" spans="48:53" hidden="1" x14ac:dyDescent="0.2">
      <c r="AV1950" s="115" t="str">
        <f t="shared" si="460"/>
        <v>RRVUCLH OUTREACH: ROYAL BERKSHIRE HOSPITAL - RRV97</v>
      </c>
      <c r="AW1950" s="116" t="s">
        <v>8040</v>
      </c>
      <c r="AX1950" s="116" t="s">
        <v>9453</v>
      </c>
      <c r="AY1950" s="116" t="s">
        <v>8040</v>
      </c>
      <c r="AZ1950" s="116" t="s">
        <v>9453</v>
      </c>
      <c r="BA1950" s="116" t="str">
        <f t="shared" si="461"/>
        <v>RRV</v>
      </c>
    </row>
    <row r="1951" spans="48:53" hidden="1" x14ac:dyDescent="0.2">
      <c r="AV1951" s="115" t="str">
        <f t="shared" si="460"/>
        <v>RRVUCLH OUTREACH: THE MARGARET CENTRE - RRV98</v>
      </c>
      <c r="AW1951" s="116" t="s">
        <v>8041</v>
      </c>
      <c r="AX1951" s="116" t="s">
        <v>9454</v>
      </c>
      <c r="AY1951" s="116" t="s">
        <v>8041</v>
      </c>
      <c r="AZ1951" s="116" t="s">
        <v>9454</v>
      </c>
      <c r="BA1951" s="116" t="str">
        <f t="shared" si="461"/>
        <v>RRV</v>
      </c>
    </row>
    <row r="1952" spans="48:53" hidden="1" x14ac:dyDescent="0.2">
      <c r="AV1952" s="115" t="str">
        <f t="shared" si="460"/>
        <v>RRVUCLH ROSENHEIM BUILDING</v>
      </c>
      <c r="AW1952" s="116" t="s">
        <v>8761</v>
      </c>
      <c r="AX1952" s="116" t="s">
        <v>8762</v>
      </c>
      <c r="AY1952" s="116" t="s">
        <v>8761</v>
      </c>
      <c r="AZ1952" s="116" t="s">
        <v>8762</v>
      </c>
      <c r="BA1952" s="116" t="str">
        <f t="shared" si="461"/>
        <v>RRV</v>
      </c>
    </row>
    <row r="1953" spans="48:53" hidden="1" x14ac:dyDescent="0.2">
      <c r="AV1953" s="115" t="str">
        <f t="shared" si="460"/>
        <v>RRVUNIVERSITY COLLEGE HOSPITAL - RRV03</v>
      </c>
      <c r="AW1953" s="116" t="s">
        <v>8042</v>
      </c>
      <c r="AX1953" s="116" t="s">
        <v>9455</v>
      </c>
      <c r="AY1953" s="116" t="s">
        <v>8042</v>
      </c>
      <c r="AZ1953" s="116" t="s">
        <v>9455</v>
      </c>
      <c r="BA1953" s="116" t="str">
        <f t="shared" si="461"/>
        <v>RRV</v>
      </c>
    </row>
    <row r="1954" spans="48:53" hidden="1" x14ac:dyDescent="0.2">
      <c r="AV1954" s="115" t="str">
        <f t="shared" si="460"/>
        <v>RRVUNIVERSITY COLLEGE HOSPITAL ELIZABETH GARRETT ANDERSON WING - RRV11</v>
      </c>
      <c r="AW1954" s="116" t="s">
        <v>8043</v>
      </c>
      <c r="AX1954" s="116" t="s">
        <v>9456</v>
      </c>
      <c r="AY1954" s="116" t="s">
        <v>8043</v>
      </c>
      <c r="AZ1954" s="116" t="s">
        <v>9456</v>
      </c>
      <c r="BA1954" s="116" t="str">
        <f t="shared" si="461"/>
        <v>RRV</v>
      </c>
    </row>
    <row r="1955" spans="48:53" hidden="1" x14ac:dyDescent="0.2">
      <c r="AV1955" s="115" t="str">
        <f t="shared" si="460"/>
        <v>RT1ACER WARD, HINCHINGBROOKE HOSPITAL</v>
      </c>
      <c r="AW1955" s="116" t="s">
        <v>1720</v>
      </c>
      <c r="AX1955" s="116" t="s">
        <v>1721</v>
      </c>
      <c r="AY1955" s="116" t="s">
        <v>1720</v>
      </c>
      <c r="AZ1955" s="116" t="s">
        <v>1721</v>
      </c>
      <c r="BA1955" s="116" t="str">
        <f t="shared" si="461"/>
        <v>RT1</v>
      </c>
    </row>
    <row r="1956" spans="48:53" hidden="1" x14ac:dyDescent="0.2">
      <c r="AV1956" s="115" t="str">
        <f t="shared" si="460"/>
        <v>RT1ADDENBROOKES HOSPITAL</v>
      </c>
      <c r="AW1956" s="116" t="s">
        <v>1724</v>
      </c>
      <c r="AX1956" s="116" t="s">
        <v>1725</v>
      </c>
      <c r="AY1956" s="116" t="s">
        <v>1724</v>
      </c>
      <c r="AZ1956" s="116" t="s">
        <v>1725</v>
      </c>
      <c r="BA1956" s="116" t="str">
        <f t="shared" si="461"/>
        <v>RT1</v>
      </c>
    </row>
    <row r="1957" spans="48:53" hidden="1" x14ac:dyDescent="0.2">
      <c r="AV1957" s="115" t="str">
        <f t="shared" si="460"/>
        <v>RT1ADOLESCENT UNIT</v>
      </c>
      <c r="AW1957" s="116" t="s">
        <v>1732</v>
      </c>
      <c r="AX1957" s="116" t="s">
        <v>1733</v>
      </c>
      <c r="AY1957" s="116" t="s">
        <v>1732</v>
      </c>
      <c r="AZ1957" s="116" t="s">
        <v>1733</v>
      </c>
      <c r="BA1957" s="116" t="str">
        <f t="shared" si="461"/>
        <v>RT1</v>
      </c>
    </row>
    <row r="1958" spans="48:53" hidden="1" x14ac:dyDescent="0.2">
      <c r="AV1958" s="115" t="str">
        <f t="shared" si="460"/>
        <v>RT1AMBERSIDE</v>
      </c>
      <c r="AW1958" s="116" t="s">
        <v>1708</v>
      </c>
      <c r="AX1958" s="116" t="s">
        <v>1709</v>
      </c>
      <c r="AY1958" s="116" t="s">
        <v>1708</v>
      </c>
      <c r="AZ1958" s="116" t="s">
        <v>1709</v>
      </c>
      <c r="BA1958" s="116" t="str">
        <f t="shared" si="461"/>
        <v>RT1</v>
      </c>
    </row>
    <row r="1959" spans="48:53" hidden="1" x14ac:dyDescent="0.2">
      <c r="AV1959" s="115" t="str">
        <f t="shared" si="460"/>
        <v>RT1BRUDENELL COMMUNITY HOME</v>
      </c>
      <c r="AW1959" s="116" t="s">
        <v>1682</v>
      </c>
      <c r="AX1959" s="116" t="s">
        <v>1683</v>
      </c>
      <c r="AY1959" s="116" t="s">
        <v>1682</v>
      </c>
      <c r="AZ1959" s="116" t="s">
        <v>1683</v>
      </c>
      <c r="BA1959" s="116" t="str">
        <f t="shared" si="461"/>
        <v>RT1</v>
      </c>
    </row>
    <row r="1960" spans="48:53" hidden="1" x14ac:dyDescent="0.2">
      <c r="AV1960" s="115" t="str">
        <f t="shared" si="460"/>
        <v>RT1CADS PETERBOROUGH</v>
      </c>
      <c r="AW1960" s="116" t="s">
        <v>1716</v>
      </c>
      <c r="AX1960" s="116" t="s">
        <v>1717</v>
      </c>
      <c r="AY1960" s="116" t="s">
        <v>1716</v>
      </c>
      <c r="AZ1960" s="116" t="s">
        <v>1717</v>
      </c>
      <c r="BA1960" s="116" t="str">
        <f t="shared" si="461"/>
        <v>RT1</v>
      </c>
    </row>
    <row r="1961" spans="48:53" hidden="1" x14ac:dyDescent="0.2">
      <c r="AV1961" s="115" t="str">
        <f t="shared" si="460"/>
        <v>RT1CAMBRIDGE COMWISE CDS</v>
      </c>
      <c r="AW1961" s="116" t="s">
        <v>1674</v>
      </c>
      <c r="AX1961" s="116" t="s">
        <v>1675</v>
      </c>
      <c r="AY1961" s="116" t="s">
        <v>1674</v>
      </c>
      <c r="AZ1961" s="116" t="s">
        <v>1675</v>
      </c>
      <c r="BA1961" s="116" t="str">
        <f t="shared" si="461"/>
        <v>RT1</v>
      </c>
    </row>
    <row r="1962" spans="48:53" hidden="1" x14ac:dyDescent="0.2">
      <c r="AV1962" s="115" t="str">
        <f t="shared" si="460"/>
        <v>RT1CAMBRIDGE DDS</v>
      </c>
      <c r="AW1962" s="116" t="s">
        <v>1726</v>
      </c>
      <c r="AX1962" s="116" t="s">
        <v>1727</v>
      </c>
      <c r="AY1962" s="116" t="s">
        <v>1726</v>
      </c>
      <c r="AZ1962" s="116" t="s">
        <v>1727</v>
      </c>
      <c r="BA1962" s="116" t="str">
        <f t="shared" si="461"/>
        <v>RT1</v>
      </c>
    </row>
    <row r="1963" spans="48:53" hidden="1" x14ac:dyDescent="0.2">
      <c r="AV1963" s="115" t="str">
        <f t="shared" si="460"/>
        <v>RT1CAMBRIDGE LD</v>
      </c>
      <c r="AW1963" s="116" t="s">
        <v>1728</v>
      </c>
      <c r="AX1963" s="116" t="s">
        <v>1729</v>
      </c>
      <c r="AY1963" s="116" t="s">
        <v>1728</v>
      </c>
      <c r="AZ1963" s="116" t="s">
        <v>1729</v>
      </c>
      <c r="BA1963" s="116" t="str">
        <f t="shared" si="461"/>
        <v>RT1</v>
      </c>
    </row>
    <row r="1964" spans="48:53" hidden="1" x14ac:dyDescent="0.2">
      <c r="AV1964" s="115" t="str">
        <f t="shared" si="460"/>
        <v>RT1CAMBRIDGE MARACIS CDS</v>
      </c>
      <c r="AW1964" s="116" t="s">
        <v>1678</v>
      </c>
      <c r="AX1964" s="116" t="s">
        <v>1679</v>
      </c>
      <c r="AY1964" s="116" t="s">
        <v>1678</v>
      </c>
      <c r="AZ1964" s="116" t="s">
        <v>1679</v>
      </c>
      <c r="BA1964" s="116" t="str">
        <f t="shared" si="461"/>
        <v>RT1</v>
      </c>
    </row>
    <row r="1965" spans="48:53" hidden="1" x14ac:dyDescent="0.2">
      <c r="AV1965" s="115" t="str">
        <f t="shared" si="460"/>
        <v>RT1CAMBRIDGE OPMH</v>
      </c>
      <c r="AW1965" s="116" t="s">
        <v>1734</v>
      </c>
      <c r="AX1965" s="116" t="s">
        <v>1735</v>
      </c>
      <c r="AY1965" s="116" t="s">
        <v>1734</v>
      </c>
      <c r="AZ1965" s="116" t="s">
        <v>1735</v>
      </c>
      <c r="BA1965" s="116" t="str">
        <f t="shared" si="461"/>
        <v>RT1</v>
      </c>
    </row>
    <row r="1966" spans="48:53" hidden="1" x14ac:dyDescent="0.2">
      <c r="AV1966" s="115" t="str">
        <f t="shared" si="460"/>
        <v>RT1CAMBRIDGESHIRE MST-CAN</v>
      </c>
      <c r="AW1966" s="116" t="s">
        <v>1783</v>
      </c>
      <c r="AX1966" s="116" t="s">
        <v>1784</v>
      </c>
      <c r="AY1966" s="116" t="s">
        <v>1783</v>
      </c>
      <c r="AZ1966" s="116" t="s">
        <v>1784</v>
      </c>
      <c r="BA1966" s="116" t="str">
        <f t="shared" si="461"/>
        <v>RT1</v>
      </c>
    </row>
    <row r="1967" spans="48:53" hidden="1" x14ac:dyDescent="0.2">
      <c r="AV1967" s="115" t="str">
        <f t="shared" si="460"/>
        <v>RT1CAMEO</v>
      </c>
      <c r="AW1967" s="116" t="s">
        <v>1752</v>
      </c>
      <c r="AX1967" s="116" t="s">
        <v>1753</v>
      </c>
      <c r="AY1967" s="116" t="s">
        <v>1752</v>
      </c>
      <c r="AZ1967" s="116" t="s">
        <v>1753</v>
      </c>
      <c r="BA1967" s="116" t="str">
        <f t="shared" si="461"/>
        <v>RT1</v>
      </c>
    </row>
    <row r="1968" spans="48:53" hidden="1" x14ac:dyDescent="0.2">
      <c r="AV1968" s="115" t="str">
        <f t="shared" si="460"/>
        <v>RT1COBWEBS</v>
      </c>
      <c r="AW1968" s="116" t="s">
        <v>1710</v>
      </c>
      <c r="AX1968" s="116" t="s">
        <v>1711</v>
      </c>
      <c r="AY1968" s="116" t="s">
        <v>1710</v>
      </c>
      <c r="AZ1968" s="116" t="s">
        <v>1711</v>
      </c>
      <c r="BA1968" s="116" t="str">
        <f t="shared" si="461"/>
        <v>RT1</v>
      </c>
    </row>
    <row r="1969" spans="48:53" hidden="1" x14ac:dyDescent="0.2">
      <c r="AV1969" s="115" t="str">
        <f t="shared" si="460"/>
        <v>RT1COMMUNITY ALCOHOL AND DRUGS</v>
      </c>
      <c r="AW1969" s="116" t="s">
        <v>1692</v>
      </c>
      <c r="AX1969" s="116" t="s">
        <v>1693</v>
      </c>
      <c r="AY1969" s="116" t="s">
        <v>1692</v>
      </c>
      <c r="AZ1969" s="116" t="s">
        <v>1693</v>
      </c>
      <c r="BA1969" s="116" t="str">
        <f t="shared" si="461"/>
        <v>RT1</v>
      </c>
    </row>
    <row r="1970" spans="48:53" hidden="1" x14ac:dyDescent="0.2">
      <c r="AV1970" s="115" t="str">
        <f t="shared" si="460"/>
        <v>RT1CPC1</v>
      </c>
      <c r="AW1970" s="116" t="s">
        <v>1785</v>
      </c>
      <c r="AX1970" s="116" t="s">
        <v>1786</v>
      </c>
      <c r="AY1970" s="116" t="s">
        <v>1785</v>
      </c>
      <c r="AZ1970" s="116" t="s">
        <v>1786</v>
      </c>
      <c r="BA1970" s="116" t="str">
        <f t="shared" si="461"/>
        <v>RT1</v>
      </c>
    </row>
    <row r="1971" spans="48:53" hidden="1" x14ac:dyDescent="0.2">
      <c r="AV1971" s="115" t="str">
        <f t="shared" ref="AV1971:AV2034" si="462">CONCATENATE(LEFT(AW1971, 3),AX1971)</f>
        <v>RT1CROYLANDS</v>
      </c>
      <c r="AW1971" s="116" t="s">
        <v>1712</v>
      </c>
      <c r="AX1971" s="116" t="s">
        <v>1713</v>
      </c>
      <c r="AY1971" s="116" t="s">
        <v>1712</v>
      </c>
      <c r="AZ1971" s="116" t="s">
        <v>1713</v>
      </c>
      <c r="BA1971" s="116" t="str">
        <f t="shared" ref="BA1971:BA2034" si="463">LEFT(AY1971,3)</f>
        <v>RT1</v>
      </c>
    </row>
    <row r="1972" spans="48:53" hidden="1" x14ac:dyDescent="0.2">
      <c r="AV1972" s="115" t="str">
        <f t="shared" si="462"/>
        <v>RT1DARWIN NURSERY, PROSPECT FARM</v>
      </c>
      <c r="AW1972" s="116" t="s">
        <v>1706</v>
      </c>
      <c r="AX1972" s="116" t="s">
        <v>1707</v>
      </c>
      <c r="AY1972" s="116" t="s">
        <v>1706</v>
      </c>
      <c r="AZ1972" s="116" t="s">
        <v>1707</v>
      </c>
      <c r="BA1972" s="116" t="str">
        <f t="shared" si="463"/>
        <v>RT1</v>
      </c>
    </row>
    <row r="1973" spans="48:53" hidden="1" x14ac:dyDescent="0.2">
      <c r="AV1973" s="115" t="str">
        <f t="shared" si="462"/>
        <v>RT1DODDINGTON HOSPITAL</v>
      </c>
      <c r="AW1973" s="116" t="s">
        <v>1768</v>
      </c>
      <c r="AX1973" s="116" t="s">
        <v>1769</v>
      </c>
      <c r="AY1973" s="116" t="s">
        <v>1768</v>
      </c>
      <c r="AZ1973" s="116" t="s">
        <v>1769</v>
      </c>
      <c r="BA1973" s="116" t="str">
        <f t="shared" si="463"/>
        <v>RT1</v>
      </c>
    </row>
    <row r="1974" spans="48:53" hidden="1" x14ac:dyDescent="0.2">
      <c r="AV1974" s="115" t="str">
        <f t="shared" si="462"/>
        <v>RT1E CAMBS AND FENLAND CDT</v>
      </c>
      <c r="AW1974" s="116" t="s">
        <v>1756</v>
      </c>
      <c r="AX1974" s="116" t="s">
        <v>1757</v>
      </c>
      <c r="AY1974" s="116" t="s">
        <v>1756</v>
      </c>
      <c r="AZ1974" s="116" t="s">
        <v>1757</v>
      </c>
      <c r="BA1974" s="116" t="str">
        <f t="shared" si="463"/>
        <v>RT1</v>
      </c>
    </row>
    <row r="1975" spans="48:53" hidden="1" x14ac:dyDescent="0.2">
      <c r="AV1975" s="115" t="str">
        <f t="shared" si="462"/>
        <v>RT1E CAMBS AND FENLAND LD</v>
      </c>
      <c r="AW1975" s="116" t="s">
        <v>1758</v>
      </c>
      <c r="AX1975" s="116" t="s">
        <v>1759</v>
      </c>
      <c r="AY1975" s="116" t="s">
        <v>1758</v>
      </c>
      <c r="AZ1975" s="116" t="s">
        <v>1759</v>
      </c>
      <c r="BA1975" s="116" t="str">
        <f t="shared" si="463"/>
        <v>RT1</v>
      </c>
    </row>
    <row r="1976" spans="48:53" hidden="1" x14ac:dyDescent="0.2">
      <c r="AV1976" s="115" t="str">
        <f t="shared" si="462"/>
        <v>RT1E CAMBS AND FENLAND OPMH</v>
      </c>
      <c r="AW1976" s="116" t="s">
        <v>1754</v>
      </c>
      <c r="AX1976" s="116" t="s">
        <v>1755</v>
      </c>
      <c r="AY1976" s="116" t="s">
        <v>1754</v>
      </c>
      <c r="AZ1976" s="116" t="s">
        <v>1755</v>
      </c>
      <c r="BA1976" s="116" t="str">
        <f t="shared" si="463"/>
        <v>RT1</v>
      </c>
    </row>
    <row r="1977" spans="48:53" hidden="1" x14ac:dyDescent="0.2">
      <c r="AV1977" s="115" t="str">
        <f t="shared" si="462"/>
        <v>RT1EDWARD JENNER UNIT</v>
      </c>
      <c r="AW1977" s="116" t="s">
        <v>1696</v>
      </c>
      <c r="AX1977" s="116" t="s">
        <v>1697</v>
      </c>
      <c r="AY1977" s="116" t="s">
        <v>1696</v>
      </c>
      <c r="AZ1977" s="116" t="s">
        <v>1697</v>
      </c>
      <c r="BA1977" s="116" t="str">
        <f t="shared" si="463"/>
        <v>RT1</v>
      </c>
    </row>
    <row r="1978" spans="48:53" hidden="1" x14ac:dyDescent="0.2">
      <c r="AV1978" s="115" t="str">
        <f t="shared" si="462"/>
        <v>RT1FENLAND AOT</v>
      </c>
      <c r="AW1978" s="116" t="s">
        <v>1781</v>
      </c>
      <c r="AX1978" s="116" t="s">
        <v>1782</v>
      </c>
      <c r="AY1978" s="116" t="s">
        <v>1781</v>
      </c>
      <c r="AZ1978" s="116" t="s">
        <v>1782</v>
      </c>
      <c r="BA1978" s="116" t="str">
        <f t="shared" si="463"/>
        <v>RT1</v>
      </c>
    </row>
    <row r="1979" spans="48:53" hidden="1" x14ac:dyDescent="0.2">
      <c r="AV1979" s="115" t="str">
        <f t="shared" si="462"/>
        <v>RT1FULBOURN HOSPITAL</v>
      </c>
      <c r="AW1979" s="116" t="s">
        <v>1686</v>
      </c>
      <c r="AX1979" s="116" t="s">
        <v>1687</v>
      </c>
      <c r="AY1979" s="116" t="s">
        <v>1686</v>
      </c>
      <c r="AZ1979" s="116" t="s">
        <v>1687</v>
      </c>
      <c r="BA1979" s="116" t="str">
        <f t="shared" si="463"/>
        <v>RT1</v>
      </c>
    </row>
    <row r="1980" spans="48:53" hidden="1" x14ac:dyDescent="0.2">
      <c r="AV1980" s="115" t="str">
        <f t="shared" si="462"/>
        <v>RT1HAWTHORN DAY THERAPY</v>
      </c>
      <c r="AW1980" s="116" t="s">
        <v>1787</v>
      </c>
      <c r="AX1980" s="116" t="s">
        <v>1788</v>
      </c>
      <c r="AY1980" s="116" t="s">
        <v>1787</v>
      </c>
      <c r="AZ1980" s="116" t="s">
        <v>1788</v>
      </c>
      <c r="BA1980" s="116" t="str">
        <f t="shared" si="463"/>
        <v>RT1</v>
      </c>
    </row>
    <row r="1981" spans="48:53" hidden="1" x14ac:dyDescent="0.2">
      <c r="AV1981" s="115" t="str">
        <f t="shared" si="462"/>
        <v>RT1HAWTHORN WARD, HINCHINGBROOKE HOSPITAL</v>
      </c>
      <c r="AW1981" s="116" t="s">
        <v>1722</v>
      </c>
      <c r="AX1981" s="116" t="s">
        <v>1723</v>
      </c>
      <c r="AY1981" s="116" t="s">
        <v>1722</v>
      </c>
      <c r="AZ1981" s="116" t="s">
        <v>1723</v>
      </c>
      <c r="BA1981" s="116" t="str">
        <f t="shared" si="463"/>
        <v>RT1</v>
      </c>
    </row>
    <row r="1982" spans="48:53" hidden="1" x14ac:dyDescent="0.2">
      <c r="AV1982" s="115" t="str">
        <f t="shared" si="462"/>
        <v>RT1HEREWARD HALL</v>
      </c>
      <c r="AW1982" s="116" t="s">
        <v>1776</v>
      </c>
      <c r="AX1982" s="116" t="s">
        <v>1777</v>
      </c>
      <c r="AY1982" s="116" t="s">
        <v>1776</v>
      </c>
      <c r="AZ1982" s="116" t="s">
        <v>1777</v>
      </c>
      <c r="BA1982" s="116" t="str">
        <f t="shared" si="463"/>
        <v>RT1</v>
      </c>
    </row>
    <row r="1983" spans="48:53" hidden="1" x14ac:dyDescent="0.2">
      <c r="AV1983" s="115" t="str">
        <f t="shared" si="462"/>
        <v>RT1HUNTINGDON CDS</v>
      </c>
      <c r="AW1983" s="116" t="s">
        <v>1680</v>
      </c>
      <c r="AX1983" s="116" t="s">
        <v>1681</v>
      </c>
      <c r="AY1983" s="116" t="s">
        <v>1680</v>
      </c>
      <c r="AZ1983" s="116" t="s">
        <v>1681</v>
      </c>
      <c r="BA1983" s="116" t="str">
        <f t="shared" si="463"/>
        <v>RT1</v>
      </c>
    </row>
    <row r="1984" spans="48:53" hidden="1" x14ac:dyDescent="0.2">
      <c r="AV1984" s="115" t="str">
        <f t="shared" si="462"/>
        <v>RT1HUNTINGDON DASH</v>
      </c>
      <c r="AW1984" s="116" t="s">
        <v>1738</v>
      </c>
      <c r="AX1984" s="116" t="s">
        <v>1739</v>
      </c>
      <c r="AY1984" s="116" t="s">
        <v>1738</v>
      </c>
      <c r="AZ1984" s="116" t="s">
        <v>1739</v>
      </c>
      <c r="BA1984" s="116" t="str">
        <f t="shared" si="463"/>
        <v>RT1</v>
      </c>
    </row>
    <row r="1985" spans="48:53" hidden="1" x14ac:dyDescent="0.2">
      <c r="AV1985" s="115" t="str">
        <f t="shared" si="462"/>
        <v>RT1HUNTINGDON DTTO</v>
      </c>
      <c r="AW1985" s="116" t="s">
        <v>1742</v>
      </c>
      <c r="AX1985" s="116" t="s">
        <v>1743</v>
      </c>
      <c r="AY1985" s="116" t="s">
        <v>1742</v>
      </c>
      <c r="AZ1985" s="116" t="s">
        <v>1743</v>
      </c>
      <c r="BA1985" s="116" t="str">
        <f t="shared" si="463"/>
        <v>RT1</v>
      </c>
    </row>
    <row r="1986" spans="48:53" hidden="1" x14ac:dyDescent="0.2">
      <c r="AV1986" s="115" t="str">
        <f t="shared" si="462"/>
        <v>RT1HUNTINGDON LD</v>
      </c>
      <c r="AW1986" s="116" t="s">
        <v>1740</v>
      </c>
      <c r="AX1986" s="116" t="s">
        <v>1741</v>
      </c>
      <c r="AY1986" s="116" t="s">
        <v>1740</v>
      </c>
      <c r="AZ1986" s="116" t="s">
        <v>1741</v>
      </c>
      <c r="BA1986" s="116" t="str">
        <f t="shared" si="463"/>
        <v>RT1</v>
      </c>
    </row>
    <row r="1987" spans="48:53" hidden="1" x14ac:dyDescent="0.2">
      <c r="AV1987" s="115" t="str">
        <f t="shared" si="462"/>
        <v>RT1HUNTINGDON OPMH</v>
      </c>
      <c r="AW1987" s="116" t="s">
        <v>1736</v>
      </c>
      <c r="AX1987" s="116" t="s">
        <v>1737</v>
      </c>
      <c r="AY1987" s="116" t="s">
        <v>1736</v>
      </c>
      <c r="AZ1987" s="116" t="s">
        <v>1737</v>
      </c>
      <c r="BA1987" s="116" t="str">
        <f t="shared" si="463"/>
        <v>RT1</v>
      </c>
    </row>
    <row r="1988" spans="48:53" hidden="1" x14ac:dyDescent="0.2">
      <c r="AV1988" s="115" t="str">
        <f t="shared" si="462"/>
        <v>RT1IDA DARWIN HOSPITAL</v>
      </c>
      <c r="AW1988" s="116" t="s">
        <v>1688</v>
      </c>
      <c r="AX1988" s="116" t="s">
        <v>1689</v>
      </c>
      <c r="AY1988" s="116" t="s">
        <v>1688</v>
      </c>
      <c r="AZ1988" s="116" t="s">
        <v>1689</v>
      </c>
      <c r="BA1988" s="116" t="str">
        <f t="shared" si="463"/>
        <v>RT1</v>
      </c>
    </row>
    <row r="1989" spans="48:53" ht="15" hidden="1" x14ac:dyDescent="0.25">
      <c r="AV1989" s="115" t="str">
        <f t="shared" si="462"/>
        <v>RT1INTERMEDIATE CARE UNIT</v>
      </c>
      <c r="AW1989" s="117" t="s">
        <v>9990</v>
      </c>
      <c r="AX1989" s="117" t="s">
        <v>7156</v>
      </c>
      <c r="AY1989" s="117" t="s">
        <v>9990</v>
      </c>
      <c r="AZ1989" s="117" t="s">
        <v>7156</v>
      </c>
      <c r="BA1989" s="116" t="str">
        <f t="shared" si="463"/>
        <v>RT1</v>
      </c>
    </row>
    <row r="1990" spans="48:53" hidden="1" x14ac:dyDescent="0.2">
      <c r="AV1990" s="115" t="str">
        <f t="shared" si="462"/>
        <v>RT1LITTLE GABLES</v>
      </c>
      <c r="AW1990" s="116" t="s">
        <v>1698</v>
      </c>
      <c r="AX1990" s="116" t="s">
        <v>1699</v>
      </c>
      <c r="AY1990" s="116" t="s">
        <v>1698</v>
      </c>
      <c r="AZ1990" s="116" t="s">
        <v>1699</v>
      </c>
      <c r="BA1990" s="116" t="str">
        <f t="shared" si="463"/>
        <v>RT1</v>
      </c>
    </row>
    <row r="1991" spans="48:53" ht="15" hidden="1" x14ac:dyDescent="0.25">
      <c r="AV1991" s="115" t="str">
        <f t="shared" si="462"/>
        <v>RT1LORD BYRON WARD</v>
      </c>
      <c r="AW1991" s="117" t="s">
        <v>9991</v>
      </c>
      <c r="AX1991" s="117" t="s">
        <v>9992</v>
      </c>
      <c r="AY1991" s="117" t="s">
        <v>9991</v>
      </c>
      <c r="AZ1991" s="117" t="s">
        <v>9992</v>
      </c>
      <c r="BA1991" s="116" t="str">
        <f t="shared" si="463"/>
        <v>RT1</v>
      </c>
    </row>
    <row r="1992" spans="48:53" hidden="1" x14ac:dyDescent="0.2">
      <c r="AV1992" s="115" t="str">
        <f t="shared" si="462"/>
        <v>RT1MARU</v>
      </c>
      <c r="AW1992" s="116" t="s">
        <v>1750</v>
      </c>
      <c r="AX1992" s="116" t="s">
        <v>1751</v>
      </c>
      <c r="AY1992" s="116" t="s">
        <v>1750</v>
      </c>
      <c r="AZ1992" s="116" t="s">
        <v>1751</v>
      </c>
      <c r="BA1992" s="116" t="str">
        <f t="shared" si="463"/>
        <v>RT1</v>
      </c>
    </row>
    <row r="1993" spans="48:53" hidden="1" x14ac:dyDescent="0.2">
      <c r="AV1993" s="115" t="str">
        <f t="shared" si="462"/>
        <v>RT1MENTAL HEALTH UNIT</v>
      </c>
      <c r="AW1993" s="116" t="s">
        <v>1780</v>
      </c>
      <c r="AX1993" s="116" t="s">
        <v>1467</v>
      </c>
      <c r="AY1993" s="116" t="s">
        <v>1780</v>
      </c>
      <c r="AZ1993" s="116" t="s">
        <v>1467</v>
      </c>
      <c r="BA1993" s="116" t="str">
        <f t="shared" si="463"/>
        <v>RT1</v>
      </c>
    </row>
    <row r="1994" spans="48:53" hidden="1" x14ac:dyDescent="0.2">
      <c r="AV1994" s="115" t="str">
        <f t="shared" si="462"/>
        <v>RT1MOORLANDS RESIDENTIAL HOME</v>
      </c>
      <c r="AW1994" s="116" t="s">
        <v>1774</v>
      </c>
      <c r="AX1994" s="116" t="s">
        <v>1775</v>
      </c>
      <c r="AY1994" s="116" t="s">
        <v>1774</v>
      </c>
      <c r="AZ1994" s="116" t="s">
        <v>1775</v>
      </c>
      <c r="BA1994" s="116" t="str">
        <f t="shared" si="463"/>
        <v>RT1</v>
      </c>
    </row>
    <row r="1995" spans="48:53" hidden="1" x14ac:dyDescent="0.2">
      <c r="AV1995" s="115" t="str">
        <f t="shared" si="462"/>
        <v>RT1NEW COTTAGES DAY HOSPITAL</v>
      </c>
      <c r="AW1995" s="116" t="s">
        <v>1760</v>
      </c>
      <c r="AX1995" s="116" t="s">
        <v>1761</v>
      </c>
      <c r="AY1995" s="116" t="s">
        <v>1760</v>
      </c>
      <c r="AZ1995" s="116" t="s">
        <v>1761</v>
      </c>
      <c r="BA1995" s="116" t="str">
        <f t="shared" si="463"/>
        <v>RT1</v>
      </c>
    </row>
    <row r="1996" spans="48:53" hidden="1" x14ac:dyDescent="0.2">
      <c r="AV1996" s="115" t="str">
        <f t="shared" si="462"/>
        <v>RT1NORTH CAMBRIDGESHIRE HOSPITAL</v>
      </c>
      <c r="AW1996" s="116" t="s">
        <v>1718</v>
      </c>
      <c r="AX1996" s="116" t="s">
        <v>1719</v>
      </c>
      <c r="AY1996" s="116" t="s">
        <v>1718</v>
      </c>
      <c r="AZ1996" s="116" t="s">
        <v>1719</v>
      </c>
      <c r="BA1996" s="116" t="str">
        <f t="shared" si="463"/>
        <v>RT1</v>
      </c>
    </row>
    <row r="1997" spans="48:53" hidden="1" x14ac:dyDescent="0.2">
      <c r="AV1997" s="115" t="str">
        <f t="shared" si="462"/>
        <v>RT1PETERBOROUGH CDS</v>
      </c>
      <c r="AW1997" s="116" t="s">
        <v>1676</v>
      </c>
      <c r="AX1997" s="116" t="s">
        <v>1677</v>
      </c>
      <c r="AY1997" s="116" t="s">
        <v>1676</v>
      </c>
      <c r="AZ1997" s="116" t="s">
        <v>1677</v>
      </c>
      <c r="BA1997" s="116" t="str">
        <f t="shared" si="463"/>
        <v>RT1</v>
      </c>
    </row>
    <row r="1998" spans="48:53" hidden="1" x14ac:dyDescent="0.2">
      <c r="AV1998" s="115" t="str">
        <f t="shared" si="462"/>
        <v>RT1PETERBOROUGH CDT</v>
      </c>
      <c r="AW1998" s="116" t="s">
        <v>1746</v>
      </c>
      <c r="AX1998" s="116" t="s">
        <v>1747</v>
      </c>
      <c r="AY1998" s="116" t="s">
        <v>1746</v>
      </c>
      <c r="AZ1998" s="116" t="s">
        <v>1747</v>
      </c>
      <c r="BA1998" s="116" t="str">
        <f t="shared" si="463"/>
        <v>RT1</v>
      </c>
    </row>
    <row r="1999" spans="48:53" hidden="1" x14ac:dyDescent="0.2">
      <c r="AV1999" s="115" t="str">
        <f t="shared" si="462"/>
        <v>RT1PETERBOROUGH DISTRICT HOSPITAL</v>
      </c>
      <c r="AW1999" s="116" t="s">
        <v>1770</v>
      </c>
      <c r="AX1999" s="116" t="s">
        <v>1771</v>
      </c>
      <c r="AY1999" s="116" t="s">
        <v>1770</v>
      </c>
      <c r="AZ1999" s="116" t="s">
        <v>1771</v>
      </c>
      <c r="BA1999" s="116" t="str">
        <f t="shared" si="463"/>
        <v>RT1</v>
      </c>
    </row>
    <row r="2000" spans="48:53" hidden="1" x14ac:dyDescent="0.2">
      <c r="AV2000" s="115" t="str">
        <f t="shared" si="462"/>
        <v>RT1PETERBOROUGH LD</v>
      </c>
      <c r="AW2000" s="116" t="s">
        <v>1748</v>
      </c>
      <c r="AX2000" s="116" t="s">
        <v>1749</v>
      </c>
      <c r="AY2000" s="116" t="s">
        <v>1748</v>
      </c>
      <c r="AZ2000" s="116" t="s">
        <v>1749</v>
      </c>
      <c r="BA2000" s="116" t="str">
        <f t="shared" si="463"/>
        <v>RT1</v>
      </c>
    </row>
    <row r="2001" spans="48:53" hidden="1" x14ac:dyDescent="0.2">
      <c r="AV2001" s="115" t="str">
        <f t="shared" si="462"/>
        <v>RT1PETERBOROUGH OPMH</v>
      </c>
      <c r="AW2001" s="116" t="s">
        <v>1744</v>
      </c>
      <c r="AX2001" s="116" t="s">
        <v>1745</v>
      </c>
      <c r="AY2001" s="116" t="s">
        <v>1744</v>
      </c>
      <c r="AZ2001" s="116" t="s">
        <v>1745</v>
      </c>
      <c r="BA2001" s="116" t="str">
        <f t="shared" si="463"/>
        <v>RT1</v>
      </c>
    </row>
    <row r="2002" spans="48:53" hidden="1" x14ac:dyDescent="0.2">
      <c r="AV2002" s="115" t="str">
        <f t="shared" si="462"/>
        <v>RT1PRINCESS OF WALES HOSPITAL</v>
      </c>
      <c r="AW2002" s="116" t="s">
        <v>1762</v>
      </c>
      <c r="AX2002" s="116" t="s">
        <v>1763</v>
      </c>
      <c r="AY2002" s="116" t="s">
        <v>1762</v>
      </c>
      <c r="AZ2002" s="116" t="s">
        <v>1763</v>
      </c>
      <c r="BA2002" s="116" t="str">
        <f t="shared" si="463"/>
        <v>RT1</v>
      </c>
    </row>
    <row r="2003" spans="48:53" hidden="1" x14ac:dyDescent="0.2">
      <c r="AV2003" s="115" t="str">
        <f t="shared" si="462"/>
        <v>RT1QUY WATER FARM</v>
      </c>
      <c r="AW2003" s="116" t="s">
        <v>1772</v>
      </c>
      <c r="AX2003" s="116" t="s">
        <v>1773</v>
      </c>
      <c r="AY2003" s="116" t="s">
        <v>1772</v>
      </c>
      <c r="AZ2003" s="116" t="s">
        <v>1773</v>
      </c>
      <c r="BA2003" s="116" t="str">
        <f t="shared" si="463"/>
        <v>RT1</v>
      </c>
    </row>
    <row r="2004" spans="48:53" hidden="1" x14ac:dyDescent="0.2">
      <c r="AV2004" s="115" t="str">
        <f t="shared" si="462"/>
        <v>RT1REEPHAM COMMUNITY HOME</v>
      </c>
      <c r="AW2004" s="116" t="s">
        <v>1684</v>
      </c>
      <c r="AX2004" s="116" t="s">
        <v>1685</v>
      </c>
      <c r="AY2004" s="116" t="s">
        <v>1684</v>
      </c>
      <c r="AZ2004" s="116" t="s">
        <v>1685</v>
      </c>
      <c r="BA2004" s="116" t="str">
        <f t="shared" si="463"/>
        <v>RT1</v>
      </c>
    </row>
    <row r="2005" spans="48:53" hidden="1" x14ac:dyDescent="0.2">
      <c r="AV2005" s="115" t="str">
        <f t="shared" si="462"/>
        <v>RT1SAFFRON WALDON COMMUNITY HOSPITAL</v>
      </c>
      <c r="AW2005" s="116" t="s">
        <v>1778</v>
      </c>
      <c r="AX2005" s="116" t="s">
        <v>1779</v>
      </c>
      <c r="AY2005" s="116" t="s">
        <v>1778</v>
      </c>
      <c r="AZ2005" s="116" t="s">
        <v>1779</v>
      </c>
      <c r="BA2005" s="116" t="str">
        <f t="shared" si="463"/>
        <v>RT1</v>
      </c>
    </row>
    <row r="2006" spans="48:53" hidden="1" x14ac:dyDescent="0.2">
      <c r="AV2006" s="115" t="str">
        <f t="shared" si="462"/>
        <v>RT1ST JOHNS</v>
      </c>
      <c r="AW2006" s="116" t="s">
        <v>1764</v>
      </c>
      <c r="AX2006" s="116" t="s">
        <v>1765</v>
      </c>
      <c r="AY2006" s="116" t="s">
        <v>1764</v>
      </c>
      <c r="AZ2006" s="116" t="s">
        <v>1765</v>
      </c>
      <c r="BA2006" s="116" t="str">
        <f t="shared" si="463"/>
        <v>RT1</v>
      </c>
    </row>
    <row r="2007" spans="48:53" hidden="1" x14ac:dyDescent="0.2">
      <c r="AV2007" s="115" t="str">
        <f t="shared" si="462"/>
        <v>RT1THE CEDARS</v>
      </c>
      <c r="AW2007" s="116" t="s">
        <v>1700</v>
      </c>
      <c r="AX2007" s="116" t="s">
        <v>1701</v>
      </c>
      <c r="AY2007" s="116" t="s">
        <v>1700</v>
      </c>
      <c r="AZ2007" s="116" t="s">
        <v>1701</v>
      </c>
      <c r="BA2007" s="116" t="str">
        <f t="shared" si="463"/>
        <v>RT1</v>
      </c>
    </row>
    <row r="2008" spans="48:53" hidden="1" x14ac:dyDescent="0.2">
      <c r="AV2008" s="115" t="str">
        <f t="shared" si="462"/>
        <v>RT1THE CROFT CHILDRENS UNIT</v>
      </c>
      <c r="AW2008" s="116" t="s">
        <v>1730</v>
      </c>
      <c r="AX2008" s="116" t="s">
        <v>1731</v>
      </c>
      <c r="AY2008" s="116" t="s">
        <v>1730</v>
      </c>
      <c r="AZ2008" s="116" t="s">
        <v>1731</v>
      </c>
      <c r="BA2008" s="116" t="str">
        <f t="shared" si="463"/>
        <v>RT1</v>
      </c>
    </row>
    <row r="2009" spans="48:53" hidden="1" x14ac:dyDescent="0.2">
      <c r="AV2009" s="115" t="str">
        <f t="shared" si="462"/>
        <v>RT1THE GABLES</v>
      </c>
      <c r="AW2009" s="116" t="s">
        <v>1702</v>
      </c>
      <c r="AX2009" s="116" t="s">
        <v>1703</v>
      </c>
      <c r="AY2009" s="116" t="s">
        <v>1702</v>
      </c>
      <c r="AZ2009" s="116" t="s">
        <v>1703</v>
      </c>
      <c r="BA2009" s="116" t="str">
        <f t="shared" si="463"/>
        <v>RT1</v>
      </c>
    </row>
    <row r="2010" spans="48:53" hidden="1" x14ac:dyDescent="0.2">
      <c r="AV2010" s="115" t="str">
        <f t="shared" si="462"/>
        <v>RT1THE LAURELS</v>
      </c>
      <c r="AW2010" s="116" t="s">
        <v>1766</v>
      </c>
      <c r="AX2010" s="116" t="s">
        <v>1767</v>
      </c>
      <c r="AY2010" s="116" t="s">
        <v>1766</v>
      </c>
      <c r="AZ2010" s="116" t="s">
        <v>1767</v>
      </c>
      <c r="BA2010" s="116" t="str">
        <f t="shared" si="463"/>
        <v>RT1</v>
      </c>
    </row>
    <row r="2011" spans="48:53" hidden="1" x14ac:dyDescent="0.2">
      <c r="AV2011" s="115" t="str">
        <f t="shared" si="462"/>
        <v>RT1THE PINES</v>
      </c>
      <c r="AW2011" s="116" t="s">
        <v>1704</v>
      </c>
      <c r="AX2011" s="116" t="s">
        <v>1705</v>
      </c>
      <c r="AY2011" s="116" t="s">
        <v>1704</v>
      </c>
      <c r="AZ2011" s="116" t="s">
        <v>1705</v>
      </c>
      <c r="BA2011" s="116" t="str">
        <f t="shared" si="463"/>
        <v>RT1</v>
      </c>
    </row>
    <row r="2012" spans="48:53" hidden="1" x14ac:dyDescent="0.2">
      <c r="AV2012" s="115" t="str">
        <f t="shared" si="462"/>
        <v>RT1THE WETHERALLS</v>
      </c>
      <c r="AW2012" s="116" t="s">
        <v>1714</v>
      </c>
      <c r="AX2012" s="116" t="s">
        <v>1715</v>
      </c>
      <c r="AY2012" s="116" t="s">
        <v>1714</v>
      </c>
      <c r="AZ2012" s="116" t="s">
        <v>1715</v>
      </c>
      <c r="BA2012" s="116" t="str">
        <f t="shared" si="463"/>
        <v>RT1</v>
      </c>
    </row>
    <row r="2013" spans="48:53" hidden="1" x14ac:dyDescent="0.2">
      <c r="AV2013" s="115" t="str">
        <f t="shared" si="462"/>
        <v>RT1WARDS 1, 4 &amp; 5</v>
      </c>
      <c r="AW2013" s="116" t="s">
        <v>1694</v>
      </c>
      <c r="AX2013" s="116" t="s">
        <v>1695</v>
      </c>
      <c r="AY2013" s="116" t="s">
        <v>1694</v>
      </c>
      <c r="AZ2013" s="116" t="s">
        <v>1695</v>
      </c>
      <c r="BA2013" s="116" t="str">
        <f t="shared" si="463"/>
        <v>RT1</v>
      </c>
    </row>
    <row r="2014" spans="48:53" hidden="1" x14ac:dyDescent="0.2">
      <c r="AV2014" s="115" t="str">
        <f t="shared" si="462"/>
        <v>RT1WHITTLESEY COMMUNITY HOME</v>
      </c>
      <c r="AW2014" s="116" t="s">
        <v>1690</v>
      </c>
      <c r="AX2014" s="116" t="s">
        <v>1691</v>
      </c>
      <c r="AY2014" s="116" t="s">
        <v>1690</v>
      </c>
      <c r="AZ2014" s="116" t="s">
        <v>1691</v>
      </c>
      <c r="BA2014" s="116" t="str">
        <f t="shared" si="463"/>
        <v>RT1</v>
      </c>
    </row>
    <row r="2015" spans="48:53" hidden="1" x14ac:dyDescent="0.2">
      <c r="AV2015" s="115" t="str">
        <f t="shared" si="462"/>
        <v>RT2ALKRINGTON LIFT</v>
      </c>
      <c r="AW2015" s="116" t="s">
        <v>4121</v>
      </c>
      <c r="AX2015" s="116" t="s">
        <v>4122</v>
      </c>
      <c r="AY2015" s="116" t="s">
        <v>4121</v>
      </c>
      <c r="AZ2015" s="116" t="s">
        <v>4122</v>
      </c>
      <c r="BA2015" s="116" t="str">
        <f t="shared" si="463"/>
        <v>RT2</v>
      </c>
    </row>
    <row r="2016" spans="48:53" hidden="1" x14ac:dyDescent="0.2">
      <c r="AV2016" s="115" t="str">
        <f t="shared" si="462"/>
        <v>RT2ASTLEY ST VILLA</v>
      </c>
      <c r="AW2016" s="116" t="s">
        <v>4074</v>
      </c>
      <c r="AX2016" s="116" t="s">
        <v>4075</v>
      </c>
      <c r="AY2016" s="116" t="s">
        <v>4074</v>
      </c>
      <c r="AZ2016" s="116" t="s">
        <v>4075</v>
      </c>
      <c r="BA2016" s="116" t="str">
        <f t="shared" si="463"/>
        <v>RT2</v>
      </c>
    </row>
    <row r="2017" spans="48:53" hidden="1" x14ac:dyDescent="0.2">
      <c r="AV2017" s="115" t="str">
        <f t="shared" si="462"/>
        <v>RT2BEALY COMMUNITY HOSPITAL</v>
      </c>
      <c r="AW2017" s="116" t="s">
        <v>4109</v>
      </c>
      <c r="AX2017" s="116" t="s">
        <v>4110</v>
      </c>
      <c r="AY2017" s="116" t="s">
        <v>4109</v>
      </c>
      <c r="AZ2017" s="116" t="s">
        <v>4110</v>
      </c>
      <c r="BA2017" s="116" t="str">
        <f t="shared" si="463"/>
        <v>RT2</v>
      </c>
    </row>
    <row r="2018" spans="48:53" hidden="1" x14ac:dyDescent="0.2">
      <c r="AV2018" s="115" t="str">
        <f t="shared" si="462"/>
        <v>RT2BUTLER GREEN</v>
      </c>
      <c r="AW2018" s="116" t="s">
        <v>4107</v>
      </c>
      <c r="AX2018" s="116" t="s">
        <v>4108</v>
      </c>
      <c r="AY2018" s="116" t="s">
        <v>4107</v>
      </c>
      <c r="AZ2018" s="116" t="s">
        <v>4108</v>
      </c>
      <c r="BA2018" s="116" t="str">
        <f t="shared" si="463"/>
        <v>RT2</v>
      </c>
    </row>
    <row r="2019" spans="48:53" hidden="1" x14ac:dyDescent="0.2">
      <c r="AV2019" s="115" t="str">
        <f t="shared" si="462"/>
        <v>RT2CHEW VALE</v>
      </c>
      <c r="AW2019" s="116" t="s">
        <v>4117</v>
      </c>
      <c r="AX2019" s="116" t="s">
        <v>4118</v>
      </c>
      <c r="AY2019" s="116" t="s">
        <v>4117</v>
      </c>
      <c r="AZ2019" s="116" t="s">
        <v>4118</v>
      </c>
      <c r="BA2019" s="116" t="str">
        <f t="shared" si="463"/>
        <v>RT2</v>
      </c>
    </row>
    <row r="2020" spans="48:53" hidden="1" x14ac:dyDescent="0.2">
      <c r="AV2020" s="115" t="str">
        <f t="shared" si="462"/>
        <v>RT2CHILD &amp; ADOLESCENT UNIT - BIRCHILL HOSPITAL</v>
      </c>
      <c r="AW2020" s="116" t="s">
        <v>4088</v>
      </c>
      <c r="AX2020" s="116" t="s">
        <v>4089</v>
      </c>
      <c r="AY2020" s="116" t="s">
        <v>4088</v>
      </c>
      <c r="AZ2020" s="116" t="s">
        <v>4089</v>
      </c>
      <c r="BA2020" s="116" t="str">
        <f t="shared" si="463"/>
        <v>RT2</v>
      </c>
    </row>
    <row r="2021" spans="48:53" hidden="1" x14ac:dyDescent="0.2">
      <c r="AV2021" s="115" t="str">
        <f t="shared" si="462"/>
        <v>RT2CHILD &amp; ADOLESCENT UNIT - FAIRFIELD GENERAL HOSPITAL</v>
      </c>
      <c r="AW2021" s="116" t="s">
        <v>4090</v>
      </c>
      <c r="AX2021" s="116" t="s">
        <v>4091</v>
      </c>
      <c r="AY2021" s="116" t="s">
        <v>4090</v>
      </c>
      <c r="AZ2021" s="116" t="s">
        <v>4091</v>
      </c>
      <c r="BA2021" s="116" t="str">
        <f t="shared" si="463"/>
        <v>RT2</v>
      </c>
    </row>
    <row r="2022" spans="48:53" hidden="1" x14ac:dyDescent="0.2">
      <c r="AV2022" s="115" t="str">
        <f t="shared" si="462"/>
        <v>RT2CHILD PSYCHOLOGY, REFLECTIONS</v>
      </c>
      <c r="AW2022" s="116" t="s">
        <v>4094</v>
      </c>
      <c r="AX2022" s="116" t="s">
        <v>4095</v>
      </c>
      <c r="AY2022" s="116" t="s">
        <v>4094</v>
      </c>
      <c r="AZ2022" s="116" t="s">
        <v>4095</v>
      </c>
      <c r="BA2022" s="116" t="str">
        <f t="shared" si="463"/>
        <v>RT2</v>
      </c>
    </row>
    <row r="2023" spans="48:53" hidden="1" x14ac:dyDescent="0.2">
      <c r="AV2023" s="115" t="str">
        <f t="shared" si="462"/>
        <v>RT2CROFT SHIFA</v>
      </c>
      <c r="AW2023" s="116" t="s">
        <v>4123</v>
      </c>
      <c r="AX2023" s="116" t="s">
        <v>4124</v>
      </c>
      <c r="AY2023" s="116" t="s">
        <v>4123</v>
      </c>
      <c r="AZ2023" s="116" t="s">
        <v>4124</v>
      </c>
      <c r="BA2023" s="116" t="str">
        <f t="shared" si="463"/>
        <v>RT2</v>
      </c>
    </row>
    <row r="2024" spans="48:53" hidden="1" x14ac:dyDescent="0.2">
      <c r="AV2024" s="115" t="str">
        <f t="shared" si="462"/>
        <v>RT2DEPARTMENT OF PSYCHOLOGICAL MEDICINE</v>
      </c>
      <c r="AW2024" s="116" t="s">
        <v>4096</v>
      </c>
      <c r="AX2024" s="116" t="s">
        <v>4097</v>
      </c>
      <c r="AY2024" s="116" t="s">
        <v>4096</v>
      </c>
      <c r="AZ2024" s="116" t="s">
        <v>4097</v>
      </c>
      <c r="BA2024" s="116" t="str">
        <f t="shared" si="463"/>
        <v>RT2</v>
      </c>
    </row>
    <row r="2025" spans="48:53" hidden="1" x14ac:dyDescent="0.2">
      <c r="AV2025" s="115" t="str">
        <f t="shared" si="462"/>
        <v>RT2ELMS SQUARE</v>
      </c>
      <c r="AW2025" s="116" t="s">
        <v>4111</v>
      </c>
      <c r="AX2025" s="116" t="s">
        <v>4112</v>
      </c>
      <c r="AY2025" s="116" t="s">
        <v>4111</v>
      </c>
      <c r="AZ2025" s="116" t="s">
        <v>4112</v>
      </c>
      <c r="BA2025" s="116" t="str">
        <f t="shared" si="463"/>
        <v>RT2</v>
      </c>
    </row>
    <row r="2026" spans="48:53" hidden="1" x14ac:dyDescent="0.2">
      <c r="AV2026" s="115" t="str">
        <f t="shared" si="462"/>
        <v>RT2ETHEROW BUILDING</v>
      </c>
      <c r="AW2026" s="116" t="s">
        <v>4135</v>
      </c>
      <c r="AX2026" s="116" t="s">
        <v>4136</v>
      </c>
      <c r="AY2026" s="116" t="s">
        <v>4135</v>
      </c>
      <c r="AZ2026" s="116" t="s">
        <v>4136</v>
      </c>
      <c r="BA2026" s="116" t="str">
        <f t="shared" si="463"/>
        <v>RT2</v>
      </c>
    </row>
    <row r="2027" spans="48:53" hidden="1" x14ac:dyDescent="0.2">
      <c r="AV2027" s="115" t="str">
        <f t="shared" si="462"/>
        <v>RT2FAILSWORTH PCRC</v>
      </c>
      <c r="AW2027" s="116" t="s">
        <v>4119</v>
      </c>
      <c r="AX2027" s="116" t="s">
        <v>4120</v>
      </c>
      <c r="AY2027" s="116" t="s">
        <v>4119</v>
      </c>
      <c r="AZ2027" s="116" t="s">
        <v>4120</v>
      </c>
      <c r="BA2027" s="116" t="str">
        <f t="shared" si="463"/>
        <v>RT2</v>
      </c>
    </row>
    <row r="2028" spans="48:53" hidden="1" x14ac:dyDescent="0.2">
      <c r="AV2028" s="115" t="str">
        <f t="shared" si="462"/>
        <v>RT2GRANGE VIEW</v>
      </c>
      <c r="AW2028" s="116" t="s">
        <v>4133</v>
      </c>
      <c r="AX2028" s="116" t="s">
        <v>4134</v>
      </c>
      <c r="AY2028" s="116" t="s">
        <v>4133</v>
      </c>
      <c r="AZ2028" s="116" t="s">
        <v>4134</v>
      </c>
      <c r="BA2028" s="116" t="str">
        <f t="shared" si="463"/>
        <v>RT2</v>
      </c>
    </row>
    <row r="2029" spans="48:53" hidden="1" x14ac:dyDescent="0.2">
      <c r="AV2029" s="115" t="str">
        <f t="shared" si="462"/>
        <v>RT2HANSON CORNER</v>
      </c>
      <c r="AW2029" s="116" t="s">
        <v>4076</v>
      </c>
      <c r="AX2029" s="116" t="s">
        <v>4077</v>
      </c>
      <c r="AY2029" s="116" t="s">
        <v>4076</v>
      </c>
      <c r="AZ2029" s="116" t="s">
        <v>4077</v>
      </c>
      <c r="BA2029" s="116" t="str">
        <f t="shared" si="463"/>
        <v>RT2</v>
      </c>
    </row>
    <row r="2030" spans="48:53" hidden="1" x14ac:dyDescent="0.2">
      <c r="AV2030" s="115" t="str">
        <f t="shared" si="462"/>
        <v>RT2INPATIENT UNIT (ADULT) - STANSFIELD PLACE</v>
      </c>
      <c r="AW2030" s="116" t="s">
        <v>4080</v>
      </c>
      <c r="AX2030" s="116" t="s">
        <v>4081</v>
      </c>
      <c r="AY2030" s="116" t="s">
        <v>4080</v>
      </c>
      <c r="AZ2030" s="116" t="s">
        <v>4081</v>
      </c>
      <c r="BA2030" s="116" t="str">
        <f t="shared" si="463"/>
        <v>RT2</v>
      </c>
    </row>
    <row r="2031" spans="48:53" hidden="1" x14ac:dyDescent="0.2">
      <c r="AV2031" s="115" t="str">
        <f t="shared" si="462"/>
        <v>RT2IRWELL UNIT - FAIRFIELD GENERAL HOSPITAL</v>
      </c>
      <c r="AW2031" s="116" t="s">
        <v>4082</v>
      </c>
      <c r="AX2031" s="116" t="s">
        <v>4083</v>
      </c>
      <c r="AY2031" s="116" t="s">
        <v>4082</v>
      </c>
      <c r="AZ2031" s="116" t="s">
        <v>4083</v>
      </c>
      <c r="BA2031" s="116" t="str">
        <f t="shared" si="463"/>
        <v>RT2</v>
      </c>
    </row>
    <row r="2032" spans="48:53" hidden="1" x14ac:dyDescent="0.2">
      <c r="AV2032" s="115" t="str">
        <f t="shared" si="462"/>
        <v>RT2LE BURNS UNIT</v>
      </c>
      <c r="AW2032" s="116" t="s">
        <v>4129</v>
      </c>
      <c r="AX2032" s="116" t="s">
        <v>4130</v>
      </c>
      <c r="AY2032" s="116" t="s">
        <v>4129</v>
      </c>
      <c r="AZ2032" s="116" t="s">
        <v>4130</v>
      </c>
      <c r="BA2032" s="116" t="str">
        <f t="shared" si="463"/>
        <v>RT2</v>
      </c>
    </row>
    <row r="2033" spans="48:53" hidden="1" x14ac:dyDescent="0.2">
      <c r="AV2033" s="115" t="str">
        <f t="shared" si="462"/>
        <v>RT2MENTAL HEALTH UNIT</v>
      </c>
      <c r="AW2033" s="116" t="s">
        <v>4098</v>
      </c>
      <c r="AX2033" s="116" t="s">
        <v>1467</v>
      </c>
      <c r="AY2033" s="116" t="s">
        <v>4098</v>
      </c>
      <c r="AZ2033" s="116" t="s">
        <v>1467</v>
      </c>
      <c r="BA2033" s="116" t="str">
        <f t="shared" si="463"/>
        <v>RT2</v>
      </c>
    </row>
    <row r="2034" spans="48:53" hidden="1" x14ac:dyDescent="0.2">
      <c r="AV2034" s="115" t="str">
        <f t="shared" si="462"/>
        <v>RT2MENTAL HEALTH UNIT - STEPPING HILL HOSPITAL</v>
      </c>
      <c r="AW2034" s="116" t="s">
        <v>4092</v>
      </c>
      <c r="AX2034" s="116" t="s">
        <v>4093</v>
      </c>
      <c r="AY2034" s="116" t="s">
        <v>4092</v>
      </c>
      <c r="AZ2034" s="116" t="s">
        <v>4093</v>
      </c>
      <c r="BA2034" s="116" t="str">
        <f t="shared" si="463"/>
        <v>RT2</v>
      </c>
    </row>
    <row r="2035" spans="48:53" hidden="1" x14ac:dyDescent="0.2">
      <c r="AV2035" s="115" t="str">
        <f t="shared" ref="AV2035:AV2098" si="464">CONCATENATE(LEFT(AW2035, 3),AX2035)</f>
        <v>RT2OLDER PEOPLE'S DAY HOSPITAL</v>
      </c>
      <c r="AW2035" s="116" t="s">
        <v>4099</v>
      </c>
      <c r="AX2035" s="116" t="s">
        <v>4100</v>
      </c>
      <c r="AY2035" s="116" t="s">
        <v>4099</v>
      </c>
      <c r="AZ2035" s="116" t="s">
        <v>4100</v>
      </c>
      <c r="BA2035" s="116" t="str">
        <f t="shared" ref="BA2035:BA2098" si="465">LEFT(AY2035,3)</f>
        <v>RT2</v>
      </c>
    </row>
    <row r="2036" spans="48:53" hidden="1" x14ac:dyDescent="0.2">
      <c r="AV2036" s="115" t="str">
        <f t="shared" si="464"/>
        <v>RT2PENNINE 3 - BIRCH HILL HOSPITAL</v>
      </c>
      <c r="AW2036" s="116" t="s">
        <v>4084</v>
      </c>
      <c r="AX2036" s="116" t="s">
        <v>4085</v>
      </c>
      <c r="AY2036" s="116" t="s">
        <v>4084</v>
      </c>
      <c r="AZ2036" s="116" t="s">
        <v>4085</v>
      </c>
      <c r="BA2036" s="116" t="str">
        <f t="shared" si="465"/>
        <v>RT2</v>
      </c>
    </row>
    <row r="2037" spans="48:53" hidden="1" x14ac:dyDescent="0.2">
      <c r="AV2037" s="115" t="str">
        <f t="shared" si="464"/>
        <v>RT2PENNINE CARE NHS TRUST</v>
      </c>
      <c r="AW2037" s="116" t="s">
        <v>4125</v>
      </c>
      <c r="AX2037" s="116" t="s">
        <v>4126</v>
      </c>
      <c r="AY2037" s="116" t="s">
        <v>4125</v>
      </c>
      <c r="AZ2037" s="116" t="s">
        <v>4126</v>
      </c>
      <c r="BA2037" s="116" t="str">
        <f t="shared" si="465"/>
        <v>RT2</v>
      </c>
    </row>
    <row r="2038" spans="48:53" hidden="1" x14ac:dyDescent="0.2">
      <c r="AV2038" s="115" t="str">
        <f t="shared" si="464"/>
        <v>RT2PROSPECT PLACE</v>
      </c>
      <c r="AW2038" s="116" t="s">
        <v>4131</v>
      </c>
      <c r="AX2038" s="116" t="s">
        <v>4132</v>
      </c>
      <c r="AY2038" s="116" t="s">
        <v>4131</v>
      </c>
      <c r="AZ2038" s="116" t="s">
        <v>4132</v>
      </c>
      <c r="BA2038" s="116" t="str">
        <f t="shared" si="465"/>
        <v>RT2</v>
      </c>
    </row>
    <row r="2039" spans="48:53" hidden="1" x14ac:dyDescent="0.2">
      <c r="AV2039" s="115" t="str">
        <f t="shared" si="464"/>
        <v>RT2PSYCHOLOGICAL THERAPY - STOCKPORT</v>
      </c>
      <c r="AW2039" s="116" t="s">
        <v>4086</v>
      </c>
      <c r="AX2039" s="116" t="s">
        <v>4087</v>
      </c>
      <c r="AY2039" s="116" t="s">
        <v>4086</v>
      </c>
      <c r="AZ2039" s="116" t="s">
        <v>4087</v>
      </c>
      <c r="BA2039" s="116" t="str">
        <f t="shared" si="465"/>
        <v>RT2</v>
      </c>
    </row>
    <row r="2040" spans="48:53" hidden="1" x14ac:dyDescent="0.2">
      <c r="AV2040" s="115" t="str">
        <f t="shared" si="464"/>
        <v>RT2PSYCHOLOGY</v>
      </c>
      <c r="AW2040" s="116" t="s">
        <v>4105</v>
      </c>
      <c r="AX2040" s="116" t="s">
        <v>4106</v>
      </c>
      <c r="AY2040" s="116" t="s">
        <v>4105</v>
      </c>
      <c r="AZ2040" s="116" t="s">
        <v>4106</v>
      </c>
      <c r="BA2040" s="116" t="str">
        <f t="shared" si="465"/>
        <v>RT2</v>
      </c>
    </row>
    <row r="2041" spans="48:53" hidden="1" x14ac:dyDescent="0.2">
      <c r="AV2041" s="115" t="str">
        <f t="shared" si="464"/>
        <v>RT2SECURE RESIDENTIAL - RHODES PLACE</v>
      </c>
      <c r="AW2041" s="116" t="s">
        <v>4078</v>
      </c>
      <c r="AX2041" s="116" t="s">
        <v>4079</v>
      </c>
      <c r="AY2041" s="116" t="s">
        <v>4078</v>
      </c>
      <c r="AZ2041" s="116" t="s">
        <v>4079</v>
      </c>
      <c r="BA2041" s="116" t="str">
        <f t="shared" si="465"/>
        <v>RT2</v>
      </c>
    </row>
    <row r="2042" spans="48:53" hidden="1" x14ac:dyDescent="0.2">
      <c r="AV2042" s="115" t="str">
        <f t="shared" si="464"/>
        <v>RT2SOUTHLINK</v>
      </c>
      <c r="AW2042" s="116" t="s">
        <v>4115</v>
      </c>
      <c r="AX2042" s="116" t="s">
        <v>4116</v>
      </c>
      <c r="AY2042" s="116" t="s">
        <v>4115</v>
      </c>
      <c r="AZ2042" s="116" t="s">
        <v>4116</v>
      </c>
      <c r="BA2042" s="116" t="str">
        <f t="shared" si="465"/>
        <v>RT2</v>
      </c>
    </row>
    <row r="2043" spans="48:53" hidden="1" x14ac:dyDescent="0.2">
      <c r="AV2043" s="115" t="str">
        <f t="shared" si="464"/>
        <v>RT2TEENAGE PSYCHOLOGY</v>
      </c>
      <c r="AW2043" s="116" t="s">
        <v>4103</v>
      </c>
      <c r="AX2043" s="116" t="s">
        <v>4104</v>
      </c>
      <c r="AY2043" s="116" t="s">
        <v>4103</v>
      </c>
      <c r="AZ2043" s="116" t="s">
        <v>4104</v>
      </c>
      <c r="BA2043" s="116" t="str">
        <f t="shared" si="465"/>
        <v>RT2</v>
      </c>
    </row>
    <row r="2044" spans="48:53" hidden="1" x14ac:dyDescent="0.2">
      <c r="AV2044" s="115" t="str">
        <f t="shared" si="464"/>
        <v>RT2THE MEADOWS (OLD AGE PSYCHIATRY UNIT)</v>
      </c>
      <c r="AW2044" s="116" t="s">
        <v>4072</v>
      </c>
      <c r="AX2044" s="116" t="s">
        <v>4073</v>
      </c>
      <c r="AY2044" s="116" t="s">
        <v>4072</v>
      </c>
      <c r="AZ2044" s="116" t="s">
        <v>4073</v>
      </c>
      <c r="BA2044" s="116" t="str">
        <f t="shared" si="465"/>
        <v>RT2</v>
      </c>
    </row>
    <row r="2045" spans="48:53" hidden="1" x14ac:dyDescent="0.2">
      <c r="AV2045" s="115" t="str">
        <f t="shared" si="464"/>
        <v>RT2TRIPLE H</v>
      </c>
      <c r="AW2045" s="116" t="s">
        <v>4127</v>
      </c>
      <c r="AX2045" s="116" t="s">
        <v>4128</v>
      </c>
      <c r="AY2045" s="116" t="s">
        <v>4127</v>
      </c>
      <c r="AZ2045" s="116" t="s">
        <v>4128</v>
      </c>
      <c r="BA2045" s="116" t="str">
        <f t="shared" si="465"/>
        <v>RT2</v>
      </c>
    </row>
    <row r="2046" spans="48:53" hidden="1" x14ac:dyDescent="0.2">
      <c r="AV2046" s="115" t="str">
        <f t="shared" si="464"/>
        <v>RT2UNIT 8, THE LANDINGS</v>
      </c>
      <c r="AW2046" s="116" t="s">
        <v>4101</v>
      </c>
      <c r="AX2046" s="116" t="s">
        <v>4102</v>
      </c>
      <c r="AY2046" s="116" t="s">
        <v>4101</v>
      </c>
      <c r="AZ2046" s="116" t="s">
        <v>4102</v>
      </c>
      <c r="BA2046" s="116" t="str">
        <f t="shared" si="465"/>
        <v>RT2</v>
      </c>
    </row>
    <row r="2047" spans="48:53" hidden="1" x14ac:dyDescent="0.2">
      <c r="AV2047" s="115" t="str">
        <f t="shared" si="464"/>
        <v>RT2WOODS HOSPITAL</v>
      </c>
      <c r="AW2047" s="116" t="s">
        <v>4070</v>
      </c>
      <c r="AX2047" s="116" t="s">
        <v>4071</v>
      </c>
      <c r="AY2047" s="116" t="s">
        <v>4070</v>
      </c>
      <c r="AZ2047" s="116" t="s">
        <v>4071</v>
      </c>
      <c r="BA2047" s="116" t="str">
        <f t="shared" si="465"/>
        <v>RT2</v>
      </c>
    </row>
    <row r="2048" spans="48:53" hidden="1" x14ac:dyDescent="0.2">
      <c r="AV2048" s="115" t="str">
        <f t="shared" si="464"/>
        <v>RT2YPAS</v>
      </c>
      <c r="AW2048" s="116" t="s">
        <v>4113</v>
      </c>
      <c r="AX2048" s="116" t="s">
        <v>4114</v>
      </c>
      <c r="AY2048" s="116" t="s">
        <v>4113</v>
      </c>
      <c r="AZ2048" s="116" t="s">
        <v>4114</v>
      </c>
      <c r="BA2048" s="116" t="str">
        <f t="shared" si="465"/>
        <v>RT2</v>
      </c>
    </row>
    <row r="2049" spans="48:53" hidden="1" x14ac:dyDescent="0.2">
      <c r="AV2049" s="115" t="str">
        <f t="shared" si="464"/>
        <v>RT3HAREFIELD HOSPITAL - RT301</v>
      </c>
      <c r="AW2049" s="116" t="s">
        <v>8044</v>
      </c>
      <c r="AX2049" s="116" t="s">
        <v>9457</v>
      </c>
      <c r="AY2049" s="116" t="s">
        <v>8044</v>
      </c>
      <c r="AZ2049" s="116" t="s">
        <v>9457</v>
      </c>
      <c r="BA2049" s="116" t="str">
        <f t="shared" si="465"/>
        <v>RT3</v>
      </c>
    </row>
    <row r="2050" spans="48:53" hidden="1" x14ac:dyDescent="0.2">
      <c r="AV2050" s="115" t="str">
        <f t="shared" si="464"/>
        <v>RT3ROYAL BROMPTON HOSPITAL - RT302</v>
      </c>
      <c r="AW2050" s="116" t="s">
        <v>8045</v>
      </c>
      <c r="AX2050" s="116" t="s">
        <v>9458</v>
      </c>
      <c r="AY2050" s="116" t="s">
        <v>8045</v>
      </c>
      <c r="AZ2050" s="116" t="s">
        <v>9458</v>
      </c>
      <c r="BA2050" s="116" t="str">
        <f t="shared" si="465"/>
        <v>RT3</v>
      </c>
    </row>
    <row r="2051" spans="48:53" hidden="1" x14ac:dyDescent="0.2">
      <c r="AV2051" s="115" t="str">
        <f t="shared" si="464"/>
        <v>RT53 RUBICON CLOSE</v>
      </c>
      <c r="AW2051" s="116" t="s">
        <v>8232</v>
      </c>
      <c r="AX2051" s="116" t="s">
        <v>9459</v>
      </c>
      <c r="AY2051" s="116" t="s">
        <v>8232</v>
      </c>
      <c r="AZ2051" s="116" t="s">
        <v>9459</v>
      </c>
      <c r="BA2051" s="116" t="str">
        <f t="shared" si="465"/>
        <v>RT5</v>
      </c>
    </row>
    <row r="2052" spans="48:53" hidden="1" x14ac:dyDescent="0.2">
      <c r="AV2052" s="115" t="str">
        <f t="shared" si="464"/>
        <v>RT5ADOLESCENT PSYCHIATRIC UNIT</v>
      </c>
      <c r="AW2052" s="116" t="s">
        <v>4311</v>
      </c>
      <c r="AX2052" s="116" t="s">
        <v>4312</v>
      </c>
      <c r="AY2052" s="116" t="s">
        <v>4311</v>
      </c>
      <c r="AZ2052" s="116" t="s">
        <v>4312</v>
      </c>
      <c r="BA2052" s="116" t="str">
        <f t="shared" si="465"/>
        <v>RT5</v>
      </c>
    </row>
    <row r="2053" spans="48:53" hidden="1" x14ac:dyDescent="0.2">
      <c r="AV2053" s="115" t="str">
        <f t="shared" si="464"/>
        <v>RT5ASHBY DIST HOSP WARD</v>
      </c>
      <c r="AW2053" s="116" t="s">
        <v>4516</v>
      </c>
      <c r="AX2053" s="116" t="s">
        <v>4517</v>
      </c>
      <c r="AY2053" s="116" t="s">
        <v>4516</v>
      </c>
      <c r="AZ2053" s="116" t="s">
        <v>4517</v>
      </c>
      <c r="BA2053" s="116" t="str">
        <f t="shared" si="465"/>
        <v>RT5</v>
      </c>
    </row>
    <row r="2054" spans="48:53" hidden="1" x14ac:dyDescent="0.2">
      <c r="AV2054" s="115" t="str">
        <f t="shared" si="464"/>
        <v>RT5ASHBY HOSPITAL</v>
      </c>
      <c r="AW2054" s="116" t="s">
        <v>4442</v>
      </c>
      <c r="AX2054" s="116" t="s">
        <v>4443</v>
      </c>
      <c r="AY2054" s="116" t="s">
        <v>4442</v>
      </c>
      <c r="AZ2054" s="116" t="s">
        <v>4443</v>
      </c>
      <c r="BA2054" s="116" t="str">
        <f t="shared" si="465"/>
        <v>RT5</v>
      </c>
    </row>
    <row r="2055" spans="48:53" hidden="1" x14ac:dyDescent="0.2">
      <c r="AV2055" s="115" t="str">
        <f t="shared" si="464"/>
        <v>RT5BELVOIR INTENSIVE CARE UNIT</v>
      </c>
      <c r="AW2055" s="116" t="s">
        <v>4149</v>
      </c>
      <c r="AX2055" s="116" t="s">
        <v>4150</v>
      </c>
      <c r="AY2055" s="116" t="s">
        <v>4149</v>
      </c>
      <c r="AZ2055" s="116" t="s">
        <v>4150</v>
      </c>
      <c r="BA2055" s="116" t="str">
        <f t="shared" si="465"/>
        <v>RT5</v>
      </c>
    </row>
    <row r="2056" spans="48:53" hidden="1" x14ac:dyDescent="0.2">
      <c r="AV2056" s="115" t="str">
        <f t="shared" si="464"/>
        <v>RT5BENNION CENTRE/LANGLEY</v>
      </c>
      <c r="AW2056" s="116" t="s">
        <v>8230</v>
      </c>
      <c r="AX2056" s="116" t="s">
        <v>9460</v>
      </c>
      <c r="AY2056" s="116" t="s">
        <v>8230</v>
      </c>
      <c r="AZ2056" s="116" t="s">
        <v>9460</v>
      </c>
      <c r="BA2056" s="116" t="str">
        <f t="shared" si="465"/>
        <v>RT5</v>
      </c>
    </row>
    <row r="2057" spans="48:53" hidden="1" x14ac:dyDescent="0.2">
      <c r="AV2057" s="115" t="str">
        <f t="shared" si="464"/>
        <v>RT5BRACKEN BUILDING</v>
      </c>
      <c r="AW2057" s="116" t="s">
        <v>4151</v>
      </c>
      <c r="AX2057" s="116" t="s">
        <v>4152</v>
      </c>
      <c r="AY2057" s="116" t="s">
        <v>4151</v>
      </c>
      <c r="AZ2057" s="116" t="s">
        <v>4152</v>
      </c>
      <c r="BA2057" s="116" t="str">
        <f t="shared" si="465"/>
        <v>RT5</v>
      </c>
    </row>
    <row r="2058" spans="48:53" hidden="1" x14ac:dyDescent="0.2">
      <c r="AV2058" s="115" t="str">
        <f t="shared" si="464"/>
        <v>RT5BRACKENDALE</v>
      </c>
      <c r="AW2058" s="116" t="s">
        <v>4402</v>
      </c>
      <c r="AX2058" s="116" t="s">
        <v>4403</v>
      </c>
      <c r="AY2058" s="116" t="s">
        <v>4402</v>
      </c>
      <c r="AZ2058" s="116" t="s">
        <v>4403</v>
      </c>
      <c r="BA2058" s="116" t="str">
        <f t="shared" si="465"/>
        <v>RT5</v>
      </c>
    </row>
    <row r="2059" spans="48:53" hidden="1" x14ac:dyDescent="0.2">
      <c r="AV2059" s="115" t="str">
        <f t="shared" si="464"/>
        <v>RT5BRANDON MENTAL HEALTH UNIT</v>
      </c>
      <c r="AW2059" s="116" t="s">
        <v>4241</v>
      </c>
      <c r="AX2059" s="116" t="s">
        <v>4242</v>
      </c>
      <c r="AY2059" s="116" t="s">
        <v>4241</v>
      </c>
      <c r="AZ2059" s="116" t="s">
        <v>4242</v>
      </c>
      <c r="BA2059" s="116" t="str">
        <f t="shared" si="465"/>
        <v>RT5</v>
      </c>
    </row>
    <row r="2060" spans="48:53" hidden="1" x14ac:dyDescent="0.2">
      <c r="AV2060" s="115" t="str">
        <f t="shared" si="464"/>
        <v>RT5CASTLERIGG</v>
      </c>
      <c r="AW2060" s="116" t="s">
        <v>4404</v>
      </c>
      <c r="AX2060" s="116" t="s">
        <v>4405</v>
      </c>
      <c r="AY2060" s="116" t="s">
        <v>4404</v>
      </c>
      <c r="AZ2060" s="116" t="s">
        <v>4405</v>
      </c>
      <c r="BA2060" s="116" t="str">
        <f t="shared" si="465"/>
        <v>RT5</v>
      </c>
    </row>
    <row r="2061" spans="48:53" hidden="1" x14ac:dyDescent="0.2">
      <c r="AV2061" s="115" t="str">
        <f t="shared" si="464"/>
        <v>RT5CHARNWOOD 1</v>
      </c>
      <c r="AW2061" s="116" t="s">
        <v>4249</v>
      </c>
      <c r="AX2061" s="116" t="s">
        <v>4250</v>
      </c>
      <c r="AY2061" s="116" t="s">
        <v>4249</v>
      </c>
      <c r="AZ2061" s="116" t="s">
        <v>4250</v>
      </c>
      <c r="BA2061" s="116" t="str">
        <f t="shared" si="465"/>
        <v>RT5</v>
      </c>
    </row>
    <row r="2062" spans="48:53" hidden="1" x14ac:dyDescent="0.2">
      <c r="AV2062" s="115" t="str">
        <f t="shared" si="464"/>
        <v>RT5CHARNWOOD 1 (EPMA)</v>
      </c>
      <c r="AW2062" s="116" t="s">
        <v>4255</v>
      </c>
      <c r="AX2062" s="116" t="s">
        <v>4256</v>
      </c>
      <c r="AY2062" s="116" t="s">
        <v>4255</v>
      </c>
      <c r="AZ2062" s="116" t="s">
        <v>4256</v>
      </c>
      <c r="BA2062" s="116" t="str">
        <f t="shared" si="465"/>
        <v>RT5</v>
      </c>
    </row>
    <row r="2063" spans="48:53" hidden="1" x14ac:dyDescent="0.2">
      <c r="AV2063" s="115" t="str">
        <f t="shared" si="464"/>
        <v>RT5CHARNWOOD 2</v>
      </c>
      <c r="AW2063" s="116" t="s">
        <v>4257</v>
      </c>
      <c r="AX2063" s="116" t="s">
        <v>4258</v>
      </c>
      <c r="AY2063" s="116" t="s">
        <v>4257</v>
      </c>
      <c r="AZ2063" s="116" t="s">
        <v>4258</v>
      </c>
      <c r="BA2063" s="116" t="str">
        <f t="shared" si="465"/>
        <v>RT5</v>
      </c>
    </row>
    <row r="2064" spans="48:53" hidden="1" x14ac:dyDescent="0.2">
      <c r="AV2064" s="115" t="str">
        <f t="shared" si="464"/>
        <v>RT5CHARNWOOD 2 (EPMA)</v>
      </c>
      <c r="AW2064" s="116" t="s">
        <v>4259</v>
      </c>
      <c r="AX2064" s="116" t="s">
        <v>4260</v>
      </c>
      <c r="AY2064" s="116" t="s">
        <v>4259</v>
      </c>
      <c r="AZ2064" s="116" t="s">
        <v>4260</v>
      </c>
      <c r="BA2064" s="116" t="str">
        <f t="shared" si="465"/>
        <v>RT5</v>
      </c>
    </row>
    <row r="2065" spans="48:53" hidden="1" x14ac:dyDescent="0.2">
      <c r="AV2065" s="115" t="str">
        <f t="shared" si="464"/>
        <v>RT5CHARNWOOD 3</v>
      </c>
      <c r="AW2065" s="116" t="s">
        <v>4261</v>
      </c>
      <c r="AX2065" s="116" t="s">
        <v>4262</v>
      </c>
      <c r="AY2065" s="116" t="s">
        <v>4261</v>
      </c>
      <c r="AZ2065" s="116" t="s">
        <v>4262</v>
      </c>
      <c r="BA2065" s="116" t="str">
        <f t="shared" si="465"/>
        <v>RT5</v>
      </c>
    </row>
    <row r="2066" spans="48:53" hidden="1" x14ac:dyDescent="0.2">
      <c r="AV2066" s="115" t="str">
        <f t="shared" si="464"/>
        <v>RT5CHARNWOOD 3 (EPMA)</v>
      </c>
      <c r="AW2066" s="116" t="s">
        <v>4263</v>
      </c>
      <c r="AX2066" s="116" t="s">
        <v>4264</v>
      </c>
      <c r="AY2066" s="116" t="s">
        <v>4263</v>
      </c>
      <c r="AZ2066" s="116" t="s">
        <v>4264</v>
      </c>
      <c r="BA2066" s="116" t="str">
        <f t="shared" si="465"/>
        <v>RT5</v>
      </c>
    </row>
    <row r="2067" spans="48:53" hidden="1" x14ac:dyDescent="0.2">
      <c r="AV2067" s="115" t="str">
        <f t="shared" si="464"/>
        <v>RT5CHARNWOOD 4</v>
      </c>
      <c r="AW2067" s="116" t="s">
        <v>4265</v>
      </c>
      <c r="AX2067" s="116" t="s">
        <v>4266</v>
      </c>
      <c r="AY2067" s="116" t="s">
        <v>4265</v>
      </c>
      <c r="AZ2067" s="116" t="s">
        <v>4266</v>
      </c>
      <c r="BA2067" s="116" t="str">
        <f t="shared" si="465"/>
        <v>RT5</v>
      </c>
    </row>
    <row r="2068" spans="48:53" hidden="1" x14ac:dyDescent="0.2">
      <c r="AV2068" s="115" t="str">
        <f t="shared" si="464"/>
        <v>RT5CHARNWOOD 4 (EPMA)</v>
      </c>
      <c r="AW2068" s="116" t="s">
        <v>4267</v>
      </c>
      <c r="AX2068" s="116" t="s">
        <v>4268</v>
      </c>
      <c r="AY2068" s="116" t="s">
        <v>4267</v>
      </c>
      <c r="AZ2068" s="116" t="s">
        <v>4268</v>
      </c>
      <c r="BA2068" s="116" t="str">
        <f t="shared" si="465"/>
        <v>RT5</v>
      </c>
    </row>
    <row r="2069" spans="48:53" hidden="1" x14ac:dyDescent="0.2">
      <c r="AV2069" s="115" t="str">
        <f t="shared" si="464"/>
        <v>RT5CHARNWOOD MILL</v>
      </c>
      <c r="AW2069" s="116" t="s">
        <v>4428</v>
      </c>
      <c r="AX2069" s="116" t="s">
        <v>4429</v>
      </c>
      <c r="AY2069" s="116" t="s">
        <v>4428</v>
      </c>
      <c r="AZ2069" s="116" t="s">
        <v>4429</v>
      </c>
      <c r="BA2069" s="116" t="str">
        <f t="shared" si="465"/>
        <v>RT5</v>
      </c>
    </row>
    <row r="2070" spans="48:53" hidden="1" x14ac:dyDescent="0.2">
      <c r="AV2070" s="115" t="str">
        <f t="shared" si="464"/>
        <v>RT5CITY CENTRAL 1</v>
      </c>
      <c r="AW2070" s="116" t="s">
        <v>4269</v>
      </c>
      <c r="AX2070" s="116" t="s">
        <v>4270</v>
      </c>
      <c r="AY2070" s="116" t="s">
        <v>4269</v>
      </c>
      <c r="AZ2070" s="116" t="s">
        <v>4270</v>
      </c>
      <c r="BA2070" s="116" t="str">
        <f t="shared" si="465"/>
        <v>RT5</v>
      </c>
    </row>
    <row r="2071" spans="48:53" hidden="1" x14ac:dyDescent="0.2">
      <c r="AV2071" s="115" t="str">
        <f t="shared" si="464"/>
        <v>RT5CITY CENTRAL 1 (EPMA)</v>
      </c>
      <c r="AW2071" s="116" t="s">
        <v>4271</v>
      </c>
      <c r="AX2071" s="116" t="s">
        <v>4272</v>
      </c>
      <c r="AY2071" s="116" t="s">
        <v>4271</v>
      </c>
      <c r="AZ2071" s="116" t="s">
        <v>4272</v>
      </c>
      <c r="BA2071" s="116" t="str">
        <f t="shared" si="465"/>
        <v>RT5</v>
      </c>
    </row>
    <row r="2072" spans="48:53" hidden="1" x14ac:dyDescent="0.2">
      <c r="AV2072" s="115" t="str">
        <f t="shared" si="464"/>
        <v>RT5CITY CENTRAL 2</v>
      </c>
      <c r="AW2072" s="116" t="s">
        <v>4273</v>
      </c>
      <c r="AX2072" s="116" t="s">
        <v>4274</v>
      </c>
      <c r="AY2072" s="116" t="s">
        <v>4273</v>
      </c>
      <c r="AZ2072" s="116" t="s">
        <v>4274</v>
      </c>
      <c r="BA2072" s="116" t="str">
        <f t="shared" si="465"/>
        <v>RT5</v>
      </c>
    </row>
    <row r="2073" spans="48:53" hidden="1" x14ac:dyDescent="0.2">
      <c r="AV2073" s="115" t="str">
        <f t="shared" si="464"/>
        <v>RT5CITY CENTRAL 2 (EPMA)</v>
      </c>
      <c r="AW2073" s="116" t="s">
        <v>4275</v>
      </c>
      <c r="AX2073" s="116" t="s">
        <v>4276</v>
      </c>
      <c r="AY2073" s="116" t="s">
        <v>4275</v>
      </c>
      <c r="AZ2073" s="116" t="s">
        <v>4276</v>
      </c>
      <c r="BA2073" s="116" t="str">
        <f t="shared" si="465"/>
        <v>RT5</v>
      </c>
    </row>
    <row r="2074" spans="48:53" hidden="1" x14ac:dyDescent="0.2">
      <c r="AV2074" s="115" t="str">
        <f t="shared" si="464"/>
        <v>RT5CITY CENTRAL 3</v>
      </c>
      <c r="AW2074" s="116" t="s">
        <v>4277</v>
      </c>
      <c r="AX2074" s="116" t="s">
        <v>4278</v>
      </c>
      <c r="AY2074" s="116" t="s">
        <v>4277</v>
      </c>
      <c r="AZ2074" s="116" t="s">
        <v>4278</v>
      </c>
      <c r="BA2074" s="116" t="str">
        <f t="shared" si="465"/>
        <v>RT5</v>
      </c>
    </row>
    <row r="2075" spans="48:53" hidden="1" x14ac:dyDescent="0.2">
      <c r="AV2075" s="115" t="str">
        <f t="shared" si="464"/>
        <v>RT5CITY CENTRAL 3 (EPMA)</v>
      </c>
      <c r="AW2075" s="116" t="s">
        <v>4279</v>
      </c>
      <c r="AX2075" s="116" t="s">
        <v>4280</v>
      </c>
      <c r="AY2075" s="116" t="s">
        <v>4279</v>
      </c>
      <c r="AZ2075" s="116" t="s">
        <v>4280</v>
      </c>
      <c r="BA2075" s="116" t="str">
        <f t="shared" si="465"/>
        <v>RT5</v>
      </c>
    </row>
    <row r="2076" spans="48:53" hidden="1" x14ac:dyDescent="0.2">
      <c r="AV2076" s="115" t="str">
        <f t="shared" si="464"/>
        <v>RT5CITY CENTRAL 4</v>
      </c>
      <c r="AW2076" s="116" t="s">
        <v>4502</v>
      </c>
      <c r="AX2076" s="116" t="s">
        <v>4503</v>
      </c>
      <c r="AY2076" s="116" t="s">
        <v>4502</v>
      </c>
      <c r="AZ2076" s="116" t="s">
        <v>4503</v>
      </c>
      <c r="BA2076" s="116" t="str">
        <f t="shared" si="465"/>
        <v>RT5</v>
      </c>
    </row>
    <row r="2077" spans="48:53" hidden="1" x14ac:dyDescent="0.2">
      <c r="AV2077" s="115" t="str">
        <f t="shared" si="464"/>
        <v>RT5CITY CENTRAL 4 (EPMA)</v>
      </c>
      <c r="AW2077" s="116" t="s">
        <v>4504</v>
      </c>
      <c r="AX2077" s="116" t="s">
        <v>4505</v>
      </c>
      <c r="AY2077" s="116" t="s">
        <v>4504</v>
      </c>
      <c r="AZ2077" s="116" t="s">
        <v>4505</v>
      </c>
      <c r="BA2077" s="116" t="str">
        <f t="shared" si="465"/>
        <v>RT5</v>
      </c>
    </row>
    <row r="2078" spans="48:53" hidden="1" x14ac:dyDescent="0.2">
      <c r="AV2078" s="115" t="str">
        <f t="shared" si="464"/>
        <v>RT5CITY EAST 1</v>
      </c>
      <c r="AW2078" s="116" t="s">
        <v>4281</v>
      </c>
      <c r="AX2078" s="116" t="s">
        <v>4282</v>
      </c>
      <c r="AY2078" s="116" t="s">
        <v>4281</v>
      </c>
      <c r="AZ2078" s="116" t="s">
        <v>4282</v>
      </c>
      <c r="BA2078" s="116" t="str">
        <f t="shared" si="465"/>
        <v>RT5</v>
      </c>
    </row>
    <row r="2079" spans="48:53" hidden="1" x14ac:dyDescent="0.2">
      <c r="AV2079" s="115" t="str">
        <f t="shared" si="464"/>
        <v>RT5CITY EAST 1 (EPMA)</v>
      </c>
      <c r="AW2079" s="116" t="s">
        <v>4283</v>
      </c>
      <c r="AX2079" s="116" t="s">
        <v>4284</v>
      </c>
      <c r="AY2079" s="116" t="s">
        <v>4283</v>
      </c>
      <c r="AZ2079" s="116" t="s">
        <v>4284</v>
      </c>
      <c r="BA2079" s="116" t="str">
        <f t="shared" si="465"/>
        <v>RT5</v>
      </c>
    </row>
    <row r="2080" spans="48:53" hidden="1" x14ac:dyDescent="0.2">
      <c r="AV2080" s="115" t="str">
        <f t="shared" si="464"/>
        <v>RT5CITY EAST 2</v>
      </c>
      <c r="AW2080" s="116" t="s">
        <v>4285</v>
      </c>
      <c r="AX2080" s="116" t="s">
        <v>4286</v>
      </c>
      <c r="AY2080" s="116" t="s">
        <v>4285</v>
      </c>
      <c r="AZ2080" s="116" t="s">
        <v>4286</v>
      </c>
      <c r="BA2080" s="116" t="str">
        <f t="shared" si="465"/>
        <v>RT5</v>
      </c>
    </row>
    <row r="2081" spans="48:53" hidden="1" x14ac:dyDescent="0.2">
      <c r="AV2081" s="115" t="str">
        <f t="shared" si="464"/>
        <v>RT5CITY EAST 2 (EPMA)</v>
      </c>
      <c r="AW2081" s="116" t="s">
        <v>4287</v>
      </c>
      <c r="AX2081" s="116" t="s">
        <v>4288</v>
      </c>
      <c r="AY2081" s="116" t="s">
        <v>4287</v>
      </c>
      <c r="AZ2081" s="116" t="s">
        <v>4288</v>
      </c>
      <c r="BA2081" s="116" t="str">
        <f t="shared" si="465"/>
        <v>RT5</v>
      </c>
    </row>
    <row r="2082" spans="48:53" hidden="1" x14ac:dyDescent="0.2">
      <c r="AV2082" s="115" t="str">
        <f t="shared" si="464"/>
        <v>RT5CITY EAST 3</v>
      </c>
      <c r="AW2082" s="116" t="s">
        <v>4289</v>
      </c>
      <c r="AX2082" s="116" t="s">
        <v>4290</v>
      </c>
      <c r="AY2082" s="116" t="s">
        <v>4289</v>
      </c>
      <c r="AZ2082" s="116" t="s">
        <v>4290</v>
      </c>
      <c r="BA2082" s="116" t="str">
        <f t="shared" si="465"/>
        <v>RT5</v>
      </c>
    </row>
    <row r="2083" spans="48:53" hidden="1" x14ac:dyDescent="0.2">
      <c r="AV2083" s="115" t="str">
        <f t="shared" si="464"/>
        <v>RT5CITY EAST 3 (EPMA)</v>
      </c>
      <c r="AW2083" s="116" t="s">
        <v>4291</v>
      </c>
      <c r="AX2083" s="116" t="s">
        <v>4292</v>
      </c>
      <c r="AY2083" s="116" t="s">
        <v>4291</v>
      </c>
      <c r="AZ2083" s="116" t="s">
        <v>4292</v>
      </c>
      <c r="BA2083" s="116" t="str">
        <f t="shared" si="465"/>
        <v>RT5</v>
      </c>
    </row>
    <row r="2084" spans="48:53" hidden="1" x14ac:dyDescent="0.2">
      <c r="AV2084" s="115" t="str">
        <f t="shared" si="464"/>
        <v>RT5CITY EAST 4</v>
      </c>
      <c r="AW2084" s="116" t="s">
        <v>4538</v>
      </c>
      <c r="AX2084" s="116" t="s">
        <v>4539</v>
      </c>
      <c r="AY2084" s="116" t="s">
        <v>4538</v>
      </c>
      <c r="AZ2084" s="116" t="s">
        <v>4539</v>
      </c>
      <c r="BA2084" s="116" t="str">
        <f t="shared" si="465"/>
        <v>RT5</v>
      </c>
    </row>
    <row r="2085" spans="48:53" hidden="1" x14ac:dyDescent="0.2">
      <c r="AV2085" s="115" t="str">
        <f t="shared" si="464"/>
        <v>RT5CITY EAST 4 (EPMA)</v>
      </c>
      <c r="AW2085" s="116" t="s">
        <v>4432</v>
      </c>
      <c r="AX2085" s="116" t="s">
        <v>4433</v>
      </c>
      <c r="AY2085" s="116" t="s">
        <v>4432</v>
      </c>
      <c r="AZ2085" s="116" t="s">
        <v>4433</v>
      </c>
      <c r="BA2085" s="116" t="str">
        <f t="shared" si="465"/>
        <v>RT5</v>
      </c>
    </row>
    <row r="2086" spans="48:53" hidden="1" x14ac:dyDescent="0.2">
      <c r="AV2086" s="115" t="str">
        <f t="shared" si="464"/>
        <v>RT5CITY WEST 1</v>
      </c>
      <c r="AW2086" s="116" t="s">
        <v>4293</v>
      </c>
      <c r="AX2086" s="116" t="s">
        <v>4294</v>
      </c>
      <c r="AY2086" s="116" t="s">
        <v>4293</v>
      </c>
      <c r="AZ2086" s="116" t="s">
        <v>4294</v>
      </c>
      <c r="BA2086" s="116" t="str">
        <f t="shared" si="465"/>
        <v>RT5</v>
      </c>
    </row>
    <row r="2087" spans="48:53" hidden="1" x14ac:dyDescent="0.2">
      <c r="AV2087" s="115" t="str">
        <f t="shared" si="464"/>
        <v>RT5CITY WEST 1 (EPMA)</v>
      </c>
      <c r="AW2087" s="116" t="s">
        <v>4295</v>
      </c>
      <c r="AX2087" s="116" t="s">
        <v>4296</v>
      </c>
      <c r="AY2087" s="116" t="s">
        <v>4295</v>
      </c>
      <c r="AZ2087" s="116" t="s">
        <v>4296</v>
      </c>
      <c r="BA2087" s="116" t="str">
        <f t="shared" si="465"/>
        <v>RT5</v>
      </c>
    </row>
    <row r="2088" spans="48:53" hidden="1" x14ac:dyDescent="0.2">
      <c r="AV2088" s="115" t="str">
        <f t="shared" si="464"/>
        <v>RT5CITY WEST 2</v>
      </c>
      <c r="AW2088" s="116" t="s">
        <v>4297</v>
      </c>
      <c r="AX2088" s="116" t="s">
        <v>4298</v>
      </c>
      <c r="AY2088" s="116" t="s">
        <v>4297</v>
      </c>
      <c r="AZ2088" s="116" t="s">
        <v>4298</v>
      </c>
      <c r="BA2088" s="116" t="str">
        <f t="shared" si="465"/>
        <v>RT5</v>
      </c>
    </row>
    <row r="2089" spans="48:53" hidden="1" x14ac:dyDescent="0.2">
      <c r="AV2089" s="115" t="str">
        <f t="shared" si="464"/>
        <v>RT5CITY WEST 2 (EPMA)</v>
      </c>
      <c r="AW2089" s="116" t="s">
        <v>4299</v>
      </c>
      <c r="AX2089" s="116" t="s">
        <v>4300</v>
      </c>
      <c r="AY2089" s="116" t="s">
        <v>4299</v>
      </c>
      <c r="AZ2089" s="116" t="s">
        <v>4300</v>
      </c>
      <c r="BA2089" s="116" t="str">
        <f t="shared" si="465"/>
        <v>RT5</v>
      </c>
    </row>
    <row r="2090" spans="48:53" hidden="1" x14ac:dyDescent="0.2">
      <c r="AV2090" s="115" t="str">
        <f t="shared" si="464"/>
        <v>RT5CITY WEST 3</v>
      </c>
      <c r="AW2090" s="116" t="s">
        <v>4301</v>
      </c>
      <c r="AX2090" s="116" t="s">
        <v>4302</v>
      </c>
      <c r="AY2090" s="116" t="s">
        <v>4301</v>
      </c>
      <c r="AZ2090" s="116" t="s">
        <v>4302</v>
      </c>
      <c r="BA2090" s="116" t="str">
        <f t="shared" si="465"/>
        <v>RT5</v>
      </c>
    </row>
    <row r="2091" spans="48:53" hidden="1" x14ac:dyDescent="0.2">
      <c r="AV2091" s="115" t="str">
        <f t="shared" si="464"/>
        <v>RT5CITY WEST 3 (EPMA)</v>
      </c>
      <c r="AW2091" s="116" t="s">
        <v>4303</v>
      </c>
      <c r="AX2091" s="116" t="s">
        <v>4304</v>
      </c>
      <c r="AY2091" s="116" t="s">
        <v>4303</v>
      </c>
      <c r="AZ2091" s="116" t="s">
        <v>4304</v>
      </c>
      <c r="BA2091" s="116" t="str">
        <f t="shared" si="465"/>
        <v>RT5</v>
      </c>
    </row>
    <row r="2092" spans="48:53" hidden="1" x14ac:dyDescent="0.2">
      <c r="AV2092" s="115" t="str">
        <f t="shared" si="464"/>
        <v>RT5CITY WEST 4</v>
      </c>
      <c r="AW2092" s="116" t="s">
        <v>4490</v>
      </c>
      <c r="AX2092" s="116" t="s">
        <v>4491</v>
      </c>
      <c r="AY2092" s="116" t="s">
        <v>4490</v>
      </c>
      <c r="AZ2092" s="116" t="s">
        <v>4491</v>
      </c>
      <c r="BA2092" s="116" t="str">
        <f t="shared" si="465"/>
        <v>RT5</v>
      </c>
    </row>
    <row r="2093" spans="48:53" hidden="1" x14ac:dyDescent="0.2">
      <c r="AV2093" s="115" t="str">
        <f t="shared" si="464"/>
        <v>RT5CITY WEST 4 (EPMA)</v>
      </c>
      <c r="AW2093" s="116" t="s">
        <v>4492</v>
      </c>
      <c r="AX2093" s="116" t="s">
        <v>4493</v>
      </c>
      <c r="AY2093" s="116" t="s">
        <v>4492</v>
      </c>
      <c r="AZ2093" s="116" t="s">
        <v>4493</v>
      </c>
      <c r="BA2093" s="116" t="str">
        <f t="shared" si="465"/>
        <v>RT5</v>
      </c>
    </row>
    <row r="2094" spans="48:53" hidden="1" x14ac:dyDescent="0.2">
      <c r="AV2094" s="115" t="str">
        <f t="shared" si="464"/>
        <v>RT5CLARENDON MEWS</v>
      </c>
      <c r="AW2094" s="116" t="s">
        <v>4534</v>
      </c>
      <c r="AX2094" s="116" t="s">
        <v>4535</v>
      </c>
      <c r="AY2094" s="116" t="s">
        <v>4534</v>
      </c>
      <c r="AZ2094" s="116" t="s">
        <v>4535</v>
      </c>
      <c r="BA2094" s="116" t="str">
        <f t="shared" si="465"/>
        <v>RT5</v>
      </c>
    </row>
    <row r="2095" spans="48:53" hidden="1" x14ac:dyDescent="0.2">
      <c r="AV2095" s="115" t="str">
        <f t="shared" si="464"/>
        <v>RT5COALVILLE HOSP WARDS</v>
      </c>
      <c r="AW2095" s="116" t="s">
        <v>4518</v>
      </c>
      <c r="AX2095" s="116" t="s">
        <v>4519</v>
      </c>
      <c r="AY2095" s="116" t="s">
        <v>4518</v>
      </c>
      <c r="AZ2095" s="116" t="s">
        <v>4519</v>
      </c>
      <c r="BA2095" s="116" t="str">
        <f t="shared" si="465"/>
        <v>RT5</v>
      </c>
    </row>
    <row r="2096" spans="48:53" hidden="1" x14ac:dyDescent="0.2">
      <c r="AV2096" s="115" t="str">
        <f t="shared" si="464"/>
        <v>RT5COALVILLE HOSPITAL</v>
      </c>
      <c r="AW2096" s="116" t="s">
        <v>4440</v>
      </c>
      <c r="AX2096" s="116" t="s">
        <v>4441</v>
      </c>
      <c r="AY2096" s="116" t="s">
        <v>4440</v>
      </c>
      <c r="AZ2096" s="116" t="s">
        <v>4441</v>
      </c>
      <c r="BA2096" s="116" t="str">
        <f t="shared" si="465"/>
        <v>RT5</v>
      </c>
    </row>
    <row r="2097" spans="48:53" hidden="1" x14ac:dyDescent="0.2">
      <c r="AV2097" s="115" t="str">
        <f t="shared" si="464"/>
        <v>RT5COGNITIVE BEHAVIOURAL THERAPY</v>
      </c>
      <c r="AW2097" s="116" t="s">
        <v>4139</v>
      </c>
      <c r="AX2097" s="116" t="s">
        <v>4140</v>
      </c>
      <c r="AY2097" s="116" t="s">
        <v>4139</v>
      </c>
      <c r="AZ2097" s="116" t="s">
        <v>4140</v>
      </c>
      <c r="BA2097" s="116" t="str">
        <f t="shared" si="465"/>
        <v>RT5</v>
      </c>
    </row>
    <row r="2098" spans="48:53" hidden="1" x14ac:dyDescent="0.2">
      <c r="AV2098" s="115" t="str">
        <f t="shared" si="464"/>
        <v>RT5EAST LEICESTERSHIRE 1</v>
      </c>
      <c r="AW2098" s="116" t="s">
        <v>4305</v>
      </c>
      <c r="AX2098" s="116" t="s">
        <v>4306</v>
      </c>
      <c r="AY2098" s="116" t="s">
        <v>4305</v>
      </c>
      <c r="AZ2098" s="116" t="s">
        <v>4306</v>
      </c>
      <c r="BA2098" s="116" t="str">
        <f t="shared" si="465"/>
        <v>RT5</v>
      </c>
    </row>
    <row r="2099" spans="48:53" hidden="1" x14ac:dyDescent="0.2">
      <c r="AV2099" s="115" t="str">
        <f t="shared" ref="AV2099:AV2162" si="466">CONCATENATE(LEFT(AW2099, 3),AX2099)</f>
        <v>RT5EAST LEICESTERSHIRE 1 (EPMA)</v>
      </c>
      <c r="AW2099" s="116" t="s">
        <v>4307</v>
      </c>
      <c r="AX2099" s="116" t="s">
        <v>4308</v>
      </c>
      <c r="AY2099" s="116" t="s">
        <v>4307</v>
      </c>
      <c r="AZ2099" s="116" t="s">
        <v>4308</v>
      </c>
      <c r="BA2099" s="116" t="str">
        <f t="shared" ref="BA2099:BA2162" si="467">LEFT(AY2099,3)</f>
        <v>RT5</v>
      </c>
    </row>
    <row r="2100" spans="48:53" hidden="1" x14ac:dyDescent="0.2">
      <c r="AV2100" s="115" t="str">
        <f t="shared" si="466"/>
        <v>RT5EAST LEICESTERSHIRE 2</v>
      </c>
      <c r="AW2100" s="116" t="s">
        <v>4318</v>
      </c>
      <c r="AX2100" s="116" t="s">
        <v>4319</v>
      </c>
      <c r="AY2100" s="116" t="s">
        <v>4318</v>
      </c>
      <c r="AZ2100" s="116" t="s">
        <v>4319</v>
      </c>
      <c r="BA2100" s="116" t="str">
        <f t="shared" si="467"/>
        <v>RT5</v>
      </c>
    </row>
    <row r="2101" spans="48:53" hidden="1" x14ac:dyDescent="0.2">
      <c r="AV2101" s="115" t="str">
        <f t="shared" si="466"/>
        <v>RT5EAST LEICESTERSHIRE 2 (EPMA)</v>
      </c>
      <c r="AW2101" s="116" t="s">
        <v>4320</v>
      </c>
      <c r="AX2101" s="116" t="s">
        <v>4321</v>
      </c>
      <c r="AY2101" s="116" t="s">
        <v>4320</v>
      </c>
      <c r="AZ2101" s="116" t="s">
        <v>4321</v>
      </c>
      <c r="BA2101" s="116" t="str">
        <f t="shared" si="467"/>
        <v>RT5</v>
      </c>
    </row>
    <row r="2102" spans="48:53" hidden="1" x14ac:dyDescent="0.2">
      <c r="AV2102" s="115" t="str">
        <f t="shared" si="466"/>
        <v>RT5EAST LEICESTERSHIRE 3</v>
      </c>
      <c r="AW2102" s="116" t="s">
        <v>4322</v>
      </c>
      <c r="AX2102" s="116" t="s">
        <v>4323</v>
      </c>
      <c r="AY2102" s="116" t="s">
        <v>4322</v>
      </c>
      <c r="AZ2102" s="116" t="s">
        <v>4323</v>
      </c>
      <c r="BA2102" s="116" t="str">
        <f t="shared" si="467"/>
        <v>RT5</v>
      </c>
    </row>
    <row r="2103" spans="48:53" hidden="1" x14ac:dyDescent="0.2">
      <c r="AV2103" s="115" t="str">
        <f t="shared" si="466"/>
        <v>RT5EAST LEICESTERSHIRE 3 (EPMA)</v>
      </c>
      <c r="AW2103" s="116" t="s">
        <v>4324</v>
      </c>
      <c r="AX2103" s="116" t="s">
        <v>4325</v>
      </c>
      <c r="AY2103" s="116" t="s">
        <v>4324</v>
      </c>
      <c r="AZ2103" s="116" t="s">
        <v>4325</v>
      </c>
      <c r="BA2103" s="116" t="str">
        <f t="shared" si="467"/>
        <v>RT5</v>
      </c>
    </row>
    <row r="2104" spans="48:53" hidden="1" x14ac:dyDescent="0.2">
      <c r="AV2104" s="115" t="str">
        <f t="shared" si="466"/>
        <v>RT5EATING DISORDERS 1</v>
      </c>
      <c r="AW2104" s="116" t="s">
        <v>4155</v>
      </c>
      <c r="AX2104" s="116" t="s">
        <v>4156</v>
      </c>
      <c r="AY2104" s="116" t="s">
        <v>4155</v>
      </c>
      <c r="AZ2104" s="116" t="s">
        <v>4156</v>
      </c>
      <c r="BA2104" s="116" t="str">
        <f t="shared" si="467"/>
        <v>RT5</v>
      </c>
    </row>
    <row r="2105" spans="48:53" hidden="1" x14ac:dyDescent="0.2">
      <c r="AV2105" s="115" t="str">
        <f t="shared" si="466"/>
        <v>RT5EATING DISORDERS 1 (EPMA)</v>
      </c>
      <c r="AW2105" s="116" t="s">
        <v>4476</v>
      </c>
      <c r="AX2105" s="116" t="s">
        <v>4477</v>
      </c>
      <c r="AY2105" s="116" t="s">
        <v>4476</v>
      </c>
      <c r="AZ2105" s="116" t="s">
        <v>4477</v>
      </c>
      <c r="BA2105" s="116" t="str">
        <f t="shared" si="467"/>
        <v>RT5</v>
      </c>
    </row>
    <row r="2106" spans="48:53" hidden="1" x14ac:dyDescent="0.2">
      <c r="AV2106" s="115" t="str">
        <f t="shared" si="466"/>
        <v>RT5EATING DISORDERS 2</v>
      </c>
      <c r="AW2106" s="116" t="s">
        <v>4478</v>
      </c>
      <c r="AX2106" s="116" t="s">
        <v>4479</v>
      </c>
      <c r="AY2106" s="116" t="s">
        <v>4478</v>
      </c>
      <c r="AZ2106" s="116" t="s">
        <v>4479</v>
      </c>
      <c r="BA2106" s="116" t="str">
        <f t="shared" si="467"/>
        <v>RT5</v>
      </c>
    </row>
    <row r="2107" spans="48:53" hidden="1" x14ac:dyDescent="0.2">
      <c r="AV2107" s="115" t="str">
        <f t="shared" si="466"/>
        <v>RT5EATING DISORDERS 2 (EPMA)</v>
      </c>
      <c r="AW2107" s="116" t="s">
        <v>4480</v>
      </c>
      <c r="AX2107" s="116" t="s">
        <v>4481</v>
      </c>
      <c r="AY2107" s="116" t="s">
        <v>4480</v>
      </c>
      <c r="AZ2107" s="116" t="s">
        <v>4481</v>
      </c>
      <c r="BA2107" s="116" t="str">
        <f t="shared" si="467"/>
        <v>RT5</v>
      </c>
    </row>
    <row r="2108" spans="48:53" hidden="1" x14ac:dyDescent="0.2">
      <c r="AV2108" s="115" t="str">
        <f t="shared" si="466"/>
        <v>RT5EATING DISORDERS 3</v>
      </c>
      <c r="AW2108" s="116" t="s">
        <v>4482</v>
      </c>
      <c r="AX2108" s="116" t="s">
        <v>4483</v>
      </c>
      <c r="AY2108" s="116" t="s">
        <v>4482</v>
      </c>
      <c r="AZ2108" s="116" t="s">
        <v>4483</v>
      </c>
      <c r="BA2108" s="116" t="str">
        <f t="shared" si="467"/>
        <v>RT5</v>
      </c>
    </row>
    <row r="2109" spans="48:53" hidden="1" x14ac:dyDescent="0.2">
      <c r="AV2109" s="115" t="str">
        <f t="shared" si="466"/>
        <v>RT5EATING DISORDERS 3 (EPMA)</v>
      </c>
      <c r="AW2109" s="116" t="s">
        <v>4484</v>
      </c>
      <c r="AX2109" s="116" t="s">
        <v>4485</v>
      </c>
      <c r="AY2109" s="116" t="s">
        <v>4484</v>
      </c>
      <c r="AZ2109" s="116" t="s">
        <v>4485</v>
      </c>
      <c r="BA2109" s="116" t="str">
        <f t="shared" si="467"/>
        <v>RT5</v>
      </c>
    </row>
    <row r="2110" spans="48:53" hidden="1" x14ac:dyDescent="0.2">
      <c r="AV2110" s="115" t="str">
        <f t="shared" si="466"/>
        <v>RT5EATING DISORDERS 4</v>
      </c>
      <c r="AW2110" s="116" t="s">
        <v>4161</v>
      </c>
      <c r="AX2110" s="116" t="s">
        <v>4162</v>
      </c>
      <c r="AY2110" s="116" t="s">
        <v>4161</v>
      </c>
      <c r="AZ2110" s="116" t="s">
        <v>4162</v>
      </c>
      <c r="BA2110" s="116" t="str">
        <f t="shared" si="467"/>
        <v>RT5</v>
      </c>
    </row>
    <row r="2111" spans="48:53" hidden="1" x14ac:dyDescent="0.2">
      <c r="AV2111" s="115" t="str">
        <f t="shared" si="466"/>
        <v>RT5EATING DISORDERS 4 (EPMA)</v>
      </c>
      <c r="AW2111" s="116" t="s">
        <v>4167</v>
      </c>
      <c r="AX2111" s="116" t="s">
        <v>4168</v>
      </c>
      <c r="AY2111" s="116" t="s">
        <v>4167</v>
      </c>
      <c r="AZ2111" s="116" t="s">
        <v>4168</v>
      </c>
      <c r="BA2111" s="116" t="str">
        <f t="shared" si="467"/>
        <v>RT5</v>
      </c>
    </row>
    <row r="2112" spans="48:53" hidden="1" x14ac:dyDescent="0.2">
      <c r="AV2112" s="115" t="str">
        <f t="shared" si="466"/>
        <v>RT5EVINGTON CENTRE</v>
      </c>
      <c r="AW2112" s="116" t="s">
        <v>8231</v>
      </c>
      <c r="AX2112" s="116" t="s">
        <v>9461</v>
      </c>
      <c r="AY2112" s="116" t="s">
        <v>8231</v>
      </c>
      <c r="AZ2112" s="116" t="s">
        <v>9461</v>
      </c>
      <c r="BA2112" s="116" t="str">
        <f t="shared" si="467"/>
        <v>RT5</v>
      </c>
    </row>
    <row r="2113" spans="48:53" hidden="1" x14ac:dyDescent="0.2">
      <c r="AV2113" s="115" t="str">
        <f t="shared" si="466"/>
        <v>RT5EXTERNAL AUDITORS</v>
      </c>
      <c r="AW2113" s="116" t="s">
        <v>4536</v>
      </c>
      <c r="AX2113" s="116" t="s">
        <v>4537</v>
      </c>
      <c r="AY2113" s="116" t="s">
        <v>4536</v>
      </c>
      <c r="AZ2113" s="116" t="s">
        <v>4537</v>
      </c>
      <c r="BA2113" s="116" t="str">
        <f t="shared" si="467"/>
        <v>RT5</v>
      </c>
    </row>
    <row r="2114" spans="48:53" hidden="1" x14ac:dyDescent="0.2">
      <c r="AV2114" s="115" t="str">
        <f t="shared" si="466"/>
        <v>RT5FEILDING PALMER WARD</v>
      </c>
      <c r="AW2114" s="116" t="s">
        <v>4520</v>
      </c>
      <c r="AX2114" s="116" t="s">
        <v>4521</v>
      </c>
      <c r="AY2114" s="116" t="s">
        <v>4520</v>
      </c>
      <c r="AZ2114" s="116" t="s">
        <v>4521</v>
      </c>
      <c r="BA2114" s="116" t="str">
        <f t="shared" si="467"/>
        <v>RT5</v>
      </c>
    </row>
    <row r="2115" spans="48:53" hidden="1" x14ac:dyDescent="0.2">
      <c r="AV2115" s="115" t="str">
        <f t="shared" si="466"/>
        <v>RT5FIELDING PALMER HOSPITAL</v>
      </c>
      <c r="AW2115" s="116" t="s">
        <v>4446</v>
      </c>
      <c r="AX2115" s="116" t="s">
        <v>4447</v>
      </c>
      <c r="AY2115" s="116" t="s">
        <v>4446</v>
      </c>
      <c r="AZ2115" s="116" t="s">
        <v>4447</v>
      </c>
      <c r="BA2115" s="116" t="str">
        <f t="shared" si="467"/>
        <v>RT5</v>
      </c>
    </row>
    <row r="2116" spans="48:53" hidden="1" x14ac:dyDescent="0.2">
      <c r="AV2116" s="115" t="str">
        <f t="shared" si="466"/>
        <v>RT5FORENSIC 1</v>
      </c>
      <c r="AW2116" s="116" t="s">
        <v>4326</v>
      </c>
      <c r="AX2116" s="116" t="s">
        <v>4327</v>
      </c>
      <c r="AY2116" s="116" t="s">
        <v>4326</v>
      </c>
      <c r="AZ2116" s="116" t="s">
        <v>4327</v>
      </c>
      <c r="BA2116" s="116" t="str">
        <f t="shared" si="467"/>
        <v>RT5</v>
      </c>
    </row>
    <row r="2117" spans="48:53" hidden="1" x14ac:dyDescent="0.2">
      <c r="AV2117" s="115" t="str">
        <f t="shared" si="466"/>
        <v>RT5FORENSIC 1 (EPMA)</v>
      </c>
      <c r="AW2117" s="116" t="s">
        <v>4328</v>
      </c>
      <c r="AX2117" s="116" t="s">
        <v>4329</v>
      </c>
      <c r="AY2117" s="116" t="s">
        <v>4328</v>
      </c>
      <c r="AZ2117" s="116" t="s">
        <v>4329</v>
      </c>
      <c r="BA2117" s="116" t="str">
        <f t="shared" si="467"/>
        <v>RT5</v>
      </c>
    </row>
    <row r="2118" spans="48:53" hidden="1" x14ac:dyDescent="0.2">
      <c r="AV2118" s="115" t="str">
        <f t="shared" si="466"/>
        <v>RT5FORENSIC 2</v>
      </c>
      <c r="AW2118" s="116" t="s">
        <v>4330</v>
      </c>
      <c r="AX2118" s="116" t="s">
        <v>4331</v>
      </c>
      <c r="AY2118" s="116" t="s">
        <v>4330</v>
      </c>
      <c r="AZ2118" s="116" t="s">
        <v>4331</v>
      </c>
      <c r="BA2118" s="116" t="str">
        <f t="shared" si="467"/>
        <v>RT5</v>
      </c>
    </row>
    <row r="2119" spans="48:53" hidden="1" x14ac:dyDescent="0.2">
      <c r="AV2119" s="115" t="str">
        <f t="shared" si="466"/>
        <v>RT5FORENSIC 2 (EPMA)</v>
      </c>
      <c r="AW2119" s="116" t="s">
        <v>4332</v>
      </c>
      <c r="AX2119" s="116" t="s">
        <v>4333</v>
      </c>
      <c r="AY2119" s="116" t="s">
        <v>4332</v>
      </c>
      <c r="AZ2119" s="116" t="s">
        <v>4333</v>
      </c>
      <c r="BA2119" s="116" t="str">
        <f t="shared" si="467"/>
        <v>RT5</v>
      </c>
    </row>
    <row r="2120" spans="48:53" hidden="1" x14ac:dyDescent="0.2">
      <c r="AV2120" s="115" t="str">
        <f t="shared" si="466"/>
        <v>RT5FORENSIC 3</v>
      </c>
      <c r="AW2120" s="116" t="s">
        <v>4494</v>
      </c>
      <c r="AX2120" s="116" t="s">
        <v>4495</v>
      </c>
      <c r="AY2120" s="116" t="s">
        <v>4494</v>
      </c>
      <c r="AZ2120" s="116" t="s">
        <v>4495</v>
      </c>
      <c r="BA2120" s="116" t="str">
        <f t="shared" si="467"/>
        <v>RT5</v>
      </c>
    </row>
    <row r="2121" spans="48:53" hidden="1" x14ac:dyDescent="0.2">
      <c r="AV2121" s="115" t="str">
        <f t="shared" si="466"/>
        <v>RT5FORENSIC 3 (EPMA)</v>
      </c>
      <c r="AW2121" s="116" t="s">
        <v>4496</v>
      </c>
      <c r="AX2121" s="116" t="s">
        <v>4497</v>
      </c>
      <c r="AY2121" s="116" t="s">
        <v>4496</v>
      </c>
      <c r="AZ2121" s="116" t="s">
        <v>4497</v>
      </c>
      <c r="BA2121" s="116" t="str">
        <f t="shared" si="467"/>
        <v>RT5</v>
      </c>
    </row>
    <row r="2122" spans="48:53" hidden="1" x14ac:dyDescent="0.2">
      <c r="AV2122" s="115" t="str">
        <f t="shared" si="466"/>
        <v>RT5GILLIVERS</v>
      </c>
      <c r="AW2122" s="116" t="s">
        <v>8233</v>
      </c>
      <c r="AX2122" s="116" t="s">
        <v>9462</v>
      </c>
      <c r="AY2122" s="116" t="s">
        <v>8233</v>
      </c>
      <c r="AZ2122" s="116" t="s">
        <v>9462</v>
      </c>
      <c r="BA2122" s="116" t="str">
        <f t="shared" si="467"/>
        <v>RT5</v>
      </c>
    </row>
    <row r="2123" spans="48:53" hidden="1" x14ac:dyDescent="0.2">
      <c r="AV2123" s="115" t="str">
        <f t="shared" si="466"/>
        <v>RT5GLENFRITH UNIT FOR LEARNING DISABILITIES</v>
      </c>
      <c r="AW2123" s="116" t="s">
        <v>4245</v>
      </c>
      <c r="AX2123" s="116" t="s">
        <v>4246</v>
      </c>
      <c r="AY2123" s="116" t="s">
        <v>4245</v>
      </c>
      <c r="AZ2123" s="116" t="s">
        <v>4246</v>
      </c>
      <c r="BA2123" s="116" t="str">
        <f t="shared" si="467"/>
        <v>RT5</v>
      </c>
    </row>
    <row r="2124" spans="48:53" hidden="1" x14ac:dyDescent="0.2">
      <c r="AV2124" s="115" t="str">
        <f t="shared" si="466"/>
        <v>RT5GORSE HILL HOSPITAL</v>
      </c>
      <c r="AW2124" s="116" t="s">
        <v>4247</v>
      </c>
      <c r="AX2124" s="116" t="s">
        <v>4248</v>
      </c>
      <c r="AY2124" s="116" t="s">
        <v>4247</v>
      </c>
      <c r="AZ2124" s="116" t="s">
        <v>4248</v>
      </c>
      <c r="BA2124" s="116" t="str">
        <f t="shared" si="467"/>
        <v>RT5</v>
      </c>
    </row>
    <row r="2125" spans="48:53" hidden="1" x14ac:dyDescent="0.2">
      <c r="AV2125" s="115" t="str">
        <f t="shared" si="466"/>
        <v>RT5GRASMERE</v>
      </c>
      <c r="AW2125" s="116" t="s">
        <v>4243</v>
      </c>
      <c r="AX2125" s="116" t="s">
        <v>4244</v>
      </c>
      <c r="AY2125" s="116" t="s">
        <v>4243</v>
      </c>
      <c r="AZ2125" s="116" t="s">
        <v>4244</v>
      </c>
      <c r="BA2125" s="116" t="str">
        <f t="shared" si="467"/>
        <v>RT5</v>
      </c>
    </row>
    <row r="2126" spans="48:53" hidden="1" x14ac:dyDescent="0.2">
      <c r="AV2126" s="115" t="str">
        <f t="shared" si="466"/>
        <v>RT5H &amp; B HOSPITAL WARDS</v>
      </c>
      <c r="AW2126" s="116" t="s">
        <v>4522</v>
      </c>
      <c r="AX2126" s="116" t="s">
        <v>4523</v>
      </c>
      <c r="AY2126" s="116" t="s">
        <v>4522</v>
      </c>
      <c r="AZ2126" s="116" t="s">
        <v>4523</v>
      </c>
      <c r="BA2126" s="116" t="str">
        <f t="shared" si="467"/>
        <v>RT5</v>
      </c>
    </row>
    <row r="2127" spans="48:53" hidden="1" x14ac:dyDescent="0.2">
      <c r="AV2127" s="115" t="str">
        <f t="shared" si="466"/>
        <v>RT5HERSCHEL PRINS</v>
      </c>
      <c r="AW2127" s="116" t="s">
        <v>8227</v>
      </c>
      <c r="AX2127" s="116" t="s">
        <v>9463</v>
      </c>
      <c r="AY2127" s="116" t="s">
        <v>8227</v>
      </c>
      <c r="AZ2127" s="116" t="s">
        <v>9463</v>
      </c>
      <c r="BA2127" s="116" t="str">
        <f t="shared" si="467"/>
        <v>RT5</v>
      </c>
    </row>
    <row r="2128" spans="48:53" hidden="1" x14ac:dyDescent="0.2">
      <c r="AV2128" s="115" t="str">
        <f t="shared" si="466"/>
        <v>RT5HINCKLEY AND BOSWORTH 1</v>
      </c>
      <c r="AW2128" s="116" t="s">
        <v>4334</v>
      </c>
      <c r="AX2128" s="116" t="s">
        <v>4335</v>
      </c>
      <c r="AY2128" s="116" t="s">
        <v>4334</v>
      </c>
      <c r="AZ2128" s="116" t="s">
        <v>4335</v>
      </c>
      <c r="BA2128" s="116" t="str">
        <f t="shared" si="467"/>
        <v>RT5</v>
      </c>
    </row>
    <row r="2129" spans="48:53" hidden="1" x14ac:dyDescent="0.2">
      <c r="AV2129" s="115" t="str">
        <f t="shared" si="466"/>
        <v>RT5HINCKLEY AND BOSWORTH 1 (EPMA)</v>
      </c>
      <c r="AW2129" s="116" t="s">
        <v>4336</v>
      </c>
      <c r="AX2129" s="116" t="s">
        <v>4337</v>
      </c>
      <c r="AY2129" s="116" t="s">
        <v>4336</v>
      </c>
      <c r="AZ2129" s="116" t="s">
        <v>4337</v>
      </c>
      <c r="BA2129" s="116" t="str">
        <f t="shared" si="467"/>
        <v>RT5</v>
      </c>
    </row>
    <row r="2130" spans="48:53" hidden="1" x14ac:dyDescent="0.2">
      <c r="AV2130" s="115" t="str">
        <f t="shared" si="466"/>
        <v>RT5HINCKLEY AND BOSWORTH 2</v>
      </c>
      <c r="AW2130" s="116" t="s">
        <v>4338</v>
      </c>
      <c r="AX2130" s="116" t="s">
        <v>4339</v>
      </c>
      <c r="AY2130" s="116" t="s">
        <v>4338</v>
      </c>
      <c r="AZ2130" s="116" t="s">
        <v>4339</v>
      </c>
      <c r="BA2130" s="116" t="str">
        <f t="shared" si="467"/>
        <v>RT5</v>
      </c>
    </row>
    <row r="2131" spans="48:53" hidden="1" x14ac:dyDescent="0.2">
      <c r="AV2131" s="115" t="str">
        <f t="shared" si="466"/>
        <v>RT5HINCKLEY AND BOSWORTH 2 (EPMA)</v>
      </c>
      <c r="AW2131" s="116" t="s">
        <v>4340</v>
      </c>
      <c r="AX2131" s="116" t="s">
        <v>4341</v>
      </c>
      <c r="AY2131" s="116" t="s">
        <v>4340</v>
      </c>
      <c r="AZ2131" s="116" t="s">
        <v>4341</v>
      </c>
      <c r="BA2131" s="116" t="str">
        <f t="shared" si="467"/>
        <v>RT5</v>
      </c>
    </row>
    <row r="2132" spans="48:53" hidden="1" x14ac:dyDescent="0.2">
      <c r="AV2132" s="115" t="str">
        <f t="shared" si="466"/>
        <v>RT5HINCKLEY AND BOSWORTH 3</v>
      </c>
      <c r="AW2132" s="116" t="s">
        <v>4342</v>
      </c>
      <c r="AX2132" s="116" t="s">
        <v>4343</v>
      </c>
      <c r="AY2132" s="116" t="s">
        <v>4342</v>
      </c>
      <c r="AZ2132" s="116" t="s">
        <v>4343</v>
      </c>
      <c r="BA2132" s="116" t="str">
        <f t="shared" si="467"/>
        <v>RT5</v>
      </c>
    </row>
    <row r="2133" spans="48:53" hidden="1" x14ac:dyDescent="0.2">
      <c r="AV2133" s="115" t="str">
        <f t="shared" si="466"/>
        <v>RT5HINCKLEY AND BOSWORTH 3 (EPMA)</v>
      </c>
      <c r="AW2133" s="116" t="s">
        <v>4344</v>
      </c>
      <c r="AX2133" s="116" t="s">
        <v>4345</v>
      </c>
      <c r="AY2133" s="116" t="s">
        <v>4344</v>
      </c>
      <c r="AZ2133" s="116" t="s">
        <v>4345</v>
      </c>
      <c r="BA2133" s="116" t="str">
        <f t="shared" si="467"/>
        <v>RT5</v>
      </c>
    </row>
    <row r="2134" spans="48:53" hidden="1" x14ac:dyDescent="0.2">
      <c r="AV2134" s="115" t="str">
        <f t="shared" si="466"/>
        <v>RT5HINCKLEY AND DISTRICT HOSPITAL</v>
      </c>
      <c r="AW2134" s="116" t="s">
        <v>4448</v>
      </c>
      <c r="AX2134" s="116" t="s">
        <v>4449</v>
      </c>
      <c r="AY2134" s="116" t="s">
        <v>4448</v>
      </c>
      <c r="AZ2134" s="116" t="s">
        <v>4449</v>
      </c>
      <c r="BA2134" s="116" t="str">
        <f t="shared" si="467"/>
        <v>RT5</v>
      </c>
    </row>
    <row r="2135" spans="48:53" hidden="1" x14ac:dyDescent="0.2">
      <c r="AV2135" s="115" t="str">
        <f t="shared" si="466"/>
        <v>RT5LD 1</v>
      </c>
      <c r="AW2135" s="116" t="s">
        <v>4486</v>
      </c>
      <c r="AX2135" s="116" t="s">
        <v>4487</v>
      </c>
      <c r="AY2135" s="116" t="s">
        <v>4486</v>
      </c>
      <c r="AZ2135" s="116" t="s">
        <v>4487</v>
      </c>
      <c r="BA2135" s="116" t="str">
        <f t="shared" si="467"/>
        <v>RT5</v>
      </c>
    </row>
    <row r="2136" spans="48:53" hidden="1" x14ac:dyDescent="0.2">
      <c r="AV2136" s="115" t="str">
        <f t="shared" si="466"/>
        <v>RT5LD 1 (EPMA)</v>
      </c>
      <c r="AW2136" s="116" t="s">
        <v>4488</v>
      </c>
      <c r="AX2136" s="116" t="s">
        <v>4489</v>
      </c>
      <c r="AY2136" s="116" t="s">
        <v>4488</v>
      </c>
      <c r="AZ2136" s="116" t="s">
        <v>4489</v>
      </c>
      <c r="BA2136" s="116" t="str">
        <f t="shared" si="467"/>
        <v>RT5</v>
      </c>
    </row>
    <row r="2137" spans="48:53" hidden="1" x14ac:dyDescent="0.2">
      <c r="AV2137" s="115" t="str">
        <f t="shared" si="466"/>
        <v>RT5LD 2</v>
      </c>
      <c r="AW2137" s="116" t="s">
        <v>4183</v>
      </c>
      <c r="AX2137" s="116" t="s">
        <v>4184</v>
      </c>
      <c r="AY2137" s="116" t="s">
        <v>4183</v>
      </c>
      <c r="AZ2137" s="116" t="s">
        <v>4184</v>
      </c>
      <c r="BA2137" s="116" t="str">
        <f t="shared" si="467"/>
        <v>RT5</v>
      </c>
    </row>
    <row r="2138" spans="48:53" hidden="1" x14ac:dyDescent="0.2">
      <c r="AV2138" s="115" t="str">
        <f t="shared" si="466"/>
        <v>RT5LD 2 (EPMA)</v>
      </c>
      <c r="AW2138" s="116" t="s">
        <v>4199</v>
      </c>
      <c r="AX2138" s="116" t="s">
        <v>4200</v>
      </c>
      <c r="AY2138" s="116" t="s">
        <v>4199</v>
      </c>
      <c r="AZ2138" s="116" t="s">
        <v>4200</v>
      </c>
      <c r="BA2138" s="116" t="str">
        <f t="shared" si="467"/>
        <v>RT5</v>
      </c>
    </row>
    <row r="2139" spans="48:53" hidden="1" x14ac:dyDescent="0.2">
      <c r="AV2139" s="115" t="str">
        <f t="shared" si="466"/>
        <v>RT5LD 3</v>
      </c>
      <c r="AW2139" s="116" t="s">
        <v>4205</v>
      </c>
      <c r="AX2139" s="116" t="s">
        <v>4206</v>
      </c>
      <c r="AY2139" s="116" t="s">
        <v>4205</v>
      </c>
      <c r="AZ2139" s="116" t="s">
        <v>4206</v>
      </c>
      <c r="BA2139" s="116" t="str">
        <f t="shared" si="467"/>
        <v>RT5</v>
      </c>
    </row>
    <row r="2140" spans="48:53" hidden="1" x14ac:dyDescent="0.2">
      <c r="AV2140" s="115" t="str">
        <f t="shared" si="466"/>
        <v>RT5LD 3 (EPMA)</v>
      </c>
      <c r="AW2140" s="116" t="s">
        <v>4211</v>
      </c>
      <c r="AX2140" s="116" t="s">
        <v>4212</v>
      </c>
      <c r="AY2140" s="116" t="s">
        <v>4211</v>
      </c>
      <c r="AZ2140" s="116" t="s">
        <v>4212</v>
      </c>
      <c r="BA2140" s="116" t="str">
        <f t="shared" si="467"/>
        <v>RT5</v>
      </c>
    </row>
    <row r="2141" spans="48:53" hidden="1" x14ac:dyDescent="0.2">
      <c r="AV2141" s="115" t="str">
        <f t="shared" si="466"/>
        <v>RT5LD 4</v>
      </c>
      <c r="AW2141" s="116" t="s">
        <v>4219</v>
      </c>
      <c r="AX2141" s="116" t="s">
        <v>4220</v>
      </c>
      <c r="AY2141" s="116" t="s">
        <v>4219</v>
      </c>
      <c r="AZ2141" s="116" t="s">
        <v>4220</v>
      </c>
      <c r="BA2141" s="116" t="str">
        <f t="shared" si="467"/>
        <v>RT5</v>
      </c>
    </row>
    <row r="2142" spans="48:53" hidden="1" x14ac:dyDescent="0.2">
      <c r="AV2142" s="115" t="str">
        <f t="shared" si="466"/>
        <v>RT5LD 4 (EPMA)</v>
      </c>
      <c r="AW2142" s="116" t="s">
        <v>4143</v>
      </c>
      <c r="AX2142" s="116" t="s">
        <v>4144</v>
      </c>
      <c r="AY2142" s="116" t="s">
        <v>4143</v>
      </c>
      <c r="AZ2142" s="116" t="s">
        <v>4144</v>
      </c>
      <c r="BA2142" s="116" t="str">
        <f t="shared" si="467"/>
        <v>RT5</v>
      </c>
    </row>
    <row r="2143" spans="48:53" hidden="1" x14ac:dyDescent="0.2">
      <c r="AV2143" s="115" t="str">
        <f t="shared" si="466"/>
        <v>RT5LD 5</v>
      </c>
      <c r="AW2143" s="116" t="s">
        <v>4157</v>
      </c>
      <c r="AX2143" s="116" t="s">
        <v>4158</v>
      </c>
      <c r="AY2143" s="116" t="s">
        <v>4157</v>
      </c>
      <c r="AZ2143" s="116" t="s">
        <v>4158</v>
      </c>
      <c r="BA2143" s="116" t="str">
        <f t="shared" si="467"/>
        <v>RT5</v>
      </c>
    </row>
    <row r="2144" spans="48:53" hidden="1" x14ac:dyDescent="0.2">
      <c r="AV2144" s="115" t="str">
        <f t="shared" si="466"/>
        <v>RT5LD 5 (EPMA)</v>
      </c>
      <c r="AW2144" s="116" t="s">
        <v>4163</v>
      </c>
      <c r="AX2144" s="116" t="s">
        <v>4164</v>
      </c>
      <c r="AY2144" s="116" t="s">
        <v>4163</v>
      </c>
      <c r="AZ2144" s="116" t="s">
        <v>4164</v>
      </c>
      <c r="BA2144" s="116" t="str">
        <f t="shared" si="467"/>
        <v>RT5</v>
      </c>
    </row>
    <row r="2145" spans="48:53" hidden="1" x14ac:dyDescent="0.2">
      <c r="AV2145" s="115" t="str">
        <f t="shared" si="466"/>
        <v>RT5LD 6</v>
      </c>
      <c r="AW2145" s="116" t="s">
        <v>4169</v>
      </c>
      <c r="AX2145" s="116" t="s">
        <v>4170</v>
      </c>
      <c r="AY2145" s="116" t="s">
        <v>4169</v>
      </c>
      <c r="AZ2145" s="116" t="s">
        <v>4170</v>
      </c>
      <c r="BA2145" s="116" t="str">
        <f t="shared" si="467"/>
        <v>RT5</v>
      </c>
    </row>
    <row r="2146" spans="48:53" hidden="1" x14ac:dyDescent="0.2">
      <c r="AV2146" s="115" t="str">
        <f t="shared" si="466"/>
        <v>RT5LD 6 (EPMA)</v>
      </c>
      <c r="AW2146" s="116" t="s">
        <v>4185</v>
      </c>
      <c r="AX2146" s="116" t="s">
        <v>4186</v>
      </c>
      <c r="AY2146" s="116" t="s">
        <v>4185</v>
      </c>
      <c r="AZ2146" s="116" t="s">
        <v>4186</v>
      </c>
      <c r="BA2146" s="116" t="str">
        <f t="shared" si="467"/>
        <v>RT5</v>
      </c>
    </row>
    <row r="2147" spans="48:53" hidden="1" x14ac:dyDescent="0.2">
      <c r="AV2147" s="115" t="str">
        <f t="shared" si="466"/>
        <v>RT5LD 7</v>
      </c>
      <c r="AW2147" s="116" t="s">
        <v>4508</v>
      </c>
      <c r="AX2147" s="116" t="s">
        <v>4509</v>
      </c>
      <c r="AY2147" s="116" t="s">
        <v>4508</v>
      </c>
      <c r="AZ2147" s="116" t="s">
        <v>4509</v>
      </c>
      <c r="BA2147" s="116" t="str">
        <f t="shared" si="467"/>
        <v>RT5</v>
      </c>
    </row>
    <row r="2148" spans="48:53" hidden="1" x14ac:dyDescent="0.2">
      <c r="AV2148" s="115" t="str">
        <f t="shared" si="466"/>
        <v>RT5LD 7 (EPMA)</v>
      </c>
      <c r="AW2148" s="116" t="s">
        <v>4201</v>
      </c>
      <c r="AX2148" s="116" t="s">
        <v>4202</v>
      </c>
      <c r="AY2148" s="116" t="s">
        <v>4201</v>
      </c>
      <c r="AZ2148" s="116" t="s">
        <v>4202</v>
      </c>
      <c r="BA2148" s="116" t="str">
        <f t="shared" si="467"/>
        <v>RT5</v>
      </c>
    </row>
    <row r="2149" spans="48:53" hidden="1" x14ac:dyDescent="0.2">
      <c r="AV2149" s="115" t="str">
        <f t="shared" si="466"/>
        <v>RT5LEICESTER FRITH (ALFRED HILL)</v>
      </c>
      <c r="AW2149" s="116" t="s">
        <v>4173</v>
      </c>
      <c r="AX2149" s="116" t="s">
        <v>4174</v>
      </c>
      <c r="AY2149" s="116" t="s">
        <v>4173</v>
      </c>
      <c r="AZ2149" s="116" t="s">
        <v>4174</v>
      </c>
      <c r="BA2149" s="116" t="str">
        <f t="shared" si="467"/>
        <v>RT5</v>
      </c>
    </row>
    <row r="2150" spans="48:53" hidden="1" x14ac:dyDescent="0.2">
      <c r="AV2150" s="115" t="str">
        <f t="shared" si="466"/>
        <v>RT5LEICESTER FRITH (BALDWIN UNIT)</v>
      </c>
      <c r="AW2150" s="116" t="s">
        <v>4175</v>
      </c>
      <c r="AX2150" s="116" t="s">
        <v>4176</v>
      </c>
      <c r="AY2150" s="116" t="s">
        <v>4175</v>
      </c>
      <c r="AZ2150" s="116" t="s">
        <v>4176</v>
      </c>
      <c r="BA2150" s="116" t="str">
        <f t="shared" si="467"/>
        <v>RT5</v>
      </c>
    </row>
    <row r="2151" spans="48:53" hidden="1" x14ac:dyDescent="0.2">
      <c r="AV2151" s="115" t="str">
        <f t="shared" si="466"/>
        <v>RT5LEICESTER FRITH (DOROTHY BATES SUB STATION)</v>
      </c>
      <c r="AW2151" s="116" t="s">
        <v>4416</v>
      </c>
      <c r="AX2151" s="116" t="s">
        <v>4417</v>
      </c>
      <c r="AY2151" s="116" t="s">
        <v>4416</v>
      </c>
      <c r="AZ2151" s="116" t="s">
        <v>4417</v>
      </c>
      <c r="BA2151" s="116" t="str">
        <f t="shared" si="467"/>
        <v>RT5</v>
      </c>
    </row>
    <row r="2152" spans="48:53" hidden="1" x14ac:dyDescent="0.2">
      <c r="AV2152" s="115" t="str">
        <f t="shared" si="466"/>
        <v>RT5LEICESTER FRITH (FOSSE PRINT UNIT)</v>
      </c>
      <c r="AW2152" s="116" t="s">
        <v>4177</v>
      </c>
      <c r="AX2152" s="116" t="s">
        <v>4178</v>
      </c>
      <c r="AY2152" s="116" t="s">
        <v>4177</v>
      </c>
      <c r="AZ2152" s="116" t="s">
        <v>4178</v>
      </c>
      <c r="BA2152" s="116" t="str">
        <f t="shared" si="467"/>
        <v>RT5</v>
      </c>
    </row>
    <row r="2153" spans="48:53" hidden="1" x14ac:dyDescent="0.2">
      <c r="AV2153" s="115" t="str">
        <f t="shared" si="466"/>
        <v>RT5LEICESTER FRITH (FURTHER EDUCATION BUILDING)</v>
      </c>
      <c r="AW2153" s="116" t="s">
        <v>4179</v>
      </c>
      <c r="AX2153" s="116" t="s">
        <v>4180</v>
      </c>
      <c r="AY2153" s="116" t="s">
        <v>4179</v>
      </c>
      <c r="AZ2153" s="116" t="s">
        <v>4180</v>
      </c>
      <c r="BA2153" s="116" t="str">
        <f t="shared" si="467"/>
        <v>RT5</v>
      </c>
    </row>
    <row r="2154" spans="48:53" hidden="1" x14ac:dyDescent="0.2">
      <c r="AV2154" s="115" t="str">
        <f t="shared" si="466"/>
        <v>RT5LEICESTER FRITH (GARAGES)</v>
      </c>
      <c r="AW2154" s="116" t="s">
        <v>4418</v>
      </c>
      <c r="AX2154" s="116" t="s">
        <v>4419</v>
      </c>
      <c r="AY2154" s="116" t="s">
        <v>4418</v>
      </c>
      <c r="AZ2154" s="116" t="s">
        <v>4419</v>
      </c>
      <c r="BA2154" s="116" t="str">
        <f t="shared" si="467"/>
        <v>RT5</v>
      </c>
    </row>
    <row r="2155" spans="48:53" hidden="1" x14ac:dyDescent="0.2">
      <c r="AV2155" s="115" t="str">
        <f t="shared" si="466"/>
        <v>RT5LEICESTER FRITH (MEADOW LAND)</v>
      </c>
      <c r="AW2155" s="116" t="s">
        <v>4420</v>
      </c>
      <c r="AX2155" s="116" t="s">
        <v>4421</v>
      </c>
      <c r="AY2155" s="116" t="s">
        <v>4420</v>
      </c>
      <c r="AZ2155" s="116" t="s">
        <v>4421</v>
      </c>
      <c r="BA2155" s="116" t="str">
        <f t="shared" si="467"/>
        <v>RT5</v>
      </c>
    </row>
    <row r="2156" spans="48:53" hidden="1" x14ac:dyDescent="0.2">
      <c r="AV2156" s="115" t="str">
        <f t="shared" si="466"/>
        <v>RT5LEICESTER FRITH (REHABILITATION BUILDING)</v>
      </c>
      <c r="AW2156" s="116" t="s">
        <v>4189</v>
      </c>
      <c r="AX2156" s="116" t="s">
        <v>4190</v>
      </c>
      <c r="AY2156" s="116" t="s">
        <v>4189</v>
      </c>
      <c r="AZ2156" s="116" t="s">
        <v>4190</v>
      </c>
      <c r="BA2156" s="116" t="str">
        <f t="shared" si="467"/>
        <v>RT5</v>
      </c>
    </row>
    <row r="2157" spans="48:53" hidden="1" x14ac:dyDescent="0.2">
      <c r="AV2157" s="115" t="str">
        <f t="shared" si="466"/>
        <v>RT5LEICESTER FRITH (SNOOZLEUM)</v>
      </c>
      <c r="AW2157" s="116" t="s">
        <v>4191</v>
      </c>
      <c r="AX2157" s="116" t="s">
        <v>4192</v>
      </c>
      <c r="AY2157" s="116" t="s">
        <v>4191</v>
      </c>
      <c r="AZ2157" s="116" t="s">
        <v>4192</v>
      </c>
      <c r="BA2157" s="116" t="str">
        <f t="shared" si="467"/>
        <v>RT5</v>
      </c>
    </row>
    <row r="2158" spans="48:53" hidden="1" x14ac:dyDescent="0.2">
      <c r="AV2158" s="115" t="str">
        <f t="shared" si="466"/>
        <v>RT5LEICESTER FRITH (THE CHAPEL)</v>
      </c>
      <c r="AW2158" s="116" t="s">
        <v>4414</v>
      </c>
      <c r="AX2158" s="116" t="s">
        <v>4415</v>
      </c>
      <c r="AY2158" s="116" t="s">
        <v>4414</v>
      </c>
      <c r="AZ2158" s="116" t="s">
        <v>4415</v>
      </c>
      <c r="BA2158" s="116" t="str">
        <f t="shared" si="467"/>
        <v>RT5</v>
      </c>
    </row>
    <row r="2159" spans="48:53" hidden="1" x14ac:dyDescent="0.2">
      <c r="AV2159" s="115" t="str">
        <f t="shared" si="466"/>
        <v>RT5LEICESTER FRITH (THE LAURELS)</v>
      </c>
      <c r="AW2159" s="116" t="s">
        <v>4187</v>
      </c>
      <c r="AX2159" s="116" t="s">
        <v>4188</v>
      </c>
      <c r="AY2159" s="116" t="s">
        <v>4187</v>
      </c>
      <c r="AZ2159" s="116" t="s">
        <v>4188</v>
      </c>
      <c r="BA2159" s="116" t="str">
        <f t="shared" si="467"/>
        <v>RT5</v>
      </c>
    </row>
    <row r="2160" spans="48:53" hidden="1" x14ac:dyDescent="0.2">
      <c r="AV2160" s="115" t="str">
        <f t="shared" si="466"/>
        <v>RT5LEICESTER FRITH (THE RECREATION HALL)</v>
      </c>
      <c r="AW2160" s="116" t="s">
        <v>4424</v>
      </c>
      <c r="AX2160" s="116" t="s">
        <v>4425</v>
      </c>
      <c r="AY2160" s="116" t="s">
        <v>4424</v>
      </c>
      <c r="AZ2160" s="116" t="s">
        <v>4425</v>
      </c>
      <c r="BA2160" s="116" t="str">
        <f t="shared" si="467"/>
        <v>RT5</v>
      </c>
    </row>
    <row r="2161" spans="48:53" hidden="1" x14ac:dyDescent="0.2">
      <c r="AV2161" s="115" t="str">
        <f t="shared" si="466"/>
        <v>RT5LEICESTER FRITH (THE TREATMENT UNIT)</v>
      </c>
      <c r="AW2161" s="116" t="s">
        <v>4193</v>
      </c>
      <c r="AX2161" s="116" t="s">
        <v>4194</v>
      </c>
      <c r="AY2161" s="116" t="s">
        <v>4193</v>
      </c>
      <c r="AZ2161" s="116" t="s">
        <v>4194</v>
      </c>
      <c r="BA2161" s="116" t="str">
        <f t="shared" si="467"/>
        <v>RT5</v>
      </c>
    </row>
    <row r="2162" spans="48:53" hidden="1" x14ac:dyDescent="0.2">
      <c r="AV2162" s="115" t="str">
        <f t="shared" si="466"/>
        <v>RT5LEICESTER FRITH HOSPITAL</v>
      </c>
      <c r="AW2162" s="116" t="s">
        <v>4171</v>
      </c>
      <c r="AX2162" s="116" t="s">
        <v>4172</v>
      </c>
      <c r="AY2162" s="116" t="s">
        <v>4171</v>
      </c>
      <c r="AZ2162" s="116" t="s">
        <v>4172</v>
      </c>
      <c r="BA2162" s="116" t="str">
        <f t="shared" si="467"/>
        <v>RT5</v>
      </c>
    </row>
    <row r="2163" spans="48:53" hidden="1" x14ac:dyDescent="0.2">
      <c r="AV2163" s="115" t="str">
        <f t="shared" ref="AV2163:AV2226" si="468">CONCATENATE(LEFT(AW2163, 3),AX2163)</f>
        <v>RT5LEICESTER FRITH HOSPITAL (EPMA)</v>
      </c>
      <c r="AW2163" s="116" t="s">
        <v>4506</v>
      </c>
      <c r="AX2163" s="116" t="s">
        <v>4507</v>
      </c>
      <c r="AY2163" s="116" t="s">
        <v>4506</v>
      </c>
      <c r="AZ2163" s="116" t="s">
        <v>4507</v>
      </c>
      <c r="BA2163" s="116" t="str">
        <f t="shared" ref="BA2163:BA2226" si="469">LEFT(AY2163,3)</f>
        <v>RT5</v>
      </c>
    </row>
    <row r="2164" spans="48:53" hidden="1" x14ac:dyDescent="0.2">
      <c r="AV2164" s="115" t="str">
        <f t="shared" si="468"/>
        <v>RT5LEICESTERSHIRE PARTNERSHIP NHS TRUST (UNIVERSITY HOSPITALS)</v>
      </c>
      <c r="AW2164" s="116" t="s">
        <v>4137</v>
      </c>
      <c r="AX2164" s="116" t="s">
        <v>4138</v>
      </c>
      <c r="AY2164" s="116" t="s">
        <v>4137</v>
      </c>
      <c r="AZ2164" s="116" t="s">
        <v>4138</v>
      </c>
      <c r="BA2164" s="116" t="str">
        <f t="shared" si="469"/>
        <v>RT5</v>
      </c>
    </row>
    <row r="2165" spans="48:53" hidden="1" x14ac:dyDescent="0.2">
      <c r="AV2165" s="115" t="str">
        <f t="shared" si="468"/>
        <v>RT5LEICESTERSHIRE PARTNERSHIP NHS TRUST MENTAL HEALTH SERVICES</v>
      </c>
      <c r="AW2165" s="116" t="s">
        <v>8763</v>
      </c>
      <c r="AX2165" s="116" t="s">
        <v>8764</v>
      </c>
      <c r="AY2165" s="116" t="s">
        <v>8763</v>
      </c>
      <c r="AZ2165" s="116" t="s">
        <v>8764</v>
      </c>
      <c r="BA2165" s="116" t="str">
        <f t="shared" si="469"/>
        <v>RT5</v>
      </c>
    </row>
    <row r="2166" spans="48:53" hidden="1" x14ac:dyDescent="0.2">
      <c r="AV2166" s="115" t="str">
        <f t="shared" si="468"/>
        <v>RT5LOCAL COUNTER FRAUD SPECIALIST</v>
      </c>
      <c r="AW2166" s="116" t="s">
        <v>4237</v>
      </c>
      <c r="AX2166" s="116" t="s">
        <v>4238</v>
      </c>
      <c r="AY2166" s="116" t="s">
        <v>4237</v>
      </c>
      <c r="AZ2166" s="116" t="s">
        <v>4238</v>
      </c>
      <c r="BA2166" s="116" t="str">
        <f t="shared" si="469"/>
        <v>RT5</v>
      </c>
    </row>
    <row r="2167" spans="48:53" hidden="1" x14ac:dyDescent="0.2">
      <c r="AV2167" s="115" t="str">
        <f t="shared" si="468"/>
        <v>RT5LOUGHBOROUGH HOSP WARDS</v>
      </c>
      <c r="AW2167" s="116" t="s">
        <v>4524</v>
      </c>
      <c r="AX2167" s="116" t="s">
        <v>4525</v>
      </c>
      <c r="AY2167" s="116" t="s">
        <v>4524</v>
      </c>
      <c r="AZ2167" s="116" t="s">
        <v>4525</v>
      </c>
      <c r="BA2167" s="116" t="str">
        <f t="shared" si="469"/>
        <v>RT5</v>
      </c>
    </row>
    <row r="2168" spans="48:53" hidden="1" x14ac:dyDescent="0.2">
      <c r="AV2168" s="115" t="str">
        <f t="shared" si="468"/>
        <v>RT5LOUGHBOROUGH HOSPITAL</v>
      </c>
      <c r="AW2168" s="116" t="s">
        <v>4438</v>
      </c>
      <c r="AX2168" s="116" t="s">
        <v>4439</v>
      </c>
      <c r="AY2168" s="116" t="s">
        <v>4438</v>
      </c>
      <c r="AZ2168" s="116" t="s">
        <v>4439</v>
      </c>
      <c r="BA2168" s="116" t="str">
        <f t="shared" si="469"/>
        <v>RT5</v>
      </c>
    </row>
    <row r="2169" spans="48:53" hidden="1" x14ac:dyDescent="0.2">
      <c r="AV2169" s="115" t="str">
        <f t="shared" si="468"/>
        <v>RT5MARKET HARBOROUGH HOSPITAL</v>
      </c>
      <c r="AW2169" s="116" t="s">
        <v>4444</v>
      </c>
      <c r="AX2169" s="116" t="s">
        <v>4445</v>
      </c>
      <c r="AY2169" s="116" t="s">
        <v>4444</v>
      </c>
      <c r="AZ2169" s="116" t="s">
        <v>4445</v>
      </c>
      <c r="BA2169" s="116" t="str">
        <f t="shared" si="469"/>
        <v>RT5</v>
      </c>
    </row>
    <row r="2170" spans="48:53" hidden="1" x14ac:dyDescent="0.2">
      <c r="AV2170" s="115" t="str">
        <f t="shared" si="468"/>
        <v>RT5MEASHAM MEDICAL UNIT</v>
      </c>
      <c r="AW2170" s="116" t="s">
        <v>4316</v>
      </c>
      <c r="AX2170" s="116" t="s">
        <v>4317</v>
      </c>
      <c r="AY2170" s="116" t="s">
        <v>4316</v>
      </c>
      <c r="AZ2170" s="116" t="s">
        <v>4317</v>
      </c>
      <c r="BA2170" s="116" t="str">
        <f t="shared" si="469"/>
        <v>RT5</v>
      </c>
    </row>
    <row r="2171" spans="48:53" hidden="1" x14ac:dyDescent="0.2">
      <c r="AV2171" s="115" t="str">
        <f t="shared" si="468"/>
        <v>RT5MELTON MOWBRAY HOSPITAL</v>
      </c>
      <c r="AW2171" s="116" t="s">
        <v>4434</v>
      </c>
      <c r="AX2171" s="116" t="s">
        <v>4435</v>
      </c>
      <c r="AY2171" s="116" t="s">
        <v>4434</v>
      </c>
      <c r="AZ2171" s="116" t="s">
        <v>4435</v>
      </c>
      <c r="BA2171" s="116" t="str">
        <f t="shared" si="469"/>
        <v>RT5</v>
      </c>
    </row>
    <row r="2172" spans="48:53" hidden="1" x14ac:dyDescent="0.2">
      <c r="AV2172" s="115" t="str">
        <f t="shared" si="468"/>
        <v>RT5MHSOP 1</v>
      </c>
      <c r="AW2172" s="116" t="s">
        <v>4450</v>
      </c>
      <c r="AX2172" s="116" t="s">
        <v>4451</v>
      </c>
      <c r="AY2172" s="116" t="s">
        <v>4450</v>
      </c>
      <c r="AZ2172" s="116" t="s">
        <v>4451</v>
      </c>
      <c r="BA2172" s="116" t="str">
        <f t="shared" si="469"/>
        <v>RT5</v>
      </c>
    </row>
    <row r="2173" spans="48:53" hidden="1" x14ac:dyDescent="0.2">
      <c r="AV2173" s="115" t="str">
        <f t="shared" si="468"/>
        <v>RT5MHSOP 1 (EPMA)</v>
      </c>
      <c r="AW2173" s="116" t="s">
        <v>4452</v>
      </c>
      <c r="AX2173" s="116" t="s">
        <v>4453</v>
      </c>
      <c r="AY2173" s="116" t="s">
        <v>4452</v>
      </c>
      <c r="AZ2173" s="116" t="s">
        <v>4453</v>
      </c>
      <c r="BA2173" s="116" t="str">
        <f t="shared" si="469"/>
        <v>RT5</v>
      </c>
    </row>
    <row r="2174" spans="48:53" hidden="1" x14ac:dyDescent="0.2">
      <c r="AV2174" s="115" t="str">
        <f t="shared" si="468"/>
        <v>RT5MHSOP 10</v>
      </c>
      <c r="AW2174" s="116" t="s">
        <v>4472</v>
      </c>
      <c r="AX2174" s="116" t="s">
        <v>4473</v>
      </c>
      <c r="AY2174" s="116" t="s">
        <v>4472</v>
      </c>
      <c r="AZ2174" s="116" t="s">
        <v>4473</v>
      </c>
      <c r="BA2174" s="116" t="str">
        <f t="shared" si="469"/>
        <v>RT5</v>
      </c>
    </row>
    <row r="2175" spans="48:53" hidden="1" x14ac:dyDescent="0.2">
      <c r="AV2175" s="115" t="str">
        <f t="shared" si="468"/>
        <v>RT5MHSOP 10 (EPMA)</v>
      </c>
      <c r="AW2175" s="116" t="s">
        <v>4474</v>
      </c>
      <c r="AX2175" s="116" t="s">
        <v>4475</v>
      </c>
      <c r="AY2175" s="116" t="s">
        <v>4474</v>
      </c>
      <c r="AZ2175" s="116" t="s">
        <v>4475</v>
      </c>
      <c r="BA2175" s="116" t="str">
        <f t="shared" si="469"/>
        <v>RT5</v>
      </c>
    </row>
    <row r="2176" spans="48:53" hidden="1" x14ac:dyDescent="0.2">
      <c r="AV2176" s="115" t="str">
        <f t="shared" si="468"/>
        <v>RT5MHSOP 11</v>
      </c>
      <c r="AW2176" s="116" t="s">
        <v>4235</v>
      </c>
      <c r="AX2176" s="116" t="s">
        <v>4236</v>
      </c>
      <c r="AY2176" s="116" t="s">
        <v>4235</v>
      </c>
      <c r="AZ2176" s="116" t="s">
        <v>4236</v>
      </c>
      <c r="BA2176" s="116" t="str">
        <f t="shared" si="469"/>
        <v>RT5</v>
      </c>
    </row>
    <row r="2177" spans="48:53" hidden="1" x14ac:dyDescent="0.2">
      <c r="AV2177" s="115" t="str">
        <f t="shared" si="468"/>
        <v>RT5MHSOP 11 (EPMA)</v>
      </c>
      <c r="AW2177" s="116" t="s">
        <v>4141</v>
      </c>
      <c r="AX2177" s="116" t="s">
        <v>4142</v>
      </c>
      <c r="AY2177" s="116" t="s">
        <v>4141</v>
      </c>
      <c r="AZ2177" s="116" t="s">
        <v>4142</v>
      </c>
      <c r="BA2177" s="116" t="str">
        <f t="shared" si="469"/>
        <v>RT5</v>
      </c>
    </row>
    <row r="2178" spans="48:53" hidden="1" x14ac:dyDescent="0.2">
      <c r="AV2178" s="115" t="str">
        <f t="shared" si="468"/>
        <v>RT5MHSOP 12</v>
      </c>
      <c r="AW2178" s="116" t="s">
        <v>4153</v>
      </c>
      <c r="AX2178" s="116" t="s">
        <v>4154</v>
      </c>
      <c r="AY2178" s="116" t="s">
        <v>4153</v>
      </c>
      <c r="AZ2178" s="116" t="s">
        <v>4154</v>
      </c>
      <c r="BA2178" s="116" t="str">
        <f t="shared" si="469"/>
        <v>RT5</v>
      </c>
    </row>
    <row r="2179" spans="48:53" hidden="1" x14ac:dyDescent="0.2">
      <c r="AV2179" s="115" t="str">
        <f t="shared" si="468"/>
        <v>RT5MHSOP 12 (EPMA)</v>
      </c>
      <c r="AW2179" s="116" t="s">
        <v>4159</v>
      </c>
      <c r="AX2179" s="116" t="s">
        <v>4160</v>
      </c>
      <c r="AY2179" s="116" t="s">
        <v>4159</v>
      </c>
      <c r="AZ2179" s="116" t="s">
        <v>4160</v>
      </c>
      <c r="BA2179" s="116" t="str">
        <f t="shared" si="469"/>
        <v>RT5</v>
      </c>
    </row>
    <row r="2180" spans="48:53" hidden="1" x14ac:dyDescent="0.2">
      <c r="AV2180" s="115" t="str">
        <f t="shared" si="468"/>
        <v>RT5MHSOP 13</v>
      </c>
      <c r="AW2180" s="116" t="s">
        <v>4165</v>
      </c>
      <c r="AX2180" s="116" t="s">
        <v>4166</v>
      </c>
      <c r="AY2180" s="116" t="s">
        <v>4165</v>
      </c>
      <c r="AZ2180" s="116" t="s">
        <v>4166</v>
      </c>
      <c r="BA2180" s="116" t="str">
        <f t="shared" si="469"/>
        <v>RT5</v>
      </c>
    </row>
    <row r="2181" spans="48:53" hidden="1" x14ac:dyDescent="0.2">
      <c r="AV2181" s="115" t="str">
        <f t="shared" si="468"/>
        <v>RT5MHSOP 13 (EPMA)</v>
      </c>
      <c r="AW2181" s="116" t="s">
        <v>4181</v>
      </c>
      <c r="AX2181" s="116" t="s">
        <v>4182</v>
      </c>
      <c r="AY2181" s="116" t="s">
        <v>4181</v>
      </c>
      <c r="AZ2181" s="116" t="s">
        <v>4182</v>
      </c>
      <c r="BA2181" s="116" t="str">
        <f t="shared" si="469"/>
        <v>RT5</v>
      </c>
    </row>
    <row r="2182" spans="48:53" hidden="1" x14ac:dyDescent="0.2">
      <c r="AV2182" s="115" t="str">
        <f t="shared" si="468"/>
        <v>RT5MHSOP 14</v>
      </c>
      <c r="AW2182" s="116" t="s">
        <v>4197</v>
      </c>
      <c r="AX2182" s="116" t="s">
        <v>4198</v>
      </c>
      <c r="AY2182" s="116" t="s">
        <v>4197</v>
      </c>
      <c r="AZ2182" s="116" t="s">
        <v>4198</v>
      </c>
      <c r="BA2182" s="116" t="str">
        <f t="shared" si="469"/>
        <v>RT5</v>
      </c>
    </row>
    <row r="2183" spans="48:53" hidden="1" x14ac:dyDescent="0.2">
      <c r="AV2183" s="115" t="str">
        <f t="shared" si="468"/>
        <v>RT5MHSOP 14 (EPMA)</v>
      </c>
      <c r="AW2183" s="116" t="s">
        <v>4203</v>
      </c>
      <c r="AX2183" s="116" t="s">
        <v>4204</v>
      </c>
      <c r="AY2183" s="116" t="s">
        <v>4203</v>
      </c>
      <c r="AZ2183" s="116" t="s">
        <v>4204</v>
      </c>
      <c r="BA2183" s="116" t="str">
        <f t="shared" si="469"/>
        <v>RT5</v>
      </c>
    </row>
    <row r="2184" spans="48:53" hidden="1" x14ac:dyDescent="0.2">
      <c r="AV2184" s="115" t="str">
        <f t="shared" si="468"/>
        <v>RT5MHSOP 15</v>
      </c>
      <c r="AW2184" s="116" t="s">
        <v>4498</v>
      </c>
      <c r="AX2184" s="116" t="s">
        <v>4499</v>
      </c>
      <c r="AY2184" s="116" t="s">
        <v>4498</v>
      </c>
      <c r="AZ2184" s="116" t="s">
        <v>4499</v>
      </c>
      <c r="BA2184" s="116" t="str">
        <f t="shared" si="469"/>
        <v>RT5</v>
      </c>
    </row>
    <row r="2185" spans="48:53" hidden="1" x14ac:dyDescent="0.2">
      <c r="AV2185" s="115" t="str">
        <f t="shared" si="468"/>
        <v>RT5MHSOP 15 (EPMA)</v>
      </c>
      <c r="AW2185" s="116" t="s">
        <v>4500</v>
      </c>
      <c r="AX2185" s="116" t="s">
        <v>4501</v>
      </c>
      <c r="AY2185" s="116" t="s">
        <v>4500</v>
      </c>
      <c r="AZ2185" s="116" t="s">
        <v>4501</v>
      </c>
      <c r="BA2185" s="116" t="str">
        <f t="shared" si="469"/>
        <v>RT5</v>
      </c>
    </row>
    <row r="2186" spans="48:53" hidden="1" x14ac:dyDescent="0.2">
      <c r="AV2186" s="115" t="str">
        <f t="shared" si="468"/>
        <v>RT5MHSOP 16</v>
      </c>
      <c r="AW2186" s="116" t="s">
        <v>4540</v>
      </c>
      <c r="AX2186" s="116" t="s">
        <v>4541</v>
      </c>
      <c r="AY2186" s="116" t="s">
        <v>4540</v>
      </c>
      <c r="AZ2186" s="116" t="s">
        <v>4541</v>
      </c>
      <c r="BA2186" s="116" t="str">
        <f t="shared" si="469"/>
        <v>RT5</v>
      </c>
    </row>
    <row r="2187" spans="48:53" hidden="1" x14ac:dyDescent="0.2">
      <c r="AV2187" s="115" t="str">
        <f t="shared" si="468"/>
        <v>RT5MHSOP 16 (EPMA)</v>
      </c>
      <c r="AW2187" s="116" t="s">
        <v>4542</v>
      </c>
      <c r="AX2187" s="116" t="s">
        <v>4543</v>
      </c>
      <c r="AY2187" s="116" t="s">
        <v>4542</v>
      </c>
      <c r="AZ2187" s="116" t="s">
        <v>4543</v>
      </c>
      <c r="BA2187" s="116" t="str">
        <f t="shared" si="469"/>
        <v>RT5</v>
      </c>
    </row>
    <row r="2188" spans="48:53" hidden="1" x14ac:dyDescent="0.2">
      <c r="AV2188" s="115" t="str">
        <f t="shared" si="468"/>
        <v>RT5MHSOP 17</v>
      </c>
      <c r="AW2188" s="116" t="s">
        <v>4544</v>
      </c>
      <c r="AX2188" s="116" t="s">
        <v>4545</v>
      </c>
      <c r="AY2188" s="116" t="s">
        <v>4544</v>
      </c>
      <c r="AZ2188" s="116" t="s">
        <v>4545</v>
      </c>
      <c r="BA2188" s="116" t="str">
        <f t="shared" si="469"/>
        <v>RT5</v>
      </c>
    </row>
    <row r="2189" spans="48:53" hidden="1" x14ac:dyDescent="0.2">
      <c r="AV2189" s="115" t="str">
        <f t="shared" si="468"/>
        <v>RT5MHSOP 17 (EPMA)</v>
      </c>
      <c r="AW2189" s="116" t="s">
        <v>4512</v>
      </c>
      <c r="AX2189" s="116" t="s">
        <v>4513</v>
      </c>
      <c r="AY2189" s="116" t="s">
        <v>4512</v>
      </c>
      <c r="AZ2189" s="116" t="s">
        <v>4513</v>
      </c>
      <c r="BA2189" s="116" t="str">
        <f t="shared" si="469"/>
        <v>RT5</v>
      </c>
    </row>
    <row r="2190" spans="48:53" hidden="1" x14ac:dyDescent="0.2">
      <c r="AV2190" s="115" t="str">
        <f t="shared" si="468"/>
        <v>RT5MHSOP 18</v>
      </c>
      <c r="AW2190" s="116" t="s">
        <v>4145</v>
      </c>
      <c r="AX2190" s="116" t="s">
        <v>4146</v>
      </c>
      <c r="AY2190" s="116" t="s">
        <v>4145</v>
      </c>
      <c r="AZ2190" s="116" t="s">
        <v>4146</v>
      </c>
      <c r="BA2190" s="116" t="str">
        <f t="shared" si="469"/>
        <v>RT5</v>
      </c>
    </row>
    <row r="2191" spans="48:53" hidden="1" x14ac:dyDescent="0.2">
      <c r="AV2191" s="115" t="str">
        <f t="shared" si="468"/>
        <v>RT5MHSOP 18 (EPMA)</v>
      </c>
      <c r="AW2191" s="116" t="s">
        <v>4147</v>
      </c>
      <c r="AX2191" s="116" t="s">
        <v>4148</v>
      </c>
      <c r="AY2191" s="116" t="s">
        <v>4147</v>
      </c>
      <c r="AZ2191" s="116" t="s">
        <v>4148</v>
      </c>
      <c r="BA2191" s="116" t="str">
        <f t="shared" si="469"/>
        <v>RT5</v>
      </c>
    </row>
    <row r="2192" spans="48:53" hidden="1" x14ac:dyDescent="0.2">
      <c r="AV2192" s="115" t="str">
        <f t="shared" si="468"/>
        <v>RT5MHSOP 2</v>
      </c>
      <c r="AW2192" s="116" t="s">
        <v>4221</v>
      </c>
      <c r="AX2192" s="116" t="s">
        <v>4222</v>
      </c>
      <c r="AY2192" s="116" t="s">
        <v>4221</v>
      </c>
      <c r="AZ2192" s="116" t="s">
        <v>4222</v>
      </c>
      <c r="BA2192" s="116" t="str">
        <f t="shared" si="469"/>
        <v>RT5</v>
      </c>
    </row>
    <row r="2193" spans="48:53" hidden="1" x14ac:dyDescent="0.2">
      <c r="AV2193" s="115" t="str">
        <f t="shared" si="468"/>
        <v>RT5MHSOP 2 (EPMA)</v>
      </c>
      <c r="AW2193" s="116" t="s">
        <v>4223</v>
      </c>
      <c r="AX2193" s="116" t="s">
        <v>4224</v>
      </c>
      <c r="AY2193" s="116" t="s">
        <v>4223</v>
      </c>
      <c r="AZ2193" s="116" t="s">
        <v>4224</v>
      </c>
      <c r="BA2193" s="116" t="str">
        <f t="shared" si="469"/>
        <v>RT5</v>
      </c>
    </row>
    <row r="2194" spans="48:53" hidden="1" x14ac:dyDescent="0.2">
      <c r="AV2194" s="115" t="str">
        <f t="shared" si="468"/>
        <v>RT5MHSOP 3</v>
      </c>
      <c r="AW2194" s="116" t="s">
        <v>4225</v>
      </c>
      <c r="AX2194" s="116" t="s">
        <v>4226</v>
      </c>
      <c r="AY2194" s="116" t="s">
        <v>4225</v>
      </c>
      <c r="AZ2194" s="116" t="s">
        <v>4226</v>
      </c>
      <c r="BA2194" s="116" t="str">
        <f t="shared" si="469"/>
        <v>RT5</v>
      </c>
    </row>
    <row r="2195" spans="48:53" hidden="1" x14ac:dyDescent="0.2">
      <c r="AV2195" s="115" t="str">
        <f t="shared" si="468"/>
        <v>RT5MHSOP 3 (EPMA)</v>
      </c>
      <c r="AW2195" s="116" t="s">
        <v>4227</v>
      </c>
      <c r="AX2195" s="116" t="s">
        <v>4228</v>
      </c>
      <c r="AY2195" s="116" t="s">
        <v>4227</v>
      </c>
      <c r="AZ2195" s="116" t="s">
        <v>4228</v>
      </c>
      <c r="BA2195" s="116" t="str">
        <f t="shared" si="469"/>
        <v>RT5</v>
      </c>
    </row>
    <row r="2196" spans="48:53" hidden="1" x14ac:dyDescent="0.2">
      <c r="AV2196" s="115" t="str">
        <f t="shared" si="468"/>
        <v>RT5MHSOP 4</v>
      </c>
      <c r="AW2196" s="116" t="s">
        <v>4229</v>
      </c>
      <c r="AX2196" s="116" t="s">
        <v>4230</v>
      </c>
      <c r="AY2196" s="116" t="s">
        <v>4229</v>
      </c>
      <c r="AZ2196" s="116" t="s">
        <v>4230</v>
      </c>
      <c r="BA2196" s="116" t="str">
        <f t="shared" si="469"/>
        <v>RT5</v>
      </c>
    </row>
    <row r="2197" spans="48:53" hidden="1" x14ac:dyDescent="0.2">
      <c r="AV2197" s="115" t="str">
        <f t="shared" si="468"/>
        <v>RT5MHSOP 4 (EPMA)</v>
      </c>
      <c r="AW2197" s="116" t="s">
        <v>4231</v>
      </c>
      <c r="AX2197" s="116" t="s">
        <v>4232</v>
      </c>
      <c r="AY2197" s="116" t="s">
        <v>4231</v>
      </c>
      <c r="AZ2197" s="116" t="s">
        <v>4232</v>
      </c>
      <c r="BA2197" s="116" t="str">
        <f t="shared" si="469"/>
        <v>RT5</v>
      </c>
    </row>
    <row r="2198" spans="48:53" hidden="1" x14ac:dyDescent="0.2">
      <c r="AV2198" s="115" t="str">
        <f t="shared" si="468"/>
        <v>RT5MHSOP 5</v>
      </c>
      <c r="AW2198" s="116" t="s">
        <v>4233</v>
      </c>
      <c r="AX2198" s="116" t="s">
        <v>4234</v>
      </c>
      <c r="AY2198" s="116" t="s">
        <v>4233</v>
      </c>
      <c r="AZ2198" s="116" t="s">
        <v>4234</v>
      </c>
      <c r="BA2198" s="116" t="str">
        <f t="shared" si="469"/>
        <v>RT5</v>
      </c>
    </row>
    <row r="2199" spans="48:53" hidden="1" x14ac:dyDescent="0.2">
      <c r="AV2199" s="115" t="str">
        <f t="shared" si="468"/>
        <v>RT5MHSOP 5 (EPMA)</v>
      </c>
      <c r="AW2199" s="116" t="s">
        <v>4454</v>
      </c>
      <c r="AX2199" s="116" t="s">
        <v>4455</v>
      </c>
      <c r="AY2199" s="116" t="s">
        <v>4454</v>
      </c>
      <c r="AZ2199" s="116" t="s">
        <v>4455</v>
      </c>
      <c r="BA2199" s="116" t="str">
        <f t="shared" si="469"/>
        <v>RT5</v>
      </c>
    </row>
    <row r="2200" spans="48:53" hidden="1" x14ac:dyDescent="0.2">
      <c r="AV2200" s="115" t="str">
        <f t="shared" si="468"/>
        <v>RT5MHSOP 6</v>
      </c>
      <c r="AW2200" s="116" t="s">
        <v>4456</v>
      </c>
      <c r="AX2200" s="116" t="s">
        <v>4457</v>
      </c>
      <c r="AY2200" s="116" t="s">
        <v>4456</v>
      </c>
      <c r="AZ2200" s="116" t="s">
        <v>4457</v>
      </c>
      <c r="BA2200" s="116" t="str">
        <f t="shared" si="469"/>
        <v>RT5</v>
      </c>
    </row>
    <row r="2201" spans="48:53" hidden="1" x14ac:dyDescent="0.2">
      <c r="AV2201" s="115" t="str">
        <f t="shared" si="468"/>
        <v>RT5MHSOP 6 (EPMA)</v>
      </c>
      <c r="AW2201" s="116" t="s">
        <v>4458</v>
      </c>
      <c r="AX2201" s="116" t="s">
        <v>4459</v>
      </c>
      <c r="AY2201" s="116" t="s">
        <v>4458</v>
      </c>
      <c r="AZ2201" s="116" t="s">
        <v>4459</v>
      </c>
      <c r="BA2201" s="116" t="str">
        <f t="shared" si="469"/>
        <v>RT5</v>
      </c>
    </row>
    <row r="2202" spans="48:53" hidden="1" x14ac:dyDescent="0.2">
      <c r="AV2202" s="115" t="str">
        <f t="shared" si="468"/>
        <v>RT5MHSOP 7</v>
      </c>
      <c r="AW2202" s="116" t="s">
        <v>4460</v>
      </c>
      <c r="AX2202" s="116" t="s">
        <v>4461</v>
      </c>
      <c r="AY2202" s="116" t="s">
        <v>4460</v>
      </c>
      <c r="AZ2202" s="116" t="s">
        <v>4461</v>
      </c>
      <c r="BA2202" s="116" t="str">
        <f t="shared" si="469"/>
        <v>RT5</v>
      </c>
    </row>
    <row r="2203" spans="48:53" hidden="1" x14ac:dyDescent="0.2">
      <c r="AV2203" s="115" t="str">
        <f t="shared" si="468"/>
        <v>RT5MHSOP 7 (EPMA)</v>
      </c>
      <c r="AW2203" s="116" t="s">
        <v>4462</v>
      </c>
      <c r="AX2203" s="116" t="s">
        <v>4463</v>
      </c>
      <c r="AY2203" s="116" t="s">
        <v>4462</v>
      </c>
      <c r="AZ2203" s="116" t="s">
        <v>4463</v>
      </c>
      <c r="BA2203" s="116" t="str">
        <f t="shared" si="469"/>
        <v>RT5</v>
      </c>
    </row>
    <row r="2204" spans="48:53" hidden="1" x14ac:dyDescent="0.2">
      <c r="AV2204" s="115" t="str">
        <f t="shared" si="468"/>
        <v>RT5MHSOP 8</v>
      </c>
      <c r="AW2204" s="116" t="s">
        <v>4464</v>
      </c>
      <c r="AX2204" s="116" t="s">
        <v>4465</v>
      </c>
      <c r="AY2204" s="116" t="s">
        <v>4464</v>
      </c>
      <c r="AZ2204" s="116" t="s">
        <v>4465</v>
      </c>
      <c r="BA2204" s="116" t="str">
        <f t="shared" si="469"/>
        <v>RT5</v>
      </c>
    </row>
    <row r="2205" spans="48:53" hidden="1" x14ac:dyDescent="0.2">
      <c r="AV2205" s="115" t="str">
        <f t="shared" si="468"/>
        <v>RT5MHSOP 8 (EPMA)</v>
      </c>
      <c r="AW2205" s="116" t="s">
        <v>4466</v>
      </c>
      <c r="AX2205" s="116" t="s">
        <v>4467</v>
      </c>
      <c r="AY2205" s="116" t="s">
        <v>4466</v>
      </c>
      <c r="AZ2205" s="116" t="s">
        <v>4467</v>
      </c>
      <c r="BA2205" s="116" t="str">
        <f t="shared" si="469"/>
        <v>RT5</v>
      </c>
    </row>
    <row r="2206" spans="48:53" hidden="1" x14ac:dyDescent="0.2">
      <c r="AV2206" s="115" t="str">
        <f t="shared" si="468"/>
        <v>RT5MHSOP 9</v>
      </c>
      <c r="AW2206" s="116" t="s">
        <v>4468</v>
      </c>
      <c r="AX2206" s="116" t="s">
        <v>4469</v>
      </c>
      <c r="AY2206" s="116" t="s">
        <v>4468</v>
      </c>
      <c r="AZ2206" s="116" t="s">
        <v>4469</v>
      </c>
      <c r="BA2206" s="116" t="str">
        <f t="shared" si="469"/>
        <v>RT5</v>
      </c>
    </row>
    <row r="2207" spans="48:53" hidden="1" x14ac:dyDescent="0.2">
      <c r="AV2207" s="115" t="str">
        <f t="shared" si="468"/>
        <v>RT5MHSOP 9 (EPMA)</v>
      </c>
      <c r="AW2207" s="116" t="s">
        <v>4470</v>
      </c>
      <c r="AX2207" s="116" t="s">
        <v>4471</v>
      </c>
      <c r="AY2207" s="116" t="s">
        <v>4470</v>
      </c>
      <c r="AZ2207" s="116" t="s">
        <v>4471</v>
      </c>
      <c r="BA2207" s="116" t="str">
        <f t="shared" si="469"/>
        <v>RT5</v>
      </c>
    </row>
    <row r="2208" spans="48:53" hidden="1" x14ac:dyDescent="0.2">
      <c r="AV2208" s="115" t="str">
        <f t="shared" si="468"/>
        <v>RT5MHSOP BEECHWOOD</v>
      </c>
      <c r="AW2208" s="116" t="s">
        <v>4217</v>
      </c>
      <c r="AX2208" s="116" t="s">
        <v>4218</v>
      </c>
      <c r="AY2208" s="116" t="s">
        <v>4217</v>
      </c>
      <c r="AZ2208" s="116" t="s">
        <v>4218</v>
      </c>
      <c r="BA2208" s="116" t="str">
        <f t="shared" si="469"/>
        <v>RT5</v>
      </c>
    </row>
    <row r="2209" spans="48:53" hidden="1" x14ac:dyDescent="0.2">
      <c r="AV2209" s="115" t="str">
        <f t="shared" si="468"/>
        <v>RT5MHSOP BENNION</v>
      </c>
      <c r="AW2209" s="116" t="s">
        <v>4215</v>
      </c>
      <c r="AX2209" s="116" t="s">
        <v>4216</v>
      </c>
      <c r="AY2209" s="116" t="s">
        <v>4215</v>
      </c>
      <c r="AZ2209" s="116" t="s">
        <v>4216</v>
      </c>
      <c r="BA2209" s="116" t="str">
        <f t="shared" si="469"/>
        <v>RT5</v>
      </c>
    </row>
    <row r="2210" spans="48:53" hidden="1" x14ac:dyDescent="0.2">
      <c r="AV2210" s="115" t="str">
        <f t="shared" si="468"/>
        <v>RT5MILL LODGE</v>
      </c>
      <c r="AW2210" s="116" t="s">
        <v>8228</v>
      </c>
      <c r="AX2210" s="116" t="s">
        <v>9464</v>
      </c>
      <c r="AY2210" s="116" t="s">
        <v>8228</v>
      </c>
      <c r="AZ2210" s="116" t="s">
        <v>9464</v>
      </c>
      <c r="BA2210" s="116" t="str">
        <f t="shared" si="469"/>
        <v>RT5</v>
      </c>
    </row>
    <row r="2211" spans="48:53" hidden="1" x14ac:dyDescent="0.2">
      <c r="AV2211" s="115" t="str">
        <f t="shared" si="468"/>
        <v>RT5MMH DALGLEISH WARD</v>
      </c>
      <c r="AW2211" s="116" t="s">
        <v>4526</v>
      </c>
      <c r="AX2211" s="116" t="s">
        <v>4527</v>
      </c>
      <c r="AY2211" s="116" t="s">
        <v>4526</v>
      </c>
      <c r="AZ2211" s="116" t="s">
        <v>4527</v>
      </c>
      <c r="BA2211" s="116" t="str">
        <f t="shared" si="469"/>
        <v>RT5</v>
      </c>
    </row>
    <row r="2212" spans="48:53" hidden="1" x14ac:dyDescent="0.2">
      <c r="AV2212" s="115" t="str">
        <f t="shared" si="468"/>
        <v>RT5MRH ADULT MENTAL HEALTH (EPMA)</v>
      </c>
      <c r="AW2212" s="116" t="s">
        <v>4514</v>
      </c>
      <c r="AX2212" s="116" t="s">
        <v>4515</v>
      </c>
      <c r="AY2212" s="116" t="s">
        <v>4514</v>
      </c>
      <c r="AZ2212" s="116" t="s">
        <v>4515</v>
      </c>
      <c r="BA2212" s="116" t="str">
        <f t="shared" si="469"/>
        <v>RT5</v>
      </c>
    </row>
    <row r="2213" spans="48:53" hidden="1" x14ac:dyDescent="0.2">
      <c r="AV2213" s="115" t="str">
        <f t="shared" si="468"/>
        <v>RT5NW LEICESTERSHIRE 1</v>
      </c>
      <c r="AW2213" s="116" t="s">
        <v>4346</v>
      </c>
      <c r="AX2213" s="116" t="s">
        <v>4347</v>
      </c>
      <c r="AY2213" s="116" t="s">
        <v>4346</v>
      </c>
      <c r="AZ2213" s="116" t="s">
        <v>4347</v>
      </c>
      <c r="BA2213" s="116" t="str">
        <f t="shared" si="469"/>
        <v>RT5</v>
      </c>
    </row>
    <row r="2214" spans="48:53" hidden="1" x14ac:dyDescent="0.2">
      <c r="AV2214" s="115" t="str">
        <f t="shared" si="468"/>
        <v>RT5NW LEICESTERSHIRE 1 (EPMA)</v>
      </c>
      <c r="AW2214" s="116" t="s">
        <v>4348</v>
      </c>
      <c r="AX2214" s="116" t="s">
        <v>4349</v>
      </c>
      <c r="AY2214" s="116" t="s">
        <v>4348</v>
      </c>
      <c r="AZ2214" s="116" t="s">
        <v>4349</v>
      </c>
      <c r="BA2214" s="116" t="str">
        <f t="shared" si="469"/>
        <v>RT5</v>
      </c>
    </row>
    <row r="2215" spans="48:53" hidden="1" x14ac:dyDescent="0.2">
      <c r="AV2215" s="115" t="str">
        <f t="shared" si="468"/>
        <v>RT5NW LEICESTERSHIRE 2</v>
      </c>
      <c r="AW2215" s="116" t="s">
        <v>4350</v>
      </c>
      <c r="AX2215" s="116" t="s">
        <v>4351</v>
      </c>
      <c r="AY2215" s="116" t="s">
        <v>4350</v>
      </c>
      <c r="AZ2215" s="116" t="s">
        <v>4351</v>
      </c>
      <c r="BA2215" s="116" t="str">
        <f t="shared" si="469"/>
        <v>RT5</v>
      </c>
    </row>
    <row r="2216" spans="48:53" hidden="1" x14ac:dyDescent="0.2">
      <c r="AV2216" s="115" t="str">
        <f t="shared" si="468"/>
        <v>RT5NW LEICESTERSHIRE 2 (EPMA)</v>
      </c>
      <c r="AW2216" s="116" t="s">
        <v>4352</v>
      </c>
      <c r="AX2216" s="116" t="s">
        <v>4353</v>
      </c>
      <c r="AY2216" s="116" t="s">
        <v>4352</v>
      </c>
      <c r="AZ2216" s="116" t="s">
        <v>4353</v>
      </c>
      <c r="BA2216" s="116" t="str">
        <f t="shared" si="469"/>
        <v>RT5</v>
      </c>
    </row>
    <row r="2217" spans="48:53" hidden="1" x14ac:dyDescent="0.2">
      <c r="AV2217" s="115" t="str">
        <f t="shared" si="468"/>
        <v>RT5NW LEICESTERSHIRE 3</v>
      </c>
      <c r="AW2217" s="116" t="s">
        <v>4354</v>
      </c>
      <c r="AX2217" s="116" t="s">
        <v>4355</v>
      </c>
      <c r="AY2217" s="116" t="s">
        <v>4354</v>
      </c>
      <c r="AZ2217" s="116" t="s">
        <v>4355</v>
      </c>
      <c r="BA2217" s="116" t="str">
        <f t="shared" si="469"/>
        <v>RT5</v>
      </c>
    </row>
    <row r="2218" spans="48:53" hidden="1" x14ac:dyDescent="0.2">
      <c r="AV2218" s="115" t="str">
        <f t="shared" si="468"/>
        <v>RT5NW LEICESTERSHIRE 3 (EPMA)</v>
      </c>
      <c r="AW2218" s="116" t="s">
        <v>4356</v>
      </c>
      <c r="AX2218" s="116" t="s">
        <v>4357</v>
      </c>
      <c r="AY2218" s="116" t="s">
        <v>4356</v>
      </c>
      <c r="AZ2218" s="116" t="s">
        <v>4357</v>
      </c>
      <c r="BA2218" s="116" t="str">
        <f t="shared" si="469"/>
        <v>RT5</v>
      </c>
    </row>
    <row r="2219" spans="48:53" hidden="1" x14ac:dyDescent="0.2">
      <c r="AV2219" s="115" t="str">
        <f t="shared" si="468"/>
        <v>RT5NW LEICESTERSHIRE 4</v>
      </c>
      <c r="AW2219" s="116" t="s">
        <v>4358</v>
      </c>
      <c r="AX2219" s="116" t="s">
        <v>4359</v>
      </c>
      <c r="AY2219" s="116" t="s">
        <v>4358</v>
      </c>
      <c r="AZ2219" s="116" t="s">
        <v>4359</v>
      </c>
      <c r="BA2219" s="116" t="str">
        <f t="shared" si="469"/>
        <v>RT5</v>
      </c>
    </row>
    <row r="2220" spans="48:53" hidden="1" x14ac:dyDescent="0.2">
      <c r="AV2220" s="115" t="str">
        <f t="shared" si="468"/>
        <v>RT5NW LEICESTERSHIRE 4 (EPMA)</v>
      </c>
      <c r="AW2220" s="116" t="s">
        <v>4360</v>
      </c>
      <c r="AX2220" s="116" t="s">
        <v>4361</v>
      </c>
      <c r="AY2220" s="116" t="s">
        <v>4360</v>
      </c>
      <c r="AZ2220" s="116" t="s">
        <v>4361</v>
      </c>
      <c r="BA2220" s="116" t="str">
        <f t="shared" si="469"/>
        <v>RT5</v>
      </c>
    </row>
    <row r="2221" spans="48:53" hidden="1" x14ac:dyDescent="0.2">
      <c r="AV2221" s="115" t="str">
        <f t="shared" si="468"/>
        <v>RT5PARKSIDE</v>
      </c>
      <c r="AW2221" s="116" t="s">
        <v>4532</v>
      </c>
      <c r="AX2221" s="116" t="s">
        <v>4533</v>
      </c>
      <c r="AY2221" s="116" t="s">
        <v>4532</v>
      </c>
      <c r="AZ2221" s="116" t="s">
        <v>4533</v>
      </c>
      <c r="BA2221" s="116" t="str">
        <f t="shared" si="469"/>
        <v>RT5</v>
      </c>
    </row>
    <row r="2222" spans="48:53" hidden="1" x14ac:dyDescent="0.2">
      <c r="AV2222" s="115" t="str">
        <f t="shared" si="468"/>
        <v>RT5PSYCHO-ONCOLOGY 1</v>
      </c>
      <c r="AW2222" s="116" t="s">
        <v>4362</v>
      </c>
      <c r="AX2222" s="116" t="s">
        <v>4363</v>
      </c>
      <c r="AY2222" s="116" t="s">
        <v>4362</v>
      </c>
      <c r="AZ2222" s="116" t="s">
        <v>4363</v>
      </c>
      <c r="BA2222" s="116" t="str">
        <f t="shared" si="469"/>
        <v>RT5</v>
      </c>
    </row>
    <row r="2223" spans="48:53" hidden="1" x14ac:dyDescent="0.2">
      <c r="AV2223" s="115" t="str">
        <f t="shared" si="468"/>
        <v>RT5PSYCHO-ONCOLOGY 1 (EPMA)</v>
      </c>
      <c r="AW2223" s="116" t="s">
        <v>4364</v>
      </c>
      <c r="AX2223" s="116" t="s">
        <v>4365</v>
      </c>
      <c r="AY2223" s="116" t="s">
        <v>4364</v>
      </c>
      <c r="AZ2223" s="116" t="s">
        <v>4365</v>
      </c>
      <c r="BA2223" s="116" t="str">
        <f t="shared" si="469"/>
        <v>RT5</v>
      </c>
    </row>
    <row r="2224" spans="48:53" hidden="1" x14ac:dyDescent="0.2">
      <c r="AV2224" s="115" t="str">
        <f t="shared" si="468"/>
        <v>RT5PSYCHOTHERAPY 1</v>
      </c>
      <c r="AW2224" s="116" t="s">
        <v>4366</v>
      </c>
      <c r="AX2224" s="116" t="s">
        <v>4367</v>
      </c>
      <c r="AY2224" s="116" t="s">
        <v>4366</v>
      </c>
      <c r="AZ2224" s="116" t="s">
        <v>4367</v>
      </c>
      <c r="BA2224" s="116" t="str">
        <f t="shared" si="469"/>
        <v>RT5</v>
      </c>
    </row>
    <row r="2225" spans="48:53" hidden="1" x14ac:dyDescent="0.2">
      <c r="AV2225" s="115" t="str">
        <f t="shared" si="468"/>
        <v>RT5PSYCHOTHERAPY 1 (EPMA)</v>
      </c>
      <c r="AW2225" s="116" t="s">
        <v>4368</v>
      </c>
      <c r="AX2225" s="116" t="s">
        <v>4369</v>
      </c>
      <c r="AY2225" s="116" t="s">
        <v>4368</v>
      </c>
      <c r="AZ2225" s="116" t="s">
        <v>4369</v>
      </c>
      <c r="BA2225" s="116" t="str">
        <f t="shared" si="469"/>
        <v>RT5</v>
      </c>
    </row>
    <row r="2226" spans="48:53" hidden="1" x14ac:dyDescent="0.2">
      <c r="AV2226" s="115" t="str">
        <f t="shared" si="468"/>
        <v>RT5PSYCHOTHERAPY 2</v>
      </c>
      <c r="AW2226" s="116" t="s">
        <v>4370</v>
      </c>
      <c r="AX2226" s="116" t="s">
        <v>4371</v>
      </c>
      <c r="AY2226" s="116" t="s">
        <v>4370</v>
      </c>
      <c r="AZ2226" s="116" t="s">
        <v>4371</v>
      </c>
      <c r="BA2226" s="116" t="str">
        <f t="shared" si="469"/>
        <v>RT5</v>
      </c>
    </row>
    <row r="2227" spans="48:53" hidden="1" x14ac:dyDescent="0.2">
      <c r="AV2227" s="115" t="str">
        <f t="shared" ref="AV2227:AV2290" si="470">CONCATENATE(LEFT(AW2227, 3),AX2227)</f>
        <v>RT5PSYCHOTHERAPY 2 (EPMA)</v>
      </c>
      <c r="AW2227" s="116" t="s">
        <v>4372</v>
      </c>
      <c r="AX2227" s="116" t="s">
        <v>4373</v>
      </c>
      <c r="AY2227" s="116" t="s">
        <v>4372</v>
      </c>
      <c r="AZ2227" s="116" t="s">
        <v>4373</v>
      </c>
      <c r="BA2227" s="116" t="str">
        <f t="shared" ref="BA2227:BA2290" si="471">LEFT(AY2227,3)</f>
        <v>RT5</v>
      </c>
    </row>
    <row r="2228" spans="48:53" hidden="1" x14ac:dyDescent="0.2">
      <c r="AV2228" s="115" t="str">
        <f t="shared" si="470"/>
        <v>RT5PSYCHOTHERAPY 3</v>
      </c>
      <c r="AW2228" s="116" t="s">
        <v>4207</v>
      </c>
      <c r="AX2228" s="116" t="s">
        <v>4208</v>
      </c>
      <c r="AY2228" s="116" t="s">
        <v>4207</v>
      </c>
      <c r="AZ2228" s="116" t="s">
        <v>4208</v>
      </c>
      <c r="BA2228" s="116" t="str">
        <f t="shared" si="471"/>
        <v>RT5</v>
      </c>
    </row>
    <row r="2229" spans="48:53" hidden="1" x14ac:dyDescent="0.2">
      <c r="AV2229" s="115" t="str">
        <f t="shared" si="470"/>
        <v>RT5PSYCHOTHERAPY 3 (EPMA)</v>
      </c>
      <c r="AW2229" s="116" t="s">
        <v>4213</v>
      </c>
      <c r="AX2229" s="116" t="s">
        <v>4214</v>
      </c>
      <c r="AY2229" s="116" t="s">
        <v>4213</v>
      </c>
      <c r="AZ2229" s="116" t="s">
        <v>4214</v>
      </c>
      <c r="BA2229" s="116" t="str">
        <f t="shared" si="471"/>
        <v>RT5</v>
      </c>
    </row>
    <row r="2230" spans="48:53" hidden="1" x14ac:dyDescent="0.2">
      <c r="AV2230" s="115" t="str">
        <f t="shared" si="470"/>
        <v>RT5RATHLIN</v>
      </c>
      <c r="AW2230" s="116" t="s">
        <v>4309</v>
      </c>
      <c r="AX2230" s="116" t="s">
        <v>4310</v>
      </c>
      <c r="AY2230" s="116" t="s">
        <v>4309</v>
      </c>
      <c r="AZ2230" s="116" t="s">
        <v>4310</v>
      </c>
      <c r="BA2230" s="116" t="str">
        <f t="shared" si="471"/>
        <v>RT5</v>
      </c>
    </row>
    <row r="2231" spans="48:53" hidden="1" x14ac:dyDescent="0.2">
      <c r="AV2231" s="115" t="str">
        <f t="shared" si="470"/>
        <v>RT5RMH RUTLAND WARD</v>
      </c>
      <c r="AW2231" s="116" t="s">
        <v>4528</v>
      </c>
      <c r="AX2231" s="116" t="s">
        <v>4529</v>
      </c>
      <c r="AY2231" s="116" t="s">
        <v>4528</v>
      </c>
      <c r="AZ2231" s="116" t="s">
        <v>4529</v>
      </c>
      <c r="BA2231" s="116" t="str">
        <f t="shared" si="471"/>
        <v>RT5</v>
      </c>
    </row>
    <row r="2232" spans="48:53" hidden="1" x14ac:dyDescent="0.2">
      <c r="AV2232" s="115" t="str">
        <f t="shared" si="470"/>
        <v>RT5ROTHESAY</v>
      </c>
      <c r="AW2232" s="116" t="s">
        <v>4382</v>
      </c>
      <c r="AX2232" s="116" t="s">
        <v>4383</v>
      </c>
      <c r="AY2232" s="116" t="s">
        <v>4382</v>
      </c>
      <c r="AZ2232" s="116" t="s">
        <v>4383</v>
      </c>
      <c r="BA2232" s="116" t="str">
        <f t="shared" si="471"/>
        <v>RT5</v>
      </c>
    </row>
    <row r="2233" spans="48:53" hidden="1" x14ac:dyDescent="0.2">
      <c r="AV2233" s="115" t="str">
        <f t="shared" si="470"/>
        <v>RT5RUTLAND HOSPITAL</v>
      </c>
      <c r="AW2233" s="116" t="s">
        <v>4436</v>
      </c>
      <c r="AX2233" s="116" t="s">
        <v>4437</v>
      </c>
      <c r="AY2233" s="116" t="s">
        <v>4436</v>
      </c>
      <c r="AZ2233" s="116" t="s">
        <v>4437</v>
      </c>
      <c r="BA2233" s="116" t="str">
        <f t="shared" si="471"/>
        <v>RT5</v>
      </c>
    </row>
    <row r="2234" spans="48:53" hidden="1" x14ac:dyDescent="0.2">
      <c r="AV2234" s="115" t="str">
        <f t="shared" si="470"/>
        <v>RT5SOUTH LEICESTERSHIRE 1</v>
      </c>
      <c r="AW2234" s="116" t="s">
        <v>4374</v>
      </c>
      <c r="AX2234" s="116" t="s">
        <v>4375</v>
      </c>
      <c r="AY2234" s="116" t="s">
        <v>4374</v>
      </c>
      <c r="AZ2234" s="116" t="s">
        <v>4375</v>
      </c>
      <c r="BA2234" s="116" t="str">
        <f t="shared" si="471"/>
        <v>RT5</v>
      </c>
    </row>
    <row r="2235" spans="48:53" hidden="1" x14ac:dyDescent="0.2">
      <c r="AV2235" s="115" t="str">
        <f t="shared" si="470"/>
        <v>RT5SOUTH LEICESTERSHIRE 1 (EPMA)</v>
      </c>
      <c r="AW2235" s="116" t="s">
        <v>4376</v>
      </c>
      <c r="AX2235" s="116" t="s">
        <v>4377</v>
      </c>
      <c r="AY2235" s="116" t="s">
        <v>4376</v>
      </c>
      <c r="AZ2235" s="116" t="s">
        <v>4377</v>
      </c>
      <c r="BA2235" s="116" t="str">
        <f t="shared" si="471"/>
        <v>RT5</v>
      </c>
    </row>
    <row r="2236" spans="48:53" hidden="1" x14ac:dyDescent="0.2">
      <c r="AV2236" s="115" t="str">
        <f t="shared" si="470"/>
        <v>RT5SOUTH LEICESTERSHIRE 2</v>
      </c>
      <c r="AW2236" s="116" t="s">
        <v>4378</v>
      </c>
      <c r="AX2236" s="116" t="s">
        <v>4379</v>
      </c>
      <c r="AY2236" s="116" t="s">
        <v>4378</v>
      </c>
      <c r="AZ2236" s="116" t="s">
        <v>4379</v>
      </c>
      <c r="BA2236" s="116" t="str">
        <f t="shared" si="471"/>
        <v>RT5</v>
      </c>
    </row>
    <row r="2237" spans="48:53" hidden="1" x14ac:dyDescent="0.2">
      <c r="AV2237" s="115" t="str">
        <f t="shared" si="470"/>
        <v>RT5SOUTH LEICESTERSHIRE 2 (EPMA)</v>
      </c>
      <c r="AW2237" s="116" t="s">
        <v>4384</v>
      </c>
      <c r="AX2237" s="116" t="s">
        <v>4385</v>
      </c>
      <c r="AY2237" s="116" t="s">
        <v>4384</v>
      </c>
      <c r="AZ2237" s="116" t="s">
        <v>4385</v>
      </c>
      <c r="BA2237" s="116" t="str">
        <f t="shared" si="471"/>
        <v>RT5</v>
      </c>
    </row>
    <row r="2238" spans="48:53" hidden="1" x14ac:dyDescent="0.2">
      <c r="AV2238" s="115" t="str">
        <f t="shared" si="470"/>
        <v>RT5SOUTH LEICESTERSHIRE 3</v>
      </c>
      <c r="AW2238" s="116" t="s">
        <v>4386</v>
      </c>
      <c r="AX2238" s="116" t="s">
        <v>4387</v>
      </c>
      <c r="AY2238" s="116" t="s">
        <v>4386</v>
      </c>
      <c r="AZ2238" s="116" t="s">
        <v>4387</v>
      </c>
      <c r="BA2238" s="116" t="str">
        <f t="shared" si="471"/>
        <v>RT5</v>
      </c>
    </row>
    <row r="2239" spans="48:53" hidden="1" x14ac:dyDescent="0.2">
      <c r="AV2239" s="115" t="str">
        <f t="shared" si="470"/>
        <v>RT5SOUTH LEICESTERSHIRE 3 (EPMA)</v>
      </c>
      <c r="AW2239" s="116" t="s">
        <v>4388</v>
      </c>
      <c r="AX2239" s="116" t="s">
        <v>4389</v>
      </c>
      <c r="AY2239" s="116" t="s">
        <v>4388</v>
      </c>
      <c r="AZ2239" s="116" t="s">
        <v>4389</v>
      </c>
      <c r="BA2239" s="116" t="str">
        <f t="shared" si="471"/>
        <v>RT5</v>
      </c>
    </row>
    <row r="2240" spans="48:53" hidden="1" x14ac:dyDescent="0.2">
      <c r="AV2240" s="115" t="str">
        <f t="shared" si="470"/>
        <v>RT5SOUTH LEICESTERSHIRE 4</v>
      </c>
      <c r="AW2240" s="116" t="s">
        <v>4390</v>
      </c>
      <c r="AX2240" s="116" t="s">
        <v>4391</v>
      </c>
      <c r="AY2240" s="116" t="s">
        <v>4390</v>
      </c>
      <c r="AZ2240" s="116" t="s">
        <v>4391</v>
      </c>
      <c r="BA2240" s="116" t="str">
        <f t="shared" si="471"/>
        <v>RT5</v>
      </c>
    </row>
    <row r="2241" spans="48:53" hidden="1" x14ac:dyDescent="0.2">
      <c r="AV2241" s="115" t="str">
        <f t="shared" si="470"/>
        <v>RT5SOUTH LEICESTERSHIRE 4 (EPMA)</v>
      </c>
      <c r="AW2241" s="116" t="s">
        <v>4392</v>
      </c>
      <c r="AX2241" s="116" t="s">
        <v>4393</v>
      </c>
      <c r="AY2241" s="116" t="s">
        <v>4392</v>
      </c>
      <c r="AZ2241" s="116" t="s">
        <v>4393</v>
      </c>
      <c r="BA2241" s="116" t="str">
        <f t="shared" si="471"/>
        <v>RT5</v>
      </c>
    </row>
    <row r="2242" spans="48:53" hidden="1" x14ac:dyDescent="0.2">
      <c r="AV2242" s="115" t="str">
        <f t="shared" si="470"/>
        <v>RT5SOUTH LEICESTERSHIRE 5</v>
      </c>
      <c r="AW2242" s="116" t="s">
        <v>4394</v>
      </c>
      <c r="AX2242" s="116" t="s">
        <v>4395</v>
      </c>
      <c r="AY2242" s="116" t="s">
        <v>4394</v>
      </c>
      <c r="AZ2242" s="116" t="s">
        <v>4395</v>
      </c>
      <c r="BA2242" s="116" t="str">
        <f t="shared" si="471"/>
        <v>RT5</v>
      </c>
    </row>
    <row r="2243" spans="48:53" hidden="1" x14ac:dyDescent="0.2">
      <c r="AV2243" s="115" t="str">
        <f t="shared" si="470"/>
        <v>RT5SOUTH LEICESTERSHIRE 5 (EPMA)</v>
      </c>
      <c r="AW2243" s="116" t="s">
        <v>4396</v>
      </c>
      <c r="AX2243" s="116" t="s">
        <v>4397</v>
      </c>
      <c r="AY2243" s="116" t="s">
        <v>4396</v>
      </c>
      <c r="AZ2243" s="116" t="s">
        <v>4397</v>
      </c>
      <c r="BA2243" s="116" t="str">
        <f t="shared" si="471"/>
        <v>RT5</v>
      </c>
    </row>
    <row r="2244" spans="48:53" hidden="1" x14ac:dyDescent="0.2">
      <c r="AV2244" s="115" t="str">
        <f t="shared" si="470"/>
        <v>RT5ST LUKES</v>
      </c>
      <c r="AW2244" s="116" t="s">
        <v>4530</v>
      </c>
      <c r="AX2244" s="116" t="s">
        <v>9465</v>
      </c>
      <c r="AY2244" s="116" t="s">
        <v>4530</v>
      </c>
      <c r="AZ2244" s="116" t="s">
        <v>9465</v>
      </c>
      <c r="BA2244" s="116" t="str">
        <f t="shared" si="471"/>
        <v>RT5</v>
      </c>
    </row>
    <row r="2245" spans="48:53" hidden="1" x14ac:dyDescent="0.2">
      <c r="AV2245" s="115" t="str">
        <f t="shared" si="470"/>
        <v>RT5ST LUKES HOSPITAL WARDS</v>
      </c>
      <c r="AW2245" s="116" t="s">
        <v>4530</v>
      </c>
      <c r="AX2245" s="116" t="s">
        <v>4531</v>
      </c>
      <c r="AY2245" s="116" t="s">
        <v>4530</v>
      </c>
      <c r="AZ2245" s="116" t="s">
        <v>4531</v>
      </c>
      <c r="BA2245" s="116" t="str">
        <f t="shared" si="471"/>
        <v>RT5</v>
      </c>
    </row>
    <row r="2246" spans="48:53" hidden="1" x14ac:dyDescent="0.2">
      <c r="AV2246" s="115" t="str">
        <f t="shared" si="470"/>
        <v>RT5STEWART HOUSE</v>
      </c>
      <c r="AW2246" s="116" t="s">
        <v>8229</v>
      </c>
      <c r="AX2246" s="116" t="s">
        <v>9466</v>
      </c>
      <c r="AY2246" s="116" t="s">
        <v>8229</v>
      </c>
      <c r="AZ2246" s="116" t="s">
        <v>9466</v>
      </c>
      <c r="BA2246" s="116" t="str">
        <f t="shared" si="471"/>
        <v>RT5</v>
      </c>
    </row>
    <row r="2247" spans="48:53" hidden="1" x14ac:dyDescent="0.2">
      <c r="AV2247" s="115" t="str">
        <f t="shared" si="470"/>
        <v>RT5SUITE P1</v>
      </c>
      <c r="AW2247" s="116" t="s">
        <v>4430</v>
      </c>
      <c r="AX2247" s="116" t="s">
        <v>4431</v>
      </c>
      <c r="AY2247" s="116" t="s">
        <v>4430</v>
      </c>
      <c r="AZ2247" s="116" t="s">
        <v>4431</v>
      </c>
      <c r="BA2247" s="116" t="str">
        <f t="shared" si="471"/>
        <v>RT5</v>
      </c>
    </row>
    <row r="2248" spans="48:53" hidden="1" x14ac:dyDescent="0.2">
      <c r="AV2248" s="115" t="str">
        <f t="shared" si="470"/>
        <v>RT5TARRY VIEW</v>
      </c>
      <c r="AW2248" s="116" t="s">
        <v>4406</v>
      </c>
      <c r="AX2248" s="116" t="s">
        <v>4407</v>
      </c>
      <c r="AY2248" s="116" t="s">
        <v>4406</v>
      </c>
      <c r="AZ2248" s="116" t="s">
        <v>4407</v>
      </c>
      <c r="BA2248" s="116" t="str">
        <f t="shared" si="471"/>
        <v>RT5</v>
      </c>
    </row>
    <row r="2249" spans="48:53" hidden="1" x14ac:dyDescent="0.2">
      <c r="AV2249" s="115" t="str">
        <f t="shared" si="470"/>
        <v>RT5THE AGNES UNIT</v>
      </c>
      <c r="AW2249" s="116" t="s">
        <v>4426</v>
      </c>
      <c r="AX2249" s="116" t="s">
        <v>4427</v>
      </c>
      <c r="AY2249" s="116" t="s">
        <v>4426</v>
      </c>
      <c r="AZ2249" s="116" t="s">
        <v>4427</v>
      </c>
      <c r="BA2249" s="116" t="str">
        <f t="shared" si="471"/>
        <v>RT5</v>
      </c>
    </row>
    <row r="2250" spans="48:53" hidden="1" x14ac:dyDescent="0.2">
      <c r="AV2250" s="115" t="str">
        <f t="shared" si="470"/>
        <v>RT5THE BRADGATE MENTAL HEALTH UNIT</v>
      </c>
      <c r="AW2250" s="116" t="s">
        <v>4380</v>
      </c>
      <c r="AX2250" s="116" t="s">
        <v>4381</v>
      </c>
      <c r="AY2250" s="116" t="s">
        <v>4380</v>
      </c>
      <c r="AZ2250" s="116" t="s">
        <v>4381</v>
      </c>
      <c r="BA2250" s="116" t="str">
        <f t="shared" si="471"/>
        <v>RT5</v>
      </c>
    </row>
    <row r="2251" spans="48:53" hidden="1" x14ac:dyDescent="0.2">
      <c r="AV2251" s="115" t="str">
        <f t="shared" si="470"/>
        <v>RT5THE FIRS</v>
      </c>
      <c r="AW2251" s="116" t="s">
        <v>4408</v>
      </c>
      <c r="AX2251" s="116" t="s">
        <v>4409</v>
      </c>
      <c r="AY2251" s="116" t="s">
        <v>4408</v>
      </c>
      <c r="AZ2251" s="116" t="s">
        <v>4409</v>
      </c>
      <c r="BA2251" s="116" t="str">
        <f t="shared" si="471"/>
        <v>RT5</v>
      </c>
    </row>
    <row r="2252" spans="48:53" hidden="1" x14ac:dyDescent="0.2">
      <c r="AV2252" s="115" t="str">
        <f t="shared" si="470"/>
        <v>RT5THE GRANGE</v>
      </c>
      <c r="AW2252" s="116" t="s">
        <v>4315</v>
      </c>
      <c r="AX2252" s="116" t="s">
        <v>2002</v>
      </c>
      <c r="AY2252" s="116" t="s">
        <v>4315</v>
      </c>
      <c r="AZ2252" s="116" t="s">
        <v>2002</v>
      </c>
      <c r="BA2252" s="116" t="str">
        <f t="shared" si="471"/>
        <v>RT5</v>
      </c>
    </row>
    <row r="2253" spans="48:53" hidden="1" x14ac:dyDescent="0.2">
      <c r="AV2253" s="115" t="str">
        <f t="shared" si="470"/>
        <v>RT5THE WILLOWS (LEICESTER)</v>
      </c>
      <c r="AW2253" s="116" t="s">
        <v>4313</v>
      </c>
      <c r="AX2253" s="116" t="s">
        <v>4314</v>
      </c>
      <c r="AY2253" s="116" t="s">
        <v>4313</v>
      </c>
      <c r="AZ2253" s="116" t="s">
        <v>4314</v>
      </c>
      <c r="BA2253" s="116" t="str">
        <f t="shared" si="471"/>
        <v>RT5</v>
      </c>
    </row>
    <row r="2254" spans="48:53" hidden="1" x14ac:dyDescent="0.2">
      <c r="AV2254" s="115" t="str">
        <f t="shared" si="470"/>
        <v>RT5THERAPEUTIC COMMUNITY</v>
      </c>
      <c r="AW2254" s="116" t="s">
        <v>4253</v>
      </c>
      <c r="AX2254" s="116" t="s">
        <v>4254</v>
      </c>
      <c r="AY2254" s="116" t="s">
        <v>4253</v>
      </c>
      <c r="AZ2254" s="116" t="s">
        <v>4254</v>
      </c>
      <c r="BA2254" s="116" t="str">
        <f t="shared" si="471"/>
        <v>RT5</v>
      </c>
    </row>
    <row r="2255" spans="48:53" hidden="1" x14ac:dyDescent="0.2">
      <c r="AV2255" s="115" t="str">
        <f t="shared" si="470"/>
        <v>RT5TOWERS HOSPITAL</v>
      </c>
      <c r="AW2255" s="116" t="s">
        <v>4239</v>
      </c>
      <c r="AX2255" s="116" t="s">
        <v>4240</v>
      </c>
      <c r="AY2255" s="116" t="s">
        <v>4239</v>
      </c>
      <c r="AZ2255" s="116" t="s">
        <v>4240</v>
      </c>
      <c r="BA2255" s="116" t="str">
        <f t="shared" si="471"/>
        <v>RT5</v>
      </c>
    </row>
    <row r="2256" spans="48:53" hidden="1" x14ac:dyDescent="0.2">
      <c r="AV2256" s="115" t="str">
        <f t="shared" si="470"/>
        <v>RT5TOWERS HOSPITAL (DAISY PEAKE BUILDING)</v>
      </c>
      <c r="AW2256" s="116" t="s">
        <v>4195</v>
      </c>
      <c r="AX2256" s="116" t="s">
        <v>4196</v>
      </c>
      <c r="AY2256" s="116" t="s">
        <v>4195</v>
      </c>
      <c r="AZ2256" s="116" t="s">
        <v>4196</v>
      </c>
      <c r="BA2256" s="116" t="str">
        <f t="shared" si="471"/>
        <v>RT5</v>
      </c>
    </row>
    <row r="2257" spans="48:53" hidden="1" x14ac:dyDescent="0.2">
      <c r="AV2257" s="115" t="str">
        <f t="shared" si="470"/>
        <v>RT5TOWERS HOSPITAL (THE CABIN)</v>
      </c>
      <c r="AW2257" s="116" t="s">
        <v>4422</v>
      </c>
      <c r="AX2257" s="116" t="s">
        <v>4423</v>
      </c>
      <c r="AY2257" s="116" t="s">
        <v>4422</v>
      </c>
      <c r="AZ2257" s="116" t="s">
        <v>4423</v>
      </c>
      <c r="BA2257" s="116" t="str">
        <f t="shared" si="471"/>
        <v>RT5</v>
      </c>
    </row>
    <row r="2258" spans="48:53" hidden="1" x14ac:dyDescent="0.2">
      <c r="AV2258" s="115" t="str">
        <f t="shared" si="470"/>
        <v>RT5TREATMENT AND RECOVERY</v>
      </c>
      <c r="AW2258" s="116" t="s">
        <v>4209</v>
      </c>
      <c r="AX2258" s="116" t="s">
        <v>4210</v>
      </c>
      <c r="AY2258" s="116" t="s">
        <v>4209</v>
      </c>
      <c r="AZ2258" s="116" t="s">
        <v>4210</v>
      </c>
      <c r="BA2258" s="116" t="str">
        <f t="shared" si="471"/>
        <v>RT5</v>
      </c>
    </row>
    <row r="2259" spans="48:53" hidden="1" x14ac:dyDescent="0.2">
      <c r="AV2259" s="115" t="str">
        <f t="shared" si="470"/>
        <v>RT5TREATMENT AND RECOVERY 1</v>
      </c>
      <c r="AW2259" s="116" t="s">
        <v>4398</v>
      </c>
      <c r="AX2259" s="116" t="s">
        <v>4399</v>
      </c>
      <c r="AY2259" s="116" t="s">
        <v>4398</v>
      </c>
      <c r="AZ2259" s="116" t="s">
        <v>4399</v>
      </c>
      <c r="BA2259" s="116" t="str">
        <f t="shared" si="471"/>
        <v>RT5</v>
      </c>
    </row>
    <row r="2260" spans="48:53" hidden="1" x14ac:dyDescent="0.2">
      <c r="AV2260" s="115" t="str">
        <f t="shared" si="470"/>
        <v>RT5TREATMENT AND RECOVERY 1 (EPMA)</v>
      </c>
      <c r="AW2260" s="116" t="s">
        <v>4400</v>
      </c>
      <c r="AX2260" s="116" t="s">
        <v>4401</v>
      </c>
      <c r="AY2260" s="116" t="s">
        <v>4400</v>
      </c>
      <c r="AZ2260" s="116" t="s">
        <v>4401</v>
      </c>
      <c r="BA2260" s="116" t="str">
        <f t="shared" si="471"/>
        <v>RT5</v>
      </c>
    </row>
    <row r="2261" spans="48:53" hidden="1" x14ac:dyDescent="0.2">
      <c r="AV2261" s="115" t="str">
        <f t="shared" si="470"/>
        <v>RT5TREATMENT AND RECOVERY 2</v>
      </c>
      <c r="AW2261" s="116" t="s">
        <v>4412</v>
      </c>
      <c r="AX2261" s="116" t="s">
        <v>4413</v>
      </c>
      <c r="AY2261" s="116" t="s">
        <v>4412</v>
      </c>
      <c r="AZ2261" s="116" t="s">
        <v>4413</v>
      </c>
      <c r="BA2261" s="116" t="str">
        <f t="shared" si="471"/>
        <v>RT5</v>
      </c>
    </row>
    <row r="2262" spans="48:53" hidden="1" x14ac:dyDescent="0.2">
      <c r="AV2262" s="115" t="str">
        <f t="shared" si="470"/>
        <v>RT5TREATMENT AND RECOVERY 2 (EPMA)</v>
      </c>
      <c r="AW2262" s="116" t="s">
        <v>4410</v>
      </c>
      <c r="AX2262" s="116" t="s">
        <v>4411</v>
      </c>
      <c r="AY2262" s="116" t="s">
        <v>4410</v>
      </c>
      <c r="AZ2262" s="116" t="s">
        <v>4411</v>
      </c>
      <c r="BA2262" s="116" t="str">
        <f t="shared" si="471"/>
        <v>RT5</v>
      </c>
    </row>
    <row r="2263" spans="48:53" hidden="1" x14ac:dyDescent="0.2">
      <c r="AV2263" s="115" t="str">
        <f t="shared" si="470"/>
        <v>RT5TURNER RISE</v>
      </c>
      <c r="AW2263" s="116" t="s">
        <v>4251</v>
      </c>
      <c r="AX2263" s="116" t="s">
        <v>4252</v>
      </c>
      <c r="AY2263" s="116" t="s">
        <v>4251</v>
      </c>
      <c r="AZ2263" s="116" t="s">
        <v>4252</v>
      </c>
      <c r="BA2263" s="116" t="str">
        <f t="shared" si="471"/>
        <v>RT5</v>
      </c>
    </row>
    <row r="2264" spans="48:53" hidden="1" x14ac:dyDescent="0.2">
      <c r="AV2264" s="115" t="str">
        <f t="shared" si="470"/>
        <v>RT5WEST CITY ADULT MH (EPMA)</v>
      </c>
      <c r="AW2264" s="116" t="s">
        <v>4510</v>
      </c>
      <c r="AX2264" s="116" t="s">
        <v>4511</v>
      </c>
      <c r="AY2264" s="116" t="s">
        <v>4510</v>
      </c>
      <c r="AZ2264" s="116" t="s">
        <v>4511</v>
      </c>
      <c r="BA2264" s="116" t="str">
        <f t="shared" si="471"/>
        <v>RT5</v>
      </c>
    </row>
    <row r="2265" spans="48:53" hidden="1" x14ac:dyDescent="0.2">
      <c r="AV2265" s="115" t="str">
        <f t="shared" si="470"/>
        <v>RT5WILLOWS</v>
      </c>
      <c r="AW2265" s="116" t="s">
        <v>4313</v>
      </c>
      <c r="AX2265" s="116" t="s">
        <v>9467</v>
      </c>
      <c r="AY2265" s="116" t="s">
        <v>4313</v>
      </c>
      <c r="AZ2265" s="116" t="s">
        <v>9467</v>
      </c>
      <c r="BA2265" s="116" t="str">
        <f t="shared" si="471"/>
        <v>RT5</v>
      </c>
    </row>
    <row r="2266" spans="48:53" hidden="1" x14ac:dyDescent="0.2">
      <c r="AV2266" s="115" t="str">
        <f t="shared" si="470"/>
        <v>RTDFREEMAN HOSPITAL - RTD01</v>
      </c>
      <c r="AW2266" s="116" t="s">
        <v>8046</v>
      </c>
      <c r="AX2266" s="116" t="s">
        <v>9468</v>
      </c>
      <c r="AY2266" s="116" t="s">
        <v>8046</v>
      </c>
      <c r="AZ2266" s="116" t="s">
        <v>9468</v>
      </c>
      <c r="BA2266" s="116" t="str">
        <f t="shared" si="471"/>
        <v>RTD</v>
      </c>
    </row>
    <row r="2267" spans="48:53" hidden="1" x14ac:dyDescent="0.2">
      <c r="AV2267" s="115" t="str">
        <f t="shared" si="470"/>
        <v>RTDNEWCASTLE DENTAL HOSPITAL - RTD04</v>
      </c>
      <c r="AW2267" s="116" t="s">
        <v>8047</v>
      </c>
      <c r="AX2267" s="116" t="s">
        <v>9469</v>
      </c>
      <c r="AY2267" s="116" t="s">
        <v>8047</v>
      </c>
      <c r="AZ2267" s="116" t="s">
        <v>9469</v>
      </c>
      <c r="BA2267" s="116" t="str">
        <f t="shared" si="471"/>
        <v>RTD</v>
      </c>
    </row>
    <row r="2268" spans="48:53" hidden="1" x14ac:dyDescent="0.2">
      <c r="AV2268" s="115" t="str">
        <f t="shared" si="470"/>
        <v>RTDNEWCASTLE GENERAL HOSPITAL ACUTE SERVICES - RTD03</v>
      </c>
      <c r="AW2268" s="116" t="s">
        <v>8048</v>
      </c>
      <c r="AX2268" s="116" t="s">
        <v>9470</v>
      </c>
      <c r="AY2268" s="116" t="s">
        <v>8048</v>
      </c>
      <c r="AZ2268" s="116" t="s">
        <v>9470</v>
      </c>
      <c r="BA2268" s="116" t="str">
        <f t="shared" si="471"/>
        <v>RTD</v>
      </c>
    </row>
    <row r="2269" spans="48:53" hidden="1" x14ac:dyDescent="0.2">
      <c r="AV2269" s="115" t="str">
        <f t="shared" si="470"/>
        <v>RTDNORTH TYNESIDE GENERAL HOSPITAL - RTDAL</v>
      </c>
      <c r="AW2269" s="116" t="s">
        <v>8049</v>
      </c>
      <c r="AX2269" s="116" t="s">
        <v>9471</v>
      </c>
      <c r="AY2269" s="116" t="s">
        <v>8049</v>
      </c>
      <c r="AZ2269" s="116" t="s">
        <v>9471</v>
      </c>
      <c r="BA2269" s="116" t="str">
        <f t="shared" si="471"/>
        <v>RTD</v>
      </c>
    </row>
    <row r="2270" spans="48:53" hidden="1" x14ac:dyDescent="0.2">
      <c r="AV2270" s="115" t="str">
        <f t="shared" si="470"/>
        <v>RTDNORTHERN CENTRE FOR CANCER CARE - RTD06</v>
      </c>
      <c r="AW2270" s="116" t="s">
        <v>8050</v>
      </c>
      <c r="AX2270" s="116" t="s">
        <v>9472</v>
      </c>
      <c r="AY2270" s="116" t="s">
        <v>8050</v>
      </c>
      <c r="AZ2270" s="116" t="s">
        <v>9472</v>
      </c>
      <c r="BA2270" s="116" t="str">
        <f t="shared" si="471"/>
        <v>RTD</v>
      </c>
    </row>
    <row r="2271" spans="48:53" hidden="1" x14ac:dyDescent="0.2">
      <c r="AV2271" s="115" t="str">
        <f t="shared" si="470"/>
        <v>RTDQUEEN ELIZABETH HOSPITAL - RTDAK</v>
      </c>
      <c r="AW2271" s="116" t="s">
        <v>8051</v>
      </c>
      <c r="AX2271" s="116" t="s">
        <v>9473</v>
      </c>
      <c r="AY2271" s="116" t="s">
        <v>8051</v>
      </c>
      <c r="AZ2271" s="116" t="s">
        <v>9473</v>
      </c>
      <c r="BA2271" s="116" t="str">
        <f t="shared" si="471"/>
        <v>RTD</v>
      </c>
    </row>
    <row r="2272" spans="48:53" hidden="1" x14ac:dyDescent="0.2">
      <c r="AV2272" s="115" t="str">
        <f t="shared" si="470"/>
        <v>RTDTHE NEWCASTLE FERTILITY CENTRE - RTD08</v>
      </c>
      <c r="AW2272" s="116" t="s">
        <v>8052</v>
      </c>
      <c r="AX2272" s="116" t="s">
        <v>9474</v>
      </c>
      <c r="AY2272" s="116" t="s">
        <v>8052</v>
      </c>
      <c r="AZ2272" s="116" t="s">
        <v>9474</v>
      </c>
      <c r="BA2272" s="116" t="str">
        <f t="shared" si="471"/>
        <v>RTD</v>
      </c>
    </row>
    <row r="2273" spans="48:53" hidden="1" x14ac:dyDescent="0.2">
      <c r="AV2273" s="115" t="str">
        <f t="shared" si="470"/>
        <v>RTDTHE ROYAL VICTORIA INFIRMARY - RTD02</v>
      </c>
      <c r="AW2273" s="116" t="s">
        <v>8053</v>
      </c>
      <c r="AX2273" s="116" t="s">
        <v>9475</v>
      </c>
      <c r="AY2273" s="116" t="s">
        <v>8053</v>
      </c>
      <c r="AZ2273" s="116" t="s">
        <v>9475</v>
      </c>
      <c r="BA2273" s="116" t="str">
        <f t="shared" si="471"/>
        <v>RTD</v>
      </c>
    </row>
    <row r="2274" spans="48:53" hidden="1" x14ac:dyDescent="0.2">
      <c r="AV2274" s="115" t="str">
        <f t="shared" si="470"/>
        <v>RTDWALKERGATE HOSPITAL - RTD05</v>
      </c>
      <c r="AW2274" s="116" t="s">
        <v>8054</v>
      </c>
      <c r="AX2274" s="116" t="s">
        <v>9476</v>
      </c>
      <c r="AY2274" s="116" t="s">
        <v>8054</v>
      </c>
      <c r="AZ2274" s="116" t="s">
        <v>9476</v>
      </c>
      <c r="BA2274" s="116" t="str">
        <f t="shared" si="471"/>
        <v>RTD</v>
      </c>
    </row>
    <row r="2275" spans="48:53" hidden="1" x14ac:dyDescent="0.2">
      <c r="AV2275" s="115" t="str">
        <f t="shared" si="470"/>
        <v>RTEACORN HOUSE - RTE55</v>
      </c>
      <c r="AW2275" s="116" t="s">
        <v>8055</v>
      </c>
      <c r="AX2275" s="116" t="s">
        <v>9477</v>
      </c>
      <c r="AY2275" s="116" t="s">
        <v>8055</v>
      </c>
      <c r="AZ2275" s="116" t="s">
        <v>9477</v>
      </c>
      <c r="BA2275" s="116" t="str">
        <f t="shared" si="471"/>
        <v>RTE</v>
      </c>
    </row>
    <row r="2276" spans="48:53" hidden="1" x14ac:dyDescent="0.2">
      <c r="AV2276" s="115" t="str">
        <f t="shared" si="470"/>
        <v>RTEBERKELEY HOSPITAL - RTE21</v>
      </c>
      <c r="AW2276" s="116" t="s">
        <v>8056</v>
      </c>
      <c r="AX2276" s="116" t="s">
        <v>9478</v>
      </c>
      <c r="AY2276" s="116" t="s">
        <v>8056</v>
      </c>
      <c r="AZ2276" s="116" t="s">
        <v>9478</v>
      </c>
      <c r="BA2276" s="116" t="str">
        <f t="shared" si="471"/>
        <v>RTE</v>
      </c>
    </row>
    <row r="2277" spans="48:53" hidden="1" x14ac:dyDescent="0.2">
      <c r="AV2277" s="115" t="str">
        <f t="shared" si="470"/>
        <v>RTECHELTENHAM GENERAL HOSPITAL - RTE01</v>
      </c>
      <c r="AW2277" s="116" t="s">
        <v>8057</v>
      </c>
      <c r="AX2277" s="116" t="s">
        <v>9479</v>
      </c>
      <c r="AY2277" s="116" t="s">
        <v>8057</v>
      </c>
      <c r="AZ2277" s="116" t="s">
        <v>9479</v>
      </c>
      <c r="BA2277" s="116" t="str">
        <f t="shared" si="471"/>
        <v>RTE</v>
      </c>
    </row>
    <row r="2278" spans="48:53" hidden="1" x14ac:dyDescent="0.2">
      <c r="AV2278" s="115" t="str">
        <f t="shared" si="470"/>
        <v>RTECINDERFORD HEALTH CENTRE - RTE37</v>
      </c>
      <c r="AW2278" s="116" t="s">
        <v>8058</v>
      </c>
      <c r="AX2278" s="116" t="s">
        <v>9480</v>
      </c>
      <c r="AY2278" s="116" t="s">
        <v>8058</v>
      </c>
      <c r="AZ2278" s="116" t="s">
        <v>9480</v>
      </c>
      <c r="BA2278" s="116" t="str">
        <f t="shared" si="471"/>
        <v>RTE</v>
      </c>
    </row>
    <row r="2279" spans="48:53" hidden="1" x14ac:dyDescent="0.2">
      <c r="AV2279" s="115" t="str">
        <f t="shared" si="470"/>
        <v>RTECIRENCESTER HOSPITAL - RTE23</v>
      </c>
      <c r="AW2279" s="116" t="s">
        <v>8059</v>
      </c>
      <c r="AX2279" s="116" t="s">
        <v>9481</v>
      </c>
      <c r="AY2279" s="116" t="s">
        <v>8059</v>
      </c>
      <c r="AZ2279" s="116" t="s">
        <v>9481</v>
      </c>
      <c r="BA2279" s="116" t="str">
        <f t="shared" si="471"/>
        <v>RTE</v>
      </c>
    </row>
    <row r="2280" spans="48:53" hidden="1" x14ac:dyDescent="0.2">
      <c r="AV2280" s="115" t="str">
        <f t="shared" si="470"/>
        <v>RTECOLEFORD HEALTH CENTRE - RTE35</v>
      </c>
      <c r="AW2280" s="116" t="s">
        <v>8060</v>
      </c>
      <c r="AX2280" s="116" t="s">
        <v>9482</v>
      </c>
      <c r="AY2280" s="116" t="s">
        <v>8060</v>
      </c>
      <c r="AZ2280" s="116" t="s">
        <v>9482</v>
      </c>
      <c r="BA2280" s="116" t="str">
        <f t="shared" si="471"/>
        <v>RTE</v>
      </c>
    </row>
    <row r="2281" spans="48:53" hidden="1" x14ac:dyDescent="0.2">
      <c r="AV2281" s="115" t="str">
        <f t="shared" si="470"/>
        <v>RTECOLEFORD HOUSE - RTE52</v>
      </c>
      <c r="AW2281" s="116" t="s">
        <v>8061</v>
      </c>
      <c r="AX2281" s="116" t="s">
        <v>9483</v>
      </c>
      <c r="AY2281" s="116" t="s">
        <v>8061</v>
      </c>
      <c r="AZ2281" s="116" t="s">
        <v>9483</v>
      </c>
      <c r="BA2281" s="116" t="str">
        <f t="shared" si="471"/>
        <v>RTE</v>
      </c>
    </row>
    <row r="2282" spans="48:53" hidden="1" x14ac:dyDescent="0.2">
      <c r="AV2282" s="115" t="str">
        <f t="shared" si="470"/>
        <v>RTEDELANCEY HOSPITAL - RTE02</v>
      </c>
      <c r="AW2282" s="116" t="s">
        <v>8062</v>
      </c>
      <c r="AX2282" s="116" t="s">
        <v>9484</v>
      </c>
      <c r="AY2282" s="116" t="s">
        <v>8062</v>
      </c>
      <c r="AZ2282" s="116" t="s">
        <v>9484</v>
      </c>
      <c r="BA2282" s="116" t="str">
        <f t="shared" si="471"/>
        <v>RTE</v>
      </c>
    </row>
    <row r="2283" spans="48:53" hidden="1" x14ac:dyDescent="0.2">
      <c r="AV2283" s="115" t="str">
        <f t="shared" si="470"/>
        <v>RTEDILKE MEMORIAL HOSPITAL - RTE31</v>
      </c>
      <c r="AW2283" s="116" t="s">
        <v>8063</v>
      </c>
      <c r="AX2283" s="116" t="s">
        <v>9485</v>
      </c>
      <c r="AY2283" s="116" t="s">
        <v>8063</v>
      </c>
      <c r="AZ2283" s="116" t="s">
        <v>9485</v>
      </c>
      <c r="BA2283" s="116" t="str">
        <f t="shared" si="471"/>
        <v>RTE</v>
      </c>
    </row>
    <row r="2284" spans="48:53" hidden="1" x14ac:dyDescent="0.2">
      <c r="AV2284" s="115" t="str">
        <f t="shared" si="470"/>
        <v>RTEDURSLEY CLINIC - RTE48</v>
      </c>
      <c r="AW2284" s="116" t="s">
        <v>8064</v>
      </c>
      <c r="AX2284" s="116" t="s">
        <v>9486</v>
      </c>
      <c r="AY2284" s="116" t="s">
        <v>8064</v>
      </c>
      <c r="AZ2284" s="116" t="s">
        <v>9486</v>
      </c>
      <c r="BA2284" s="116" t="str">
        <f t="shared" si="471"/>
        <v>RTE</v>
      </c>
    </row>
    <row r="2285" spans="48:53" hidden="1" x14ac:dyDescent="0.2">
      <c r="AV2285" s="115" t="str">
        <f t="shared" si="470"/>
        <v>RTEFAIRFORD HOSPITAL - RTE24</v>
      </c>
      <c r="AW2285" s="116" t="s">
        <v>8065</v>
      </c>
      <c r="AX2285" s="116" t="s">
        <v>9487</v>
      </c>
      <c r="AY2285" s="116" t="s">
        <v>8065</v>
      </c>
      <c r="AZ2285" s="116" t="s">
        <v>9487</v>
      </c>
      <c r="BA2285" s="116" t="str">
        <f t="shared" si="471"/>
        <v>RTE</v>
      </c>
    </row>
    <row r="2286" spans="48:53" hidden="1" x14ac:dyDescent="0.2">
      <c r="AV2286" s="115" t="str">
        <f t="shared" si="470"/>
        <v>RTEFOREST OF DEAN CHILDREN'S OPPORTUNITY CENTRE - RTE34</v>
      </c>
      <c r="AW2286" s="116" t="s">
        <v>8066</v>
      </c>
      <c r="AX2286" s="116" t="s">
        <v>9488</v>
      </c>
      <c r="AY2286" s="116" t="s">
        <v>8066</v>
      </c>
      <c r="AZ2286" s="116" t="s">
        <v>9488</v>
      </c>
      <c r="BA2286" s="116" t="str">
        <f t="shared" si="471"/>
        <v>RTE</v>
      </c>
    </row>
    <row r="2287" spans="48:53" hidden="1" x14ac:dyDescent="0.2">
      <c r="AV2287" s="115" t="str">
        <f t="shared" si="470"/>
        <v>RTEFOREST VIEW EARLY YEARS CENTRE - RTE40</v>
      </c>
      <c r="AW2287" s="116" t="s">
        <v>8067</v>
      </c>
      <c r="AX2287" s="116" t="s">
        <v>9489</v>
      </c>
      <c r="AY2287" s="116" t="s">
        <v>8067</v>
      </c>
      <c r="AZ2287" s="116" t="s">
        <v>9489</v>
      </c>
      <c r="BA2287" s="116" t="str">
        <f t="shared" si="471"/>
        <v>RTE</v>
      </c>
    </row>
    <row r="2288" spans="48:53" hidden="1" x14ac:dyDescent="0.2">
      <c r="AV2288" s="115" t="str">
        <f t="shared" si="470"/>
        <v>RTEGL1 GLOUCESTER LEISURE CENTRE - RTE53</v>
      </c>
      <c r="AW2288" s="116" t="s">
        <v>8068</v>
      </c>
      <c r="AX2288" s="116" t="s">
        <v>9490</v>
      </c>
      <c r="AY2288" s="116" t="s">
        <v>8068</v>
      </c>
      <c r="AZ2288" s="116" t="s">
        <v>9490</v>
      </c>
      <c r="BA2288" s="116" t="str">
        <f t="shared" si="471"/>
        <v>RTE</v>
      </c>
    </row>
    <row r="2289" spans="48:53" hidden="1" x14ac:dyDescent="0.2">
      <c r="AV2289" s="115" t="str">
        <f t="shared" si="470"/>
        <v>RTEGLOUCESTERSHIRE ROYAL HOSPITAL - RTE03</v>
      </c>
      <c r="AW2289" s="116" t="s">
        <v>8069</v>
      </c>
      <c r="AX2289" s="116" t="s">
        <v>9491</v>
      </c>
      <c r="AY2289" s="116" t="s">
        <v>8069</v>
      </c>
      <c r="AZ2289" s="116" t="s">
        <v>9491</v>
      </c>
      <c r="BA2289" s="116" t="str">
        <f t="shared" si="471"/>
        <v>RTE</v>
      </c>
    </row>
    <row r="2290" spans="48:53" hidden="1" x14ac:dyDescent="0.2">
      <c r="AV2290" s="115" t="str">
        <f t="shared" si="470"/>
        <v>RTEHEALTHY LIVING CENTRE - RTE10</v>
      </c>
      <c r="AW2290" s="116" t="s">
        <v>8070</v>
      </c>
      <c r="AX2290" s="116" t="s">
        <v>9492</v>
      </c>
      <c r="AY2290" s="116" t="s">
        <v>8070</v>
      </c>
      <c r="AZ2290" s="116" t="s">
        <v>9492</v>
      </c>
      <c r="BA2290" s="116" t="str">
        <f t="shared" si="471"/>
        <v>RTE</v>
      </c>
    </row>
    <row r="2291" spans="48:53" hidden="1" x14ac:dyDescent="0.2">
      <c r="AV2291" s="115" t="str">
        <f t="shared" ref="AV2291:AV2354" si="472">CONCATENATE(LEFT(AW2291, 3),AX2291)</f>
        <v>RTEHEART OF THE FOREST COMMUNITY SCHOOL - RTE42</v>
      </c>
      <c r="AW2291" s="116" t="s">
        <v>8071</v>
      </c>
      <c r="AX2291" s="116" t="s">
        <v>9493</v>
      </c>
      <c r="AY2291" s="116" t="s">
        <v>8071</v>
      </c>
      <c r="AZ2291" s="116" t="s">
        <v>9493</v>
      </c>
      <c r="BA2291" s="116" t="str">
        <f t="shared" ref="BA2291:BA2354" si="473">LEFT(AY2291,3)</f>
        <v>RTE</v>
      </c>
    </row>
    <row r="2292" spans="48:53" hidden="1" x14ac:dyDescent="0.2">
      <c r="AV2292" s="115" t="str">
        <f t="shared" si="472"/>
        <v>RTEHEREFORD COUNTY HOSPITAL - RTE83</v>
      </c>
      <c r="AW2292" s="116" t="s">
        <v>8072</v>
      </c>
      <c r="AX2292" s="116" t="s">
        <v>9494</v>
      </c>
      <c r="AY2292" s="116" t="s">
        <v>8072</v>
      </c>
      <c r="AZ2292" s="116" t="s">
        <v>9494</v>
      </c>
      <c r="BA2292" s="116" t="str">
        <f t="shared" si="473"/>
        <v>RTE</v>
      </c>
    </row>
    <row r="2293" spans="48:53" hidden="1" x14ac:dyDescent="0.2">
      <c r="AV2293" s="115" t="str">
        <f t="shared" si="472"/>
        <v>RTELINTON HOUSE - RTE63</v>
      </c>
      <c r="AW2293" s="116" t="s">
        <v>8073</v>
      </c>
      <c r="AX2293" s="116" t="s">
        <v>9495</v>
      </c>
      <c r="AY2293" s="116" t="s">
        <v>8073</v>
      </c>
      <c r="AZ2293" s="116" t="s">
        <v>9495</v>
      </c>
      <c r="BA2293" s="116" t="str">
        <f t="shared" si="473"/>
        <v>RTE</v>
      </c>
    </row>
    <row r="2294" spans="48:53" hidden="1" x14ac:dyDescent="0.2">
      <c r="AV2294" s="115" t="str">
        <f t="shared" si="472"/>
        <v>RTELYDNEY AND DISTRICT HOSPITAL SITE - RTE32</v>
      </c>
      <c r="AW2294" s="116" t="s">
        <v>8074</v>
      </c>
      <c r="AX2294" s="116" t="s">
        <v>9496</v>
      </c>
      <c r="AY2294" s="116" t="s">
        <v>8074</v>
      </c>
      <c r="AZ2294" s="116" t="s">
        <v>9496</v>
      </c>
      <c r="BA2294" s="116" t="str">
        <f t="shared" si="473"/>
        <v>RTE</v>
      </c>
    </row>
    <row r="2295" spans="48:53" hidden="1" x14ac:dyDescent="0.2">
      <c r="AV2295" s="115" t="str">
        <f t="shared" si="472"/>
        <v>RTEMAY LANE SURGERY - RTE49</v>
      </c>
      <c r="AW2295" s="116" t="s">
        <v>8075</v>
      </c>
      <c r="AX2295" s="116" t="s">
        <v>9497</v>
      </c>
      <c r="AY2295" s="116" t="s">
        <v>8075</v>
      </c>
      <c r="AZ2295" s="116" t="s">
        <v>9497</v>
      </c>
      <c r="BA2295" s="116" t="str">
        <f t="shared" si="473"/>
        <v>RTE</v>
      </c>
    </row>
    <row r="2296" spans="48:53" hidden="1" x14ac:dyDescent="0.2">
      <c r="AV2296" s="115" t="str">
        <f t="shared" si="472"/>
        <v>RTEMOBILE CHEMOTHERAPY UNIT - RTE08</v>
      </c>
      <c r="AW2296" s="116" t="s">
        <v>8076</v>
      </c>
      <c r="AX2296" s="116" t="s">
        <v>9498</v>
      </c>
      <c r="AY2296" s="116" t="s">
        <v>8076</v>
      </c>
      <c r="AZ2296" s="116" t="s">
        <v>9498</v>
      </c>
      <c r="BA2296" s="116" t="str">
        <f t="shared" si="473"/>
        <v>RTE</v>
      </c>
    </row>
    <row r="2297" spans="48:53" hidden="1" x14ac:dyDescent="0.2">
      <c r="AV2297" s="115" t="str">
        <f t="shared" si="472"/>
        <v>RTEMOORE COTTAGE HOSPITAL - RTE22</v>
      </c>
      <c r="AW2297" s="116" t="s">
        <v>8077</v>
      </c>
      <c r="AX2297" s="116" t="s">
        <v>9499</v>
      </c>
      <c r="AY2297" s="116" t="s">
        <v>8077</v>
      </c>
      <c r="AZ2297" s="116" t="s">
        <v>9499</v>
      </c>
      <c r="BA2297" s="116" t="str">
        <f t="shared" si="473"/>
        <v>RTE</v>
      </c>
    </row>
    <row r="2298" spans="48:53" hidden="1" x14ac:dyDescent="0.2">
      <c r="AV2298" s="115" t="str">
        <f t="shared" si="472"/>
        <v>RTEMORETON-IN-MARSH HOSPITAL SITE - RTE25</v>
      </c>
      <c r="AW2298" s="116" t="s">
        <v>8078</v>
      </c>
      <c r="AX2298" s="116" t="s">
        <v>9500</v>
      </c>
      <c r="AY2298" s="116" t="s">
        <v>8078</v>
      </c>
      <c r="AZ2298" s="116" t="s">
        <v>9500</v>
      </c>
      <c r="BA2298" s="116" t="str">
        <f t="shared" si="473"/>
        <v>RTE</v>
      </c>
    </row>
    <row r="2299" spans="48:53" hidden="1" x14ac:dyDescent="0.2">
      <c r="AV2299" s="115" t="str">
        <f t="shared" si="472"/>
        <v>RTENEWENT DOCTORS PRACTICE - RTE33</v>
      </c>
      <c r="AW2299" s="116" t="s">
        <v>8079</v>
      </c>
      <c r="AX2299" s="116" t="s">
        <v>9501</v>
      </c>
      <c r="AY2299" s="116" t="s">
        <v>8079</v>
      </c>
      <c r="AZ2299" s="116" t="s">
        <v>9501</v>
      </c>
      <c r="BA2299" s="116" t="str">
        <f t="shared" si="473"/>
        <v>RTE</v>
      </c>
    </row>
    <row r="2300" spans="48:53" hidden="1" x14ac:dyDescent="0.2">
      <c r="AV2300" s="115" t="str">
        <f t="shared" si="472"/>
        <v>RTENEWENT EARLY YEARS CENTRE - RTE41</v>
      </c>
      <c r="AW2300" s="116" t="s">
        <v>8080</v>
      </c>
      <c r="AX2300" s="116" t="s">
        <v>9502</v>
      </c>
      <c r="AY2300" s="116" t="s">
        <v>8080</v>
      </c>
      <c r="AZ2300" s="116" t="s">
        <v>9502</v>
      </c>
      <c r="BA2300" s="116" t="str">
        <f t="shared" si="473"/>
        <v>RTE</v>
      </c>
    </row>
    <row r="2301" spans="48:53" hidden="1" x14ac:dyDescent="0.2">
      <c r="AV2301" s="115" t="str">
        <f t="shared" si="472"/>
        <v>RTEORCHARD MEDICAL CENTRE - RTE44</v>
      </c>
      <c r="AW2301" s="116" t="s">
        <v>8081</v>
      </c>
      <c r="AX2301" s="116" t="s">
        <v>9503</v>
      </c>
      <c r="AY2301" s="116" t="s">
        <v>8081</v>
      </c>
      <c r="AZ2301" s="116" t="s">
        <v>9503</v>
      </c>
      <c r="BA2301" s="116" t="str">
        <f t="shared" si="473"/>
        <v>RTE</v>
      </c>
    </row>
    <row r="2302" spans="48:53" hidden="1" x14ac:dyDescent="0.2">
      <c r="AV2302" s="115" t="str">
        <f t="shared" si="472"/>
        <v>RTEROSS COMMUNITY HOSPITAL - RTE85</v>
      </c>
      <c r="AW2302" s="116" t="s">
        <v>8082</v>
      </c>
      <c r="AX2302" s="116" t="s">
        <v>9504</v>
      </c>
      <c r="AY2302" s="116" t="s">
        <v>8082</v>
      </c>
      <c r="AZ2302" s="116" t="s">
        <v>9504</v>
      </c>
      <c r="BA2302" s="116" t="str">
        <f t="shared" si="473"/>
        <v>RTE</v>
      </c>
    </row>
    <row r="2303" spans="48:53" hidden="1" x14ac:dyDescent="0.2">
      <c r="AV2303" s="115" t="str">
        <f t="shared" si="472"/>
        <v>RTEST JAMES' CLINIC - RTE36</v>
      </c>
      <c r="AW2303" s="116" t="s">
        <v>8083</v>
      </c>
      <c r="AX2303" s="116" t="s">
        <v>9505</v>
      </c>
      <c r="AY2303" s="116" t="s">
        <v>8083</v>
      </c>
      <c r="AZ2303" s="116" t="s">
        <v>9505</v>
      </c>
      <c r="BA2303" s="116" t="str">
        <f t="shared" si="473"/>
        <v>RTE</v>
      </c>
    </row>
    <row r="2304" spans="48:53" hidden="1" x14ac:dyDescent="0.2">
      <c r="AV2304" s="115" t="str">
        <f t="shared" si="472"/>
        <v>RTEST ROSES SPECIAL SCHOOL - RTE45</v>
      </c>
      <c r="AW2304" s="116" t="s">
        <v>8084</v>
      </c>
      <c r="AX2304" s="116" t="s">
        <v>9506</v>
      </c>
      <c r="AY2304" s="116" t="s">
        <v>8084</v>
      </c>
      <c r="AZ2304" s="116" t="s">
        <v>9506</v>
      </c>
      <c r="BA2304" s="116" t="str">
        <f t="shared" si="473"/>
        <v>RTE</v>
      </c>
    </row>
    <row r="2305" spans="48:53" hidden="1" x14ac:dyDescent="0.2">
      <c r="AV2305" s="115" t="str">
        <f t="shared" si="472"/>
        <v>RTESTANDISH HOSPITAL SITE - RTE04</v>
      </c>
      <c r="AW2305" s="116" t="s">
        <v>8085</v>
      </c>
      <c r="AX2305" s="116" t="s">
        <v>9507</v>
      </c>
      <c r="AY2305" s="116" t="s">
        <v>8085</v>
      </c>
      <c r="AZ2305" s="116" t="s">
        <v>9507</v>
      </c>
      <c r="BA2305" s="116" t="str">
        <f t="shared" si="473"/>
        <v>RTE</v>
      </c>
    </row>
    <row r="2306" spans="48:53" hidden="1" x14ac:dyDescent="0.2">
      <c r="AV2306" s="115" t="str">
        <f t="shared" si="472"/>
        <v>RTESTONEHOUSE HEALTH CENTRE - RTE47</v>
      </c>
      <c r="AW2306" s="116" t="s">
        <v>8086</v>
      </c>
      <c r="AX2306" s="116" t="s">
        <v>9508</v>
      </c>
      <c r="AY2306" s="116" t="s">
        <v>8086</v>
      </c>
      <c r="AZ2306" s="116" t="s">
        <v>9508</v>
      </c>
      <c r="BA2306" s="116" t="str">
        <f t="shared" si="473"/>
        <v>RTE</v>
      </c>
    </row>
    <row r="2307" spans="48:53" hidden="1" x14ac:dyDescent="0.2">
      <c r="AV2307" s="115" t="str">
        <f t="shared" si="472"/>
        <v>RTESTROUD GENERAL HOSPITAL - RTE26</v>
      </c>
      <c r="AW2307" s="116" t="s">
        <v>8087</v>
      </c>
      <c r="AX2307" s="116" t="s">
        <v>9509</v>
      </c>
      <c r="AY2307" s="116" t="s">
        <v>8087</v>
      </c>
      <c r="AZ2307" s="116" t="s">
        <v>9509</v>
      </c>
      <c r="BA2307" s="116" t="str">
        <f t="shared" si="473"/>
        <v>RTE</v>
      </c>
    </row>
    <row r="2308" spans="48:53" hidden="1" x14ac:dyDescent="0.2">
      <c r="AV2308" s="115" t="str">
        <f t="shared" si="472"/>
        <v>RTESTROUD HEALTH CENTRE - RTE39</v>
      </c>
      <c r="AW2308" s="116" t="s">
        <v>8088</v>
      </c>
      <c r="AX2308" s="116" t="s">
        <v>9510</v>
      </c>
      <c r="AY2308" s="116" t="s">
        <v>8088</v>
      </c>
      <c r="AZ2308" s="116" t="s">
        <v>9510</v>
      </c>
      <c r="BA2308" s="116" t="str">
        <f t="shared" si="473"/>
        <v>RTE</v>
      </c>
    </row>
    <row r="2309" spans="48:53" hidden="1" x14ac:dyDescent="0.2">
      <c r="AV2309" s="115" t="str">
        <f t="shared" si="472"/>
        <v>RTESTROUD LEISURE CENTRE - RTE54</v>
      </c>
      <c r="AW2309" s="116" t="s">
        <v>8089</v>
      </c>
      <c r="AX2309" s="116" t="s">
        <v>9511</v>
      </c>
      <c r="AY2309" s="116" t="s">
        <v>8089</v>
      </c>
      <c r="AZ2309" s="116" t="s">
        <v>9511</v>
      </c>
      <c r="BA2309" s="116" t="str">
        <f t="shared" si="473"/>
        <v>RTE</v>
      </c>
    </row>
    <row r="2310" spans="48:53" hidden="1" x14ac:dyDescent="0.2">
      <c r="AV2310" s="115" t="str">
        <f t="shared" si="472"/>
        <v>RTESTROUD MATERNITY HOSPITAL - RTE27</v>
      </c>
      <c r="AW2310" s="116" t="s">
        <v>8090</v>
      </c>
      <c r="AX2310" s="116" t="s">
        <v>9512</v>
      </c>
      <c r="AY2310" s="116" t="s">
        <v>8090</v>
      </c>
      <c r="AZ2310" s="116" t="s">
        <v>9512</v>
      </c>
      <c r="BA2310" s="116" t="str">
        <f t="shared" si="473"/>
        <v>RTE</v>
      </c>
    </row>
    <row r="2311" spans="48:53" hidden="1" x14ac:dyDescent="0.2">
      <c r="AV2311" s="115" t="str">
        <f t="shared" si="472"/>
        <v>RTETEWKESBURY GENERAL HOSPITAL - RTE14</v>
      </c>
      <c r="AW2311" s="116" t="s">
        <v>8091</v>
      </c>
      <c r="AX2311" s="116" t="s">
        <v>9513</v>
      </c>
      <c r="AY2311" s="116" t="s">
        <v>8091</v>
      </c>
      <c r="AZ2311" s="116" t="s">
        <v>9513</v>
      </c>
      <c r="BA2311" s="116" t="str">
        <f t="shared" si="473"/>
        <v>RTE</v>
      </c>
    </row>
    <row r="2312" spans="48:53" hidden="1" x14ac:dyDescent="0.2">
      <c r="AV2312" s="115" t="str">
        <f t="shared" si="472"/>
        <v>RTETHE MILESTONE SCHOOL - RTE38</v>
      </c>
      <c r="AW2312" s="116" t="s">
        <v>8092</v>
      </c>
      <c r="AX2312" s="116" t="s">
        <v>9514</v>
      </c>
      <c r="AY2312" s="116" t="s">
        <v>8092</v>
      </c>
      <c r="AZ2312" s="116" t="s">
        <v>9514</v>
      </c>
      <c r="BA2312" s="116" t="str">
        <f t="shared" si="473"/>
        <v>RTE</v>
      </c>
    </row>
    <row r="2313" spans="48:53" hidden="1" x14ac:dyDescent="0.2">
      <c r="AV2313" s="115" t="str">
        <f t="shared" si="472"/>
        <v>RTETHE SHRUBBERIES SCHOOL - RTE43</v>
      </c>
      <c r="AW2313" s="116" t="s">
        <v>8093</v>
      </c>
      <c r="AX2313" s="116" t="s">
        <v>9515</v>
      </c>
      <c r="AY2313" s="116" t="s">
        <v>8093</v>
      </c>
      <c r="AZ2313" s="116" t="s">
        <v>9515</v>
      </c>
      <c r="BA2313" s="116" t="str">
        <f t="shared" si="473"/>
        <v>RTE</v>
      </c>
    </row>
    <row r="2314" spans="48:53" hidden="1" x14ac:dyDescent="0.2">
      <c r="AV2314" s="115" t="str">
        <f t="shared" si="472"/>
        <v>RTETHE SURGERY (ABBOTSWOOD ROAD) - RTE50</v>
      </c>
      <c r="AW2314" s="116" t="s">
        <v>8094</v>
      </c>
      <c r="AX2314" s="116" t="s">
        <v>9516</v>
      </c>
      <c r="AY2314" s="116" t="s">
        <v>8094</v>
      </c>
      <c r="AZ2314" s="116" t="s">
        <v>9516</v>
      </c>
      <c r="BA2314" s="116" t="str">
        <f t="shared" si="473"/>
        <v>RTE</v>
      </c>
    </row>
    <row r="2315" spans="48:53" hidden="1" x14ac:dyDescent="0.2">
      <c r="AV2315" s="115" t="str">
        <f t="shared" si="472"/>
        <v>RTETHE SURGERY (BROOKFIELD ROAD) - RTE51</v>
      </c>
      <c r="AW2315" s="116" t="s">
        <v>8095</v>
      </c>
      <c r="AX2315" s="116" t="s">
        <v>9517</v>
      </c>
      <c r="AY2315" s="116" t="s">
        <v>8095</v>
      </c>
      <c r="AZ2315" s="116" t="s">
        <v>9517</v>
      </c>
      <c r="BA2315" s="116" t="str">
        <f t="shared" si="473"/>
        <v>RTE</v>
      </c>
    </row>
    <row r="2316" spans="48:53" hidden="1" x14ac:dyDescent="0.2">
      <c r="AV2316" s="115" t="str">
        <f t="shared" si="472"/>
        <v>RTEWINCHCOMBE HOSPITAL - RTE15</v>
      </c>
      <c r="AW2316" s="116" t="s">
        <v>8096</v>
      </c>
      <c r="AX2316" s="116" t="s">
        <v>9518</v>
      </c>
      <c r="AY2316" s="116" t="s">
        <v>8096</v>
      </c>
      <c r="AZ2316" s="116" t="s">
        <v>9518</v>
      </c>
      <c r="BA2316" s="116" t="str">
        <f t="shared" si="473"/>
        <v>RTE</v>
      </c>
    </row>
    <row r="2317" spans="48:53" hidden="1" x14ac:dyDescent="0.2">
      <c r="AV2317" s="115" t="str">
        <f t="shared" si="472"/>
        <v>RTEWORCESTER ROYAL INFIRMARY - RTE84</v>
      </c>
      <c r="AW2317" s="116" t="s">
        <v>8097</v>
      </c>
      <c r="AX2317" s="116" t="s">
        <v>9519</v>
      </c>
      <c r="AY2317" s="116" t="s">
        <v>8097</v>
      </c>
      <c r="AZ2317" s="116" t="s">
        <v>9519</v>
      </c>
      <c r="BA2317" s="116" t="str">
        <f t="shared" si="473"/>
        <v>RTE</v>
      </c>
    </row>
    <row r="2318" spans="48:53" hidden="1" x14ac:dyDescent="0.2">
      <c r="AV2318" s="115" t="str">
        <f t="shared" si="472"/>
        <v>RTEWOTTON-UNDER-EDGE CLINIC - RTE46</v>
      </c>
      <c r="AW2318" s="116" t="s">
        <v>8098</v>
      </c>
      <c r="AX2318" s="116" t="s">
        <v>9520</v>
      </c>
      <c r="AY2318" s="116" t="s">
        <v>8098</v>
      </c>
      <c r="AZ2318" s="116" t="s">
        <v>9520</v>
      </c>
      <c r="BA2318" s="116" t="str">
        <f t="shared" si="473"/>
        <v>RTE</v>
      </c>
    </row>
    <row r="2319" spans="48:53" hidden="1" x14ac:dyDescent="0.2">
      <c r="AV2319" s="115" t="str">
        <f t="shared" si="472"/>
        <v>RTFALNWICK INFIRMARY - RTFDJ</v>
      </c>
      <c r="AW2319" s="116" t="s">
        <v>8099</v>
      </c>
      <c r="AX2319" s="116" t="s">
        <v>9521</v>
      </c>
      <c r="AY2319" s="116" t="s">
        <v>8099</v>
      </c>
      <c r="AZ2319" s="116" t="s">
        <v>9521</v>
      </c>
      <c r="BA2319" s="116" t="str">
        <f t="shared" si="473"/>
        <v>RTF</v>
      </c>
    </row>
    <row r="2320" spans="48:53" hidden="1" x14ac:dyDescent="0.2">
      <c r="AV2320" s="115" t="str">
        <f t="shared" si="472"/>
        <v>RTFBALLIOL SCHOOL - RTFDP</v>
      </c>
      <c r="AW2320" s="116" t="s">
        <v>8100</v>
      </c>
      <c r="AX2320" s="116" t="s">
        <v>9522</v>
      </c>
      <c r="AY2320" s="116" t="s">
        <v>8100</v>
      </c>
      <c r="AZ2320" s="116" t="s">
        <v>9522</v>
      </c>
      <c r="BA2320" s="116" t="str">
        <f t="shared" si="473"/>
        <v>RTF</v>
      </c>
    </row>
    <row r="2321" spans="48:53" hidden="1" x14ac:dyDescent="0.2">
      <c r="AV2321" s="115" t="str">
        <f t="shared" si="472"/>
        <v>RTFBERWICK INFIRMARY - RTFDH</v>
      </c>
      <c r="AW2321" s="116" t="s">
        <v>8101</v>
      </c>
      <c r="AX2321" s="116" t="s">
        <v>9523</v>
      </c>
      <c r="AY2321" s="116" t="s">
        <v>8101</v>
      </c>
      <c r="AZ2321" s="116" t="s">
        <v>9523</v>
      </c>
      <c r="BA2321" s="116" t="str">
        <f t="shared" si="473"/>
        <v>RTF</v>
      </c>
    </row>
    <row r="2322" spans="48:53" hidden="1" x14ac:dyDescent="0.2">
      <c r="AV2322" s="115" t="str">
        <f t="shared" si="472"/>
        <v>RTFBLYTH COMMUNITY HOSPITAL - RTFDX</v>
      </c>
      <c r="AW2322" s="116" t="s">
        <v>8102</v>
      </c>
      <c r="AX2322" s="116" t="s">
        <v>9524</v>
      </c>
      <c r="AY2322" s="116" t="s">
        <v>8102</v>
      </c>
      <c r="AZ2322" s="116" t="s">
        <v>9524</v>
      </c>
      <c r="BA2322" s="116" t="str">
        <f t="shared" si="473"/>
        <v>RTF</v>
      </c>
    </row>
    <row r="2323" spans="48:53" hidden="1" x14ac:dyDescent="0.2">
      <c r="AV2323" s="115" t="str">
        <f t="shared" si="472"/>
        <v>RTFCHEVIOT AND WANSBECK UNIT - RTF01</v>
      </c>
      <c r="AW2323" s="116" t="s">
        <v>8103</v>
      </c>
      <c r="AX2323" s="116" t="s">
        <v>9525</v>
      </c>
      <c r="AY2323" s="116" t="s">
        <v>8103</v>
      </c>
      <c r="AZ2323" s="116" t="s">
        <v>9525</v>
      </c>
      <c r="BA2323" s="116" t="str">
        <f t="shared" si="473"/>
        <v>RTF</v>
      </c>
    </row>
    <row r="2324" spans="48:53" hidden="1" x14ac:dyDescent="0.2">
      <c r="AV2324" s="115" t="str">
        <f t="shared" si="472"/>
        <v>RTFCOQUETDALE COTTAGE HOSPITAL - RTFDK</v>
      </c>
      <c r="AW2324" s="116" t="s">
        <v>8104</v>
      </c>
      <c r="AX2324" s="116" t="s">
        <v>9526</v>
      </c>
      <c r="AY2324" s="116" t="s">
        <v>8104</v>
      </c>
      <c r="AZ2324" s="116" t="s">
        <v>9526</v>
      </c>
      <c r="BA2324" s="116" t="str">
        <f t="shared" si="473"/>
        <v>RTF</v>
      </c>
    </row>
    <row r="2325" spans="48:53" hidden="1" x14ac:dyDescent="0.2">
      <c r="AV2325" s="115" t="str">
        <f t="shared" si="472"/>
        <v>RTFDENE WARD - RTFDD</v>
      </c>
      <c r="AW2325" s="116" t="s">
        <v>8105</v>
      </c>
      <c r="AX2325" s="116" t="s">
        <v>9527</v>
      </c>
      <c r="AY2325" s="116" t="s">
        <v>8105</v>
      </c>
      <c r="AZ2325" s="116" t="s">
        <v>9527</v>
      </c>
      <c r="BA2325" s="116" t="str">
        <f t="shared" si="473"/>
        <v>RTF</v>
      </c>
    </row>
    <row r="2326" spans="48:53" hidden="1" x14ac:dyDescent="0.2">
      <c r="AV2326" s="115" t="str">
        <f t="shared" si="472"/>
        <v>RTFHALTWHISTLE WAR MEMORIAL HOSPITAL - RTFDU</v>
      </c>
      <c r="AW2326" s="116" t="s">
        <v>8106</v>
      </c>
      <c r="AX2326" s="116" t="s">
        <v>9528</v>
      </c>
      <c r="AY2326" s="116" t="s">
        <v>8106</v>
      </c>
      <c r="AZ2326" s="116" t="s">
        <v>9528</v>
      </c>
      <c r="BA2326" s="116" t="str">
        <f t="shared" si="473"/>
        <v>RTF</v>
      </c>
    </row>
    <row r="2327" spans="48:53" hidden="1" x14ac:dyDescent="0.2">
      <c r="AV2327" s="115" t="str">
        <f t="shared" si="472"/>
        <v>RTFHEALTH SUITE, RIVERSIDE PRIMARY SCHOOL - RTFDA</v>
      </c>
      <c r="AW2327" s="116" t="s">
        <v>8107</v>
      </c>
      <c r="AX2327" s="116" t="s">
        <v>9529</v>
      </c>
      <c r="AY2327" s="116" t="s">
        <v>8107</v>
      </c>
      <c r="AZ2327" s="116" t="s">
        <v>9529</v>
      </c>
      <c r="BA2327" s="116" t="str">
        <f t="shared" si="473"/>
        <v>RTF</v>
      </c>
    </row>
    <row r="2328" spans="48:53" hidden="1" x14ac:dyDescent="0.2">
      <c r="AV2328" s="115" t="str">
        <f t="shared" si="472"/>
        <v>RTFHEXHAM (CLEARNET DATA) - RTF04</v>
      </c>
      <c r="AW2328" s="116" t="s">
        <v>8108</v>
      </c>
      <c r="AX2328" s="116" t="s">
        <v>9530</v>
      </c>
      <c r="AY2328" s="116" t="s">
        <v>8108</v>
      </c>
      <c r="AZ2328" s="116" t="s">
        <v>9530</v>
      </c>
      <c r="BA2328" s="116" t="str">
        <f t="shared" si="473"/>
        <v>RTF</v>
      </c>
    </row>
    <row r="2329" spans="48:53" hidden="1" x14ac:dyDescent="0.2">
      <c r="AV2329" s="115" t="str">
        <f t="shared" si="472"/>
        <v>RTFHEXHAM GENERAL HOSPITAL - RTFDR</v>
      </c>
      <c r="AW2329" s="116" t="s">
        <v>8109</v>
      </c>
      <c r="AX2329" s="116" t="s">
        <v>9531</v>
      </c>
      <c r="AY2329" s="116" t="s">
        <v>8109</v>
      </c>
      <c r="AZ2329" s="116" t="s">
        <v>9531</v>
      </c>
      <c r="BA2329" s="116" t="str">
        <f t="shared" si="473"/>
        <v>RTF</v>
      </c>
    </row>
    <row r="2330" spans="48:53" hidden="1" x14ac:dyDescent="0.2">
      <c r="AV2330" s="115" t="str">
        <f t="shared" si="472"/>
        <v>RTFMORPETH COTTAGE HOSPITAL - RTFDM</v>
      </c>
      <c r="AW2330" s="116" t="s">
        <v>8110</v>
      </c>
      <c r="AX2330" s="116" t="s">
        <v>9532</v>
      </c>
      <c r="AY2330" s="116" t="s">
        <v>8110</v>
      </c>
      <c r="AZ2330" s="116" t="s">
        <v>9532</v>
      </c>
      <c r="BA2330" s="116" t="str">
        <f t="shared" si="473"/>
        <v>RTF</v>
      </c>
    </row>
    <row r="2331" spans="48:53" hidden="1" x14ac:dyDescent="0.2">
      <c r="AV2331" s="115" t="str">
        <f t="shared" si="472"/>
        <v>RTFNORTH TYNESIDE (CLEARNET DATA) - RTF02</v>
      </c>
      <c r="AW2331" s="116" t="s">
        <v>8111</v>
      </c>
      <c r="AX2331" s="116" t="s">
        <v>9533</v>
      </c>
      <c r="AY2331" s="116" t="s">
        <v>8111</v>
      </c>
      <c r="AZ2331" s="116" t="s">
        <v>9533</v>
      </c>
      <c r="BA2331" s="116" t="str">
        <f t="shared" si="473"/>
        <v>RTF</v>
      </c>
    </row>
    <row r="2332" spans="48:53" hidden="1" x14ac:dyDescent="0.2">
      <c r="AV2332" s="115" t="str">
        <f t="shared" si="472"/>
        <v>RTFNORTH TYNESIDE GENERAL HOSPITAL - RTFFS</v>
      </c>
      <c r="AW2332" s="116" t="s">
        <v>8112</v>
      </c>
      <c r="AX2332" s="116" t="s">
        <v>9534</v>
      </c>
      <c r="AY2332" s="116" t="s">
        <v>8112</v>
      </c>
      <c r="AZ2332" s="116" t="s">
        <v>9534</v>
      </c>
      <c r="BA2332" s="116" t="str">
        <f t="shared" si="473"/>
        <v>RTF</v>
      </c>
    </row>
    <row r="2333" spans="48:53" hidden="1" x14ac:dyDescent="0.2">
      <c r="AV2333" s="115" t="str">
        <f t="shared" si="472"/>
        <v>RTFNORTHUMBRIA HEALTHCARE NHS FOUNDATION TRUST - RTFDY</v>
      </c>
      <c r="AW2333" s="116" t="s">
        <v>8113</v>
      </c>
      <c r="AX2333" s="116" t="s">
        <v>9535</v>
      </c>
      <c r="AY2333" s="116" t="s">
        <v>8113</v>
      </c>
      <c r="AZ2333" s="116" t="s">
        <v>9535</v>
      </c>
      <c r="BA2333" s="116" t="str">
        <f t="shared" si="473"/>
        <v>RTF</v>
      </c>
    </row>
    <row r="2334" spans="48:53" hidden="1" x14ac:dyDescent="0.2">
      <c r="AV2334" s="115" t="str">
        <f t="shared" si="472"/>
        <v>RTFNORTHUMBRIA HEALTHCARE NHS FOUNDATION TRUST (HEADQUARTERS) - RTFHQ</v>
      </c>
      <c r="AW2334" s="116" t="s">
        <v>8114</v>
      </c>
      <c r="AX2334" s="116" t="s">
        <v>9536</v>
      </c>
      <c r="AY2334" s="116" t="s">
        <v>8114</v>
      </c>
      <c r="AZ2334" s="116" t="s">
        <v>9536</v>
      </c>
      <c r="BA2334" s="116" t="str">
        <f t="shared" si="473"/>
        <v>RTF</v>
      </c>
    </row>
    <row r="2335" spans="48:53" hidden="1" x14ac:dyDescent="0.2">
      <c r="AV2335" s="115" t="str">
        <f t="shared" si="472"/>
        <v>RTFNORTHUMBRIA SPECIALIST EMERGENCY CARE HOSPITAL</v>
      </c>
      <c r="AW2335" s="16" t="s">
        <v>10053</v>
      </c>
      <c r="AX2335" s="16" t="s">
        <v>10052</v>
      </c>
      <c r="AY2335" s="16" t="s">
        <v>10053</v>
      </c>
      <c r="AZ2335" s="16" t="s">
        <v>10052</v>
      </c>
      <c r="BA2335" s="116" t="str">
        <f t="shared" si="473"/>
        <v>RTF</v>
      </c>
    </row>
    <row r="2336" spans="48:53" hidden="1" x14ac:dyDescent="0.2">
      <c r="AV2336" s="115" t="str">
        <f t="shared" si="472"/>
        <v>RTFONE TO ONE CENTRE - RTFDE</v>
      </c>
      <c r="AW2336" s="116" t="s">
        <v>8115</v>
      </c>
      <c r="AX2336" s="116" t="s">
        <v>9537</v>
      </c>
      <c r="AY2336" s="116" t="s">
        <v>8115</v>
      </c>
      <c r="AZ2336" s="116" t="s">
        <v>9537</v>
      </c>
      <c r="BA2336" s="116" t="str">
        <f t="shared" si="473"/>
        <v>RTF</v>
      </c>
    </row>
    <row r="2337" spans="48:53" hidden="1" x14ac:dyDescent="0.2">
      <c r="AV2337" s="115" t="str">
        <f t="shared" si="472"/>
        <v>RTFOXFORD CENTRE - RTFDN</v>
      </c>
      <c r="AW2337" s="116" t="s">
        <v>8116</v>
      </c>
      <c r="AX2337" s="116" t="s">
        <v>9538</v>
      </c>
      <c r="AY2337" s="116" t="s">
        <v>8116</v>
      </c>
      <c r="AZ2337" s="116" t="s">
        <v>9538</v>
      </c>
      <c r="BA2337" s="116" t="str">
        <f t="shared" si="473"/>
        <v>RTF</v>
      </c>
    </row>
    <row r="2338" spans="48:53" hidden="1" x14ac:dyDescent="0.2">
      <c r="AV2338" s="115" t="str">
        <f t="shared" si="472"/>
        <v>RTFROTHBURY COMMUNITY HOSPITAL - RTFEF</v>
      </c>
      <c r="AW2338" s="116" t="s">
        <v>8117</v>
      </c>
      <c r="AX2338" s="116" t="s">
        <v>9539</v>
      </c>
      <c r="AY2338" s="116" t="s">
        <v>8117</v>
      </c>
      <c r="AZ2338" s="116" t="s">
        <v>9539</v>
      </c>
      <c r="BA2338" s="116" t="str">
        <f t="shared" si="473"/>
        <v>RTF</v>
      </c>
    </row>
    <row r="2339" spans="48:53" hidden="1" x14ac:dyDescent="0.2">
      <c r="AV2339" s="115" t="str">
        <f t="shared" si="472"/>
        <v>RTFSHIREMOOR HEALTH CENTRE - RTFDG</v>
      </c>
      <c r="AW2339" s="116" t="s">
        <v>8118</v>
      </c>
      <c r="AX2339" s="116" t="s">
        <v>9540</v>
      </c>
      <c r="AY2339" s="116" t="s">
        <v>8118</v>
      </c>
      <c r="AZ2339" s="116" t="s">
        <v>9540</v>
      </c>
      <c r="BA2339" s="116" t="str">
        <f t="shared" si="473"/>
        <v>RTF</v>
      </c>
    </row>
    <row r="2340" spans="48:53" hidden="1" x14ac:dyDescent="0.2">
      <c r="AV2340" s="115" t="str">
        <f t="shared" si="472"/>
        <v>RTFSIR G B HUNTER MEMORIAL HOSPITAL - RTFFQ</v>
      </c>
      <c r="AW2340" s="116" t="s">
        <v>8119</v>
      </c>
      <c r="AX2340" s="116" t="s">
        <v>9541</v>
      </c>
      <c r="AY2340" s="116" t="s">
        <v>8119</v>
      </c>
      <c r="AZ2340" s="116" t="s">
        <v>9541</v>
      </c>
      <c r="BA2340" s="116" t="str">
        <f t="shared" si="473"/>
        <v>RTF</v>
      </c>
    </row>
    <row r="2341" spans="48:53" hidden="1" x14ac:dyDescent="0.2">
      <c r="AV2341" s="115" t="str">
        <f t="shared" si="472"/>
        <v>RTFTHE CEDARS - RTFDF</v>
      </c>
      <c r="AW2341" s="116" t="s">
        <v>8120</v>
      </c>
      <c r="AX2341" s="116" t="s">
        <v>9542</v>
      </c>
      <c r="AY2341" s="116" t="s">
        <v>8120</v>
      </c>
      <c r="AZ2341" s="116" t="s">
        <v>9542</v>
      </c>
      <c r="BA2341" s="116" t="str">
        <f t="shared" si="473"/>
        <v>RTF</v>
      </c>
    </row>
    <row r="2342" spans="48:53" hidden="1" x14ac:dyDescent="0.2">
      <c r="AV2342" s="115" t="str">
        <f t="shared" si="472"/>
        <v>RTFTYNEMOUTH COURT - RTFDC</v>
      </c>
      <c r="AW2342" s="116" t="s">
        <v>8121</v>
      </c>
      <c r="AX2342" s="116" t="s">
        <v>9543</v>
      </c>
      <c r="AY2342" s="116" t="s">
        <v>8121</v>
      </c>
      <c r="AZ2342" s="116" t="s">
        <v>9543</v>
      </c>
      <c r="BA2342" s="116" t="str">
        <f t="shared" si="473"/>
        <v>RTF</v>
      </c>
    </row>
    <row r="2343" spans="48:53" hidden="1" x14ac:dyDescent="0.2">
      <c r="AV2343" s="115" t="str">
        <f t="shared" si="472"/>
        <v>RTFWANSBECK HOSPITAL - RTFED</v>
      </c>
      <c r="AW2343" s="116" t="s">
        <v>8122</v>
      </c>
      <c r="AX2343" s="116" t="s">
        <v>9544</v>
      </c>
      <c r="AY2343" s="116" t="s">
        <v>8122</v>
      </c>
      <c r="AZ2343" s="116" t="s">
        <v>9544</v>
      </c>
      <c r="BA2343" s="116" t="str">
        <f t="shared" si="473"/>
        <v>RTF</v>
      </c>
    </row>
    <row r="2344" spans="48:53" hidden="1" x14ac:dyDescent="0.2">
      <c r="AV2344" s="115" t="str">
        <f t="shared" si="472"/>
        <v>RTGILKESTON COMMUNITY HOSPITAL - RTG07</v>
      </c>
      <c r="AW2344" s="116" t="s">
        <v>8123</v>
      </c>
      <c r="AX2344" s="116" t="s">
        <v>9545</v>
      </c>
      <c r="AY2344" s="116" t="s">
        <v>8123</v>
      </c>
      <c r="AZ2344" s="116" t="s">
        <v>9545</v>
      </c>
      <c r="BA2344" s="116" t="str">
        <f t="shared" si="473"/>
        <v>RTG</v>
      </c>
    </row>
    <row r="2345" spans="48:53" hidden="1" x14ac:dyDescent="0.2">
      <c r="AV2345" s="115" t="str">
        <f t="shared" si="472"/>
        <v>RTGLONDON ROAD COMMUNITY HOSPITAL - RTGFA</v>
      </c>
      <c r="AW2345" s="116" t="s">
        <v>8124</v>
      </c>
      <c r="AX2345" s="116" t="s">
        <v>9546</v>
      </c>
      <c r="AY2345" s="116" t="s">
        <v>8124</v>
      </c>
      <c r="AZ2345" s="116" t="s">
        <v>9546</v>
      </c>
      <c r="BA2345" s="116" t="str">
        <f t="shared" si="473"/>
        <v>RTG</v>
      </c>
    </row>
    <row r="2346" spans="48:53" hidden="1" x14ac:dyDescent="0.2">
      <c r="AV2346" s="115" t="str">
        <f t="shared" si="472"/>
        <v>RTGROYAL DERBY HOSPITAL - RTGFG</v>
      </c>
      <c r="AW2346" s="116" t="s">
        <v>8125</v>
      </c>
      <c r="AX2346" s="116" t="s">
        <v>9547</v>
      </c>
      <c r="AY2346" s="116" t="s">
        <v>8125</v>
      </c>
      <c r="AZ2346" s="116" t="s">
        <v>9547</v>
      </c>
      <c r="BA2346" s="116" t="str">
        <f t="shared" si="473"/>
        <v>RTG</v>
      </c>
    </row>
    <row r="2347" spans="48:53" hidden="1" x14ac:dyDescent="0.2">
      <c r="AV2347" s="115" t="str">
        <f t="shared" si="472"/>
        <v>RTGST OSWALDS HOSPITAL - RTG05</v>
      </c>
      <c r="AW2347" s="116" t="s">
        <v>8126</v>
      </c>
      <c r="AX2347" s="116" t="s">
        <v>9548</v>
      </c>
      <c r="AY2347" s="116" t="s">
        <v>8126</v>
      </c>
      <c r="AZ2347" s="116" t="s">
        <v>9548</v>
      </c>
      <c r="BA2347" s="116" t="str">
        <f t="shared" si="473"/>
        <v>RTG</v>
      </c>
    </row>
    <row r="2348" spans="48:53" hidden="1" x14ac:dyDescent="0.2">
      <c r="AV2348" s="115" t="str">
        <f t="shared" si="472"/>
        <v>RTHBARDWELL SCHOOL - RTHE1</v>
      </c>
      <c r="AW2348" s="116" t="s">
        <v>8127</v>
      </c>
      <c r="AX2348" s="116" t="s">
        <v>9549</v>
      </c>
      <c r="AY2348" s="116" t="s">
        <v>8127</v>
      </c>
      <c r="AZ2348" s="116" t="s">
        <v>9549</v>
      </c>
      <c r="BA2348" s="116" t="str">
        <f t="shared" si="473"/>
        <v>RTH</v>
      </c>
    </row>
    <row r="2349" spans="48:53" hidden="1" x14ac:dyDescent="0.2">
      <c r="AV2349" s="115" t="str">
        <f t="shared" si="472"/>
        <v>RTHBISHOPSWOOD SCHOOL CLINIC, SONNING COMMON - RTHE9</v>
      </c>
      <c r="AW2349" s="116" t="s">
        <v>8128</v>
      </c>
      <c r="AX2349" s="116" t="s">
        <v>9550</v>
      </c>
      <c r="AY2349" s="116" t="s">
        <v>8128</v>
      </c>
      <c r="AZ2349" s="116" t="s">
        <v>9550</v>
      </c>
      <c r="BA2349" s="116" t="str">
        <f t="shared" si="473"/>
        <v>RTH</v>
      </c>
    </row>
    <row r="2350" spans="48:53" hidden="1" x14ac:dyDescent="0.2">
      <c r="AV2350" s="115" t="str">
        <f t="shared" si="472"/>
        <v>RTHBLACKBIRD LEYS LEISURE CENTRE - RTHF5</v>
      </c>
      <c r="AW2350" s="116" t="s">
        <v>8129</v>
      </c>
      <c r="AX2350" s="116" t="s">
        <v>9551</v>
      </c>
      <c r="AY2350" s="116" t="s">
        <v>8129</v>
      </c>
      <c r="AZ2350" s="116" t="s">
        <v>9551</v>
      </c>
      <c r="BA2350" s="116" t="str">
        <f t="shared" si="473"/>
        <v>RTH</v>
      </c>
    </row>
    <row r="2351" spans="48:53" hidden="1" x14ac:dyDescent="0.2">
      <c r="AV2351" s="115" t="str">
        <f t="shared" si="472"/>
        <v>RTHBOUNDARY BROOK HOUSE - RTH37</v>
      </c>
      <c r="AW2351" s="116" t="s">
        <v>8130</v>
      </c>
      <c r="AX2351" s="116" t="s">
        <v>9552</v>
      </c>
      <c r="AY2351" s="116" t="s">
        <v>8130</v>
      </c>
      <c r="AZ2351" s="116" t="s">
        <v>9552</v>
      </c>
      <c r="BA2351" s="116" t="str">
        <f t="shared" si="473"/>
        <v>RTH</v>
      </c>
    </row>
    <row r="2352" spans="48:53" hidden="1" x14ac:dyDescent="0.2">
      <c r="AV2352" s="115" t="str">
        <f t="shared" si="472"/>
        <v>RTHBPAS BLACKDOWN CLINIC - RTHF3</v>
      </c>
      <c r="AW2352" s="116" t="s">
        <v>8131</v>
      </c>
      <c r="AX2352" s="116" t="s">
        <v>9553</v>
      </c>
      <c r="AY2352" s="116" t="s">
        <v>8131</v>
      </c>
      <c r="AZ2352" s="116" t="s">
        <v>9553</v>
      </c>
      <c r="BA2352" s="116" t="str">
        <f t="shared" si="473"/>
        <v>RTH</v>
      </c>
    </row>
    <row r="2353" spans="48:53" hidden="1" x14ac:dyDescent="0.2">
      <c r="AV2353" s="115" t="str">
        <f t="shared" si="472"/>
        <v>RTHBRISTOL RENAL - RTHC8</v>
      </c>
      <c r="AW2353" s="116" t="s">
        <v>8132</v>
      </c>
      <c r="AX2353" s="116" t="s">
        <v>9554</v>
      </c>
      <c r="AY2353" s="116" t="s">
        <v>8132</v>
      </c>
      <c r="AZ2353" s="116" t="s">
        <v>9554</v>
      </c>
      <c r="BA2353" s="116" t="str">
        <f t="shared" si="473"/>
        <v>RTH</v>
      </c>
    </row>
    <row r="2354" spans="48:53" hidden="1" x14ac:dyDescent="0.2">
      <c r="AV2354" s="115" t="str">
        <f t="shared" si="472"/>
        <v>RTHCHIPPING NORTON COMMUNITY HOSPITAL - RTH19</v>
      </c>
      <c r="AW2354" s="116" t="s">
        <v>8133</v>
      </c>
      <c r="AX2354" s="116" t="s">
        <v>9555</v>
      </c>
      <c r="AY2354" s="116" t="s">
        <v>8133</v>
      </c>
      <c r="AZ2354" s="116" t="s">
        <v>9555</v>
      </c>
      <c r="BA2354" s="116" t="str">
        <f t="shared" si="473"/>
        <v>RTH</v>
      </c>
    </row>
    <row r="2355" spans="48:53" hidden="1" x14ac:dyDescent="0.2">
      <c r="AV2355" s="115" t="str">
        <f t="shared" ref="AV2355:AV2418" si="474">CONCATENATE(LEFT(AW2355, 3),AX2355)</f>
        <v>RTHCHURCHILL HOSPITAL - RTH02</v>
      </c>
      <c r="AW2355" s="116" t="s">
        <v>8134</v>
      </c>
      <c r="AX2355" s="116" t="s">
        <v>9556</v>
      </c>
      <c r="AY2355" s="116" t="s">
        <v>8134</v>
      </c>
      <c r="AZ2355" s="116" t="s">
        <v>9556</v>
      </c>
      <c r="BA2355" s="116" t="str">
        <f t="shared" ref="BA2355:BA2418" si="475">LEFT(AY2355,3)</f>
        <v>RTH</v>
      </c>
    </row>
    <row r="2356" spans="48:53" hidden="1" x14ac:dyDescent="0.2">
      <c r="AV2356" s="115" t="str">
        <f t="shared" si="474"/>
        <v>RTHDORSET RENAL - RTHC9</v>
      </c>
      <c r="AW2356" s="116" t="s">
        <v>8135</v>
      </c>
      <c r="AX2356" s="116" t="s">
        <v>9557</v>
      </c>
      <c r="AY2356" s="116" t="s">
        <v>8135</v>
      </c>
      <c r="AZ2356" s="116" t="s">
        <v>9557</v>
      </c>
      <c r="BA2356" s="116" t="str">
        <f t="shared" si="475"/>
        <v>RTH</v>
      </c>
    </row>
    <row r="2357" spans="48:53" hidden="1" x14ac:dyDescent="0.2">
      <c r="AV2357" s="115" t="str">
        <f t="shared" si="474"/>
        <v>RTHEAST OXFORD HEALTH CENTRE - RTHA6</v>
      </c>
      <c r="AW2357" s="116" t="s">
        <v>8136</v>
      </c>
      <c r="AX2357" s="116" t="s">
        <v>9558</v>
      </c>
      <c r="AY2357" s="116" t="s">
        <v>8136</v>
      </c>
      <c r="AZ2357" s="116" t="s">
        <v>9558</v>
      </c>
      <c r="BA2357" s="116" t="str">
        <f t="shared" si="475"/>
        <v>RTH</v>
      </c>
    </row>
    <row r="2358" spans="48:53" hidden="1" x14ac:dyDescent="0.2">
      <c r="AV2358" s="115" t="str">
        <f t="shared" si="474"/>
        <v>RTHFITZWARYN SCHOOL - RTHE8</v>
      </c>
      <c r="AW2358" s="116" t="s">
        <v>8137</v>
      </c>
      <c r="AX2358" s="116" t="s">
        <v>9559</v>
      </c>
      <c r="AY2358" s="116" t="s">
        <v>8137</v>
      </c>
      <c r="AZ2358" s="116" t="s">
        <v>9559</v>
      </c>
      <c r="BA2358" s="116" t="str">
        <f t="shared" si="475"/>
        <v>RTH</v>
      </c>
    </row>
    <row r="2359" spans="48:53" hidden="1" x14ac:dyDescent="0.2">
      <c r="AV2359" s="115" t="str">
        <f t="shared" si="474"/>
        <v>RTHFRANK WISE SCHOOL - RTHE2</v>
      </c>
      <c r="AW2359" s="116" t="s">
        <v>441</v>
      </c>
      <c r="AX2359" s="116" t="s">
        <v>10533</v>
      </c>
      <c r="AY2359" s="116" t="s">
        <v>441</v>
      </c>
      <c r="AZ2359" s="116" t="s">
        <v>9560</v>
      </c>
      <c r="BA2359" s="116" t="str">
        <f t="shared" si="475"/>
        <v>RTH</v>
      </c>
    </row>
    <row r="2360" spans="48:53" hidden="1" x14ac:dyDescent="0.2">
      <c r="AV2360" s="115" t="str">
        <f t="shared" si="474"/>
        <v>RTHHORTON GENERAL HOSPITAL - RTH05</v>
      </c>
      <c r="AW2360" s="116" t="s">
        <v>442</v>
      </c>
      <c r="AX2360" s="116" t="s">
        <v>10534</v>
      </c>
      <c r="AY2360" s="116" t="s">
        <v>442</v>
      </c>
      <c r="AZ2360" s="116" t="s">
        <v>3829</v>
      </c>
      <c r="BA2360" s="116" t="str">
        <f t="shared" si="475"/>
        <v>RTH</v>
      </c>
    </row>
    <row r="2361" spans="48:53" hidden="1" x14ac:dyDescent="0.2">
      <c r="AV2361" s="115" t="str">
        <f t="shared" si="474"/>
        <v>RTHJOHN RADCLIFFE HOSPITAL - RTH08</v>
      </c>
      <c r="AW2361" s="116" t="s">
        <v>443</v>
      </c>
      <c r="AX2361" s="116" t="s">
        <v>10535</v>
      </c>
      <c r="AY2361" s="116" t="s">
        <v>443</v>
      </c>
      <c r="AZ2361" s="116" t="s">
        <v>2032</v>
      </c>
      <c r="BA2361" s="116" t="str">
        <f t="shared" si="475"/>
        <v>RTH</v>
      </c>
    </row>
    <row r="2362" spans="48:53" hidden="1" x14ac:dyDescent="0.2">
      <c r="AV2362" s="115" t="str">
        <f t="shared" si="474"/>
        <v>RTHJOHN WATSON SCHOOL - RTHE7</v>
      </c>
      <c r="AW2362" s="116" t="s">
        <v>444</v>
      </c>
      <c r="AX2362" s="116" t="s">
        <v>10536</v>
      </c>
      <c r="AY2362" s="116" t="s">
        <v>444</v>
      </c>
      <c r="AZ2362" s="116" t="s">
        <v>9561</v>
      </c>
      <c r="BA2362" s="116" t="str">
        <f t="shared" si="475"/>
        <v>RTH</v>
      </c>
    </row>
    <row r="2363" spans="48:53" hidden="1" x14ac:dyDescent="0.2">
      <c r="AV2363" s="115" t="str">
        <f t="shared" si="474"/>
        <v>RTHKINGFISHER SCHOOL - RTHE6</v>
      </c>
      <c r="AW2363" s="116" t="s">
        <v>445</v>
      </c>
      <c r="AX2363" s="116" t="s">
        <v>10537</v>
      </c>
      <c r="AY2363" s="116" t="s">
        <v>445</v>
      </c>
      <c r="AZ2363" s="116" t="s">
        <v>9562</v>
      </c>
      <c r="BA2363" s="116" t="str">
        <f t="shared" si="475"/>
        <v>RTH</v>
      </c>
    </row>
    <row r="2364" spans="48:53" hidden="1" x14ac:dyDescent="0.2">
      <c r="AV2364" s="115" t="str">
        <f t="shared" si="474"/>
        <v>RTHMABEL PRITCHARD SCHOOL - RTHE5</v>
      </c>
      <c r="AW2364" s="116" t="s">
        <v>446</v>
      </c>
      <c r="AX2364" s="116" t="s">
        <v>10538</v>
      </c>
      <c r="AY2364" s="116" t="s">
        <v>446</v>
      </c>
      <c r="AZ2364" s="116" t="s">
        <v>9563</v>
      </c>
      <c r="BA2364" s="116" t="str">
        <f t="shared" si="475"/>
        <v>RTH</v>
      </c>
    </row>
    <row r="2365" spans="48:53" hidden="1" x14ac:dyDescent="0.2">
      <c r="AV2365" s="115" t="str">
        <f t="shared" si="474"/>
        <v>RTHMARIE STOPES CENTRE - EALING - RTHF1</v>
      </c>
      <c r="AW2365" s="116" t="s">
        <v>131</v>
      </c>
      <c r="AX2365" s="116" t="s">
        <v>10539</v>
      </c>
      <c r="AY2365" s="116" t="s">
        <v>131</v>
      </c>
      <c r="AZ2365" s="116" t="s">
        <v>9564</v>
      </c>
      <c r="BA2365" s="116" t="str">
        <f t="shared" si="475"/>
        <v>RTH</v>
      </c>
    </row>
    <row r="2366" spans="48:53" hidden="1" x14ac:dyDescent="0.2">
      <c r="AV2366" s="115" t="str">
        <f t="shared" si="474"/>
        <v>RTHMARIE STOPES CENTRE - READING - RTHF2</v>
      </c>
      <c r="AW2366" s="116" t="s">
        <v>132</v>
      </c>
      <c r="AX2366" s="116" t="s">
        <v>10540</v>
      </c>
      <c r="AY2366" s="116" t="s">
        <v>132</v>
      </c>
      <c r="AZ2366" s="116" t="s">
        <v>9565</v>
      </c>
      <c r="BA2366" s="116" t="str">
        <f t="shared" si="475"/>
        <v>RTH</v>
      </c>
    </row>
    <row r="2367" spans="48:53" hidden="1" x14ac:dyDescent="0.2">
      <c r="AV2367" s="115" t="str">
        <f t="shared" si="474"/>
        <v>RTHMARLBOROUGH SCHOOL - RTHE3</v>
      </c>
      <c r="AW2367" s="116" t="s">
        <v>133</v>
      </c>
      <c r="AX2367" s="116" t="s">
        <v>10541</v>
      </c>
      <c r="AY2367" s="116" t="s">
        <v>133</v>
      </c>
      <c r="AZ2367" s="116" t="s">
        <v>9566</v>
      </c>
      <c r="BA2367" s="116" t="str">
        <f t="shared" si="475"/>
        <v>RTH</v>
      </c>
    </row>
    <row r="2368" spans="48:53" hidden="1" x14ac:dyDescent="0.2">
      <c r="AV2368" s="115" t="str">
        <f t="shared" si="474"/>
        <v>RTHNUFFIELD ORTHOPAEDIC CENTRE - RTH03</v>
      </c>
      <c r="AW2368" s="116" t="s">
        <v>134</v>
      </c>
      <c r="AX2368" s="116" t="s">
        <v>10542</v>
      </c>
      <c r="AY2368" s="116" t="s">
        <v>134</v>
      </c>
      <c r="AZ2368" s="116" t="s">
        <v>9567</v>
      </c>
      <c r="BA2368" s="116" t="str">
        <f t="shared" si="475"/>
        <v>RTH</v>
      </c>
    </row>
    <row r="2369" spans="48:53" hidden="1" x14ac:dyDescent="0.2">
      <c r="AV2369" s="115" t="str">
        <f t="shared" si="474"/>
        <v>RTHORCHARD HEALTH CENTRE - RTHA5</v>
      </c>
      <c r="AW2369" s="116" t="s">
        <v>135</v>
      </c>
      <c r="AX2369" s="116" t="s">
        <v>10543</v>
      </c>
      <c r="AY2369" s="116" t="s">
        <v>135</v>
      </c>
      <c r="AZ2369" s="116" t="s">
        <v>9568</v>
      </c>
      <c r="BA2369" s="116" t="str">
        <f t="shared" si="475"/>
        <v>RTH</v>
      </c>
    </row>
    <row r="2370" spans="48:53" hidden="1" x14ac:dyDescent="0.2">
      <c r="AV2370" s="115" t="str">
        <f t="shared" si="474"/>
        <v>RTHPORTSMOUTH RENAL - RTHC7</v>
      </c>
      <c r="AW2370" s="116" t="s">
        <v>136</v>
      </c>
      <c r="AX2370" s="116" t="s">
        <v>10544</v>
      </c>
      <c r="AY2370" s="116" t="s">
        <v>136</v>
      </c>
      <c r="AZ2370" s="116" t="s">
        <v>9569</v>
      </c>
      <c r="BA2370" s="116" t="str">
        <f t="shared" si="475"/>
        <v>RTH</v>
      </c>
    </row>
    <row r="2371" spans="48:53" hidden="1" x14ac:dyDescent="0.2">
      <c r="AV2371" s="115" t="str">
        <f t="shared" si="474"/>
        <v>RTHRENAL CLINIC - ROYAL FREE HOSPITAL - RTHF4</v>
      </c>
      <c r="AW2371" s="116" t="s">
        <v>137</v>
      </c>
      <c r="AX2371" s="116" t="s">
        <v>10545</v>
      </c>
      <c r="AY2371" s="116" t="s">
        <v>137</v>
      </c>
      <c r="AZ2371" s="116" t="s">
        <v>9570</v>
      </c>
      <c r="BA2371" s="116" t="str">
        <f t="shared" si="475"/>
        <v>RTH</v>
      </c>
    </row>
    <row r="2372" spans="48:53" hidden="1" x14ac:dyDescent="0.2">
      <c r="AV2372" s="115" t="str">
        <f t="shared" si="474"/>
        <v>RTHSPRINGFIELD SCHOOL - RTHE4</v>
      </c>
      <c r="AW2372" s="116" t="s">
        <v>138</v>
      </c>
      <c r="AX2372" s="116" t="s">
        <v>10546</v>
      </c>
      <c r="AY2372" s="116" t="s">
        <v>138</v>
      </c>
      <c r="AZ2372" s="116" t="s">
        <v>9571</v>
      </c>
      <c r="BA2372" s="116" t="str">
        <f t="shared" si="475"/>
        <v>RTH</v>
      </c>
    </row>
    <row r="2373" spans="48:53" hidden="1" x14ac:dyDescent="0.2">
      <c r="AV2373" s="115" t="str">
        <f t="shared" si="474"/>
        <v>RTHWALLINGFORD COMMUNITY HOSPITAL - RTH16</v>
      </c>
      <c r="AW2373" s="116" t="s">
        <v>139</v>
      </c>
      <c r="AX2373" s="116" t="s">
        <v>10547</v>
      </c>
      <c r="AY2373" s="116" t="s">
        <v>139</v>
      </c>
      <c r="AZ2373" s="116" t="s">
        <v>3815</v>
      </c>
      <c r="BA2373" s="116" t="str">
        <f t="shared" si="475"/>
        <v>RTH</v>
      </c>
    </row>
    <row r="2374" spans="48:53" hidden="1" x14ac:dyDescent="0.2">
      <c r="AV2374" s="115" t="str">
        <f t="shared" si="474"/>
        <v>RTHWANTAGE COMMUNITY HOSPITAL - RTH21</v>
      </c>
      <c r="AW2374" s="116" t="s">
        <v>140</v>
      </c>
      <c r="AX2374" s="116" t="s">
        <v>10548</v>
      </c>
      <c r="AY2374" s="116" t="s">
        <v>140</v>
      </c>
      <c r="AZ2374" s="116" t="s">
        <v>3817</v>
      </c>
      <c r="BA2374" s="116" t="str">
        <f t="shared" si="475"/>
        <v>RTH</v>
      </c>
    </row>
    <row r="2375" spans="48:53" hidden="1" x14ac:dyDescent="0.2">
      <c r="AV2375" s="115" t="str">
        <f t="shared" si="474"/>
        <v>RTHWEST BAR SURGERY, BANBURY - RTHD8</v>
      </c>
      <c r="AW2375" s="116" t="s">
        <v>141</v>
      </c>
      <c r="AX2375" s="116" t="s">
        <v>10549</v>
      </c>
      <c r="AY2375" s="116" t="s">
        <v>141</v>
      </c>
      <c r="AZ2375" s="116" t="s">
        <v>9572</v>
      </c>
      <c r="BA2375" s="116" t="str">
        <f t="shared" si="475"/>
        <v>RTH</v>
      </c>
    </row>
    <row r="2376" spans="48:53" hidden="1" x14ac:dyDescent="0.2">
      <c r="AV2376" s="115" t="str">
        <f t="shared" si="474"/>
        <v>RTKASHFORD HOSPITAL - RTK02</v>
      </c>
      <c r="AW2376" s="116" t="s">
        <v>142</v>
      </c>
      <c r="AX2376" s="116" t="s">
        <v>10550</v>
      </c>
      <c r="AY2376" s="116" t="s">
        <v>142</v>
      </c>
      <c r="AZ2376" s="116" t="s">
        <v>6871</v>
      </c>
      <c r="BA2376" s="116" t="str">
        <f t="shared" si="475"/>
        <v>RTK</v>
      </c>
    </row>
    <row r="2377" spans="48:53" hidden="1" x14ac:dyDescent="0.2">
      <c r="AV2377" s="115" t="str">
        <f t="shared" si="474"/>
        <v>RTKASHLEY MEDICAL PRACTICE - RTK34</v>
      </c>
      <c r="AW2377" s="116" t="s">
        <v>143</v>
      </c>
      <c r="AX2377" s="116" t="s">
        <v>10551</v>
      </c>
      <c r="AY2377" s="116" t="s">
        <v>143</v>
      </c>
      <c r="AZ2377" s="116" t="s">
        <v>9573</v>
      </c>
      <c r="BA2377" s="116" t="str">
        <f t="shared" si="475"/>
        <v>RTK</v>
      </c>
    </row>
    <row r="2378" spans="48:53" hidden="1" x14ac:dyDescent="0.2">
      <c r="AV2378" s="115" t="str">
        <f t="shared" si="474"/>
        <v>RTKBREWERY ROAD - RTK44</v>
      </c>
      <c r="AW2378" s="116" t="s">
        <v>144</v>
      </c>
      <c r="AX2378" s="116" t="s">
        <v>10552</v>
      </c>
      <c r="AY2378" s="116" t="s">
        <v>144</v>
      </c>
      <c r="AZ2378" s="116" t="s">
        <v>9574</v>
      </c>
      <c r="BA2378" s="116" t="str">
        <f t="shared" si="475"/>
        <v>RTK</v>
      </c>
    </row>
    <row r="2379" spans="48:53" hidden="1" x14ac:dyDescent="0.2">
      <c r="AV2379" s="115" t="str">
        <f t="shared" si="474"/>
        <v>RTKCHERTSEY LANE - RTK29</v>
      </c>
      <c r="AW2379" s="116" t="s">
        <v>145</v>
      </c>
      <c r="AX2379" s="116" t="s">
        <v>10553</v>
      </c>
      <c r="AY2379" s="116" t="s">
        <v>145</v>
      </c>
      <c r="AZ2379" s="116" t="s">
        <v>9575</v>
      </c>
      <c r="BA2379" s="116" t="str">
        <f t="shared" si="475"/>
        <v>RTK</v>
      </c>
    </row>
    <row r="2380" spans="48:53" hidden="1" x14ac:dyDescent="0.2">
      <c r="AV2380" s="115" t="str">
        <f t="shared" si="474"/>
        <v>RTKCLAREMONT AVENUE - RTK42</v>
      </c>
      <c r="AW2380" s="116" t="s">
        <v>146</v>
      </c>
      <c r="AX2380" s="116" t="s">
        <v>10554</v>
      </c>
      <c r="AY2380" s="116" t="s">
        <v>146</v>
      </c>
      <c r="AZ2380" s="116" t="s">
        <v>9576</v>
      </c>
      <c r="BA2380" s="116" t="str">
        <f t="shared" si="475"/>
        <v>RTK</v>
      </c>
    </row>
    <row r="2381" spans="48:53" hidden="1" x14ac:dyDescent="0.2">
      <c r="AV2381" s="115" t="str">
        <f t="shared" si="474"/>
        <v>RTKCOLLEGE ROAD - RTK37</v>
      </c>
      <c r="AW2381" s="116" t="s">
        <v>147</v>
      </c>
      <c r="AX2381" s="116" t="s">
        <v>10555</v>
      </c>
      <c r="AY2381" s="116" t="s">
        <v>147</v>
      </c>
      <c r="AZ2381" s="116" t="s">
        <v>9577</v>
      </c>
      <c r="BA2381" s="116" t="str">
        <f t="shared" si="475"/>
        <v>RTK</v>
      </c>
    </row>
    <row r="2382" spans="48:53" hidden="1" x14ac:dyDescent="0.2">
      <c r="AV2382" s="115" t="str">
        <f t="shared" si="474"/>
        <v>RTKCRANFORD HEALTH CENTRE - RTK32</v>
      </c>
      <c r="AW2382" s="116" t="s">
        <v>148</v>
      </c>
      <c r="AX2382" s="116" t="s">
        <v>10556</v>
      </c>
      <c r="AY2382" s="116" t="s">
        <v>148</v>
      </c>
      <c r="AZ2382" s="116" t="s">
        <v>9578</v>
      </c>
      <c r="BA2382" s="116" t="str">
        <f t="shared" si="475"/>
        <v>RTK</v>
      </c>
    </row>
    <row r="2383" spans="48:53" hidden="1" x14ac:dyDescent="0.2">
      <c r="AV2383" s="115" t="str">
        <f t="shared" si="474"/>
        <v>RTKFELTHAM HILL ROAD - RTK20</v>
      </c>
      <c r="AW2383" s="116" t="s">
        <v>149</v>
      </c>
      <c r="AX2383" s="116" t="s">
        <v>10557</v>
      </c>
      <c r="AY2383" s="116" t="s">
        <v>149</v>
      </c>
      <c r="AZ2383" s="116" t="s">
        <v>9579</v>
      </c>
      <c r="BA2383" s="116" t="str">
        <f t="shared" si="475"/>
        <v>RTK</v>
      </c>
    </row>
    <row r="2384" spans="48:53" hidden="1" x14ac:dyDescent="0.2">
      <c r="AV2384" s="115" t="str">
        <f t="shared" si="474"/>
        <v>RTKHEATHCOTE PRACTICE - RTK43</v>
      </c>
      <c r="AW2384" s="116" t="s">
        <v>150</v>
      </c>
      <c r="AX2384" s="116" t="s">
        <v>10558</v>
      </c>
      <c r="AY2384" s="116" t="s">
        <v>150</v>
      </c>
      <c r="AZ2384" s="116" t="s">
        <v>9580</v>
      </c>
      <c r="BA2384" s="116" t="str">
        <f t="shared" si="475"/>
        <v>RTK</v>
      </c>
    </row>
    <row r="2385" spans="48:53" hidden="1" x14ac:dyDescent="0.2">
      <c r="AV2385" s="115" t="str">
        <f t="shared" si="474"/>
        <v>RTKHERSHAM SURGERY - RTK33</v>
      </c>
      <c r="AW2385" s="116" t="s">
        <v>151</v>
      </c>
      <c r="AX2385" s="116" t="s">
        <v>10559</v>
      </c>
      <c r="AY2385" s="116" t="s">
        <v>151</v>
      </c>
      <c r="AZ2385" s="116" t="s">
        <v>9581</v>
      </c>
      <c r="BA2385" s="116" t="str">
        <f t="shared" si="475"/>
        <v>RTK</v>
      </c>
    </row>
    <row r="2386" spans="48:53" hidden="1" x14ac:dyDescent="0.2">
      <c r="AV2386" s="115" t="str">
        <f t="shared" si="474"/>
        <v>RTKHILLVIEW MEDICAL CENTRE - RTK39</v>
      </c>
      <c r="AW2386" s="116" t="s">
        <v>152</v>
      </c>
      <c r="AX2386" s="116" t="s">
        <v>10560</v>
      </c>
      <c r="AY2386" s="116" t="s">
        <v>152</v>
      </c>
      <c r="AZ2386" s="116" t="s">
        <v>9582</v>
      </c>
      <c r="BA2386" s="116" t="str">
        <f t="shared" si="475"/>
        <v>RTK</v>
      </c>
    </row>
    <row r="2387" spans="48:53" hidden="1" x14ac:dyDescent="0.2">
      <c r="AV2387" s="115" t="str">
        <f t="shared" si="474"/>
        <v>RTKHOMEWATERS - RTK25</v>
      </c>
      <c r="AW2387" s="116" t="s">
        <v>153</v>
      </c>
      <c r="AX2387" s="116" t="s">
        <v>10561</v>
      </c>
      <c r="AY2387" s="116" t="s">
        <v>153</v>
      </c>
      <c r="AZ2387" s="116" t="s">
        <v>9583</v>
      </c>
      <c r="BA2387" s="116" t="str">
        <f t="shared" si="475"/>
        <v>RTK</v>
      </c>
    </row>
    <row r="2388" spans="48:53" hidden="1" x14ac:dyDescent="0.2">
      <c r="AV2388" s="115" t="str">
        <f t="shared" si="474"/>
        <v>RTKMOUNT ALVERNIA HOSPITAL - RTK51</v>
      </c>
      <c r="AW2388" s="116" t="s">
        <v>154</v>
      </c>
      <c r="AX2388" s="116" t="s">
        <v>10562</v>
      </c>
      <c r="AY2388" s="116" t="s">
        <v>154</v>
      </c>
      <c r="AZ2388" s="116" t="s">
        <v>9584</v>
      </c>
      <c r="BA2388" s="116" t="str">
        <f t="shared" si="475"/>
        <v>RTK</v>
      </c>
    </row>
    <row r="2389" spans="48:53" hidden="1" x14ac:dyDescent="0.2">
      <c r="AV2389" s="115" t="str">
        <f t="shared" si="474"/>
        <v>RTKNEW OTTERSHAW SURGERY - RTK28</v>
      </c>
      <c r="AW2389" s="116" t="s">
        <v>155</v>
      </c>
      <c r="AX2389" s="116" t="s">
        <v>10563</v>
      </c>
      <c r="AY2389" s="116" t="s">
        <v>155</v>
      </c>
      <c r="AZ2389" s="116" t="s">
        <v>9585</v>
      </c>
      <c r="BA2389" s="116" t="str">
        <f t="shared" si="475"/>
        <v>RTK</v>
      </c>
    </row>
    <row r="2390" spans="48:53" hidden="1" x14ac:dyDescent="0.2">
      <c r="AV2390" s="115" t="str">
        <f t="shared" si="474"/>
        <v>RTKPACKERS - RTK30</v>
      </c>
      <c r="AW2390" s="116" t="s">
        <v>156</v>
      </c>
      <c r="AX2390" s="116" t="s">
        <v>10564</v>
      </c>
      <c r="AY2390" s="116" t="s">
        <v>156</v>
      </c>
      <c r="AZ2390" s="116" t="s">
        <v>9586</v>
      </c>
      <c r="BA2390" s="116" t="str">
        <f t="shared" si="475"/>
        <v>RTK</v>
      </c>
    </row>
    <row r="2391" spans="48:53" hidden="1" x14ac:dyDescent="0.2">
      <c r="AV2391" s="115" t="str">
        <f t="shared" si="474"/>
        <v>RTKPRINCESS MARGARET HOSPITAL - RTK50</v>
      </c>
      <c r="AW2391" s="116" t="s">
        <v>157</v>
      </c>
      <c r="AX2391" s="116" t="s">
        <v>10565</v>
      </c>
      <c r="AY2391" s="116" t="s">
        <v>157</v>
      </c>
      <c r="AZ2391" s="116" t="s">
        <v>9587</v>
      </c>
      <c r="BA2391" s="116" t="str">
        <f t="shared" si="475"/>
        <v>RTK</v>
      </c>
    </row>
    <row r="2392" spans="48:53" hidden="1" x14ac:dyDescent="0.2">
      <c r="AV2392" s="115" t="str">
        <f t="shared" si="474"/>
        <v>RTKRUNNYMEDE HOSPITAL - RTK48</v>
      </c>
      <c r="AW2392" s="116" t="s">
        <v>158</v>
      </c>
      <c r="AX2392" s="116" t="s">
        <v>10566</v>
      </c>
      <c r="AY2392" s="116" t="s">
        <v>158</v>
      </c>
      <c r="AZ2392" s="116" t="s">
        <v>9588</v>
      </c>
      <c r="BA2392" s="116" t="str">
        <f t="shared" si="475"/>
        <v>RTK</v>
      </c>
    </row>
    <row r="2393" spans="48:53" hidden="1" x14ac:dyDescent="0.2">
      <c r="AV2393" s="115" t="str">
        <f t="shared" si="474"/>
        <v>RTKSHEERWATER HEALTH CENTRE - RTK47</v>
      </c>
      <c r="AW2393" s="116" t="s">
        <v>159</v>
      </c>
      <c r="AX2393" s="116" t="s">
        <v>10567</v>
      </c>
      <c r="AY2393" s="116" t="s">
        <v>159</v>
      </c>
      <c r="AZ2393" s="116" t="s">
        <v>9589</v>
      </c>
      <c r="BA2393" s="116" t="str">
        <f t="shared" si="475"/>
        <v>RTK</v>
      </c>
    </row>
    <row r="2394" spans="48:53" hidden="1" x14ac:dyDescent="0.2">
      <c r="AV2394" s="115" t="str">
        <f t="shared" si="474"/>
        <v>RTKSOUTHVIEW SURGERY - RTK40</v>
      </c>
      <c r="AW2394" s="116" t="s">
        <v>160</v>
      </c>
      <c r="AX2394" s="116" t="s">
        <v>10568</v>
      </c>
      <c r="AY2394" s="116" t="s">
        <v>160</v>
      </c>
      <c r="AZ2394" s="116" t="s">
        <v>9590</v>
      </c>
      <c r="BA2394" s="116" t="str">
        <f t="shared" si="475"/>
        <v>RTK</v>
      </c>
    </row>
    <row r="2395" spans="48:53" hidden="1" x14ac:dyDescent="0.2">
      <c r="AV2395" s="115" t="str">
        <f t="shared" si="474"/>
        <v>RTKST DAVID'S HEALTH CENTRE - RTK24</v>
      </c>
      <c r="AW2395" s="116" t="s">
        <v>161</v>
      </c>
      <c r="AX2395" s="116" t="s">
        <v>10569</v>
      </c>
      <c r="AY2395" s="116" t="s">
        <v>161</v>
      </c>
      <c r="AZ2395" s="116" t="s">
        <v>9591</v>
      </c>
      <c r="BA2395" s="116" t="str">
        <f t="shared" si="475"/>
        <v>RTK</v>
      </c>
    </row>
    <row r="2396" spans="48:53" hidden="1" x14ac:dyDescent="0.2">
      <c r="AV2396" s="115" t="str">
        <f t="shared" si="474"/>
        <v>RTKST JOHNS HEALTH CENTRE - RTK38</v>
      </c>
      <c r="AW2396" s="116" t="s">
        <v>162</v>
      </c>
      <c r="AX2396" s="116" t="s">
        <v>10570</v>
      </c>
      <c r="AY2396" s="116" t="s">
        <v>162</v>
      </c>
      <c r="AZ2396" s="116" t="s">
        <v>9592</v>
      </c>
      <c r="BA2396" s="116" t="str">
        <f t="shared" si="475"/>
        <v>RTK</v>
      </c>
    </row>
    <row r="2397" spans="48:53" hidden="1" x14ac:dyDescent="0.2">
      <c r="AV2397" s="115" t="str">
        <f t="shared" si="474"/>
        <v>RTKST PETER'S HOSPITAL - RTK01</v>
      </c>
      <c r="AW2397" s="116" t="s">
        <v>163</v>
      </c>
      <c r="AX2397" s="116" t="s">
        <v>10571</v>
      </c>
      <c r="AY2397" s="116" t="s">
        <v>163</v>
      </c>
      <c r="AZ2397" s="116" t="s">
        <v>9593</v>
      </c>
      <c r="BA2397" s="116" t="str">
        <f t="shared" si="475"/>
        <v>RTK</v>
      </c>
    </row>
    <row r="2398" spans="48:53" hidden="1" x14ac:dyDescent="0.2">
      <c r="AV2398" s="115" t="str">
        <f t="shared" si="474"/>
        <v>RTKSTAINES HEALTH CENTRE - RTK23</v>
      </c>
      <c r="AW2398" s="116" t="s">
        <v>164</v>
      </c>
      <c r="AX2398" s="116" t="s">
        <v>10572</v>
      </c>
      <c r="AY2398" s="116" t="s">
        <v>164</v>
      </c>
      <c r="AZ2398" s="116" t="s">
        <v>9594</v>
      </c>
      <c r="BA2398" s="116" t="str">
        <f t="shared" si="475"/>
        <v>RTK</v>
      </c>
    </row>
    <row r="2399" spans="48:53" hidden="1" x14ac:dyDescent="0.2">
      <c r="AV2399" s="115" t="str">
        <f t="shared" si="474"/>
        <v>RTKSTANWELL ROAD - RTK21</v>
      </c>
      <c r="AW2399" s="116" t="s">
        <v>165</v>
      </c>
      <c r="AX2399" s="116" t="s">
        <v>10573</v>
      </c>
      <c r="AY2399" s="116" t="s">
        <v>165</v>
      </c>
      <c r="AZ2399" s="116" t="s">
        <v>9595</v>
      </c>
      <c r="BA2399" s="116" t="str">
        <f t="shared" si="475"/>
        <v>RTK</v>
      </c>
    </row>
    <row r="2400" spans="48:53" hidden="1" x14ac:dyDescent="0.2">
      <c r="AV2400" s="115" t="str">
        <f t="shared" si="474"/>
        <v>RTKSTUDHOLME MEDICAL CENTRE - RTK22</v>
      </c>
      <c r="AW2400" s="116" t="s">
        <v>166</v>
      </c>
      <c r="AX2400" s="116" t="s">
        <v>10574</v>
      </c>
      <c r="AY2400" s="116" t="s">
        <v>166</v>
      </c>
      <c r="AZ2400" s="116" t="s">
        <v>9596</v>
      </c>
      <c r="BA2400" s="116" t="str">
        <f t="shared" si="475"/>
        <v>RTK</v>
      </c>
    </row>
    <row r="2401" spans="48:53" hidden="1" x14ac:dyDescent="0.2">
      <c r="AV2401" s="115" t="str">
        <f t="shared" si="474"/>
        <v>RTKSUNNYMEAD SURGERY - RTK35</v>
      </c>
      <c r="AW2401" s="116" t="s">
        <v>167</v>
      </c>
      <c r="AX2401" s="116" t="s">
        <v>10575</v>
      </c>
      <c r="AY2401" s="116" t="s">
        <v>167</v>
      </c>
      <c r="AZ2401" s="116" t="s">
        <v>9597</v>
      </c>
      <c r="BA2401" s="116" t="str">
        <f t="shared" si="475"/>
        <v>RTK</v>
      </c>
    </row>
    <row r="2402" spans="48:53" hidden="1" x14ac:dyDescent="0.2">
      <c r="AV2402" s="115" t="str">
        <f t="shared" si="474"/>
        <v>RTKTHE HEALTH CENTRE, BOND STREET - RTK19</v>
      </c>
      <c r="AW2402" s="116" t="s">
        <v>168</v>
      </c>
      <c r="AX2402" s="116" t="s">
        <v>10576</v>
      </c>
      <c r="AY2402" s="116" t="s">
        <v>168</v>
      </c>
      <c r="AZ2402" s="116" t="s">
        <v>9598</v>
      </c>
      <c r="BA2402" s="116" t="str">
        <f t="shared" si="475"/>
        <v>RTK</v>
      </c>
    </row>
    <row r="2403" spans="48:53" hidden="1" x14ac:dyDescent="0.2">
      <c r="AV2403" s="115" t="str">
        <f t="shared" si="474"/>
        <v>RTKTHE KNAPHILL SURGERY - RTK45</v>
      </c>
      <c r="AW2403" s="116" t="s">
        <v>169</v>
      </c>
      <c r="AX2403" s="116" t="s">
        <v>10577</v>
      </c>
      <c r="AY2403" s="116" t="s">
        <v>169</v>
      </c>
      <c r="AZ2403" s="116" t="s">
        <v>9599</v>
      </c>
      <c r="BA2403" s="116" t="str">
        <f t="shared" si="475"/>
        <v>RTK</v>
      </c>
    </row>
    <row r="2404" spans="48:53" hidden="1" x14ac:dyDescent="0.2">
      <c r="AV2404" s="115" t="str">
        <f t="shared" si="474"/>
        <v>RTKTHE MAYBURY SURGERY - RTK36</v>
      </c>
      <c r="AW2404" s="116" t="s">
        <v>170</v>
      </c>
      <c r="AX2404" s="116" t="s">
        <v>10578</v>
      </c>
      <c r="AY2404" s="116" t="s">
        <v>170</v>
      </c>
      <c r="AZ2404" s="116" t="s">
        <v>9600</v>
      </c>
      <c r="BA2404" s="116" t="str">
        <f t="shared" si="475"/>
        <v>RTK</v>
      </c>
    </row>
    <row r="2405" spans="48:53" hidden="1" x14ac:dyDescent="0.2">
      <c r="AV2405" s="115" t="str">
        <f t="shared" si="474"/>
        <v>RTKTHORPE ROAD - RTK27</v>
      </c>
      <c r="AW2405" s="116" t="s">
        <v>171</v>
      </c>
      <c r="AX2405" s="116" t="s">
        <v>10579</v>
      </c>
      <c r="AY2405" s="116" t="s">
        <v>171</v>
      </c>
      <c r="AZ2405" s="116" t="s">
        <v>9601</v>
      </c>
      <c r="BA2405" s="116" t="str">
        <f t="shared" si="475"/>
        <v>RTK</v>
      </c>
    </row>
    <row r="2406" spans="48:53" hidden="1" x14ac:dyDescent="0.2">
      <c r="AV2406" s="115" t="str">
        <f t="shared" si="474"/>
        <v>RTKUPPER HALLIFORD ROAD - RTK26</v>
      </c>
      <c r="AW2406" s="116" t="s">
        <v>172</v>
      </c>
      <c r="AX2406" s="116" t="s">
        <v>10580</v>
      </c>
      <c r="AY2406" s="116" t="s">
        <v>172</v>
      </c>
      <c r="AZ2406" s="116" t="s">
        <v>9602</v>
      </c>
      <c r="BA2406" s="116" t="str">
        <f t="shared" si="475"/>
        <v>RTK</v>
      </c>
    </row>
    <row r="2407" spans="48:53" hidden="1" x14ac:dyDescent="0.2">
      <c r="AV2407" s="115" t="str">
        <f t="shared" si="474"/>
        <v>RTKWALTON HEALTH CENTRE - RTK18</v>
      </c>
      <c r="AW2407" s="116" t="s">
        <v>173</v>
      </c>
      <c r="AX2407" s="116" t="s">
        <v>10581</v>
      </c>
      <c r="AY2407" s="116" t="s">
        <v>173</v>
      </c>
      <c r="AZ2407" s="116" t="s">
        <v>9603</v>
      </c>
      <c r="BA2407" s="116" t="str">
        <f t="shared" si="475"/>
        <v>RTK</v>
      </c>
    </row>
    <row r="2408" spans="48:53" hidden="1" x14ac:dyDescent="0.2">
      <c r="AV2408" s="115" t="str">
        <f t="shared" si="474"/>
        <v>RTKWEST MIDDLESEX UNIVERSITY HOSPITAL - RTK52</v>
      </c>
      <c r="AW2408" s="116" t="s">
        <v>982</v>
      </c>
      <c r="AX2408" s="116" t="s">
        <v>10582</v>
      </c>
      <c r="AY2408" s="116" t="s">
        <v>982</v>
      </c>
      <c r="AZ2408" s="116" t="s">
        <v>9190</v>
      </c>
      <c r="BA2408" s="116" t="str">
        <f t="shared" si="475"/>
        <v>RTK</v>
      </c>
    </row>
    <row r="2409" spans="48:53" hidden="1" x14ac:dyDescent="0.2">
      <c r="AV2409" s="115" t="str">
        <f t="shared" si="474"/>
        <v>RTKWESTFIELD SURGERY - RTK41</v>
      </c>
      <c r="AW2409" s="116" t="s">
        <v>983</v>
      </c>
      <c r="AX2409" s="116" t="s">
        <v>10583</v>
      </c>
      <c r="AY2409" s="116" t="s">
        <v>983</v>
      </c>
      <c r="AZ2409" s="116" t="s">
        <v>9604</v>
      </c>
      <c r="BA2409" s="116" t="str">
        <f t="shared" si="475"/>
        <v>RTK</v>
      </c>
    </row>
    <row r="2410" spans="48:53" hidden="1" x14ac:dyDescent="0.2">
      <c r="AV2410" s="115" t="str">
        <f t="shared" si="474"/>
        <v>RTKWEYBRIDGE HEALTH CENTRE - RTK31</v>
      </c>
      <c r="AW2410" s="116" t="s">
        <v>15</v>
      </c>
      <c r="AX2410" s="116" t="s">
        <v>10584</v>
      </c>
      <c r="AY2410" s="116" t="s">
        <v>15</v>
      </c>
      <c r="AZ2410" s="116" t="s">
        <v>9605</v>
      </c>
      <c r="BA2410" s="116" t="str">
        <f t="shared" si="475"/>
        <v>RTK</v>
      </c>
    </row>
    <row r="2411" spans="48:53" hidden="1" x14ac:dyDescent="0.2">
      <c r="AV2411" s="115" t="str">
        <f t="shared" si="474"/>
        <v>RTKWOKING NUFFIELD HOSPITAL - RTK49</v>
      </c>
      <c r="AW2411" s="116" t="s">
        <v>16</v>
      </c>
      <c r="AX2411" s="116" t="s">
        <v>10585</v>
      </c>
      <c r="AY2411" s="116" t="s">
        <v>16</v>
      </c>
      <c r="AZ2411" s="116" t="s">
        <v>9156</v>
      </c>
      <c r="BA2411" s="116" t="str">
        <f t="shared" si="475"/>
        <v>RTK</v>
      </c>
    </row>
    <row r="2412" spans="48:53" hidden="1" x14ac:dyDescent="0.2">
      <c r="AV2412" s="115" t="str">
        <f t="shared" si="474"/>
        <v>RTKYORK HOUSE MEDICAL CENTRE - RTK46</v>
      </c>
      <c r="AW2412" s="116" t="s">
        <v>17</v>
      </c>
      <c r="AX2412" s="116" t="s">
        <v>10586</v>
      </c>
      <c r="AY2412" s="116" t="s">
        <v>17</v>
      </c>
      <c r="AZ2412" s="116" t="s">
        <v>9606</v>
      </c>
      <c r="BA2412" s="116" t="str">
        <f t="shared" si="475"/>
        <v>RTK</v>
      </c>
    </row>
    <row r="2413" spans="48:53" hidden="1" x14ac:dyDescent="0.2">
      <c r="AV2413" s="115" t="str">
        <f t="shared" si="474"/>
        <v>RTPCATERHAM DENE HOSPITAL - RTP24</v>
      </c>
      <c r="AW2413" s="116" t="s">
        <v>18</v>
      </c>
      <c r="AX2413" s="116" t="s">
        <v>10587</v>
      </c>
      <c r="AY2413" s="116" t="s">
        <v>18</v>
      </c>
      <c r="AZ2413" s="116" t="s">
        <v>9607</v>
      </c>
      <c r="BA2413" s="116" t="str">
        <f t="shared" si="475"/>
        <v>RTP</v>
      </c>
    </row>
    <row r="2414" spans="48:53" hidden="1" x14ac:dyDescent="0.2">
      <c r="AV2414" s="115" t="str">
        <f t="shared" si="474"/>
        <v>RTPCRAWLEY HOSPITAL - RTP02</v>
      </c>
      <c r="AW2414" s="116" t="s">
        <v>19</v>
      </c>
      <c r="AX2414" s="116" t="s">
        <v>10588</v>
      </c>
      <c r="AY2414" s="116" t="s">
        <v>19</v>
      </c>
      <c r="AZ2414" s="116" t="s">
        <v>2824</v>
      </c>
      <c r="BA2414" s="116" t="str">
        <f t="shared" si="475"/>
        <v>RTP</v>
      </c>
    </row>
    <row r="2415" spans="48:53" hidden="1" x14ac:dyDescent="0.2">
      <c r="AV2415" s="115" t="str">
        <f t="shared" si="474"/>
        <v>RTPDORKING HOSPITAL - RTP25</v>
      </c>
      <c r="AW2415" s="116" t="s">
        <v>20</v>
      </c>
      <c r="AX2415" s="116" t="s">
        <v>10589</v>
      </c>
      <c r="AY2415" s="116" t="s">
        <v>20</v>
      </c>
      <c r="AZ2415" s="116" t="s">
        <v>9608</v>
      </c>
      <c r="BA2415" s="116" t="str">
        <f t="shared" si="475"/>
        <v>RTP</v>
      </c>
    </row>
    <row r="2416" spans="48:53" hidden="1" x14ac:dyDescent="0.2">
      <c r="AV2416" s="115" t="str">
        <f t="shared" si="474"/>
        <v>RTPEAST SURREY HOSPITAL - RTP04</v>
      </c>
      <c r="AW2416" s="116" t="s">
        <v>21</v>
      </c>
      <c r="AX2416" s="116" t="s">
        <v>10590</v>
      </c>
      <c r="AY2416" s="116" t="s">
        <v>21</v>
      </c>
      <c r="AZ2416" s="116" t="s">
        <v>6899</v>
      </c>
      <c r="BA2416" s="116" t="str">
        <f t="shared" si="475"/>
        <v>RTP</v>
      </c>
    </row>
    <row r="2417" spans="48:53" hidden="1" x14ac:dyDescent="0.2">
      <c r="AV2417" s="115" t="str">
        <f t="shared" si="474"/>
        <v>RTPHORSHAM HOSPITAL - RTP23</v>
      </c>
      <c r="AW2417" s="116" t="s">
        <v>393</v>
      </c>
      <c r="AX2417" s="116" t="s">
        <v>10591</v>
      </c>
      <c r="AY2417" s="116" t="s">
        <v>393</v>
      </c>
      <c r="AZ2417" s="116" t="s">
        <v>2826</v>
      </c>
      <c r="BA2417" s="116" t="str">
        <f t="shared" si="475"/>
        <v>RTP</v>
      </c>
    </row>
    <row r="2418" spans="48:53" hidden="1" x14ac:dyDescent="0.2">
      <c r="AV2418" s="115" t="str">
        <f t="shared" si="474"/>
        <v>RTPOXTED AND LIMPSFIELD HOSPITAL - RTP07</v>
      </c>
      <c r="AW2418" s="116" t="s">
        <v>394</v>
      </c>
      <c r="AX2418" s="116" t="s">
        <v>10592</v>
      </c>
      <c r="AY2418" s="116" t="s">
        <v>394</v>
      </c>
      <c r="AZ2418" s="116" t="s">
        <v>9609</v>
      </c>
      <c r="BA2418" s="116" t="str">
        <f t="shared" si="475"/>
        <v>RTP</v>
      </c>
    </row>
    <row r="2419" spans="48:53" hidden="1" x14ac:dyDescent="0.2">
      <c r="AV2419" s="115" t="str">
        <f t="shared" ref="AV2419:AV2482" si="476">CONCATENATE(LEFT(AW2419, 3),AX2419)</f>
        <v>RTPREDWOOD DIAGNOSTIC TREATMENT CENTRE - RTP21</v>
      </c>
      <c r="AW2419" s="116" t="s">
        <v>395</v>
      </c>
      <c r="AX2419" s="116" t="s">
        <v>10593</v>
      </c>
      <c r="AY2419" s="116" t="s">
        <v>395</v>
      </c>
      <c r="AZ2419" s="116" t="s">
        <v>9610</v>
      </c>
      <c r="BA2419" s="116" t="str">
        <f t="shared" ref="BA2419:BA2482" si="477">LEFT(AY2419,3)</f>
        <v>RTP</v>
      </c>
    </row>
    <row r="2420" spans="48:53" hidden="1" x14ac:dyDescent="0.2">
      <c r="AV2420" s="115" t="str">
        <f t="shared" si="476"/>
        <v>RTQARENA</v>
      </c>
      <c r="AW2420" s="116" t="s">
        <v>4609</v>
      </c>
      <c r="AX2420" s="116" t="s">
        <v>4610</v>
      </c>
      <c r="AY2420" s="116" t="s">
        <v>4609</v>
      </c>
      <c r="AZ2420" s="116" t="s">
        <v>4610</v>
      </c>
      <c r="BA2420" s="116" t="str">
        <f t="shared" si="477"/>
        <v>RTQ</v>
      </c>
    </row>
    <row r="2421" spans="48:53" hidden="1" x14ac:dyDescent="0.2">
      <c r="AV2421" s="115" t="str">
        <f t="shared" si="476"/>
        <v>RTQBERKELEY HOSPITAL</v>
      </c>
      <c r="AW2421" s="116" t="s">
        <v>4595</v>
      </c>
      <c r="AX2421" s="116" t="s">
        <v>4596</v>
      </c>
      <c r="AY2421" s="116" t="s">
        <v>4595</v>
      </c>
      <c r="AZ2421" s="116" t="s">
        <v>4596</v>
      </c>
      <c r="BA2421" s="116" t="str">
        <f t="shared" si="477"/>
        <v>RTQ</v>
      </c>
    </row>
    <row r="2422" spans="48:53" hidden="1" x14ac:dyDescent="0.2">
      <c r="AV2422" s="115" t="str">
        <f>CONCATENATE(LEFT(AW2422, 3),AX2422)</f>
        <v>RTQBERKELEY HOUSE</v>
      </c>
      <c r="AW2422" s="116" t="s">
        <v>4582</v>
      </c>
      <c r="AX2422" s="116" t="s">
        <v>10848</v>
      </c>
      <c r="AY2422" s="116" t="s">
        <v>4582</v>
      </c>
      <c r="AZ2422" s="116" t="s">
        <v>10848</v>
      </c>
      <c r="BA2422" s="116" t="str">
        <f>LEFT(AY2422,3)</f>
        <v>RTQ</v>
      </c>
    </row>
    <row r="2423" spans="48:53" hidden="1" x14ac:dyDescent="0.2">
      <c r="AV2423" s="115" t="str">
        <f t="shared" si="476"/>
        <v>RTQBRANCH LEA CROSS</v>
      </c>
      <c r="AW2423" s="116" t="s">
        <v>4591</v>
      </c>
      <c r="AX2423" s="116" t="s">
        <v>4592</v>
      </c>
      <c r="AY2423" s="116" t="s">
        <v>4591</v>
      </c>
      <c r="AZ2423" s="116" t="s">
        <v>4592</v>
      </c>
      <c r="BA2423" s="116" t="str">
        <f t="shared" si="477"/>
        <v>RTQ</v>
      </c>
    </row>
    <row r="2424" spans="48:53" hidden="1" x14ac:dyDescent="0.2">
      <c r="AV2424" s="115" t="str">
        <f t="shared" si="476"/>
        <v>RTQBROMYARD COMMUNITY HOSPITAL</v>
      </c>
      <c r="AW2424" s="116" t="s">
        <v>4615</v>
      </c>
      <c r="AX2424" s="116" t="s">
        <v>4616</v>
      </c>
      <c r="AY2424" s="116" t="s">
        <v>4615</v>
      </c>
      <c r="AZ2424" s="116" t="s">
        <v>4616</v>
      </c>
      <c r="BA2424" s="116" t="str">
        <f t="shared" si="477"/>
        <v>RTQ</v>
      </c>
    </row>
    <row r="2425" spans="48:53" hidden="1" x14ac:dyDescent="0.2">
      <c r="AV2425" s="115" t="str">
        <f t="shared" si="476"/>
        <v>RTQCHALFONT</v>
      </c>
      <c r="AW2425" s="116" t="s">
        <v>4589</v>
      </c>
      <c r="AX2425" s="116" t="s">
        <v>4590</v>
      </c>
      <c r="AY2425" s="116" t="s">
        <v>4589</v>
      </c>
      <c r="AZ2425" s="116" t="s">
        <v>4590</v>
      </c>
      <c r="BA2425" s="116" t="str">
        <f t="shared" si="477"/>
        <v>RTQ</v>
      </c>
    </row>
    <row r="2426" spans="48:53" hidden="1" x14ac:dyDescent="0.2">
      <c r="AV2426" s="115" t="str">
        <f t="shared" si="476"/>
        <v>RTQCHARLTON LANE HOSPITAL</v>
      </c>
      <c r="AW2426" s="116" t="s">
        <v>8204</v>
      </c>
      <c r="AX2426" s="116" t="s">
        <v>9611</v>
      </c>
      <c r="AY2426" s="116" t="s">
        <v>8204</v>
      </c>
      <c r="AZ2426" s="116" t="s">
        <v>9611</v>
      </c>
      <c r="BA2426" s="116" t="str">
        <f t="shared" si="477"/>
        <v>RTQ</v>
      </c>
    </row>
    <row r="2427" spans="48:53" hidden="1" x14ac:dyDescent="0.2">
      <c r="AV2427" s="115" t="str">
        <f t="shared" si="476"/>
        <v>RTQCHARLWOOD</v>
      </c>
      <c r="AW2427" s="116" t="s">
        <v>4578</v>
      </c>
      <c r="AX2427" s="116" t="s">
        <v>4579</v>
      </c>
      <c r="AY2427" s="116" t="s">
        <v>4578</v>
      </c>
      <c r="AZ2427" s="116" t="s">
        <v>4579</v>
      </c>
      <c r="BA2427" s="116" t="str">
        <f t="shared" si="477"/>
        <v>RTQ</v>
      </c>
    </row>
    <row r="2428" spans="48:53" hidden="1" x14ac:dyDescent="0.2">
      <c r="AV2428" s="115" t="str">
        <f t="shared" si="476"/>
        <v>RTQCHELTENHAM GENERAL HOSPITAL</v>
      </c>
      <c r="AW2428" s="116" t="s">
        <v>4606</v>
      </c>
      <c r="AX2428" s="116" t="s">
        <v>2753</v>
      </c>
      <c r="AY2428" s="116" t="s">
        <v>4606</v>
      </c>
      <c r="AZ2428" s="116" t="s">
        <v>2753</v>
      </c>
      <c r="BA2428" s="116" t="str">
        <f t="shared" si="477"/>
        <v>RTQ</v>
      </c>
    </row>
    <row r="2429" spans="48:53" hidden="1" x14ac:dyDescent="0.2">
      <c r="AV2429" s="115" t="str">
        <f t="shared" si="476"/>
        <v>RTQCHESTERTON HALT</v>
      </c>
      <c r="AW2429" s="116" t="s">
        <v>4574</v>
      </c>
      <c r="AX2429" s="116" t="s">
        <v>4575</v>
      </c>
      <c r="AY2429" s="116" t="s">
        <v>4574</v>
      </c>
      <c r="AZ2429" s="116" t="s">
        <v>4575</v>
      </c>
      <c r="BA2429" s="116" t="str">
        <f t="shared" si="477"/>
        <v>RTQ</v>
      </c>
    </row>
    <row r="2430" spans="48:53" hidden="1" x14ac:dyDescent="0.2">
      <c r="AV2430" s="115" t="str">
        <f t="shared" si="476"/>
        <v>RTQCIRENCESTER HOSPITAL</v>
      </c>
      <c r="AW2430" s="116" t="s">
        <v>4563</v>
      </c>
      <c r="AX2430" s="116" t="s">
        <v>2755</v>
      </c>
      <c r="AY2430" s="116" t="s">
        <v>4563</v>
      </c>
      <c r="AZ2430" s="116" t="s">
        <v>2755</v>
      </c>
      <c r="BA2430" s="116" t="str">
        <f t="shared" si="477"/>
        <v>RTQ</v>
      </c>
    </row>
    <row r="2431" spans="48:53" hidden="1" x14ac:dyDescent="0.2">
      <c r="AV2431" s="115" t="str">
        <f t="shared" si="476"/>
        <v>RTQDELANCEY HOSPITAL</v>
      </c>
      <c r="AW2431" s="116" t="s">
        <v>4599</v>
      </c>
      <c r="AX2431" s="116" t="s">
        <v>4600</v>
      </c>
      <c r="AY2431" s="116" t="s">
        <v>4599</v>
      </c>
      <c r="AZ2431" s="116" t="s">
        <v>4600</v>
      </c>
      <c r="BA2431" s="116" t="str">
        <f t="shared" si="477"/>
        <v>RTQ</v>
      </c>
    </row>
    <row r="2432" spans="48:53" hidden="1" x14ac:dyDescent="0.2">
      <c r="AV2432" s="115" t="str">
        <f t="shared" si="476"/>
        <v>RTQDILKE MEMORIAL HOSPITAL</v>
      </c>
      <c r="AW2432" s="116" t="s">
        <v>4601</v>
      </c>
      <c r="AX2432" s="116" t="s">
        <v>2761</v>
      </c>
      <c r="AY2432" s="116" t="s">
        <v>4601</v>
      </c>
      <c r="AZ2432" s="116" t="s">
        <v>2761</v>
      </c>
      <c r="BA2432" s="116" t="str">
        <f t="shared" si="477"/>
        <v>RTQ</v>
      </c>
    </row>
    <row r="2433" spans="48:53" hidden="1" x14ac:dyDescent="0.2">
      <c r="AV2433" s="115" t="str">
        <f t="shared" si="476"/>
        <v>RTQFAIRFORD HOSPITAL</v>
      </c>
      <c r="AW2433" s="116" t="s">
        <v>4556</v>
      </c>
      <c r="AX2433" s="116" t="s">
        <v>2765</v>
      </c>
      <c r="AY2433" s="116" t="s">
        <v>4556</v>
      </c>
      <c r="AZ2433" s="116" t="s">
        <v>2765</v>
      </c>
      <c r="BA2433" s="116" t="str">
        <f t="shared" si="477"/>
        <v>RTQ</v>
      </c>
    </row>
    <row r="2434" spans="48:53" hidden="1" x14ac:dyDescent="0.2">
      <c r="AV2434" s="115" t="str">
        <f t="shared" si="476"/>
        <v>RTQFIELDVIEW</v>
      </c>
      <c r="AW2434" s="116" t="s">
        <v>4580</v>
      </c>
      <c r="AX2434" s="116" t="s">
        <v>4581</v>
      </c>
      <c r="AY2434" s="116" t="s">
        <v>4580</v>
      </c>
      <c r="AZ2434" s="116" t="s">
        <v>4581</v>
      </c>
      <c r="BA2434" s="116" t="str">
        <f t="shared" si="477"/>
        <v>RTQ</v>
      </c>
    </row>
    <row r="2435" spans="48:53" hidden="1" x14ac:dyDescent="0.2">
      <c r="AV2435" s="115" t="str">
        <f t="shared" si="476"/>
        <v>RTQFOREST OF DEAN (ATU)</v>
      </c>
      <c r="AW2435" s="116" t="s">
        <v>4557</v>
      </c>
      <c r="AX2435" s="116" t="s">
        <v>4558</v>
      </c>
      <c r="AY2435" s="116" t="s">
        <v>4557</v>
      </c>
      <c r="AZ2435" s="116" t="s">
        <v>4558</v>
      </c>
      <c r="BA2435" s="116" t="str">
        <f t="shared" si="477"/>
        <v>RTQ</v>
      </c>
    </row>
    <row r="2436" spans="48:53" hidden="1" x14ac:dyDescent="0.2">
      <c r="AV2436" s="115" t="str">
        <f t="shared" si="476"/>
        <v>RTQGDAS STROUD</v>
      </c>
      <c r="AW2436" s="116" t="s">
        <v>4559</v>
      </c>
      <c r="AX2436" s="116" t="s">
        <v>4560</v>
      </c>
      <c r="AY2436" s="116" t="s">
        <v>4559</v>
      </c>
      <c r="AZ2436" s="116" t="s">
        <v>4560</v>
      </c>
      <c r="BA2436" s="116" t="str">
        <f t="shared" si="477"/>
        <v>RTQ</v>
      </c>
    </row>
    <row r="2437" spans="48:53" hidden="1" x14ac:dyDescent="0.2">
      <c r="AV2437" s="115" t="str">
        <f t="shared" si="476"/>
        <v>RTQGLOUCESTERSHIRE ROYAL HOSPITAL</v>
      </c>
      <c r="AW2437" s="116" t="s">
        <v>4548</v>
      </c>
      <c r="AX2437" s="116" t="s">
        <v>2751</v>
      </c>
      <c r="AY2437" s="116" t="s">
        <v>4548</v>
      </c>
      <c r="AZ2437" s="116" t="s">
        <v>2751</v>
      </c>
      <c r="BA2437" s="116" t="str">
        <f t="shared" si="477"/>
        <v>RTQ</v>
      </c>
    </row>
    <row r="2438" spans="48:53" hidden="1" x14ac:dyDescent="0.2">
      <c r="AV2438" s="115" t="str">
        <f t="shared" si="476"/>
        <v>RTQHEATHFIELD</v>
      </c>
      <c r="AW2438" s="116" t="s">
        <v>4572</v>
      </c>
      <c r="AX2438" s="116" t="s">
        <v>4573</v>
      </c>
      <c r="AY2438" s="116" t="s">
        <v>4572</v>
      </c>
      <c r="AZ2438" s="116" t="s">
        <v>4573</v>
      </c>
      <c r="BA2438" s="116" t="str">
        <f t="shared" si="477"/>
        <v>RTQ</v>
      </c>
    </row>
    <row r="2439" spans="48:53" hidden="1" x14ac:dyDescent="0.2">
      <c r="AV2439" s="115" t="str">
        <f t="shared" si="476"/>
        <v>RTQHEREFORD COUNTY HOSPITAL</v>
      </c>
      <c r="AW2439" s="116" t="s">
        <v>4613</v>
      </c>
      <c r="AX2439" s="116" t="s">
        <v>4614</v>
      </c>
      <c r="AY2439" s="116" t="s">
        <v>4613</v>
      </c>
      <c r="AZ2439" s="116" t="s">
        <v>4614</v>
      </c>
      <c r="BA2439" s="116" t="str">
        <f t="shared" si="477"/>
        <v>RTQ</v>
      </c>
    </row>
    <row r="2440" spans="48:53" hidden="1" x14ac:dyDescent="0.2">
      <c r="AV2440" s="115" t="str">
        <f t="shared" si="476"/>
        <v>RTQHILLSIDE INTERMEDIATE CARE UNIT</v>
      </c>
      <c r="AW2440" s="116" t="s">
        <v>4621</v>
      </c>
      <c r="AX2440" s="116" t="s">
        <v>4622</v>
      </c>
      <c r="AY2440" s="116" t="s">
        <v>4621</v>
      </c>
      <c r="AZ2440" s="116" t="s">
        <v>4622</v>
      </c>
      <c r="BA2440" s="116" t="str">
        <f t="shared" si="477"/>
        <v>RTQ</v>
      </c>
    </row>
    <row r="2441" spans="48:53" hidden="1" x14ac:dyDescent="0.2">
      <c r="AV2441" s="115" t="str">
        <f t="shared" si="476"/>
        <v>RTQHONEYBOURE</v>
      </c>
      <c r="AW2441" s="116" t="s">
        <v>4554</v>
      </c>
      <c r="AX2441" s="116" t="s">
        <v>4555</v>
      </c>
      <c r="AY2441" s="116" t="s">
        <v>4554</v>
      </c>
      <c r="AZ2441" s="116" t="s">
        <v>4555</v>
      </c>
      <c r="BA2441" s="116" t="str">
        <f t="shared" si="477"/>
        <v>RTQ</v>
      </c>
    </row>
    <row r="2442" spans="48:53" hidden="1" x14ac:dyDescent="0.2">
      <c r="AV2442" s="115" t="str">
        <f t="shared" si="476"/>
        <v>RTQHONEYBOURNE</v>
      </c>
      <c r="AW2442" s="116" t="s">
        <v>4554</v>
      </c>
      <c r="AX2442" s="116" t="s">
        <v>1556</v>
      </c>
      <c r="AY2442" s="116" t="s">
        <v>4554</v>
      </c>
      <c r="AZ2442" s="116" t="s">
        <v>1556</v>
      </c>
      <c r="BA2442" s="116" t="str">
        <f t="shared" si="477"/>
        <v>RTQ</v>
      </c>
    </row>
    <row r="2443" spans="48:53" hidden="1" x14ac:dyDescent="0.2">
      <c r="AV2443" s="115" t="str">
        <f t="shared" si="476"/>
        <v>RTQLAUREL HOUSE CHELT</v>
      </c>
      <c r="AW2443" s="116" t="s">
        <v>8205</v>
      </c>
      <c r="AX2443" s="116" t="s">
        <v>9612</v>
      </c>
      <c r="AY2443" s="116" t="s">
        <v>8205</v>
      </c>
      <c r="AZ2443" s="116" t="s">
        <v>9612</v>
      </c>
      <c r="BA2443" s="116" t="str">
        <f t="shared" si="477"/>
        <v>RTQ</v>
      </c>
    </row>
    <row r="2444" spans="48:53" hidden="1" x14ac:dyDescent="0.2">
      <c r="AV2444" s="115" t="str">
        <f t="shared" si="476"/>
        <v>RTQLEOMINSTER COMMUNITY HOSPITAL</v>
      </c>
      <c r="AW2444" s="116" t="s">
        <v>4617</v>
      </c>
      <c r="AX2444" s="116" t="s">
        <v>4618</v>
      </c>
      <c r="AY2444" s="116" t="s">
        <v>4617</v>
      </c>
      <c r="AZ2444" s="116" t="s">
        <v>4618</v>
      </c>
      <c r="BA2444" s="116" t="str">
        <f t="shared" si="477"/>
        <v>RTQ</v>
      </c>
    </row>
    <row r="2445" spans="48:53" hidden="1" x14ac:dyDescent="0.2">
      <c r="AV2445" s="115" t="str">
        <f t="shared" si="476"/>
        <v>RTQLYDNEY HOSPITAL</v>
      </c>
      <c r="AW2445" s="116" t="s">
        <v>4561</v>
      </c>
      <c r="AX2445" s="116" t="s">
        <v>4562</v>
      </c>
      <c r="AY2445" s="116" t="s">
        <v>4561</v>
      </c>
      <c r="AZ2445" s="116" t="s">
        <v>4562</v>
      </c>
      <c r="BA2445" s="116" t="str">
        <f t="shared" si="477"/>
        <v>RTQ</v>
      </c>
    </row>
    <row r="2446" spans="48:53" hidden="1" x14ac:dyDescent="0.2">
      <c r="AV2446" s="115" t="str">
        <f t="shared" si="476"/>
        <v>RTQMEADOWLEASE</v>
      </c>
      <c r="AW2446" s="116" t="s">
        <v>4607</v>
      </c>
      <c r="AX2446" s="116" t="s">
        <v>4608</v>
      </c>
      <c r="AY2446" s="116" t="s">
        <v>4607</v>
      </c>
      <c r="AZ2446" s="116" t="s">
        <v>4608</v>
      </c>
      <c r="BA2446" s="116" t="str">
        <f t="shared" si="477"/>
        <v>RTQ</v>
      </c>
    </row>
    <row r="2447" spans="48:53" hidden="1" x14ac:dyDescent="0.2">
      <c r="AV2447" s="115" t="str">
        <f t="shared" si="476"/>
        <v>RTQMOORE HOSPITAL</v>
      </c>
      <c r="AW2447" s="116" t="s">
        <v>4597</v>
      </c>
      <c r="AX2447" s="116" t="s">
        <v>4598</v>
      </c>
      <c r="AY2447" s="116" t="s">
        <v>4597</v>
      </c>
      <c r="AZ2447" s="116" t="s">
        <v>4598</v>
      </c>
      <c r="BA2447" s="116" t="str">
        <f t="shared" si="477"/>
        <v>RTQ</v>
      </c>
    </row>
    <row r="2448" spans="48:53" hidden="1" x14ac:dyDescent="0.2">
      <c r="AV2448" s="115" t="str">
        <f t="shared" si="476"/>
        <v>RTQMORETON IN MARSH HOSPITAL</v>
      </c>
      <c r="AW2448" s="116" t="s">
        <v>4602</v>
      </c>
      <c r="AX2448" s="116" t="s">
        <v>4603</v>
      </c>
      <c r="AY2448" s="116" t="s">
        <v>4602</v>
      </c>
      <c r="AZ2448" s="116" t="s">
        <v>4603</v>
      </c>
      <c r="BA2448" s="116" t="str">
        <f t="shared" si="477"/>
        <v>RTQ</v>
      </c>
    </row>
    <row r="2449" spans="48:53" hidden="1" x14ac:dyDescent="0.2">
      <c r="AV2449" s="115" t="str">
        <f t="shared" si="476"/>
        <v>RTQNORTH COTSWOLD HOSPITAL</v>
      </c>
      <c r="AW2449" s="116" t="s">
        <v>4566</v>
      </c>
      <c r="AX2449" s="116" t="s">
        <v>2779</v>
      </c>
      <c r="AY2449" s="116" t="s">
        <v>4566</v>
      </c>
      <c r="AZ2449" s="116" t="s">
        <v>2779</v>
      </c>
      <c r="BA2449" s="116" t="str">
        <f t="shared" si="477"/>
        <v>RTQ</v>
      </c>
    </row>
    <row r="2450" spans="48:53" hidden="1" x14ac:dyDescent="0.2">
      <c r="AV2450" s="115" t="str">
        <f t="shared" si="476"/>
        <v>RTQOAK HOUSE</v>
      </c>
      <c r="AW2450" s="116" t="s">
        <v>8206</v>
      </c>
      <c r="AX2450" s="116" t="s">
        <v>9613</v>
      </c>
      <c r="AY2450" s="116" t="s">
        <v>8206</v>
      </c>
      <c r="AZ2450" s="116" t="s">
        <v>9613</v>
      </c>
      <c r="BA2450" s="116" t="str">
        <f t="shared" si="477"/>
        <v>RTQ</v>
      </c>
    </row>
    <row r="2451" spans="48:53" hidden="1" x14ac:dyDescent="0.2">
      <c r="AV2451" s="115" t="str">
        <f t="shared" si="476"/>
        <v>RTQRIKENEL</v>
      </c>
      <c r="AW2451" s="116" t="s">
        <v>4611</v>
      </c>
      <c r="AX2451" s="116" t="s">
        <v>4612</v>
      </c>
      <c r="AY2451" s="116" t="s">
        <v>4611</v>
      </c>
      <c r="AZ2451" s="116" t="s">
        <v>4612</v>
      </c>
      <c r="BA2451" s="116" t="str">
        <f t="shared" si="477"/>
        <v>RTQ</v>
      </c>
    </row>
    <row r="2452" spans="48:53" hidden="1" x14ac:dyDescent="0.2">
      <c r="AV2452" s="115" t="str">
        <f t="shared" si="476"/>
        <v>RTQROSS ON WYE COMMUNITY HOSPITAL</v>
      </c>
      <c r="AW2452" s="116" t="s">
        <v>4619</v>
      </c>
      <c r="AX2452" s="116" t="s">
        <v>4620</v>
      </c>
      <c r="AY2452" s="116" t="s">
        <v>4619</v>
      </c>
      <c r="AZ2452" s="116" t="s">
        <v>4620</v>
      </c>
      <c r="BA2452" s="116" t="str">
        <f t="shared" si="477"/>
        <v>RTQ</v>
      </c>
    </row>
    <row r="2453" spans="48:53" hidden="1" x14ac:dyDescent="0.2">
      <c r="AV2453" s="115" t="str">
        <f t="shared" si="476"/>
        <v>RTQSALMON SPRINGS</v>
      </c>
      <c r="AW2453" s="116" t="s">
        <v>4550</v>
      </c>
      <c r="AX2453" s="116" t="s">
        <v>4551</v>
      </c>
      <c r="AY2453" s="116" t="s">
        <v>4550</v>
      </c>
      <c r="AZ2453" s="116" t="s">
        <v>4551</v>
      </c>
      <c r="BA2453" s="116" t="str">
        <f t="shared" si="477"/>
        <v>RTQ</v>
      </c>
    </row>
    <row r="2454" spans="48:53" hidden="1" x14ac:dyDescent="0.2">
      <c r="AV2454" s="115" t="str">
        <f t="shared" si="476"/>
        <v>RTQSELSLEY VICARAGE</v>
      </c>
      <c r="AW2454" s="116" t="s">
        <v>4583</v>
      </c>
      <c r="AX2454" s="116" t="s">
        <v>4584</v>
      </c>
      <c r="AY2454" s="116" t="s">
        <v>4583</v>
      </c>
      <c r="AZ2454" s="116" t="s">
        <v>4584</v>
      </c>
      <c r="BA2454" s="116" t="str">
        <f t="shared" si="477"/>
        <v>RTQ</v>
      </c>
    </row>
    <row r="2455" spans="48:53" hidden="1" x14ac:dyDescent="0.2">
      <c r="AV2455" s="115" t="str">
        <f t="shared" si="476"/>
        <v>RTQST MARYS</v>
      </c>
      <c r="AW2455" s="116" t="s">
        <v>4585</v>
      </c>
      <c r="AX2455" s="116" t="s">
        <v>4586</v>
      </c>
      <c r="AY2455" s="116" t="s">
        <v>4585</v>
      </c>
      <c r="AZ2455" s="116" t="s">
        <v>4586</v>
      </c>
      <c r="BA2455" s="116" t="str">
        <f t="shared" si="477"/>
        <v>RTQ</v>
      </c>
    </row>
    <row r="2456" spans="48:53" hidden="1" x14ac:dyDescent="0.2">
      <c r="AV2456" s="115" t="str">
        <f t="shared" si="476"/>
        <v>RTQSTONEBOW UNIT</v>
      </c>
      <c r="AW2456" s="116" t="s">
        <v>4623</v>
      </c>
      <c r="AX2456" s="116" t="s">
        <v>4624</v>
      </c>
      <c r="AY2456" s="116" t="s">
        <v>4623</v>
      </c>
      <c r="AZ2456" s="116" t="s">
        <v>4624</v>
      </c>
      <c r="BA2456" s="116" t="str">
        <f t="shared" si="477"/>
        <v>RTQ</v>
      </c>
    </row>
    <row r="2457" spans="48:53" hidden="1" x14ac:dyDescent="0.2">
      <c r="AV2457" s="115" t="str">
        <f t="shared" si="476"/>
        <v>RTQSTONEBURY DAY HOSPITAL</v>
      </c>
      <c r="AW2457" s="116" t="s">
        <v>4593</v>
      </c>
      <c r="AX2457" s="116" t="s">
        <v>4594</v>
      </c>
      <c r="AY2457" s="116" t="s">
        <v>4593</v>
      </c>
      <c r="AZ2457" s="116" t="s">
        <v>4594</v>
      </c>
      <c r="BA2457" s="116" t="str">
        <f t="shared" si="477"/>
        <v>RTQ</v>
      </c>
    </row>
    <row r="2458" spans="48:53" hidden="1" x14ac:dyDescent="0.2">
      <c r="AV2458" s="115" t="str">
        <f t="shared" si="476"/>
        <v>RTQSTROUD GENERAL HOSPITAL</v>
      </c>
      <c r="AW2458" s="116" t="s">
        <v>4549</v>
      </c>
      <c r="AX2458" s="116" t="s">
        <v>2767</v>
      </c>
      <c r="AY2458" s="116" t="s">
        <v>4549</v>
      </c>
      <c r="AZ2458" s="116" t="s">
        <v>2767</v>
      </c>
      <c r="BA2458" s="116" t="str">
        <f t="shared" si="477"/>
        <v>RTQ</v>
      </c>
    </row>
    <row r="2459" spans="48:53" hidden="1" x14ac:dyDescent="0.2">
      <c r="AV2459" s="115" t="str">
        <f t="shared" si="476"/>
        <v>RTQTEWKESBURY GENERAL HOSPITAL</v>
      </c>
      <c r="AW2459" s="116" t="s">
        <v>4604</v>
      </c>
      <c r="AX2459" s="116" t="s">
        <v>4605</v>
      </c>
      <c r="AY2459" s="116" t="s">
        <v>4604</v>
      </c>
      <c r="AZ2459" s="116" t="s">
        <v>4605</v>
      </c>
      <c r="BA2459" s="116" t="str">
        <f t="shared" si="477"/>
        <v>RTQ</v>
      </c>
    </row>
    <row r="2460" spans="48:53" hidden="1" x14ac:dyDescent="0.2">
      <c r="AV2460" s="115" t="str">
        <f t="shared" si="476"/>
        <v>RTQTHE BUCKHOLT</v>
      </c>
      <c r="AW2460" s="116" t="s">
        <v>4576</v>
      </c>
      <c r="AX2460" s="116" t="s">
        <v>4577</v>
      </c>
      <c r="AY2460" s="116" t="s">
        <v>4576</v>
      </c>
      <c r="AZ2460" s="116" t="s">
        <v>4577</v>
      </c>
      <c r="BA2460" s="116" t="str">
        <f t="shared" si="477"/>
        <v>RTQ</v>
      </c>
    </row>
    <row r="2461" spans="48:53" hidden="1" x14ac:dyDescent="0.2">
      <c r="AV2461" s="115" t="str">
        <f t="shared" si="476"/>
        <v>RTQTHE VRON</v>
      </c>
      <c r="AW2461" s="116" t="s">
        <v>4552</v>
      </c>
      <c r="AX2461" s="116" t="s">
        <v>4553</v>
      </c>
      <c r="AY2461" s="116" t="s">
        <v>4552</v>
      </c>
      <c r="AZ2461" s="116" t="s">
        <v>4553</v>
      </c>
      <c r="BA2461" s="116" t="str">
        <f t="shared" si="477"/>
        <v>RTQ</v>
      </c>
    </row>
    <row r="2462" spans="48:53" hidden="1" x14ac:dyDescent="0.2">
      <c r="AV2462" s="115" t="str">
        <f t="shared" si="476"/>
        <v>RTQTHE VRON - 91B</v>
      </c>
      <c r="AW2462" s="116" t="s">
        <v>4569</v>
      </c>
      <c r="AX2462" s="116" t="s">
        <v>4570</v>
      </c>
      <c r="AY2462" s="116" t="s">
        <v>4569</v>
      </c>
      <c r="AZ2462" s="116" t="s">
        <v>4570</v>
      </c>
      <c r="BA2462" s="116" t="str">
        <f t="shared" si="477"/>
        <v>RTQ</v>
      </c>
    </row>
    <row r="2463" spans="48:53" hidden="1" x14ac:dyDescent="0.2">
      <c r="AV2463" s="115" t="str">
        <f t="shared" si="476"/>
        <v>RTQUNDERLEAF</v>
      </c>
      <c r="AW2463" s="116" t="s">
        <v>4564</v>
      </c>
      <c r="AX2463" s="116" t="s">
        <v>4565</v>
      </c>
      <c r="AY2463" s="116" t="s">
        <v>4564</v>
      </c>
      <c r="AZ2463" s="116" t="s">
        <v>4565</v>
      </c>
      <c r="BA2463" s="116" t="str">
        <f t="shared" si="477"/>
        <v>RTQ</v>
      </c>
    </row>
    <row r="2464" spans="48:53" hidden="1" x14ac:dyDescent="0.2">
      <c r="AV2464" s="115" t="str">
        <f t="shared" si="476"/>
        <v>RTQVALE COMMUNITY HOSPITAL</v>
      </c>
      <c r="AW2464" s="116" t="s">
        <v>4571</v>
      </c>
      <c r="AX2464" s="116" t="s">
        <v>2757</v>
      </c>
      <c r="AY2464" s="116" t="s">
        <v>4571</v>
      </c>
      <c r="AZ2464" s="116" t="s">
        <v>2757</v>
      </c>
      <c r="BA2464" s="116" t="str">
        <f t="shared" si="477"/>
        <v>RTQ</v>
      </c>
    </row>
    <row r="2465" spans="48:53" hidden="1" x14ac:dyDescent="0.2">
      <c r="AV2465" s="115" t="str">
        <f t="shared" si="476"/>
        <v>RTQWEAVERS CROFT</v>
      </c>
      <c r="AW2465" s="116" t="s">
        <v>4567</v>
      </c>
      <c r="AX2465" s="116" t="s">
        <v>4568</v>
      </c>
      <c r="AY2465" s="116" t="s">
        <v>4567</v>
      </c>
      <c r="AZ2465" s="116" t="s">
        <v>4568</v>
      </c>
      <c r="BA2465" s="116" t="str">
        <f t="shared" si="477"/>
        <v>RTQ</v>
      </c>
    </row>
    <row r="2466" spans="48:53" hidden="1" x14ac:dyDescent="0.2">
      <c r="AV2466" s="115" t="str">
        <f t="shared" si="476"/>
        <v>RTQWESTRIDGE</v>
      </c>
      <c r="AW2466" s="116" t="s">
        <v>8207</v>
      </c>
      <c r="AX2466" s="116" t="s">
        <v>9614</v>
      </c>
      <c r="AY2466" s="116" t="s">
        <v>8207</v>
      </c>
      <c r="AZ2466" s="116" t="s">
        <v>9614</v>
      </c>
      <c r="BA2466" s="116" t="str">
        <f t="shared" si="477"/>
        <v>RTQ</v>
      </c>
    </row>
    <row r="2467" spans="48:53" hidden="1" x14ac:dyDescent="0.2">
      <c r="AV2467" s="115" t="str">
        <f t="shared" si="476"/>
        <v>RTQWINDRUSH</v>
      </c>
      <c r="AW2467" s="116" t="s">
        <v>4587</v>
      </c>
      <c r="AX2467" s="116" t="s">
        <v>4588</v>
      </c>
      <c r="AY2467" s="116" t="s">
        <v>4587</v>
      </c>
      <c r="AZ2467" s="116" t="s">
        <v>4588</v>
      </c>
      <c r="BA2467" s="116" t="str">
        <f t="shared" si="477"/>
        <v>RTQ</v>
      </c>
    </row>
    <row r="2468" spans="48:53" hidden="1" x14ac:dyDescent="0.2">
      <c r="AV2468" s="115" t="str">
        <f t="shared" si="476"/>
        <v>RTQWINDSOR PLACE</v>
      </c>
      <c r="AW2468" s="116" t="s">
        <v>4625</v>
      </c>
      <c r="AX2468" s="116" t="s">
        <v>4626</v>
      </c>
      <c r="AY2468" s="116" t="s">
        <v>4625</v>
      </c>
      <c r="AZ2468" s="116" t="s">
        <v>4626</v>
      </c>
      <c r="BA2468" s="116" t="str">
        <f t="shared" si="477"/>
        <v>RTQ</v>
      </c>
    </row>
    <row r="2469" spans="48:53" hidden="1" x14ac:dyDescent="0.2">
      <c r="AV2469" s="115" t="str">
        <f t="shared" si="476"/>
        <v>RTQWOTTON LAWN HOSPITAL</v>
      </c>
      <c r="AW2469" s="116" t="s">
        <v>4546</v>
      </c>
      <c r="AX2469" s="116" t="s">
        <v>4547</v>
      </c>
      <c r="AY2469" s="116" t="s">
        <v>4546</v>
      </c>
      <c r="AZ2469" s="116" t="s">
        <v>4547</v>
      </c>
      <c r="BA2469" s="116" t="str">
        <f t="shared" si="477"/>
        <v>RTQ</v>
      </c>
    </row>
    <row r="2470" spans="48:53" hidden="1" x14ac:dyDescent="0.2">
      <c r="AV2470" s="115" t="str">
        <f t="shared" si="476"/>
        <v>RTRCARTER BEQUEST HOSPITAL</v>
      </c>
      <c r="AW2470" s="116" t="s">
        <v>8597</v>
      </c>
      <c r="AX2470" s="116" t="s">
        <v>9615</v>
      </c>
      <c r="AY2470" s="116" t="s">
        <v>8597</v>
      </c>
      <c r="AZ2470" s="116" t="s">
        <v>9615</v>
      </c>
      <c r="BA2470" s="116" t="str">
        <f t="shared" si="477"/>
        <v>RTR</v>
      </c>
    </row>
    <row r="2471" spans="48:53" hidden="1" x14ac:dyDescent="0.2">
      <c r="AV2471" s="115" t="str">
        <f t="shared" si="476"/>
        <v>RTRCARTER BEQUEST HOSPITAL</v>
      </c>
      <c r="AW2471" s="116" t="s">
        <v>8597</v>
      </c>
      <c r="AX2471" s="116" t="s">
        <v>9615</v>
      </c>
      <c r="AY2471" s="116" t="s">
        <v>8597</v>
      </c>
      <c r="AZ2471" s="116" t="s">
        <v>9615</v>
      </c>
      <c r="BA2471" s="116" t="str">
        <f t="shared" si="477"/>
        <v>RTR</v>
      </c>
    </row>
    <row r="2472" spans="48:53" hidden="1" x14ac:dyDescent="0.2">
      <c r="AV2472" s="115" t="str">
        <f t="shared" si="476"/>
        <v>RTRDUCHESS OF KENT HOSPITAL - RTR09</v>
      </c>
      <c r="AW2472" s="116" t="s">
        <v>396</v>
      </c>
      <c r="AX2472" s="116" t="s">
        <v>10594</v>
      </c>
      <c r="AY2472" s="116" t="s">
        <v>396</v>
      </c>
      <c r="AZ2472" s="116" t="s">
        <v>9616</v>
      </c>
      <c r="BA2472" s="116" t="str">
        <f t="shared" si="477"/>
        <v>RTR</v>
      </c>
    </row>
    <row r="2473" spans="48:53" hidden="1" x14ac:dyDescent="0.2">
      <c r="AV2473" s="115" t="str">
        <f t="shared" si="476"/>
        <v>RTREAST CLEVELAND HOSPITAL</v>
      </c>
      <c r="AW2473" s="116" t="s">
        <v>8599</v>
      </c>
      <c r="AX2473" s="116" t="s">
        <v>6389</v>
      </c>
      <c r="AY2473" s="116" t="s">
        <v>8599</v>
      </c>
      <c r="AZ2473" s="116" t="s">
        <v>6389</v>
      </c>
      <c r="BA2473" s="116" t="str">
        <f t="shared" si="477"/>
        <v>RTR</v>
      </c>
    </row>
    <row r="2474" spans="48:53" hidden="1" x14ac:dyDescent="0.2">
      <c r="AV2474" s="115" t="str">
        <f t="shared" si="476"/>
        <v>RTREAST CLEVELAND HOSPITAL</v>
      </c>
      <c r="AW2474" s="116" t="s">
        <v>8599</v>
      </c>
      <c r="AX2474" s="116" t="s">
        <v>6389</v>
      </c>
      <c r="AY2474" s="116" t="s">
        <v>8599</v>
      </c>
      <c r="AZ2474" s="116" t="s">
        <v>6389</v>
      </c>
      <c r="BA2474" s="116" t="str">
        <f t="shared" si="477"/>
        <v>RTR</v>
      </c>
    </row>
    <row r="2475" spans="48:53" hidden="1" x14ac:dyDescent="0.2">
      <c r="AV2475" s="115" t="str">
        <f t="shared" si="476"/>
        <v>RTRFRIARAGE HOSPITAL SITE - RTR45</v>
      </c>
      <c r="AW2475" s="116" t="s">
        <v>397</v>
      </c>
      <c r="AX2475" s="116" t="s">
        <v>10595</v>
      </c>
      <c r="AY2475" s="116" t="s">
        <v>397</v>
      </c>
      <c r="AZ2475" s="116" t="s">
        <v>9617</v>
      </c>
      <c r="BA2475" s="116" t="str">
        <f t="shared" si="477"/>
        <v>RTR</v>
      </c>
    </row>
    <row r="2476" spans="48:53" hidden="1" x14ac:dyDescent="0.2">
      <c r="AV2476" s="115" t="str">
        <f t="shared" si="476"/>
        <v>RTRFRIARY HOSPITAL</v>
      </c>
      <c r="AW2476" s="116" t="s">
        <v>8601</v>
      </c>
      <c r="AX2476" s="116" t="s">
        <v>9618</v>
      </c>
      <c r="AY2476" s="116" t="s">
        <v>8601</v>
      </c>
      <c r="AZ2476" s="116" t="s">
        <v>9618</v>
      </c>
      <c r="BA2476" s="116" t="str">
        <f t="shared" si="477"/>
        <v>RTR</v>
      </c>
    </row>
    <row r="2477" spans="48:53" hidden="1" x14ac:dyDescent="0.2">
      <c r="AV2477" s="115" t="str">
        <f t="shared" si="476"/>
        <v>RTRFRIARY HOSPITAL</v>
      </c>
      <c r="AW2477" s="116" t="s">
        <v>8601</v>
      </c>
      <c r="AX2477" s="116" t="s">
        <v>9618</v>
      </c>
      <c r="AY2477" s="116" t="s">
        <v>8601</v>
      </c>
      <c r="AZ2477" s="116" t="s">
        <v>9618</v>
      </c>
      <c r="BA2477" s="116" t="str">
        <f t="shared" si="477"/>
        <v>RTR</v>
      </c>
    </row>
    <row r="2478" spans="48:53" hidden="1" x14ac:dyDescent="0.2">
      <c r="AV2478" s="115" t="str">
        <f t="shared" si="476"/>
        <v>RTRGUISBOROUGH GENERAL HOSPITAL</v>
      </c>
      <c r="AW2478" s="116" t="s">
        <v>398</v>
      </c>
      <c r="AX2478" s="116" t="s">
        <v>6387</v>
      </c>
      <c r="AY2478" s="116" t="s">
        <v>398</v>
      </c>
      <c r="AZ2478" s="116" t="s">
        <v>9619</v>
      </c>
      <c r="BA2478" s="116" t="str">
        <f t="shared" si="477"/>
        <v>RTR</v>
      </c>
    </row>
    <row r="2479" spans="48:53" hidden="1" x14ac:dyDescent="0.2">
      <c r="AV2479" s="115" t="str">
        <f t="shared" si="476"/>
        <v>RTRLAMBERT MEMORIAL HOSPITAL</v>
      </c>
      <c r="AW2479" s="116" t="s">
        <v>8600</v>
      </c>
      <c r="AX2479" s="116" t="s">
        <v>9620</v>
      </c>
      <c r="AY2479" s="116" t="s">
        <v>8600</v>
      </c>
      <c r="AZ2479" s="116" t="s">
        <v>9620</v>
      </c>
      <c r="BA2479" s="116" t="str">
        <f t="shared" si="477"/>
        <v>RTR</v>
      </c>
    </row>
    <row r="2480" spans="48:53" hidden="1" x14ac:dyDescent="0.2">
      <c r="AV2480" s="115" t="str">
        <f t="shared" si="476"/>
        <v>RTRLAMBERT MEMORIAL HOSPITAL</v>
      </c>
      <c r="AW2480" s="116" t="s">
        <v>8600</v>
      </c>
      <c r="AX2480" s="116" t="s">
        <v>9620</v>
      </c>
      <c r="AY2480" s="116" t="s">
        <v>8600</v>
      </c>
      <c r="AZ2480" s="116" t="s">
        <v>9620</v>
      </c>
      <c r="BA2480" s="116" t="str">
        <f t="shared" si="477"/>
        <v>RTR</v>
      </c>
    </row>
    <row r="2481" spans="48:53" hidden="1" x14ac:dyDescent="0.2">
      <c r="AV2481" s="115" t="str">
        <f t="shared" si="476"/>
        <v>RTRREDCAR PRIMARY CARE HOSPITAL</v>
      </c>
      <c r="AW2481" s="116" t="s">
        <v>8598</v>
      </c>
      <c r="AX2481" s="116" t="s">
        <v>9621</v>
      </c>
      <c r="AY2481" s="116" t="s">
        <v>8598</v>
      </c>
      <c r="AZ2481" s="116" t="s">
        <v>9621</v>
      </c>
      <c r="BA2481" s="116" t="str">
        <f t="shared" si="477"/>
        <v>RTR</v>
      </c>
    </row>
    <row r="2482" spans="48:53" hidden="1" x14ac:dyDescent="0.2">
      <c r="AV2482" s="115" t="str">
        <f t="shared" si="476"/>
        <v>RTRREDCAR PRIMARY CARE HOSPITAL</v>
      </c>
      <c r="AW2482" s="116" t="s">
        <v>8598</v>
      </c>
      <c r="AX2482" s="116" t="s">
        <v>9621</v>
      </c>
      <c r="AY2482" s="116" t="s">
        <v>8598</v>
      </c>
      <c r="AZ2482" s="116" t="s">
        <v>9621</v>
      </c>
      <c r="BA2482" s="116" t="str">
        <f t="shared" si="477"/>
        <v>RTR</v>
      </c>
    </row>
    <row r="2483" spans="48:53" hidden="1" x14ac:dyDescent="0.2">
      <c r="AV2483" s="115" t="str">
        <f t="shared" ref="AV2483:AV2547" si="478">CONCATENATE(LEFT(AW2483, 3),AX2483)</f>
        <v>RTRRUTSON HOSPITAL</v>
      </c>
      <c r="AW2483" s="116" t="s">
        <v>8602</v>
      </c>
      <c r="AX2483" s="116" t="s">
        <v>3169</v>
      </c>
      <c r="AY2483" s="116" t="s">
        <v>8602</v>
      </c>
      <c r="AZ2483" s="116" t="s">
        <v>3169</v>
      </c>
      <c r="BA2483" s="116" t="str">
        <f t="shared" ref="BA2483:BA2547" si="479">LEFT(AY2483,3)</f>
        <v>RTR</v>
      </c>
    </row>
    <row r="2484" spans="48:53" hidden="1" x14ac:dyDescent="0.2">
      <c r="AV2484" s="115" t="str">
        <f t="shared" si="478"/>
        <v>RTRRUTSON HOSPITAL</v>
      </c>
      <c r="AW2484" s="116" t="s">
        <v>8602</v>
      </c>
      <c r="AX2484" s="116" t="s">
        <v>3169</v>
      </c>
      <c r="AY2484" s="116" t="s">
        <v>8602</v>
      </c>
      <c r="AZ2484" s="116" t="s">
        <v>3169</v>
      </c>
      <c r="BA2484" s="116" t="str">
        <f t="shared" si="479"/>
        <v>RTR</v>
      </c>
    </row>
    <row r="2485" spans="48:53" hidden="1" x14ac:dyDescent="0.2">
      <c r="AV2485" s="115" t="str">
        <f t="shared" si="478"/>
        <v>RTRTHE JAMES COOK UNIVERSITY HOSPITAL - RTRAT</v>
      </c>
      <c r="AW2485" s="116" t="s">
        <v>399</v>
      </c>
      <c r="AX2485" s="116" t="s">
        <v>10596</v>
      </c>
      <c r="AY2485" s="116" t="s">
        <v>399</v>
      </c>
      <c r="AZ2485" s="116" t="s">
        <v>9622</v>
      </c>
      <c r="BA2485" s="116" t="str">
        <f t="shared" si="479"/>
        <v>RTR</v>
      </c>
    </row>
    <row r="2486" spans="48:53" hidden="1" x14ac:dyDescent="0.2">
      <c r="AV2486" s="115" t="str">
        <f t="shared" si="478"/>
        <v>RTVATHERLEIGH PARK</v>
      </c>
      <c r="AW2486" s="116" t="s">
        <v>10854</v>
      </c>
      <c r="AX2486" s="116" t="s">
        <v>10855</v>
      </c>
      <c r="AY2486" s="116" t="s">
        <v>10854</v>
      </c>
      <c r="AZ2486" s="116" t="s">
        <v>10855</v>
      </c>
      <c r="BA2486" s="116" t="str">
        <f t="shared" si="479"/>
        <v>RTV</v>
      </c>
    </row>
    <row r="2487" spans="48:53" hidden="1" x14ac:dyDescent="0.2">
      <c r="AV2487" s="115" t="str">
        <f t="shared" si="478"/>
        <v>RTVBELONG VILLAGE</v>
      </c>
      <c r="AW2487" s="116" t="s">
        <v>4672</v>
      </c>
      <c r="AX2487" s="116" t="s">
        <v>4673</v>
      </c>
      <c r="AY2487" s="116" t="s">
        <v>4672</v>
      </c>
      <c r="AZ2487" s="116" t="s">
        <v>4673</v>
      </c>
      <c r="BA2487" s="116" t="str">
        <f t="shared" si="479"/>
        <v>RTV</v>
      </c>
    </row>
    <row r="2488" spans="48:53" hidden="1" x14ac:dyDescent="0.2">
      <c r="AV2488" s="115" t="str">
        <f t="shared" si="478"/>
        <v>RTVBRIGHTER FUTURES</v>
      </c>
      <c r="AW2488" s="116" t="s">
        <v>4660</v>
      </c>
      <c r="AX2488" s="116" t="s">
        <v>4661</v>
      </c>
      <c r="AY2488" s="116" t="s">
        <v>4660</v>
      </c>
      <c r="AZ2488" s="116" t="s">
        <v>4661</v>
      </c>
      <c r="BA2488" s="116" t="str">
        <f t="shared" si="479"/>
        <v>RTV</v>
      </c>
    </row>
    <row r="2489" spans="48:53" hidden="1" x14ac:dyDescent="0.2">
      <c r="AV2489" s="115" t="str">
        <f t="shared" si="478"/>
        <v>RTVCAVENDISH UNIT</v>
      </c>
      <c r="AW2489" s="116" t="s">
        <v>4651</v>
      </c>
      <c r="AX2489" s="116" t="s">
        <v>4652</v>
      </c>
      <c r="AY2489" s="116" t="s">
        <v>4651</v>
      </c>
      <c r="AZ2489" s="116" t="s">
        <v>4652</v>
      </c>
      <c r="BA2489" s="116" t="str">
        <f t="shared" si="479"/>
        <v>RTV</v>
      </c>
    </row>
    <row r="2490" spans="48:53" hidden="1" x14ac:dyDescent="0.2">
      <c r="AV2490" s="115" t="str">
        <f t="shared" si="478"/>
        <v>RTVCAVENDISH UNIT / MHMB</v>
      </c>
      <c r="AW2490" s="116" t="s">
        <v>4676</v>
      </c>
      <c r="AX2490" s="116" t="s">
        <v>4677</v>
      </c>
      <c r="AY2490" s="116" t="s">
        <v>4676</v>
      </c>
      <c r="AZ2490" s="116" t="s">
        <v>4677</v>
      </c>
      <c r="BA2490" s="116" t="str">
        <f t="shared" si="479"/>
        <v>RTV</v>
      </c>
    </row>
    <row r="2491" spans="48:53" hidden="1" x14ac:dyDescent="0.2">
      <c r="AV2491" s="115" t="str">
        <f t="shared" si="478"/>
        <v>RTVECT SUITE</v>
      </c>
      <c r="AW2491" s="116" t="s">
        <v>4631</v>
      </c>
      <c r="AX2491" s="116" t="s">
        <v>4632</v>
      </c>
      <c r="AY2491" s="116" t="s">
        <v>4631</v>
      </c>
      <c r="AZ2491" s="116" t="s">
        <v>4632</v>
      </c>
      <c r="BA2491" s="116" t="str">
        <f t="shared" si="479"/>
        <v>RTV</v>
      </c>
    </row>
    <row r="2492" spans="48:53" hidden="1" x14ac:dyDescent="0.2">
      <c r="AV2492" s="115" t="str">
        <f t="shared" si="478"/>
        <v>RTVFAIRHAVEN YOUNG PEOPLES UNIT</v>
      </c>
      <c r="AW2492" s="116" t="s">
        <v>4678</v>
      </c>
      <c r="AX2492" s="116" t="s">
        <v>4679</v>
      </c>
      <c r="AY2492" s="116" t="s">
        <v>4678</v>
      </c>
      <c r="AZ2492" s="116" t="s">
        <v>4679</v>
      </c>
      <c r="BA2492" s="116" t="str">
        <f t="shared" si="479"/>
        <v>RTV</v>
      </c>
    </row>
    <row r="2493" spans="48:53" hidden="1" x14ac:dyDescent="0.2">
      <c r="AV2493" s="115" t="str">
        <f t="shared" si="478"/>
        <v>RTVHAZELMERE UNIT</v>
      </c>
      <c r="AW2493" s="116" t="s">
        <v>4639</v>
      </c>
      <c r="AX2493" s="116" t="s">
        <v>4640</v>
      </c>
      <c r="AY2493" s="116" t="s">
        <v>4639</v>
      </c>
      <c r="AZ2493" s="116" t="s">
        <v>4640</v>
      </c>
      <c r="BA2493" s="116" t="str">
        <f t="shared" si="479"/>
        <v>RTV</v>
      </c>
    </row>
    <row r="2494" spans="48:53" hidden="1" x14ac:dyDescent="0.2">
      <c r="AV2494" s="115" t="str">
        <f t="shared" si="478"/>
        <v>RTVHOLDENBROOK UNIT</v>
      </c>
      <c r="AW2494" s="116" t="s">
        <v>4641</v>
      </c>
      <c r="AX2494" s="116" t="s">
        <v>4642</v>
      </c>
      <c r="AY2494" s="116" t="s">
        <v>4641</v>
      </c>
      <c r="AZ2494" s="116" t="s">
        <v>4642</v>
      </c>
      <c r="BA2494" s="116" t="str">
        <f t="shared" si="479"/>
        <v>RTV</v>
      </c>
    </row>
    <row r="2495" spans="48:53" hidden="1" x14ac:dyDescent="0.2">
      <c r="AV2495" s="115" t="str">
        <f t="shared" si="478"/>
        <v>RTVHOLLINS PARK</v>
      </c>
      <c r="AW2495" s="116" t="s">
        <v>4627</v>
      </c>
      <c r="AX2495" s="116" t="s">
        <v>4628</v>
      </c>
      <c r="AY2495" s="116" t="s">
        <v>4627</v>
      </c>
      <c r="AZ2495" s="116" t="s">
        <v>4628</v>
      </c>
      <c r="BA2495" s="116" t="str">
        <f t="shared" si="479"/>
        <v>RTV</v>
      </c>
    </row>
    <row r="2496" spans="48:53" hidden="1" x14ac:dyDescent="0.2">
      <c r="AV2496" s="115" t="str">
        <f t="shared" si="478"/>
        <v>RTVHOLLINS PARK HOSPITAL OLDER PERSONS</v>
      </c>
      <c r="AW2496" s="116" t="s">
        <v>4629</v>
      </c>
      <c r="AX2496" s="116" t="s">
        <v>4630</v>
      </c>
      <c r="AY2496" s="116" t="s">
        <v>4629</v>
      </c>
      <c r="AZ2496" s="116" t="s">
        <v>4630</v>
      </c>
      <c r="BA2496" s="116" t="str">
        <f t="shared" si="479"/>
        <v>RTV</v>
      </c>
    </row>
    <row r="2497" spans="48:53" hidden="1" x14ac:dyDescent="0.2">
      <c r="AV2497" s="115" t="str">
        <f t="shared" si="478"/>
        <v>RTVKIRKBY HEALTH SUITE</v>
      </c>
      <c r="AW2497" s="116" t="s">
        <v>4670</v>
      </c>
      <c r="AX2497" s="116" t="s">
        <v>4671</v>
      </c>
      <c r="AY2497" s="116" t="s">
        <v>4670</v>
      </c>
      <c r="AZ2497" s="116" t="s">
        <v>4671</v>
      </c>
      <c r="BA2497" s="116" t="str">
        <f t="shared" si="479"/>
        <v>RTV</v>
      </c>
    </row>
    <row r="2498" spans="48:53" hidden="1" x14ac:dyDescent="0.2">
      <c r="AV2498" s="115" t="str">
        <f t="shared" si="478"/>
        <v>RTVLAKESIDE UNIT</v>
      </c>
      <c r="AW2498" s="116" t="s">
        <v>4653</v>
      </c>
      <c r="AX2498" s="116" t="s">
        <v>3565</v>
      </c>
      <c r="AY2498" s="116" t="s">
        <v>4653</v>
      </c>
      <c r="AZ2498" s="116" t="s">
        <v>3565</v>
      </c>
      <c r="BA2498" s="116" t="str">
        <f t="shared" si="479"/>
        <v>RTV</v>
      </c>
    </row>
    <row r="2499" spans="48:53" hidden="1" x14ac:dyDescent="0.2">
      <c r="AV2499" s="115" t="str">
        <f t="shared" si="478"/>
        <v>RTVLAKESIDE UNIT / MHMB</v>
      </c>
      <c r="AW2499" s="116" t="s">
        <v>4674</v>
      </c>
      <c r="AX2499" s="116" t="s">
        <v>4675</v>
      </c>
      <c r="AY2499" s="116" t="s">
        <v>4674</v>
      </c>
      <c r="AZ2499" s="116" t="s">
        <v>4675</v>
      </c>
      <c r="BA2499" s="116" t="str">
        <f t="shared" si="479"/>
        <v>RTV</v>
      </c>
    </row>
    <row r="2500" spans="48:53" hidden="1" x14ac:dyDescent="0.2">
      <c r="AV2500" s="115" t="str">
        <f t="shared" si="478"/>
        <v>RTVLINDAMERE UNIT</v>
      </c>
      <c r="AW2500" s="116" t="s">
        <v>4643</v>
      </c>
      <c r="AX2500" s="116" t="s">
        <v>4644</v>
      </c>
      <c r="AY2500" s="116" t="s">
        <v>4643</v>
      </c>
      <c r="AZ2500" s="116" t="s">
        <v>4644</v>
      </c>
      <c r="BA2500" s="116" t="str">
        <f t="shared" si="479"/>
        <v>RTV</v>
      </c>
    </row>
    <row r="2501" spans="48:53" hidden="1" x14ac:dyDescent="0.2">
      <c r="AV2501" s="115" t="str">
        <f t="shared" si="478"/>
        <v>RTVLONGVIEW PCRC</v>
      </c>
      <c r="AW2501" s="116" t="s">
        <v>4680</v>
      </c>
      <c r="AX2501" s="116" t="s">
        <v>4681</v>
      </c>
      <c r="AY2501" s="116" t="s">
        <v>4680</v>
      </c>
      <c r="AZ2501" s="116" t="s">
        <v>4681</v>
      </c>
      <c r="BA2501" s="116" t="str">
        <f t="shared" si="479"/>
        <v>RTV</v>
      </c>
    </row>
    <row r="2502" spans="48:53" hidden="1" x14ac:dyDescent="0.2">
      <c r="AV2502" s="115" t="str">
        <f t="shared" si="478"/>
        <v>RTVMANOR FARM PCRC</v>
      </c>
      <c r="AW2502" s="116" t="s">
        <v>4682</v>
      </c>
      <c r="AX2502" s="116" t="s">
        <v>4683</v>
      </c>
      <c r="AY2502" s="116" t="s">
        <v>4682</v>
      </c>
      <c r="AZ2502" s="116" t="s">
        <v>4683</v>
      </c>
      <c r="BA2502" s="116" t="str">
        <f t="shared" si="479"/>
        <v>RTV</v>
      </c>
    </row>
    <row r="2503" spans="48:53" hidden="1" x14ac:dyDescent="0.2">
      <c r="AV2503" s="115" t="str">
        <f t="shared" si="478"/>
        <v>RTVMASEFIELD SUITE</v>
      </c>
      <c r="AW2503" s="116" t="s">
        <v>4658</v>
      </c>
      <c r="AX2503" s="116" t="s">
        <v>4659</v>
      </c>
      <c r="AY2503" s="116" t="s">
        <v>4658</v>
      </c>
      <c r="AZ2503" s="116" t="s">
        <v>4659</v>
      </c>
      <c r="BA2503" s="116" t="str">
        <f t="shared" si="479"/>
        <v>RTV</v>
      </c>
    </row>
    <row r="2504" spans="48:53" hidden="1" x14ac:dyDescent="0.2">
      <c r="AV2504" s="115" t="str">
        <f t="shared" si="478"/>
        <v>RTVMEADOW PARK INDEPENDENT HOSPITAL</v>
      </c>
      <c r="AW2504" s="116" t="s">
        <v>4668</v>
      </c>
      <c r="AX2504" s="116" t="s">
        <v>4669</v>
      </c>
      <c r="AY2504" s="116" t="s">
        <v>4668</v>
      </c>
      <c r="AZ2504" s="116" t="s">
        <v>4669</v>
      </c>
      <c r="BA2504" s="116" t="str">
        <f t="shared" si="479"/>
        <v>RTV</v>
      </c>
    </row>
    <row r="2505" spans="48:53" hidden="1" x14ac:dyDescent="0.2">
      <c r="AV2505" s="115" t="str">
        <f t="shared" si="478"/>
        <v>RTVNEWTON COMMUNITY HOSPITAL</v>
      </c>
      <c r="AW2505" s="116" t="s">
        <v>4633</v>
      </c>
      <c r="AX2505" s="116" t="s">
        <v>4634</v>
      </c>
      <c r="AY2505" s="116" t="s">
        <v>4633</v>
      </c>
      <c r="AZ2505" s="116" t="s">
        <v>4634</v>
      </c>
      <c r="BA2505" s="116" t="str">
        <f t="shared" si="479"/>
        <v>RTV</v>
      </c>
    </row>
    <row r="2506" spans="48:53" hidden="1" x14ac:dyDescent="0.2">
      <c r="AV2506" s="115" t="str">
        <f t="shared" si="478"/>
        <v>RTVNORTH HUYTON PCRC</v>
      </c>
      <c r="AW2506" s="116" t="s">
        <v>4684</v>
      </c>
      <c r="AX2506" s="116" t="s">
        <v>4685</v>
      </c>
      <c r="AY2506" s="116" t="s">
        <v>4684</v>
      </c>
      <c r="AZ2506" s="116" t="s">
        <v>4685</v>
      </c>
      <c r="BA2506" s="116" t="str">
        <f t="shared" si="479"/>
        <v>RTV</v>
      </c>
    </row>
    <row r="2507" spans="48:53" hidden="1" x14ac:dyDescent="0.2">
      <c r="AV2507" s="115" t="str">
        <f t="shared" si="478"/>
        <v>RTVORFORD JUBILEE PARK</v>
      </c>
      <c r="AW2507" s="116" t="s">
        <v>4686</v>
      </c>
      <c r="AX2507" s="116" t="s">
        <v>4687</v>
      </c>
      <c r="AY2507" s="116" t="s">
        <v>4686</v>
      </c>
      <c r="AZ2507" s="116" t="s">
        <v>4687</v>
      </c>
      <c r="BA2507" s="116" t="str">
        <f t="shared" si="479"/>
        <v>RTV</v>
      </c>
    </row>
    <row r="2508" spans="48:53" hidden="1" x14ac:dyDescent="0.2">
      <c r="AV2508" s="115" t="str">
        <f t="shared" si="478"/>
        <v>RTVPENNINGTON UNIT</v>
      </c>
      <c r="AW2508" s="116" t="s">
        <v>4645</v>
      </c>
      <c r="AX2508" s="116" t="s">
        <v>4646</v>
      </c>
      <c r="AY2508" s="116" t="s">
        <v>4645</v>
      </c>
      <c r="AZ2508" s="116" t="s">
        <v>4646</v>
      </c>
      <c r="BA2508" s="116" t="str">
        <f t="shared" si="479"/>
        <v>RTV</v>
      </c>
    </row>
    <row r="2509" spans="48:53" hidden="1" x14ac:dyDescent="0.2">
      <c r="AV2509" s="115" t="str">
        <f t="shared" si="478"/>
        <v>RTVREDBANK COMMUNITY HOME</v>
      </c>
      <c r="AW2509" s="116" t="s">
        <v>4662</v>
      </c>
      <c r="AX2509" s="116" t="s">
        <v>4663</v>
      </c>
      <c r="AY2509" s="116" t="s">
        <v>4662</v>
      </c>
      <c r="AZ2509" s="116" t="s">
        <v>4663</v>
      </c>
      <c r="BA2509" s="116" t="str">
        <f t="shared" si="479"/>
        <v>RTV</v>
      </c>
    </row>
    <row r="2510" spans="48:53" hidden="1" x14ac:dyDescent="0.2">
      <c r="AV2510" s="115" t="str">
        <f t="shared" si="478"/>
        <v>RTVRIVINGTON UNIT</v>
      </c>
      <c r="AW2510" s="116" t="s">
        <v>4647</v>
      </c>
      <c r="AX2510" s="116" t="s">
        <v>4648</v>
      </c>
      <c r="AY2510" s="116" t="s">
        <v>4647</v>
      </c>
      <c r="AZ2510" s="116" t="s">
        <v>4648</v>
      </c>
      <c r="BA2510" s="116" t="str">
        <f t="shared" si="479"/>
        <v>RTV</v>
      </c>
    </row>
    <row r="2511" spans="48:53" hidden="1" x14ac:dyDescent="0.2">
      <c r="AV2511" s="115" t="str">
        <f t="shared" si="478"/>
        <v>RTVSEPHTON UNIT</v>
      </c>
      <c r="AW2511" s="116" t="s">
        <v>4649</v>
      </c>
      <c r="AX2511" s="116" t="s">
        <v>4650</v>
      </c>
      <c r="AY2511" s="116" t="s">
        <v>4649</v>
      </c>
      <c r="AZ2511" s="116" t="s">
        <v>4650</v>
      </c>
      <c r="BA2511" s="116" t="str">
        <f t="shared" si="479"/>
        <v>RTV</v>
      </c>
    </row>
    <row r="2512" spans="48:53" hidden="1" x14ac:dyDescent="0.2">
      <c r="AV2512" s="115" t="str">
        <f t="shared" si="478"/>
        <v>RTVST HELENS HOSPITAL</v>
      </c>
      <c r="AW2512" s="116" t="s">
        <v>4656</v>
      </c>
      <c r="AX2512" s="116" t="s">
        <v>4657</v>
      </c>
      <c r="AY2512" s="116" t="s">
        <v>4656</v>
      </c>
      <c r="AZ2512" s="116" t="s">
        <v>4657</v>
      </c>
      <c r="BA2512" s="116" t="str">
        <f t="shared" si="479"/>
        <v>RTV</v>
      </c>
    </row>
    <row r="2513" spans="48:53" hidden="1" x14ac:dyDescent="0.2">
      <c r="AV2513" s="115" t="str">
        <f t="shared" si="478"/>
        <v>RTVSTEPHENSON SUITE - WHISTON HOSPITAL</v>
      </c>
      <c r="AW2513" s="116" t="s">
        <v>4635</v>
      </c>
      <c r="AX2513" s="116" t="s">
        <v>4636</v>
      </c>
      <c r="AY2513" s="116" t="s">
        <v>4635</v>
      </c>
      <c r="AZ2513" s="116" t="s">
        <v>4636</v>
      </c>
      <c r="BA2513" s="116" t="str">
        <f t="shared" si="479"/>
        <v>RTV</v>
      </c>
    </row>
    <row r="2514" spans="48:53" hidden="1" x14ac:dyDescent="0.2">
      <c r="AV2514" s="115" t="str">
        <f t="shared" si="478"/>
        <v>RTVSTEWART DAY HOSPITAL</v>
      </c>
      <c r="AW2514" s="116" t="s">
        <v>4637</v>
      </c>
      <c r="AX2514" s="116" t="s">
        <v>4638</v>
      </c>
      <c r="AY2514" s="116" t="s">
        <v>4637</v>
      </c>
      <c r="AZ2514" s="116" t="s">
        <v>4638</v>
      </c>
      <c r="BA2514" s="116" t="str">
        <f t="shared" si="479"/>
        <v>RTV</v>
      </c>
    </row>
    <row r="2515" spans="48:53" hidden="1" x14ac:dyDescent="0.2">
      <c r="AV2515" s="115" t="str">
        <f t="shared" si="478"/>
        <v>RTVTHE OLD QUAYS</v>
      </c>
      <c r="AW2515" s="116" t="s">
        <v>4664</v>
      </c>
      <c r="AX2515" s="116" t="s">
        <v>4665</v>
      </c>
      <c r="AY2515" s="116" t="s">
        <v>4664</v>
      </c>
      <c r="AZ2515" s="116" t="s">
        <v>4665</v>
      </c>
      <c r="BA2515" s="116" t="str">
        <f t="shared" si="479"/>
        <v>RTV</v>
      </c>
    </row>
    <row r="2516" spans="48:53" hidden="1" x14ac:dyDescent="0.2">
      <c r="AV2516" s="115" t="str">
        <f t="shared" si="478"/>
        <v>RTVWEAVER LODGE INDEPENDENT HOSPITAL</v>
      </c>
      <c r="AW2516" s="116" t="s">
        <v>4666</v>
      </c>
      <c r="AX2516" s="116" t="s">
        <v>4667</v>
      </c>
      <c r="AY2516" s="116" t="s">
        <v>4666</v>
      </c>
      <c r="AZ2516" s="116" t="s">
        <v>4667</v>
      </c>
      <c r="BA2516" s="116" t="str">
        <f t="shared" si="479"/>
        <v>RTV</v>
      </c>
    </row>
    <row r="2517" spans="48:53" hidden="1" x14ac:dyDescent="0.2">
      <c r="AV2517" s="115" t="str">
        <f t="shared" si="478"/>
        <v>RTVWHISTON HOSPITAL</v>
      </c>
      <c r="AW2517" s="116" t="s">
        <v>4654</v>
      </c>
      <c r="AX2517" s="116" t="s">
        <v>4655</v>
      </c>
      <c r="AY2517" s="116" t="s">
        <v>4654</v>
      </c>
      <c r="AZ2517" s="116" t="s">
        <v>4655</v>
      </c>
      <c r="BA2517" s="116" t="str">
        <f t="shared" si="479"/>
        <v>RTV</v>
      </c>
    </row>
    <row r="2518" spans="48:53" hidden="1" x14ac:dyDescent="0.2">
      <c r="AV2518" s="115" t="str">
        <f t="shared" si="478"/>
        <v>RTXFURNESS GENERAL HOSPITAL - RTXBU</v>
      </c>
      <c r="AW2518" s="116" t="s">
        <v>400</v>
      </c>
      <c r="AX2518" s="116" t="s">
        <v>10597</v>
      </c>
      <c r="AY2518" s="116" t="s">
        <v>400</v>
      </c>
      <c r="AZ2518" s="116" t="s">
        <v>9623</v>
      </c>
      <c r="BA2518" s="116" t="str">
        <f t="shared" si="479"/>
        <v>RTX</v>
      </c>
    </row>
    <row r="2519" spans="48:53" hidden="1" x14ac:dyDescent="0.2">
      <c r="AV2519" s="115" t="str">
        <f t="shared" si="478"/>
        <v>RTXMILLOM HOSPITAL - RTXKM</v>
      </c>
      <c r="AW2519" s="116" t="s">
        <v>401</v>
      </c>
      <c r="AX2519" s="116" t="s">
        <v>10598</v>
      </c>
      <c r="AY2519" s="116" t="s">
        <v>401</v>
      </c>
      <c r="AZ2519" s="116" t="s">
        <v>3719</v>
      </c>
      <c r="BA2519" s="116" t="str">
        <f t="shared" si="479"/>
        <v>RTX</v>
      </c>
    </row>
    <row r="2520" spans="48:53" hidden="1" x14ac:dyDescent="0.2">
      <c r="AV2520" s="115" t="str">
        <f t="shared" si="478"/>
        <v>RTXQUEEN VICTORIA HOSPITAL - RTX01</v>
      </c>
      <c r="AW2520" s="116" t="s">
        <v>402</v>
      </c>
      <c r="AX2520" s="116" t="s">
        <v>10599</v>
      </c>
      <c r="AY2520" s="116" t="s">
        <v>402</v>
      </c>
      <c r="AZ2520" s="116" t="s">
        <v>2829</v>
      </c>
      <c r="BA2520" s="116" t="str">
        <f t="shared" si="479"/>
        <v>RTX</v>
      </c>
    </row>
    <row r="2521" spans="48:53" hidden="1" x14ac:dyDescent="0.2">
      <c r="AV2521" s="115" t="str">
        <f t="shared" si="478"/>
        <v>RTXROYAL LANCASTER INFIRMARY - RTX02</v>
      </c>
      <c r="AW2521" s="116" t="s">
        <v>403</v>
      </c>
      <c r="AX2521" s="116" t="s">
        <v>10600</v>
      </c>
      <c r="AY2521" s="116" t="s">
        <v>403</v>
      </c>
      <c r="AZ2521" s="116" t="s">
        <v>5416</v>
      </c>
      <c r="BA2521" s="116" t="str">
        <f t="shared" si="479"/>
        <v>RTX</v>
      </c>
    </row>
    <row r="2522" spans="48:53" hidden="1" x14ac:dyDescent="0.2">
      <c r="AV2522" s="115" t="str">
        <f t="shared" si="478"/>
        <v>RTXWESTMORLAND GENERAL HOSPITAL - RTXBW</v>
      </c>
      <c r="AW2522" s="116" t="s">
        <v>903</v>
      </c>
      <c r="AX2522" s="116" t="s">
        <v>10601</v>
      </c>
      <c r="AY2522" s="116" t="s">
        <v>903</v>
      </c>
      <c r="AZ2522" s="116" t="s">
        <v>3772</v>
      </c>
      <c r="BA2522" s="116" t="str">
        <f t="shared" si="479"/>
        <v>RTX</v>
      </c>
    </row>
    <row r="2523" spans="48:53" hidden="1" x14ac:dyDescent="0.2">
      <c r="AV2523" s="115" t="str">
        <f t="shared" si="478"/>
        <v>RV3  3 BEATRICE PLACE</v>
      </c>
      <c r="AW2523" s="116" t="s">
        <v>8582</v>
      </c>
      <c r="AX2523" s="116" t="s">
        <v>8583</v>
      </c>
      <c r="AY2523" s="116" t="s">
        <v>8582</v>
      </c>
      <c r="AZ2523" s="116" t="s">
        <v>8583</v>
      </c>
      <c r="BA2523" s="116" t="str">
        <f t="shared" si="479"/>
        <v>RV3</v>
      </c>
    </row>
    <row r="2524" spans="48:53" hidden="1" x14ac:dyDescent="0.2">
      <c r="AV2524" s="115" t="str">
        <f t="shared" si="478"/>
        <v>RV3  7A WOODFIELD ROAD</v>
      </c>
      <c r="AW2524" s="116" t="s">
        <v>8588</v>
      </c>
      <c r="AX2524" s="116" t="s">
        <v>9624</v>
      </c>
      <c r="AY2524" s="116" t="s">
        <v>8588</v>
      </c>
      <c r="AZ2524" s="116" t="s">
        <v>9624</v>
      </c>
      <c r="BA2524" s="116" t="str">
        <f t="shared" si="479"/>
        <v>RV3</v>
      </c>
    </row>
    <row r="2525" spans="48:53" hidden="1" x14ac:dyDescent="0.2">
      <c r="AV2525" s="115" t="str">
        <f t="shared" si="478"/>
        <v>RV3  KINGSBURY CHILD &amp; FAMILY CENTRE</v>
      </c>
      <c r="AW2525" s="116" t="s">
        <v>8578</v>
      </c>
      <c r="AX2525" s="116" t="s">
        <v>8579</v>
      </c>
      <c r="AY2525" s="116" t="s">
        <v>8578</v>
      </c>
      <c r="AZ2525" s="116" t="s">
        <v>8579</v>
      </c>
      <c r="BA2525" s="116" t="str">
        <f t="shared" si="479"/>
        <v>RV3</v>
      </c>
    </row>
    <row r="2526" spans="48:53" hidden="1" x14ac:dyDescent="0.2">
      <c r="AV2526" s="115" t="str">
        <f t="shared" si="478"/>
        <v>RV3  OAKWOOD HOUSE</v>
      </c>
      <c r="AW2526" s="116" t="s">
        <v>9020</v>
      </c>
      <c r="AX2526" s="116" t="s">
        <v>8591</v>
      </c>
      <c r="AY2526" s="116" t="s">
        <v>9020</v>
      </c>
      <c r="AZ2526" s="116" t="s">
        <v>8591</v>
      </c>
      <c r="BA2526" s="116" t="str">
        <f t="shared" si="479"/>
        <v>RV3</v>
      </c>
    </row>
    <row r="2527" spans="48:53" hidden="1" x14ac:dyDescent="0.2">
      <c r="AV2527" s="115" t="str">
        <f t="shared" si="478"/>
        <v>RV3  PARK ROYAL CENTRE FOR MENTAL HEALTH</v>
      </c>
      <c r="AW2527" s="116" t="s">
        <v>8580</v>
      </c>
      <c r="AX2527" s="116" t="s">
        <v>8581</v>
      </c>
      <c r="AY2527" s="116" t="s">
        <v>8580</v>
      </c>
      <c r="AZ2527" s="116" t="s">
        <v>8581</v>
      </c>
      <c r="BA2527" s="116" t="str">
        <f t="shared" si="479"/>
        <v>RV3</v>
      </c>
    </row>
    <row r="2528" spans="48:53" hidden="1" x14ac:dyDescent="0.2">
      <c r="AV2528" s="115" t="str">
        <f t="shared" si="478"/>
        <v>RV3  ROSEDALE COURT</v>
      </c>
      <c r="AW2528" s="116" t="s">
        <v>8584</v>
      </c>
      <c r="AX2528" s="116" t="s">
        <v>8585</v>
      </c>
      <c r="AY2528" s="116" t="s">
        <v>8584</v>
      </c>
      <c r="AZ2528" s="116" t="s">
        <v>8585</v>
      </c>
      <c r="BA2528" s="116" t="str">
        <f t="shared" si="479"/>
        <v>RV3</v>
      </c>
    </row>
    <row r="2529" spans="48:53" hidden="1" x14ac:dyDescent="0.2">
      <c r="AV2529" s="115" t="str">
        <f t="shared" si="478"/>
        <v>RV3  THE BUTTERWORTH CENTRE</v>
      </c>
      <c r="AW2529" s="116" t="s">
        <v>8586</v>
      </c>
      <c r="AX2529" s="116" t="s">
        <v>8587</v>
      </c>
      <c r="AY2529" s="116" t="s">
        <v>8586</v>
      </c>
      <c r="AZ2529" s="116" t="s">
        <v>8587</v>
      </c>
      <c r="BA2529" s="116" t="str">
        <f t="shared" si="479"/>
        <v>RV3</v>
      </c>
    </row>
    <row r="2530" spans="48:53" hidden="1" x14ac:dyDescent="0.2">
      <c r="AV2530" s="115" t="str">
        <f t="shared" si="478"/>
        <v>RV3  THE CAMPBELL CENTRE</v>
      </c>
      <c r="AW2530" s="116" t="s">
        <v>8589</v>
      </c>
      <c r="AX2530" s="116" t="s">
        <v>8590</v>
      </c>
      <c r="AY2530" s="116" t="s">
        <v>8589</v>
      </c>
      <c r="AZ2530" s="116" t="s">
        <v>8590</v>
      </c>
      <c r="BA2530" s="116" t="str">
        <f t="shared" si="479"/>
        <v>RV3</v>
      </c>
    </row>
    <row r="2531" spans="48:53" hidden="1" x14ac:dyDescent="0.2">
      <c r="AV2531" s="115" t="str">
        <f t="shared" si="478"/>
        <v>RV3ACRC</v>
      </c>
      <c r="AW2531" s="116" t="s">
        <v>1246</v>
      </c>
      <c r="AX2531" s="116" t="s">
        <v>1247</v>
      </c>
      <c r="AY2531" s="116" t="s">
        <v>1246</v>
      </c>
      <c r="AZ2531" s="116" t="s">
        <v>1247</v>
      </c>
      <c r="BA2531" s="116" t="str">
        <f t="shared" si="479"/>
        <v>RV3</v>
      </c>
    </row>
    <row r="2532" spans="48:53" hidden="1" x14ac:dyDescent="0.2">
      <c r="AV2532" s="115" t="str">
        <f t="shared" si="478"/>
        <v>RV3ASTI</v>
      </c>
      <c r="AW2532" s="116" t="s">
        <v>1283</v>
      </c>
      <c r="AX2532" s="116" t="s">
        <v>1284</v>
      </c>
      <c r="AY2532" s="116" t="s">
        <v>1283</v>
      </c>
      <c r="AZ2532" s="116" t="s">
        <v>1284</v>
      </c>
      <c r="BA2532" s="116" t="str">
        <f t="shared" si="479"/>
        <v>RV3</v>
      </c>
    </row>
    <row r="2533" spans="48:53" hidden="1" x14ac:dyDescent="0.2">
      <c r="AV2533" s="115" t="str">
        <f t="shared" si="478"/>
        <v>RV3BLETCHLEY THERAPY UNIT</v>
      </c>
      <c r="AW2533" s="116" t="s">
        <v>1281</v>
      </c>
      <c r="AX2533" s="116" t="s">
        <v>1282</v>
      </c>
      <c r="AY2533" s="116" t="s">
        <v>1281</v>
      </c>
      <c r="AZ2533" s="116" t="s">
        <v>1282</v>
      </c>
      <c r="BA2533" s="116" t="str">
        <f t="shared" si="479"/>
        <v>RV3</v>
      </c>
    </row>
    <row r="2534" spans="48:53" hidden="1" x14ac:dyDescent="0.2">
      <c r="AV2534" s="115" t="str">
        <f t="shared" si="478"/>
        <v>RV3CHELSEA &amp; WESTMINSTER HOSPITAL</v>
      </c>
      <c r="AW2534" s="116" t="s">
        <v>1230</v>
      </c>
      <c r="AX2534" s="116" t="s">
        <v>1231</v>
      </c>
      <c r="AY2534" s="116" t="s">
        <v>1230</v>
      </c>
      <c r="AZ2534" s="116" t="s">
        <v>1231</v>
      </c>
      <c r="BA2534" s="116" t="str">
        <f t="shared" si="479"/>
        <v>RV3</v>
      </c>
    </row>
    <row r="2535" spans="48:53" hidden="1" x14ac:dyDescent="0.2">
      <c r="AV2535" s="115" t="str">
        <f t="shared" si="478"/>
        <v>RV3CHILD &amp; ADOLESCENT PSYCHIATRY</v>
      </c>
      <c r="AW2535" s="116" t="s">
        <v>1300</v>
      </c>
      <c r="AX2535" s="116" t="s">
        <v>1301</v>
      </c>
      <c r="AY2535" s="116" t="s">
        <v>1300</v>
      </c>
      <c r="AZ2535" s="116" t="s">
        <v>1301</v>
      </c>
      <c r="BA2535" s="116" t="str">
        <f t="shared" si="479"/>
        <v>RV3</v>
      </c>
    </row>
    <row r="2536" spans="48:53" hidden="1" x14ac:dyDescent="0.2">
      <c r="AV2536" s="115" t="str">
        <f t="shared" si="478"/>
        <v>RV3CRAVEN PARK</v>
      </c>
      <c r="AW2536" s="116" t="s">
        <v>1240</v>
      </c>
      <c r="AX2536" s="116" t="s">
        <v>1241</v>
      </c>
      <c r="AY2536" s="116" t="s">
        <v>1240</v>
      </c>
      <c r="AZ2536" s="116" t="s">
        <v>1241</v>
      </c>
      <c r="BA2536" s="116" t="str">
        <f t="shared" si="479"/>
        <v>RV3</v>
      </c>
    </row>
    <row r="2537" spans="48:53" hidden="1" x14ac:dyDescent="0.2">
      <c r="AV2537" s="115" t="str">
        <f t="shared" si="478"/>
        <v>RV3EAST RECOVERY</v>
      </c>
      <c r="AW2537" s="116" t="s">
        <v>1279</v>
      </c>
      <c r="AX2537" s="116" t="s">
        <v>1280</v>
      </c>
      <c r="AY2537" s="116" t="s">
        <v>1279</v>
      </c>
      <c r="AZ2537" s="116" t="s">
        <v>1280</v>
      </c>
      <c r="BA2537" s="116" t="str">
        <f t="shared" si="479"/>
        <v>RV3</v>
      </c>
    </row>
    <row r="2538" spans="48:53" hidden="1" x14ac:dyDescent="0.2">
      <c r="AV2538" s="115" t="str">
        <f t="shared" si="478"/>
        <v>RV3EAST RECOVERY</v>
      </c>
      <c r="AW2538" s="116" t="s">
        <v>1285</v>
      </c>
      <c r="AX2538" s="116" t="s">
        <v>1280</v>
      </c>
      <c r="AY2538" s="116" t="s">
        <v>1285</v>
      </c>
      <c r="AZ2538" s="116" t="s">
        <v>1280</v>
      </c>
      <c r="BA2538" s="116" t="str">
        <f t="shared" si="479"/>
        <v>RV3</v>
      </c>
    </row>
    <row r="2539" spans="48:53" hidden="1" x14ac:dyDescent="0.2">
      <c r="AV2539" s="115" t="str">
        <f t="shared" si="478"/>
        <v>RV3ENFIELD COMMUNITY LD</v>
      </c>
      <c r="AW2539" s="116" t="s">
        <v>1262</v>
      </c>
      <c r="AX2539" s="116" t="s">
        <v>1263</v>
      </c>
      <c r="AY2539" s="116" t="s">
        <v>1262</v>
      </c>
      <c r="AZ2539" s="116" t="s">
        <v>1263</v>
      </c>
      <c r="BA2539" s="116" t="str">
        <f t="shared" si="479"/>
        <v>RV3</v>
      </c>
    </row>
    <row r="2540" spans="48:53" hidden="1" x14ac:dyDescent="0.2">
      <c r="AV2540" s="115" t="str">
        <f t="shared" si="478"/>
        <v>RV3FAIRLIGHT AVENUE COMMUNITY REHABILITATION UNIT</v>
      </c>
      <c r="AW2540" s="116" t="s">
        <v>1226</v>
      </c>
      <c r="AX2540" s="116" t="s">
        <v>1227</v>
      </c>
      <c r="AY2540" s="116" t="s">
        <v>1226</v>
      </c>
      <c r="AZ2540" s="116" t="s">
        <v>1227</v>
      </c>
      <c r="BA2540" s="116" t="str">
        <f t="shared" si="479"/>
        <v>RV3</v>
      </c>
    </row>
    <row r="2541" spans="48:53" hidden="1" x14ac:dyDescent="0.2">
      <c r="AV2541" s="115" t="str">
        <f t="shared" si="478"/>
        <v>RV3GREENVIEW</v>
      </c>
      <c r="AW2541" s="116" t="s">
        <v>1258</v>
      </c>
      <c r="AX2541" s="116" t="s">
        <v>1259</v>
      </c>
      <c r="AY2541" s="116" t="s">
        <v>1258</v>
      </c>
      <c r="AZ2541" s="116" t="s">
        <v>1259</v>
      </c>
      <c r="BA2541" s="116" t="str">
        <f t="shared" si="479"/>
        <v>RV3</v>
      </c>
    </row>
    <row r="2542" spans="48:53" hidden="1" x14ac:dyDescent="0.2">
      <c r="AV2542" s="115" t="str">
        <f t="shared" si="478"/>
        <v>RV3HILLINGDON HOSPITAL</v>
      </c>
      <c r="AW2542" s="116" t="s">
        <v>1248</v>
      </c>
      <c r="AX2542" s="116" t="s">
        <v>1249</v>
      </c>
      <c r="AY2542" s="116" t="s">
        <v>1248</v>
      </c>
      <c r="AZ2542" s="116" t="s">
        <v>1249</v>
      </c>
      <c r="BA2542" s="116" t="str">
        <f t="shared" si="479"/>
        <v>RV3</v>
      </c>
    </row>
    <row r="2543" spans="48:53" hidden="1" x14ac:dyDescent="0.2">
      <c r="AV2543" s="115" t="str">
        <f t="shared" si="478"/>
        <v>RV3HORTON HAVEN</v>
      </c>
      <c r="AW2543" s="116" t="s">
        <v>1236</v>
      </c>
      <c r="AX2543" s="116" t="s">
        <v>1237</v>
      </c>
      <c r="AY2543" s="116" t="s">
        <v>1236</v>
      </c>
      <c r="AZ2543" s="116" t="s">
        <v>1237</v>
      </c>
      <c r="BA2543" s="116" t="str">
        <f t="shared" si="479"/>
        <v>RV3</v>
      </c>
    </row>
    <row r="2544" spans="48:53" hidden="1" x14ac:dyDescent="0.2">
      <c r="AV2544" s="115" t="str">
        <f t="shared" si="478"/>
        <v>RV3INTERMEDIATE CARE</v>
      </c>
      <c r="AW2544" s="116" t="s">
        <v>1288</v>
      </c>
      <c r="AX2544" s="116" t="s">
        <v>1289</v>
      </c>
      <c r="AY2544" s="116" t="s">
        <v>1288</v>
      </c>
      <c r="AZ2544" s="116" t="s">
        <v>1289</v>
      </c>
      <c r="BA2544" s="116" t="str">
        <f t="shared" si="479"/>
        <v>RV3</v>
      </c>
    </row>
    <row r="2545" spans="48:53" hidden="1" x14ac:dyDescent="0.2">
      <c r="AV2545" s="115" t="str">
        <f t="shared" si="478"/>
        <v>RV3ISMS WINCHESTER</v>
      </c>
      <c r="AW2545" s="116" t="s">
        <v>1275</v>
      </c>
      <c r="AX2545" s="116" t="s">
        <v>1276</v>
      </c>
      <c r="AY2545" s="116" t="s">
        <v>1275</v>
      </c>
      <c r="AZ2545" s="116" t="s">
        <v>1276</v>
      </c>
      <c r="BA2545" s="116" t="str">
        <f t="shared" si="479"/>
        <v>RV3</v>
      </c>
    </row>
    <row r="2546" spans="48:53" hidden="1" x14ac:dyDescent="0.2">
      <c r="AV2546" s="115" t="str">
        <f t="shared" si="478"/>
        <v>RV3K &amp; C COMMUNITY LD</v>
      </c>
      <c r="AW2546" s="116" t="s">
        <v>1260</v>
      </c>
      <c r="AX2546" s="116" t="s">
        <v>1261</v>
      </c>
      <c r="AY2546" s="116" t="s">
        <v>1260</v>
      </c>
      <c r="AZ2546" s="116" t="s">
        <v>1261</v>
      </c>
      <c r="BA2546" s="116" t="str">
        <f t="shared" si="479"/>
        <v>RV3</v>
      </c>
    </row>
    <row r="2547" spans="48:53" hidden="1" x14ac:dyDescent="0.2">
      <c r="AV2547" s="115" t="str">
        <f t="shared" si="478"/>
        <v>RV3KCW COMMUNITY REHAB</v>
      </c>
      <c r="AW2547" s="116" t="s">
        <v>1290</v>
      </c>
      <c r="AX2547" s="116" t="s">
        <v>1291</v>
      </c>
      <c r="AY2547" s="116" t="s">
        <v>1290</v>
      </c>
      <c r="AZ2547" s="116" t="s">
        <v>1291</v>
      </c>
      <c r="BA2547" s="116" t="str">
        <f t="shared" si="479"/>
        <v>RV3</v>
      </c>
    </row>
    <row r="2548" spans="48:53" hidden="1" x14ac:dyDescent="0.2">
      <c r="AV2548" s="115" t="str">
        <f t="shared" ref="AV2548:AV2611" si="480">CONCATENATE(LEFT(AW2548, 3),AX2548)</f>
        <v>RV3KINGSTON DAY NURSERY</v>
      </c>
      <c r="AW2548" s="116" t="s">
        <v>1296</v>
      </c>
      <c r="AX2548" s="116" t="s">
        <v>1297</v>
      </c>
      <c r="AY2548" s="116" t="s">
        <v>1296</v>
      </c>
      <c r="AZ2548" s="116" t="s">
        <v>1297</v>
      </c>
      <c r="BA2548" s="116" t="str">
        <f t="shared" ref="BA2548:BA2611" si="481">LEFT(AY2548,3)</f>
        <v>RV3</v>
      </c>
    </row>
    <row r="2549" spans="48:53" hidden="1" x14ac:dyDescent="0.2">
      <c r="AV2549" s="115" t="str">
        <f t="shared" si="480"/>
        <v>RV3KNOWLES NURSERY</v>
      </c>
      <c r="AW2549" s="116" t="s">
        <v>1302</v>
      </c>
      <c r="AX2549" s="116" t="s">
        <v>1303</v>
      </c>
      <c r="AY2549" s="116" t="s">
        <v>1302</v>
      </c>
      <c r="AZ2549" s="116" t="s">
        <v>1303</v>
      </c>
      <c r="BA2549" s="116" t="str">
        <f t="shared" si="481"/>
        <v>RV3</v>
      </c>
    </row>
    <row r="2550" spans="48:53" hidden="1" x14ac:dyDescent="0.2">
      <c r="AV2550" s="115" t="str">
        <f t="shared" si="480"/>
        <v>RV3LINDEN</v>
      </c>
      <c r="AW2550" s="116" t="s">
        <v>1308</v>
      </c>
      <c r="AX2550" s="116" t="s">
        <v>1309</v>
      </c>
      <c r="AY2550" s="116" t="s">
        <v>1308</v>
      </c>
      <c r="AZ2550" s="116" t="s">
        <v>1309</v>
      </c>
      <c r="BA2550" s="116" t="str">
        <f t="shared" si="481"/>
        <v>RV3</v>
      </c>
    </row>
    <row r="2551" spans="48:53" hidden="1" x14ac:dyDescent="0.2">
      <c r="AV2551" s="115" t="str">
        <f t="shared" si="480"/>
        <v>RV3MAX GLATT UNIT</v>
      </c>
      <c r="AW2551" s="116" t="s">
        <v>1266</v>
      </c>
      <c r="AX2551" s="116" t="s">
        <v>1267</v>
      </c>
      <c r="AY2551" s="116" t="s">
        <v>1266</v>
      </c>
      <c r="AZ2551" s="116" t="s">
        <v>1267</v>
      </c>
      <c r="BA2551" s="116" t="str">
        <f t="shared" si="481"/>
        <v>RV3</v>
      </c>
    </row>
    <row r="2552" spans="48:53" hidden="1" x14ac:dyDescent="0.2">
      <c r="AV2552" s="115" t="str">
        <f t="shared" si="480"/>
        <v>RV3MORTIMER MARKET DDU</v>
      </c>
      <c r="AW2552" s="116" t="s">
        <v>1268</v>
      </c>
      <c r="AX2552" s="116" t="s">
        <v>1269</v>
      </c>
      <c r="AY2552" s="116" t="s">
        <v>1268</v>
      </c>
      <c r="AZ2552" s="116" t="s">
        <v>1269</v>
      </c>
      <c r="BA2552" s="116" t="str">
        <f t="shared" si="481"/>
        <v>RV3</v>
      </c>
    </row>
    <row r="2553" spans="48:53" hidden="1" x14ac:dyDescent="0.2">
      <c r="AV2553" s="115" t="str">
        <f t="shared" si="480"/>
        <v>RV3MOUNT VERNON PCCS</v>
      </c>
      <c r="AW2553" s="116" t="s">
        <v>1250</v>
      </c>
      <c r="AX2553" s="116" t="s">
        <v>1251</v>
      </c>
      <c r="AY2553" s="116" t="s">
        <v>1250</v>
      </c>
      <c r="AZ2553" s="116" t="s">
        <v>1251</v>
      </c>
      <c r="BA2553" s="116" t="str">
        <f t="shared" si="481"/>
        <v>RV3</v>
      </c>
    </row>
    <row r="2554" spans="48:53" hidden="1" x14ac:dyDescent="0.2">
      <c r="AV2554" s="115" t="str">
        <f t="shared" si="480"/>
        <v>RV3NORTHWICK PARK HOSPITAL</v>
      </c>
      <c r="AW2554" s="116" t="s">
        <v>1242</v>
      </c>
      <c r="AX2554" s="116" t="s">
        <v>1243</v>
      </c>
      <c r="AY2554" s="116" t="s">
        <v>1242</v>
      </c>
      <c r="AZ2554" s="116" t="s">
        <v>1243</v>
      </c>
      <c r="BA2554" s="116" t="str">
        <f t="shared" si="481"/>
        <v>RV3</v>
      </c>
    </row>
    <row r="2555" spans="48:53" hidden="1" x14ac:dyDescent="0.2">
      <c r="AV2555" s="115" t="str">
        <f t="shared" si="480"/>
        <v>RV3NORTHWOOD &amp; PINNER COMMUNITY HOSPITAL</v>
      </c>
      <c r="AW2555" s="116" t="s">
        <v>1271</v>
      </c>
      <c r="AX2555" s="116" t="s">
        <v>1272</v>
      </c>
      <c r="AY2555" s="116" t="s">
        <v>1271</v>
      </c>
      <c r="AZ2555" s="116" t="s">
        <v>1272</v>
      </c>
      <c r="BA2555" s="116" t="str">
        <f t="shared" si="481"/>
        <v>RV3</v>
      </c>
    </row>
    <row r="2556" spans="48:53" hidden="1" x14ac:dyDescent="0.2">
      <c r="AV2556" s="115" t="str">
        <f t="shared" si="480"/>
        <v>RV3NORTHWOOD &amp; PINNER COMMUNITY UNIT</v>
      </c>
      <c r="AW2556" s="116" t="s">
        <v>1254</v>
      </c>
      <c r="AX2556" s="116" t="s">
        <v>1255</v>
      </c>
      <c r="AY2556" s="116" t="s">
        <v>1254</v>
      </c>
      <c r="AZ2556" s="116" t="s">
        <v>1255</v>
      </c>
      <c r="BA2556" s="116" t="str">
        <f t="shared" si="481"/>
        <v>RV3</v>
      </c>
    </row>
    <row r="2557" spans="48:53" hidden="1" x14ac:dyDescent="0.2">
      <c r="AV2557" s="115" t="str">
        <f t="shared" si="480"/>
        <v>RV3NORTHWOOD &amp; PINNER COMMUNITY UNIT</v>
      </c>
      <c r="AW2557" s="116" t="s">
        <v>1270</v>
      </c>
      <c r="AX2557" s="116" t="s">
        <v>1255</v>
      </c>
      <c r="AY2557" s="116" t="s">
        <v>1270</v>
      </c>
      <c r="AZ2557" s="116" t="s">
        <v>1255</v>
      </c>
      <c r="BA2557" s="116" t="str">
        <f t="shared" si="481"/>
        <v>RV3</v>
      </c>
    </row>
    <row r="2558" spans="48:53" hidden="1" x14ac:dyDescent="0.2">
      <c r="AV2558" s="115" t="str">
        <f t="shared" si="480"/>
        <v>RV3OLDER PERSONS MH</v>
      </c>
      <c r="AW2558" s="116" t="s">
        <v>1286</v>
      </c>
      <c r="AX2558" s="116" t="s">
        <v>1287</v>
      </c>
      <c r="AY2558" s="116" t="s">
        <v>1286</v>
      </c>
      <c r="AZ2558" s="116" t="s">
        <v>1287</v>
      </c>
      <c r="BA2558" s="116" t="str">
        <f t="shared" si="481"/>
        <v>RV3</v>
      </c>
    </row>
    <row r="2559" spans="48:53" hidden="1" x14ac:dyDescent="0.2">
      <c r="AV2559" s="115" t="str">
        <f t="shared" si="480"/>
        <v>RV3PADDINGTON GREEN</v>
      </c>
      <c r="AW2559" s="116" t="s">
        <v>1232</v>
      </c>
      <c r="AX2559" s="116" t="s">
        <v>1233</v>
      </c>
      <c r="AY2559" s="116" t="s">
        <v>1232</v>
      </c>
      <c r="AZ2559" s="116" t="s">
        <v>1233</v>
      </c>
      <c r="BA2559" s="116" t="str">
        <f t="shared" si="481"/>
        <v>RV3</v>
      </c>
    </row>
    <row r="2560" spans="48:53" hidden="1" x14ac:dyDescent="0.2">
      <c r="AV2560" s="115" t="str">
        <f t="shared" si="480"/>
        <v>RV3PLAYZONE</v>
      </c>
      <c r="AW2560" s="116" t="s">
        <v>1298</v>
      </c>
      <c r="AX2560" s="116" t="s">
        <v>1299</v>
      </c>
      <c r="AY2560" s="116" t="s">
        <v>1298</v>
      </c>
      <c r="AZ2560" s="116" t="s">
        <v>1299</v>
      </c>
      <c r="BA2560" s="116" t="str">
        <f t="shared" si="481"/>
        <v>RV3</v>
      </c>
    </row>
    <row r="2561" spans="48:53" hidden="1" x14ac:dyDescent="0.2">
      <c r="AV2561" s="115" t="str">
        <f t="shared" si="480"/>
        <v>RV3ROXBOURNE HOSPITAL</v>
      </c>
      <c r="AW2561" s="116" t="s">
        <v>1238</v>
      </c>
      <c r="AX2561" s="116" t="s">
        <v>1239</v>
      </c>
      <c r="AY2561" s="116" t="s">
        <v>1238</v>
      </c>
      <c r="AZ2561" s="116" t="s">
        <v>1239</v>
      </c>
      <c r="BA2561" s="116" t="str">
        <f t="shared" si="481"/>
        <v>RV3</v>
      </c>
    </row>
    <row r="2562" spans="48:53" hidden="1" x14ac:dyDescent="0.2">
      <c r="AV2562" s="115" t="str">
        <f t="shared" si="480"/>
        <v>RV3SOUTH KENSINGTON &amp; CHELSEA MENTAL HEALTH CENTRE</v>
      </c>
      <c r="AW2562" s="123" t="s">
        <v>9898</v>
      </c>
      <c r="AX2562" s="123" t="s">
        <v>9899</v>
      </c>
      <c r="AY2562" s="123" t="s">
        <v>9898</v>
      </c>
      <c r="AZ2562" s="123" t="s">
        <v>9899</v>
      </c>
      <c r="BA2562" s="116" t="str">
        <f t="shared" si="481"/>
        <v>RV3</v>
      </c>
    </row>
    <row r="2563" spans="48:53" hidden="1" x14ac:dyDescent="0.2">
      <c r="AV2563" s="115" t="str">
        <f t="shared" si="480"/>
        <v>RV3SOUTH RECOVERY WESTMINSTER</v>
      </c>
      <c r="AW2563" s="116" t="s">
        <v>1273</v>
      </c>
      <c r="AX2563" s="116" t="s">
        <v>1274</v>
      </c>
      <c r="AY2563" s="116" t="s">
        <v>1273</v>
      </c>
      <c r="AZ2563" s="116" t="s">
        <v>1274</v>
      </c>
      <c r="BA2563" s="116" t="str">
        <f t="shared" si="481"/>
        <v>RV3</v>
      </c>
    </row>
    <row r="2564" spans="48:53" hidden="1" x14ac:dyDescent="0.2">
      <c r="AV2564" s="115" t="str">
        <f t="shared" si="480"/>
        <v>RV3SOUTHALL CMHRC</v>
      </c>
      <c r="AW2564" s="116" t="s">
        <v>1244</v>
      </c>
      <c r="AX2564" s="116" t="s">
        <v>1245</v>
      </c>
      <c r="AY2564" s="116" t="s">
        <v>1244</v>
      </c>
      <c r="AZ2564" s="116" t="s">
        <v>1245</v>
      </c>
      <c r="BA2564" s="116" t="str">
        <f t="shared" si="481"/>
        <v>RV3</v>
      </c>
    </row>
    <row r="2565" spans="48:53" hidden="1" x14ac:dyDescent="0.2">
      <c r="AV2565" s="115" t="str">
        <f t="shared" si="480"/>
        <v>RV3ST CHARLES HOSPITAL</v>
      </c>
      <c r="AW2565" s="116" t="s">
        <v>1228</v>
      </c>
      <c r="AX2565" s="116" t="s">
        <v>1229</v>
      </c>
      <c r="AY2565" s="116" t="s">
        <v>1228</v>
      </c>
      <c r="AZ2565" s="116" t="s">
        <v>1229</v>
      </c>
      <c r="BA2565" s="116" t="str">
        <f t="shared" si="481"/>
        <v>RV3</v>
      </c>
    </row>
    <row r="2566" spans="48:53" hidden="1" x14ac:dyDescent="0.2">
      <c r="AV2566" s="115" t="str">
        <f t="shared" si="480"/>
        <v>RV3ST MARY'S HOSPITAL</v>
      </c>
      <c r="AW2566" s="116" t="s">
        <v>1252</v>
      </c>
      <c r="AX2566" s="116" t="s">
        <v>1253</v>
      </c>
      <c r="AY2566" s="116" t="s">
        <v>1252</v>
      </c>
      <c r="AZ2566" s="116" t="s">
        <v>1253</v>
      </c>
      <c r="BA2566" s="116" t="str">
        <f t="shared" si="481"/>
        <v>RV3</v>
      </c>
    </row>
    <row r="2567" spans="48:53" hidden="1" x14ac:dyDescent="0.2">
      <c r="AV2567" s="115" t="str">
        <f t="shared" si="480"/>
        <v>RV3ST PANCRAS HOSPITAL</v>
      </c>
      <c r="AW2567" s="116" t="s">
        <v>1256</v>
      </c>
      <c r="AX2567" s="116" t="s">
        <v>1257</v>
      </c>
      <c r="AY2567" s="116" t="s">
        <v>1256</v>
      </c>
      <c r="AZ2567" s="116" t="s">
        <v>1257</v>
      </c>
      <c r="BA2567" s="116" t="str">
        <f t="shared" si="481"/>
        <v>RV3</v>
      </c>
    </row>
    <row r="2568" spans="48:53" hidden="1" x14ac:dyDescent="0.2">
      <c r="AV2568" s="115" t="str">
        <f t="shared" si="480"/>
        <v>RV3THE GORDON HOSPITAL</v>
      </c>
      <c r="AW2568" s="116" t="s">
        <v>1234</v>
      </c>
      <c r="AX2568" s="116" t="s">
        <v>1235</v>
      </c>
      <c r="AY2568" s="116" t="s">
        <v>1234</v>
      </c>
      <c r="AZ2568" s="116" t="s">
        <v>1235</v>
      </c>
      <c r="BA2568" s="116" t="str">
        <f t="shared" si="481"/>
        <v>RV3</v>
      </c>
    </row>
    <row r="2569" spans="48:53" hidden="1" x14ac:dyDescent="0.2">
      <c r="AV2569" s="115" t="str">
        <f t="shared" si="480"/>
        <v>RV3TICKFORD MEADOW</v>
      </c>
      <c r="AW2569" s="116" t="s">
        <v>1304</v>
      </c>
      <c r="AX2569" s="116" t="s">
        <v>1305</v>
      </c>
      <c r="AY2569" s="116" t="s">
        <v>1304</v>
      </c>
      <c r="AZ2569" s="116" t="s">
        <v>1305</v>
      </c>
      <c r="BA2569" s="116" t="str">
        <f t="shared" si="481"/>
        <v>RV3</v>
      </c>
    </row>
    <row r="2570" spans="48:53" hidden="1" x14ac:dyDescent="0.2">
      <c r="AV2570" s="115" t="str">
        <f t="shared" si="480"/>
        <v>RV3TOPAS</v>
      </c>
      <c r="AW2570" s="116" t="s">
        <v>1292</v>
      </c>
      <c r="AX2570" s="116" t="s">
        <v>1293</v>
      </c>
      <c r="AY2570" s="116" t="s">
        <v>1292</v>
      </c>
      <c r="AZ2570" s="116" t="s">
        <v>1293</v>
      </c>
      <c r="BA2570" s="116" t="str">
        <f t="shared" si="481"/>
        <v>RV3</v>
      </c>
    </row>
    <row r="2571" spans="48:53" hidden="1" x14ac:dyDescent="0.2">
      <c r="AV2571" s="115" t="str">
        <f t="shared" si="480"/>
        <v>RV3UNIVERSITY COLLEGE LONDON HOSPITAL</v>
      </c>
      <c r="AW2571" s="116" t="s">
        <v>1264</v>
      </c>
      <c r="AX2571" s="116" t="s">
        <v>1265</v>
      </c>
      <c r="AY2571" s="116" t="s">
        <v>1264</v>
      </c>
      <c r="AZ2571" s="116" t="s">
        <v>1265</v>
      </c>
      <c r="BA2571" s="116" t="str">
        <f t="shared" si="481"/>
        <v>RV3</v>
      </c>
    </row>
    <row r="2572" spans="48:53" hidden="1" x14ac:dyDescent="0.2">
      <c r="AV2572" s="115" t="str">
        <f t="shared" si="480"/>
        <v>RV3WEST RECOVERY</v>
      </c>
      <c r="AW2572" s="116" t="s">
        <v>1277</v>
      </c>
      <c r="AX2572" s="116" t="s">
        <v>1278</v>
      </c>
      <c r="AY2572" s="116" t="s">
        <v>1277</v>
      </c>
      <c r="AZ2572" s="116" t="s">
        <v>1278</v>
      </c>
      <c r="BA2572" s="116" t="str">
        <f t="shared" si="481"/>
        <v>RV3</v>
      </c>
    </row>
    <row r="2573" spans="48:53" hidden="1" x14ac:dyDescent="0.2">
      <c r="AV2573" s="115" t="str">
        <f t="shared" si="480"/>
        <v>RV3WINDSOR INTERMEDIATE CARE UNIT (WICU)</v>
      </c>
      <c r="AW2573" s="116" t="s">
        <v>1294</v>
      </c>
      <c r="AX2573" s="116" t="s">
        <v>1295</v>
      </c>
      <c r="AY2573" s="116" t="s">
        <v>1294</v>
      </c>
      <c r="AZ2573" s="116" t="s">
        <v>1295</v>
      </c>
      <c r="BA2573" s="116" t="str">
        <f t="shared" si="481"/>
        <v>RV3</v>
      </c>
    </row>
    <row r="2574" spans="48:53" hidden="1" x14ac:dyDescent="0.2">
      <c r="AV2574" s="115" t="str">
        <f t="shared" si="480"/>
        <v>RV3WOODHILL HEALTHCARE</v>
      </c>
      <c r="AW2574" s="116" t="s">
        <v>1306</v>
      </c>
      <c r="AX2574" s="116" t="s">
        <v>1307</v>
      </c>
      <c r="AY2574" s="116" t="s">
        <v>1306</v>
      </c>
      <c r="AZ2574" s="116" t="s">
        <v>1307</v>
      </c>
      <c r="BA2574" s="116" t="str">
        <f t="shared" si="481"/>
        <v>RV3</v>
      </c>
    </row>
    <row r="2575" spans="48:53" hidden="1" x14ac:dyDescent="0.2">
      <c r="AV2575" s="115" t="str">
        <f t="shared" si="480"/>
        <v>RV5ADDISON WARD</v>
      </c>
      <c r="AW2575" s="116" t="s">
        <v>10048</v>
      </c>
      <c r="AX2575" s="116" t="s">
        <v>10049</v>
      </c>
      <c r="AY2575" s="116" t="s">
        <v>10048</v>
      </c>
      <c r="AZ2575" s="116" t="s">
        <v>10049</v>
      </c>
      <c r="BA2575" s="116" t="str">
        <f t="shared" si="481"/>
        <v>RV5</v>
      </c>
    </row>
    <row r="2576" spans="48:53" hidden="1" x14ac:dyDescent="0.2">
      <c r="AV2576" s="115" t="str">
        <f t="shared" si="480"/>
        <v>RV5ASSESSMENT LIAISON AND OUTREACH TEAM</v>
      </c>
      <c r="AW2576" s="16" t="s">
        <v>9983</v>
      </c>
      <c r="AX2576" s="16" t="s">
        <v>9984</v>
      </c>
      <c r="AY2576" s="16" t="s">
        <v>9983</v>
      </c>
      <c r="AZ2576" s="16" t="s">
        <v>9984</v>
      </c>
      <c r="BA2576" s="116" t="str">
        <f t="shared" si="481"/>
        <v>RV5</v>
      </c>
    </row>
    <row r="2577" spans="48:53" hidden="1" x14ac:dyDescent="0.2">
      <c r="AV2577" s="115" t="str">
        <f t="shared" si="480"/>
        <v>RV5BELMONT HILL</v>
      </c>
      <c r="AW2577" s="116" t="s">
        <v>1535</v>
      </c>
      <c r="AX2577" s="116" t="s">
        <v>1536</v>
      </c>
      <c r="AY2577" s="116" t="s">
        <v>1535</v>
      </c>
      <c r="AZ2577" s="116" t="s">
        <v>1536</v>
      </c>
      <c r="BA2577" s="116" t="str">
        <f t="shared" si="481"/>
        <v>RV5</v>
      </c>
    </row>
    <row r="2578" spans="48:53" hidden="1" x14ac:dyDescent="0.2">
      <c r="AV2578" s="115" t="str">
        <f t="shared" si="480"/>
        <v>RV5BETHLEM ROYAL HOSPITAL</v>
      </c>
      <c r="AW2578" s="116" t="s">
        <v>1472</v>
      </c>
      <c r="AX2578" s="116" t="s">
        <v>1473</v>
      </c>
      <c r="AY2578" s="116" t="s">
        <v>1472</v>
      </c>
      <c r="AZ2578" s="116" t="s">
        <v>1473</v>
      </c>
      <c r="BA2578" s="116" t="str">
        <f t="shared" si="481"/>
        <v>RV5</v>
      </c>
    </row>
    <row r="2579" spans="48:53" hidden="1" x14ac:dyDescent="0.2">
      <c r="AV2579" s="115" t="str">
        <f t="shared" si="480"/>
        <v>RV5BETHLEM ROYAL HOSPITAL</v>
      </c>
      <c r="AW2579" s="116" t="s">
        <v>1518</v>
      </c>
      <c r="AX2579" s="116" t="s">
        <v>1473</v>
      </c>
      <c r="AY2579" s="116" t="s">
        <v>1518</v>
      </c>
      <c r="AZ2579" s="116" t="s">
        <v>1473</v>
      </c>
      <c r="BA2579" s="116" t="str">
        <f t="shared" si="481"/>
        <v>RV5</v>
      </c>
    </row>
    <row r="2580" spans="48:53" hidden="1" x14ac:dyDescent="0.2">
      <c r="AV2580" s="115" t="str">
        <f t="shared" si="480"/>
        <v>RV5CANE HILL UNIT</v>
      </c>
      <c r="AW2580" s="116" t="s">
        <v>1490</v>
      </c>
      <c r="AX2580" s="116" t="s">
        <v>1491</v>
      </c>
      <c r="AY2580" s="116" t="s">
        <v>1490</v>
      </c>
      <c r="AZ2580" s="116" t="s">
        <v>1491</v>
      </c>
      <c r="BA2580" s="116" t="str">
        <f t="shared" si="481"/>
        <v>RV5</v>
      </c>
    </row>
    <row r="2581" spans="48:53" hidden="1" x14ac:dyDescent="0.2">
      <c r="AV2581" s="115" t="str">
        <f t="shared" si="480"/>
        <v>RV5CASCAID</v>
      </c>
      <c r="AW2581" s="116" t="s">
        <v>1529</v>
      </c>
      <c r="AX2581" s="116" t="s">
        <v>1530</v>
      </c>
      <c r="AY2581" s="116" t="s">
        <v>1529</v>
      </c>
      <c r="AZ2581" s="116" t="s">
        <v>1530</v>
      </c>
      <c r="BA2581" s="116" t="str">
        <f t="shared" si="481"/>
        <v>RV5</v>
      </c>
    </row>
    <row r="2582" spans="48:53" hidden="1" x14ac:dyDescent="0.2">
      <c r="AV2582" s="115" t="str">
        <f t="shared" si="480"/>
        <v>RV5CASCAID (SOUTHWARK)</v>
      </c>
      <c r="AW2582" s="116" t="s">
        <v>1486</v>
      </c>
      <c r="AX2582" s="116" t="s">
        <v>1487</v>
      </c>
      <c r="AY2582" s="116" t="s">
        <v>1486</v>
      </c>
      <c r="AZ2582" s="116" t="s">
        <v>1487</v>
      </c>
      <c r="BA2582" s="116" t="str">
        <f t="shared" si="481"/>
        <v>RV5</v>
      </c>
    </row>
    <row r="2583" spans="48:53" hidden="1" x14ac:dyDescent="0.2">
      <c r="AV2583" s="115" t="str">
        <f t="shared" si="480"/>
        <v>RV5CLAPHAM PARK TIME BANK</v>
      </c>
      <c r="AW2583" s="116" t="s">
        <v>1494</v>
      </c>
      <c r="AX2583" s="116" t="s">
        <v>1495</v>
      </c>
      <c r="AY2583" s="116" t="s">
        <v>1494</v>
      </c>
      <c r="AZ2583" s="116" t="s">
        <v>1495</v>
      </c>
      <c r="BA2583" s="116" t="str">
        <f t="shared" si="481"/>
        <v>RV5</v>
      </c>
    </row>
    <row r="2584" spans="48:53" hidden="1" x14ac:dyDescent="0.2">
      <c r="AV2584" s="115" t="str">
        <f t="shared" si="480"/>
        <v>RV5CLAPHAM PARK TIMEBANK</v>
      </c>
      <c r="AW2584" s="116" t="s">
        <v>1531</v>
      </c>
      <c r="AX2584" s="116" t="s">
        <v>1532</v>
      </c>
      <c r="AY2584" s="116" t="s">
        <v>1531</v>
      </c>
      <c r="AZ2584" s="116" t="s">
        <v>1532</v>
      </c>
      <c r="BA2584" s="116" t="str">
        <f t="shared" si="481"/>
        <v>RV5</v>
      </c>
    </row>
    <row r="2585" spans="48:53" hidden="1" x14ac:dyDescent="0.2">
      <c r="AV2585" s="115" t="str">
        <f t="shared" si="480"/>
        <v>RV5CROYDON MAP WEST</v>
      </c>
      <c r="AW2585" s="116" t="s">
        <v>1504</v>
      </c>
      <c r="AX2585" s="116" t="s">
        <v>1505</v>
      </c>
      <c r="AY2585" s="116" t="s">
        <v>1504</v>
      </c>
      <c r="AZ2585" s="116" t="s">
        <v>1505</v>
      </c>
      <c r="BA2585" s="116" t="str">
        <f t="shared" si="481"/>
        <v>RV5</v>
      </c>
    </row>
    <row r="2586" spans="48:53" hidden="1" x14ac:dyDescent="0.2">
      <c r="AV2586" s="115" t="str">
        <f t="shared" si="480"/>
        <v>RV5CROYDON PC MENTAL HEALTH</v>
      </c>
      <c r="AW2586" s="116" t="s">
        <v>1502</v>
      </c>
      <c r="AX2586" s="116" t="s">
        <v>1503</v>
      </c>
      <c r="AY2586" s="116" t="s">
        <v>1502</v>
      </c>
      <c r="AZ2586" s="116" t="s">
        <v>1503</v>
      </c>
      <c r="BA2586" s="116" t="str">
        <f t="shared" si="481"/>
        <v>RV5</v>
      </c>
    </row>
    <row r="2587" spans="48:53" hidden="1" x14ac:dyDescent="0.2">
      <c r="AV2587" s="115" t="str">
        <f t="shared" si="480"/>
        <v>RV5CROYDON SOUTH (MHOA)</v>
      </c>
      <c r="AW2587" s="116" t="s">
        <v>1478</v>
      </c>
      <c r="AX2587" s="116" t="s">
        <v>1479</v>
      </c>
      <c r="AY2587" s="116" t="s">
        <v>1478</v>
      </c>
      <c r="AZ2587" s="116" t="s">
        <v>1479</v>
      </c>
      <c r="BA2587" s="116" t="str">
        <f t="shared" si="481"/>
        <v>RV5</v>
      </c>
    </row>
    <row r="2588" spans="48:53" hidden="1" x14ac:dyDescent="0.2">
      <c r="AV2588" s="115" t="str">
        <f t="shared" si="480"/>
        <v>RV5DOMUS ANN MOSS WAY</v>
      </c>
      <c r="AW2588" s="16" t="s">
        <v>9975</v>
      </c>
      <c r="AX2588" s="16" t="s">
        <v>9976</v>
      </c>
      <c r="AY2588" s="16" t="s">
        <v>9975</v>
      </c>
      <c r="AZ2588" s="16" t="s">
        <v>9976</v>
      </c>
      <c r="BA2588" s="116" t="str">
        <f t="shared" si="481"/>
        <v>RV5</v>
      </c>
    </row>
    <row r="2589" spans="48:53" hidden="1" x14ac:dyDescent="0.2">
      <c r="AV2589" s="115" t="str">
        <f t="shared" si="480"/>
        <v>RV5DOMUS GRANVILLE PARK</v>
      </c>
      <c r="AW2589" s="116" t="s">
        <v>1519</v>
      </c>
      <c r="AX2589" s="116" t="s">
        <v>1520</v>
      </c>
      <c r="AY2589" s="116" t="s">
        <v>1519</v>
      </c>
      <c r="AZ2589" s="116" t="s">
        <v>1520</v>
      </c>
      <c r="BA2589" s="116" t="str">
        <f t="shared" si="481"/>
        <v>RV5</v>
      </c>
    </row>
    <row r="2590" spans="48:53" hidden="1" x14ac:dyDescent="0.2">
      <c r="AV2590" s="115" t="str">
        <f t="shared" si="480"/>
        <v>RV5DOMUS INGLEMERE</v>
      </c>
      <c r="AW2590" s="116" t="s">
        <v>1521</v>
      </c>
      <c r="AX2590" s="116" t="s">
        <v>1522</v>
      </c>
      <c r="AY2590" s="116" t="s">
        <v>1521</v>
      </c>
      <c r="AZ2590" s="116" t="s">
        <v>1522</v>
      </c>
      <c r="BA2590" s="116" t="str">
        <f t="shared" si="481"/>
        <v>RV5</v>
      </c>
    </row>
    <row r="2591" spans="48:53" hidden="1" x14ac:dyDescent="0.2">
      <c r="AV2591" s="115" t="str">
        <f t="shared" si="480"/>
        <v>RV5LADYWELL UNIT</v>
      </c>
      <c r="AW2591" s="116" t="s">
        <v>1514</v>
      </c>
      <c r="AX2591" s="116" t="s">
        <v>1515</v>
      </c>
      <c r="AY2591" s="116" t="s">
        <v>1514</v>
      </c>
      <c r="AZ2591" s="116" t="s">
        <v>1515</v>
      </c>
      <c r="BA2591" s="116" t="str">
        <f t="shared" si="481"/>
        <v>RV5</v>
      </c>
    </row>
    <row r="2592" spans="48:53" hidden="1" x14ac:dyDescent="0.2">
      <c r="AV2592" s="115" t="str">
        <f t="shared" si="480"/>
        <v>RV5LAMBETH CHILD MENTAL HEALTH</v>
      </c>
      <c r="AW2592" s="116" t="s">
        <v>1498</v>
      </c>
      <c r="AX2592" s="116" t="s">
        <v>1499</v>
      </c>
      <c r="AY2592" s="116" t="s">
        <v>1498</v>
      </c>
      <c r="AZ2592" s="116" t="s">
        <v>1499</v>
      </c>
      <c r="BA2592" s="116" t="str">
        <f t="shared" si="481"/>
        <v>RV5</v>
      </c>
    </row>
    <row r="2593" spans="48:53" hidden="1" x14ac:dyDescent="0.2">
      <c r="AV2593" s="115" t="str">
        <f t="shared" si="480"/>
        <v>RV5LAMBETH HOSPITAL</v>
      </c>
      <c r="AW2593" s="116" t="s">
        <v>1527</v>
      </c>
      <c r="AX2593" s="116" t="s">
        <v>1528</v>
      </c>
      <c r="AY2593" s="116" t="s">
        <v>1527</v>
      </c>
      <c r="AZ2593" s="116" t="s">
        <v>1528</v>
      </c>
      <c r="BA2593" s="116" t="str">
        <f t="shared" si="481"/>
        <v>RV5</v>
      </c>
    </row>
    <row r="2594" spans="48:53" hidden="1" x14ac:dyDescent="0.2">
      <c r="AV2594" s="115" t="str">
        <f t="shared" si="480"/>
        <v>RV5LAMBETH SUPPORTED RESIDENCE OFFERTON</v>
      </c>
      <c r="AW2594" s="116" t="s">
        <v>1516</v>
      </c>
      <c r="AX2594" s="116" t="s">
        <v>1517</v>
      </c>
      <c r="AY2594" s="116" t="s">
        <v>1516</v>
      </c>
      <c r="AZ2594" s="116" t="s">
        <v>1517</v>
      </c>
      <c r="BA2594" s="116" t="str">
        <f t="shared" si="481"/>
        <v>RV5</v>
      </c>
    </row>
    <row r="2595" spans="48:53" hidden="1" x14ac:dyDescent="0.2">
      <c r="AV2595" s="115" t="str">
        <f t="shared" si="480"/>
        <v>RV5LEJIP</v>
      </c>
      <c r="AW2595" s="116" t="s">
        <v>1488</v>
      </c>
      <c r="AX2595" s="116" t="s">
        <v>1489</v>
      </c>
      <c r="AY2595" s="116" t="s">
        <v>1488</v>
      </c>
      <c r="AZ2595" s="116" t="s">
        <v>1489</v>
      </c>
      <c r="BA2595" s="116" t="str">
        <f t="shared" si="481"/>
        <v>RV5</v>
      </c>
    </row>
    <row r="2596" spans="48:53" hidden="1" x14ac:dyDescent="0.2">
      <c r="AV2596" s="115" t="str">
        <f t="shared" si="480"/>
        <v>RV5LEWISHAM C.Y.P.S</v>
      </c>
      <c r="AW2596" s="116" t="s">
        <v>1500</v>
      </c>
      <c r="AX2596" s="116" t="s">
        <v>1501</v>
      </c>
      <c r="AY2596" s="116" t="s">
        <v>1500</v>
      </c>
      <c r="AZ2596" s="116" t="s">
        <v>1501</v>
      </c>
      <c r="BA2596" s="116" t="str">
        <f t="shared" si="481"/>
        <v>RV5</v>
      </c>
    </row>
    <row r="2597" spans="48:53" hidden="1" x14ac:dyDescent="0.2">
      <c r="AV2597" s="115" t="str">
        <f t="shared" si="480"/>
        <v>RV5LEWISHAM DIP</v>
      </c>
      <c r="AW2597" s="116" t="s">
        <v>1523</v>
      </c>
      <c r="AX2597" s="116" t="s">
        <v>1524</v>
      </c>
      <c r="AY2597" s="116" t="s">
        <v>1523</v>
      </c>
      <c r="AZ2597" s="116" t="s">
        <v>1524</v>
      </c>
      <c r="BA2597" s="116" t="str">
        <f t="shared" si="481"/>
        <v>RV5</v>
      </c>
    </row>
    <row r="2598" spans="48:53" hidden="1" x14ac:dyDescent="0.2">
      <c r="AV2598" s="115" t="str">
        <f t="shared" si="480"/>
        <v>RV5LEWISHAM HEATHER CLOSE</v>
      </c>
      <c r="AW2598" s="16" t="s">
        <v>9981</v>
      </c>
      <c r="AX2598" s="16" t="s">
        <v>9982</v>
      </c>
      <c r="AY2598" s="16" t="s">
        <v>9981</v>
      </c>
      <c r="AZ2598" s="16" t="s">
        <v>9982</v>
      </c>
      <c r="BA2598" s="116" t="str">
        <f t="shared" si="481"/>
        <v>RV5</v>
      </c>
    </row>
    <row r="2599" spans="48:53" hidden="1" x14ac:dyDescent="0.2">
      <c r="AV2599" s="115" t="str">
        <f t="shared" si="480"/>
        <v>RV5MAPPIM</v>
      </c>
      <c r="AW2599" s="116" t="s">
        <v>1510</v>
      </c>
      <c r="AX2599" s="116" t="s">
        <v>1511</v>
      </c>
      <c r="AY2599" s="116" t="s">
        <v>1510</v>
      </c>
      <c r="AZ2599" s="116" t="s">
        <v>1511</v>
      </c>
      <c r="BA2599" s="116" t="str">
        <f t="shared" si="481"/>
        <v>RV5</v>
      </c>
    </row>
    <row r="2600" spans="48:53" hidden="1" x14ac:dyDescent="0.2">
      <c r="AV2600" s="115" t="str">
        <f t="shared" si="480"/>
        <v>RV5MAUDSLEY HOSPITAL</v>
      </c>
      <c r="AW2600" s="116" t="s">
        <v>1470</v>
      </c>
      <c r="AX2600" s="116" t="s">
        <v>1471</v>
      </c>
      <c r="AY2600" s="116" t="s">
        <v>1470</v>
      </c>
      <c r="AZ2600" s="116" t="s">
        <v>1471</v>
      </c>
      <c r="BA2600" s="116" t="str">
        <f t="shared" si="481"/>
        <v>RV5</v>
      </c>
    </row>
    <row r="2601" spans="48:53" hidden="1" x14ac:dyDescent="0.2">
      <c r="AV2601" s="115" t="str">
        <f t="shared" si="480"/>
        <v>RV5MENTAL HEALTH UNIT</v>
      </c>
      <c r="AW2601" s="116" t="s">
        <v>1466</v>
      </c>
      <c r="AX2601" s="116" t="s">
        <v>1467</v>
      </c>
      <c r="AY2601" s="116" t="s">
        <v>1466</v>
      </c>
      <c r="AZ2601" s="116" t="s">
        <v>1467</v>
      </c>
      <c r="BA2601" s="116" t="str">
        <f t="shared" si="481"/>
        <v>RV5</v>
      </c>
    </row>
    <row r="2602" spans="48:53" hidden="1" x14ac:dyDescent="0.2">
      <c r="AV2602" s="115" t="str">
        <f t="shared" si="480"/>
        <v>RV5MHILD SECTION (SOUTHWARK)</v>
      </c>
      <c r="AW2602" s="116" t="s">
        <v>1484</v>
      </c>
      <c r="AX2602" s="116" t="s">
        <v>1485</v>
      </c>
      <c r="AY2602" s="116" t="s">
        <v>1484</v>
      </c>
      <c r="AZ2602" s="116" t="s">
        <v>1485</v>
      </c>
      <c r="BA2602" s="116" t="str">
        <f t="shared" si="481"/>
        <v>RV5</v>
      </c>
    </row>
    <row r="2603" spans="48:53" hidden="1" x14ac:dyDescent="0.2">
      <c r="AV2603" s="115" t="str">
        <f t="shared" si="480"/>
        <v>RV5MHOA CROYDON NORTH</v>
      </c>
      <c r="AW2603" s="116" t="s">
        <v>1506</v>
      </c>
      <c r="AX2603" s="116" t="s">
        <v>1507</v>
      </c>
      <c r="AY2603" s="116" t="s">
        <v>1506</v>
      </c>
      <c r="AZ2603" s="116" t="s">
        <v>1507</v>
      </c>
      <c r="BA2603" s="116" t="str">
        <f t="shared" si="481"/>
        <v>RV5</v>
      </c>
    </row>
    <row r="2604" spans="48:53" hidden="1" x14ac:dyDescent="0.2">
      <c r="AV2604" s="115" t="str">
        <f t="shared" si="480"/>
        <v>RV5MHOA GREENVALE NURSING HOME</v>
      </c>
      <c r="AW2604" s="16" t="s">
        <v>9979</v>
      </c>
      <c r="AX2604" s="16" t="s">
        <v>9980</v>
      </c>
      <c r="AY2604" s="16" t="s">
        <v>9979</v>
      </c>
      <c r="AZ2604" s="16" t="s">
        <v>9980</v>
      </c>
      <c r="BA2604" s="116" t="str">
        <f t="shared" si="481"/>
        <v>RV5</v>
      </c>
    </row>
    <row r="2605" spans="48:53" hidden="1" x14ac:dyDescent="0.2">
      <c r="AV2605" s="115" t="str">
        <f t="shared" si="480"/>
        <v>RV5MHOA KNIGHTS HILL</v>
      </c>
      <c r="AW2605" s="116" t="s">
        <v>1474</v>
      </c>
      <c r="AX2605" s="116" t="s">
        <v>1475</v>
      </c>
      <c r="AY2605" s="116" t="s">
        <v>1474</v>
      </c>
      <c r="AZ2605" s="116" t="s">
        <v>1475</v>
      </c>
      <c r="BA2605" s="116" t="str">
        <f t="shared" si="481"/>
        <v>RV5</v>
      </c>
    </row>
    <row r="2606" spans="48:53" hidden="1" x14ac:dyDescent="0.2">
      <c r="AV2606" s="115" t="str">
        <f t="shared" si="480"/>
        <v>RV5MHOA LAMBETH</v>
      </c>
      <c r="AW2606" s="116" t="s">
        <v>1496</v>
      </c>
      <c r="AX2606" s="116" t="s">
        <v>1497</v>
      </c>
      <c r="AY2606" s="116" t="s">
        <v>1496</v>
      </c>
      <c r="AZ2606" s="116" t="s">
        <v>1497</v>
      </c>
      <c r="BA2606" s="116" t="str">
        <f t="shared" si="481"/>
        <v>RV5</v>
      </c>
    </row>
    <row r="2607" spans="48:53" hidden="1" x14ac:dyDescent="0.2">
      <c r="AV2607" s="115" t="str">
        <f t="shared" si="480"/>
        <v>RV5NATIONAL MBU - COMMUNITY ASSESSMENT &amp; TREATMENT</v>
      </c>
      <c r="AW2607" s="116" t="s">
        <v>1533</v>
      </c>
      <c r="AX2607" s="116" t="s">
        <v>1534</v>
      </c>
      <c r="AY2607" s="116" t="s">
        <v>1533</v>
      </c>
      <c r="AZ2607" s="116" t="s">
        <v>1534</v>
      </c>
      <c r="BA2607" s="116" t="str">
        <f t="shared" si="481"/>
        <v>RV5</v>
      </c>
    </row>
    <row r="2608" spans="48:53" hidden="1" x14ac:dyDescent="0.2">
      <c r="AV2608" s="115" t="str">
        <f t="shared" si="480"/>
        <v>RV5NEURO &amp; MEM DISORDERS</v>
      </c>
      <c r="AW2608" s="116" t="s">
        <v>1508</v>
      </c>
      <c r="AX2608" s="116" t="s">
        <v>1509</v>
      </c>
      <c r="AY2608" s="116" t="s">
        <v>1508</v>
      </c>
      <c r="AZ2608" s="116" t="s">
        <v>1509</v>
      </c>
      <c r="BA2608" s="116" t="str">
        <f t="shared" si="481"/>
        <v>RV5</v>
      </c>
    </row>
    <row r="2609" spans="48:53" hidden="1" x14ac:dyDescent="0.2">
      <c r="AV2609" s="115" t="str">
        <f t="shared" si="480"/>
        <v>RV5OASIS</v>
      </c>
      <c r="AW2609" s="116" t="s">
        <v>1482</v>
      </c>
      <c r="AX2609" s="116" t="s">
        <v>1483</v>
      </c>
      <c r="AY2609" s="116" t="s">
        <v>1482</v>
      </c>
      <c r="AZ2609" s="116" t="s">
        <v>1483</v>
      </c>
      <c r="BA2609" s="116" t="str">
        <f t="shared" si="481"/>
        <v>RV5</v>
      </c>
    </row>
    <row r="2610" spans="48:53" hidden="1" x14ac:dyDescent="0.2">
      <c r="AV2610" s="115" t="str">
        <f t="shared" si="480"/>
        <v>RV5SALVATION ARMY</v>
      </c>
      <c r="AW2610" s="116" t="s">
        <v>1512</v>
      </c>
      <c r="AX2610" s="116" t="s">
        <v>1513</v>
      </c>
      <c r="AY2610" s="116" t="s">
        <v>1512</v>
      </c>
      <c r="AZ2610" s="116" t="s">
        <v>1513</v>
      </c>
      <c r="BA2610" s="116" t="str">
        <f t="shared" si="481"/>
        <v>RV5</v>
      </c>
    </row>
    <row r="2611" spans="48:53" hidden="1" x14ac:dyDescent="0.2">
      <c r="AV2611" s="115" t="str">
        <f t="shared" si="480"/>
        <v>RV5SOUTH SOUTHWARK MHOA</v>
      </c>
      <c r="AW2611" s="116" t="s">
        <v>1480</v>
      </c>
      <c r="AX2611" s="116" t="s">
        <v>1481</v>
      </c>
      <c r="AY2611" s="116" t="s">
        <v>1480</v>
      </c>
      <c r="AZ2611" s="116" t="s">
        <v>1481</v>
      </c>
      <c r="BA2611" s="116" t="str">
        <f t="shared" si="481"/>
        <v>RV5</v>
      </c>
    </row>
    <row r="2612" spans="48:53" hidden="1" x14ac:dyDescent="0.2">
      <c r="AV2612" s="115" t="str">
        <f t="shared" ref="AV2612:AV2619" si="482">CONCATENATE(LEFT(AW2612, 3),AX2612)</f>
        <v>RV5SOUTHWARK HIGH SUPPORT REHABILITATION</v>
      </c>
      <c r="AW2612" s="116" t="s">
        <v>1492</v>
      </c>
      <c r="AX2612" s="116" t="s">
        <v>1493</v>
      </c>
      <c r="AY2612" s="116" t="s">
        <v>1492</v>
      </c>
      <c r="AZ2612" s="116" t="s">
        <v>1493</v>
      </c>
      <c r="BA2612" s="116" t="str">
        <f t="shared" ref="BA2612:BA2619" si="483">LEFT(AY2612,3)</f>
        <v>RV5</v>
      </c>
    </row>
    <row r="2613" spans="48:53" hidden="1" x14ac:dyDescent="0.2">
      <c r="AV2613" s="115" t="str">
        <f t="shared" si="482"/>
        <v>RV5ST THOMAS' HOSPITAL (MENTAL HEALTH UNIT)</v>
      </c>
      <c r="AW2613" s="116" t="s">
        <v>1537</v>
      </c>
      <c r="AX2613" s="116" t="s">
        <v>1538</v>
      </c>
      <c r="AY2613" s="116" t="s">
        <v>1537</v>
      </c>
      <c r="AZ2613" s="116" t="s">
        <v>1538</v>
      </c>
      <c r="BA2613" s="116" t="str">
        <f t="shared" si="483"/>
        <v>RV5</v>
      </c>
    </row>
    <row r="2614" spans="48:53" hidden="1" x14ac:dyDescent="0.2">
      <c r="AV2614" s="115" t="str">
        <f t="shared" si="482"/>
        <v>RV5THE LADYWELL UNIT</v>
      </c>
      <c r="AW2614" s="116" t="s">
        <v>1476</v>
      </c>
      <c r="AX2614" s="116" t="s">
        <v>1477</v>
      </c>
      <c r="AY2614" s="116" t="s">
        <v>1476</v>
      </c>
      <c r="AZ2614" s="116" t="s">
        <v>1477</v>
      </c>
      <c r="BA2614" s="116" t="str">
        <f t="shared" si="483"/>
        <v>RV5</v>
      </c>
    </row>
    <row r="2615" spans="48:53" hidden="1" x14ac:dyDescent="0.2">
      <c r="AV2615" s="115" t="str">
        <f t="shared" si="482"/>
        <v>RV5THE LAMBETH HOSPITAL</v>
      </c>
      <c r="AW2615" s="116" t="s">
        <v>1468</v>
      </c>
      <c r="AX2615" s="116" t="s">
        <v>1469</v>
      </c>
      <c r="AY2615" s="116" t="s">
        <v>1468</v>
      </c>
      <c r="AZ2615" s="116" t="s">
        <v>1469</v>
      </c>
      <c r="BA2615" s="116" t="str">
        <f t="shared" si="483"/>
        <v>RV5</v>
      </c>
    </row>
    <row r="2616" spans="48:53" hidden="1" x14ac:dyDescent="0.2">
      <c r="AV2616" s="115" t="str">
        <f t="shared" si="482"/>
        <v>RV5WARD IN THE COMMUNITY</v>
      </c>
      <c r="AW2616" s="116" t="s">
        <v>1525</v>
      </c>
      <c r="AX2616" s="116" t="s">
        <v>1526</v>
      </c>
      <c r="AY2616" s="116" t="s">
        <v>1525</v>
      </c>
      <c r="AZ2616" s="116" t="s">
        <v>1526</v>
      </c>
      <c r="BA2616" s="116" t="str">
        <f t="shared" si="483"/>
        <v>RV5</v>
      </c>
    </row>
    <row r="2617" spans="48:53" hidden="1" x14ac:dyDescent="0.2">
      <c r="AV2617" s="115" t="str">
        <f t="shared" si="482"/>
        <v>RV5WOMENS SERVICE CROYDON</v>
      </c>
      <c r="AW2617" s="16" t="s">
        <v>9977</v>
      </c>
      <c r="AX2617" s="16" t="s">
        <v>9978</v>
      </c>
      <c r="AY2617" s="16" t="s">
        <v>9977</v>
      </c>
      <c r="AZ2617" s="16" t="s">
        <v>9978</v>
      </c>
      <c r="BA2617" s="116" t="str">
        <f t="shared" si="483"/>
        <v>RV5</v>
      </c>
    </row>
    <row r="2618" spans="48:53" hidden="1" x14ac:dyDescent="0.2">
      <c r="AV2618" s="115" t="str">
        <f t="shared" si="482"/>
        <v>RV5N&amp;S CAMHS ASH ADOLESCENT UNIT</v>
      </c>
      <c r="AW2618" s="37" t="s">
        <v>11043</v>
      </c>
      <c r="AX2618" s="37" t="s">
        <v>11044</v>
      </c>
      <c r="AY2618" s="37" t="s">
        <v>11043</v>
      </c>
      <c r="AZ2618" s="37" t="s">
        <v>11044</v>
      </c>
      <c r="BA2618" s="116" t="str">
        <f t="shared" si="483"/>
        <v>RV5</v>
      </c>
    </row>
    <row r="2619" spans="48:53" ht="15" hidden="1" x14ac:dyDescent="0.25">
      <c r="AV2619" s="115" t="str">
        <f t="shared" si="482"/>
        <v>RV5N&amp;S CAMHS OAK ADOLESCENT UNIT</v>
      </c>
      <c r="AW2619" s="37" t="s">
        <v>11045</v>
      </c>
      <c r="AX2619" s="141" t="s">
        <v>11046</v>
      </c>
      <c r="AY2619" s="37" t="s">
        <v>11045</v>
      </c>
      <c r="AZ2619" s="141" t="s">
        <v>11046</v>
      </c>
      <c r="BA2619" s="116" t="str">
        <f t="shared" si="483"/>
        <v>RV5</v>
      </c>
    </row>
    <row r="2620" spans="48:53" hidden="1" x14ac:dyDescent="0.2">
      <c r="AV2620" s="115" t="str">
        <f t="shared" ref="AV2620:AV2651" si="484">CONCATENATE(LEFT(AW2620, 3),AX2620)</f>
        <v>RV8CENTRAL MIDDLESEX HOSPITAL - RV831</v>
      </c>
      <c r="AW2620" s="116" t="s">
        <v>904</v>
      </c>
      <c r="AX2620" s="116" t="s">
        <v>10602</v>
      </c>
      <c r="AY2620" s="116" t="s">
        <v>904</v>
      </c>
      <c r="AZ2620" s="116" t="s">
        <v>9092</v>
      </c>
      <c r="BA2620" s="116" t="str">
        <f t="shared" ref="BA2620:BA2651" si="485">LEFT(AY2620,3)</f>
        <v>RV8</v>
      </c>
    </row>
    <row r="2621" spans="48:53" hidden="1" x14ac:dyDescent="0.2">
      <c r="AV2621" s="115" t="str">
        <f t="shared" si="484"/>
        <v>RV8EDGWARE COMMUNITY HOSPITAL - RV8E2</v>
      </c>
      <c r="AW2621" s="116" t="s">
        <v>905</v>
      </c>
      <c r="AX2621" s="116" t="s">
        <v>10603</v>
      </c>
      <c r="AY2621" s="116" t="s">
        <v>905</v>
      </c>
      <c r="AZ2621" s="116" t="s">
        <v>4047</v>
      </c>
      <c r="BA2621" s="116" t="str">
        <f t="shared" si="485"/>
        <v>RV8</v>
      </c>
    </row>
    <row r="2622" spans="48:53" hidden="1" x14ac:dyDescent="0.2">
      <c r="AV2622" s="115" t="str">
        <f t="shared" si="484"/>
        <v>RV8NORTHWICK PARK HOSPITAL - RV820</v>
      </c>
      <c r="AW2622" s="116" t="s">
        <v>906</v>
      </c>
      <c r="AX2622" s="116" t="s">
        <v>10604</v>
      </c>
      <c r="AY2622" s="116" t="s">
        <v>906</v>
      </c>
      <c r="AZ2622" s="116" t="s">
        <v>1243</v>
      </c>
      <c r="BA2622" s="116" t="str">
        <f t="shared" si="485"/>
        <v>RV8</v>
      </c>
    </row>
    <row r="2623" spans="48:53" hidden="1" x14ac:dyDescent="0.2">
      <c r="AV2623" s="115" t="str">
        <f t="shared" si="484"/>
        <v>RV8ST MARK'S HOSPITAL - RV8M2</v>
      </c>
      <c r="AW2623" s="116" t="s">
        <v>907</v>
      </c>
      <c r="AX2623" s="116" t="s">
        <v>10605</v>
      </c>
      <c r="AY2623" s="116" t="s">
        <v>907</v>
      </c>
      <c r="AZ2623" s="116" t="s">
        <v>9140</v>
      </c>
      <c r="BA2623" s="116" t="str">
        <f t="shared" si="485"/>
        <v>RV8</v>
      </c>
    </row>
    <row r="2624" spans="48:53" hidden="1" x14ac:dyDescent="0.2">
      <c r="AV2624" s="115" t="str">
        <f t="shared" si="484"/>
        <v>RV8WILLESDEN HOSPITAL - RV837</v>
      </c>
      <c r="AW2624" s="116" t="s">
        <v>908</v>
      </c>
      <c r="AX2624" s="116" t="s">
        <v>10606</v>
      </c>
      <c r="AY2624" s="116" t="s">
        <v>908</v>
      </c>
      <c r="AZ2624" s="116" t="s">
        <v>9625</v>
      </c>
      <c r="BA2624" s="116" t="str">
        <f t="shared" si="485"/>
        <v>RV8</v>
      </c>
    </row>
    <row r="2625" spans="48:53" hidden="1" x14ac:dyDescent="0.2">
      <c r="AV2625" s="115" t="str">
        <f t="shared" si="484"/>
        <v>RV9ALCOHOL WITHDRAWN PROG</v>
      </c>
      <c r="AW2625" s="116" t="s">
        <v>4770</v>
      </c>
      <c r="AX2625" s="116" t="s">
        <v>4771</v>
      </c>
      <c r="AY2625" s="116" t="s">
        <v>4770</v>
      </c>
      <c r="AZ2625" s="116" t="s">
        <v>4771</v>
      </c>
      <c r="BA2625" s="116" t="str">
        <f t="shared" si="485"/>
        <v>RV9</v>
      </c>
    </row>
    <row r="2626" spans="48:53" hidden="1" x14ac:dyDescent="0.2">
      <c r="AV2626" s="115" t="str">
        <f t="shared" si="484"/>
        <v>RV9ALDERSON RESOURCE</v>
      </c>
      <c r="AW2626" s="116" t="s">
        <v>4723</v>
      </c>
      <c r="AX2626" s="116" t="s">
        <v>4724</v>
      </c>
      <c r="AY2626" s="116" t="s">
        <v>4723</v>
      </c>
      <c r="AZ2626" s="116" t="s">
        <v>4724</v>
      </c>
      <c r="BA2626" s="116" t="str">
        <f t="shared" si="485"/>
        <v>RV9</v>
      </c>
    </row>
    <row r="2627" spans="48:53" hidden="1" x14ac:dyDescent="0.2">
      <c r="AV2627" s="115" t="str">
        <f t="shared" si="484"/>
        <v>RV9ALFRED BEAN HOSPITAL</v>
      </c>
      <c r="AW2627" s="116" t="s">
        <v>4701</v>
      </c>
      <c r="AX2627" s="116" t="s">
        <v>4702</v>
      </c>
      <c r="AY2627" s="116" t="s">
        <v>4701</v>
      </c>
      <c r="AZ2627" s="116" t="s">
        <v>4702</v>
      </c>
      <c r="BA2627" s="116" t="str">
        <f t="shared" si="485"/>
        <v>RV9</v>
      </c>
    </row>
    <row r="2628" spans="48:53" hidden="1" x14ac:dyDescent="0.2">
      <c r="AV2628" s="115" t="str">
        <f t="shared" si="484"/>
        <v>RV9AVONDALE IN-PATIENT 101740</v>
      </c>
      <c r="AW2628" s="116" t="s">
        <v>4750</v>
      </c>
      <c r="AX2628" s="116" t="s">
        <v>4751</v>
      </c>
      <c r="AY2628" s="116" t="s">
        <v>4750</v>
      </c>
      <c r="AZ2628" s="116" t="s">
        <v>4751</v>
      </c>
      <c r="BA2628" s="116" t="str">
        <f t="shared" si="485"/>
        <v>RV9</v>
      </c>
    </row>
    <row r="2629" spans="48:53" hidden="1" x14ac:dyDescent="0.2">
      <c r="AV2629" s="115" t="str">
        <f t="shared" si="484"/>
        <v>RV9BEECH WARD IN-PATIENT</v>
      </c>
      <c r="AW2629" s="116" t="s">
        <v>4828</v>
      </c>
      <c r="AX2629" s="116" t="s">
        <v>4829</v>
      </c>
      <c r="AY2629" s="116" t="s">
        <v>4828</v>
      </c>
      <c r="AZ2629" s="116" t="s">
        <v>4829</v>
      </c>
      <c r="BA2629" s="116" t="str">
        <f t="shared" si="485"/>
        <v>RV9</v>
      </c>
    </row>
    <row r="2630" spans="48:53" hidden="1" x14ac:dyDescent="0.2">
      <c r="AV2630" s="115" t="str">
        <f t="shared" si="484"/>
        <v>RV9BRIDLINGTON &amp; DISTRICT HOSPITAL</v>
      </c>
      <c r="AW2630" s="116" t="s">
        <v>4713</v>
      </c>
      <c r="AX2630" s="116" t="s">
        <v>4714</v>
      </c>
      <c r="AY2630" s="116" t="s">
        <v>4713</v>
      </c>
      <c r="AZ2630" s="116" t="s">
        <v>4714</v>
      </c>
      <c r="BA2630" s="116" t="str">
        <f t="shared" si="485"/>
        <v>RV9</v>
      </c>
    </row>
    <row r="2631" spans="48:53" hidden="1" x14ac:dyDescent="0.2">
      <c r="AV2631" s="115" t="str">
        <f t="shared" si="484"/>
        <v>RV9BUCKROSE WARD</v>
      </c>
      <c r="AW2631" s="116" t="s">
        <v>4732</v>
      </c>
      <c r="AX2631" s="116" t="s">
        <v>4733</v>
      </c>
      <c r="AY2631" s="116" t="s">
        <v>4732</v>
      </c>
      <c r="AZ2631" s="116" t="s">
        <v>4733</v>
      </c>
      <c r="BA2631" s="116" t="str">
        <f t="shared" si="485"/>
        <v>RV9</v>
      </c>
    </row>
    <row r="2632" spans="48:53" hidden="1" x14ac:dyDescent="0.2">
      <c r="AV2632" s="115" t="str">
        <f t="shared" si="484"/>
        <v>RV9BUCKROSE WARD IN-PATIENT 101724</v>
      </c>
      <c r="AW2632" s="116" t="s">
        <v>4744</v>
      </c>
      <c r="AX2632" s="116" t="s">
        <v>4745</v>
      </c>
      <c r="AY2632" s="116" t="s">
        <v>4744</v>
      </c>
      <c r="AZ2632" s="116" t="s">
        <v>4745</v>
      </c>
      <c r="BA2632" s="116" t="str">
        <f t="shared" si="485"/>
        <v>RV9</v>
      </c>
    </row>
    <row r="2633" spans="48:53" hidden="1" x14ac:dyDescent="0.2">
      <c r="AV2633" s="115" t="str">
        <f t="shared" si="484"/>
        <v>RV9CARDIOLOGY (SNEY)</v>
      </c>
      <c r="AW2633" s="116" t="s">
        <v>4814</v>
      </c>
      <c r="AX2633" s="116" t="s">
        <v>4815</v>
      </c>
      <c r="AY2633" s="116" t="s">
        <v>4814</v>
      </c>
      <c r="AZ2633" s="116" t="s">
        <v>4815</v>
      </c>
      <c r="BA2633" s="116" t="str">
        <f t="shared" si="485"/>
        <v>RV9</v>
      </c>
    </row>
    <row r="2634" spans="48:53" hidden="1" x14ac:dyDescent="0.2">
      <c r="AV2634" s="115" t="str">
        <f t="shared" si="484"/>
        <v>RV9CAT HULL</v>
      </c>
      <c r="AW2634" s="116" t="s">
        <v>4774</v>
      </c>
      <c r="AX2634" s="116" t="s">
        <v>4775</v>
      </c>
      <c r="AY2634" s="116" t="s">
        <v>4774</v>
      </c>
      <c r="AZ2634" s="116" t="s">
        <v>4775</v>
      </c>
      <c r="BA2634" s="116" t="str">
        <f t="shared" si="485"/>
        <v>RV9</v>
      </c>
    </row>
    <row r="2635" spans="48:53" hidden="1" x14ac:dyDescent="0.2">
      <c r="AV2635" s="115" t="str">
        <f t="shared" si="484"/>
        <v>RV9CHEST MEDICINE (HFT)</v>
      </c>
      <c r="AW2635" s="116" t="s">
        <v>4810</v>
      </c>
      <c r="AX2635" s="116" t="s">
        <v>4811</v>
      </c>
      <c r="AY2635" s="116" t="s">
        <v>4810</v>
      </c>
      <c r="AZ2635" s="116" t="s">
        <v>4811</v>
      </c>
      <c r="BA2635" s="116" t="str">
        <f t="shared" si="485"/>
        <v>RV9</v>
      </c>
    </row>
    <row r="2636" spans="48:53" hidden="1" x14ac:dyDescent="0.2">
      <c r="AV2636" s="115" t="str">
        <f t="shared" si="484"/>
        <v>RV9CRYSTAL VILLAS</v>
      </c>
      <c r="AW2636" s="116" t="s">
        <v>4690</v>
      </c>
      <c r="AX2636" s="116" t="s">
        <v>4691</v>
      </c>
      <c r="AY2636" s="116" t="s">
        <v>4690</v>
      </c>
      <c r="AZ2636" s="116" t="s">
        <v>4691</v>
      </c>
      <c r="BA2636" s="116" t="str">
        <f t="shared" si="485"/>
        <v>RV9</v>
      </c>
    </row>
    <row r="2637" spans="48:53" hidden="1" x14ac:dyDescent="0.2">
      <c r="AV2637" s="115" t="str">
        <f t="shared" si="484"/>
        <v>RV9CTLD EAST 103601</v>
      </c>
      <c r="AW2637" s="116" t="s">
        <v>4834</v>
      </c>
      <c r="AX2637" s="116" t="s">
        <v>4835</v>
      </c>
      <c r="AY2637" s="116" t="s">
        <v>4834</v>
      </c>
      <c r="AZ2637" s="116" t="s">
        <v>4835</v>
      </c>
      <c r="BA2637" s="116" t="str">
        <f t="shared" si="485"/>
        <v>RV9</v>
      </c>
    </row>
    <row r="2638" spans="48:53" hidden="1" x14ac:dyDescent="0.2">
      <c r="AV2638" s="115" t="str">
        <f t="shared" si="484"/>
        <v>RV9CTLD EAST RIDING</v>
      </c>
      <c r="AW2638" s="116" t="s">
        <v>4832</v>
      </c>
      <c r="AX2638" s="116" t="s">
        <v>4833</v>
      </c>
      <c r="AY2638" s="116" t="s">
        <v>4832</v>
      </c>
      <c r="AZ2638" s="116" t="s">
        <v>4833</v>
      </c>
      <c r="BA2638" s="116" t="str">
        <f t="shared" si="485"/>
        <v>RV9</v>
      </c>
    </row>
    <row r="2639" spans="48:53" hidden="1" x14ac:dyDescent="0.2">
      <c r="AV2639" s="115" t="str">
        <f t="shared" si="484"/>
        <v>RV9CTLD WEST 103601</v>
      </c>
      <c r="AW2639" s="116" t="s">
        <v>4830</v>
      </c>
      <c r="AX2639" s="116" t="s">
        <v>4831</v>
      </c>
      <c r="AY2639" s="116" t="s">
        <v>4830</v>
      </c>
      <c r="AZ2639" s="116" t="s">
        <v>4831</v>
      </c>
      <c r="BA2639" s="116" t="str">
        <f t="shared" si="485"/>
        <v>RV9</v>
      </c>
    </row>
    <row r="2640" spans="48:53" hidden="1" x14ac:dyDescent="0.2">
      <c r="AV2640" s="115" t="str">
        <f t="shared" si="484"/>
        <v>RV9DEPARTMENT OF PSYCHOLOGICAL MEDICINE</v>
      </c>
      <c r="AW2640" s="116" t="s">
        <v>4729</v>
      </c>
      <c r="AX2640" s="116" t="s">
        <v>4097</v>
      </c>
      <c r="AY2640" s="116" t="s">
        <v>4729</v>
      </c>
      <c r="AZ2640" s="116" t="s">
        <v>4097</v>
      </c>
      <c r="BA2640" s="116" t="str">
        <f t="shared" si="485"/>
        <v>RV9</v>
      </c>
    </row>
    <row r="2641" spans="48:53" hidden="1" x14ac:dyDescent="0.2">
      <c r="AV2641" s="115" t="str">
        <f t="shared" si="484"/>
        <v>RV9DIABETES</v>
      </c>
      <c r="AW2641" s="116" t="s">
        <v>4840</v>
      </c>
      <c r="AX2641" s="116" t="s">
        <v>4841</v>
      </c>
      <c r="AY2641" s="116" t="s">
        <v>4840</v>
      </c>
      <c r="AZ2641" s="116" t="s">
        <v>4841</v>
      </c>
      <c r="BA2641" s="116" t="str">
        <f t="shared" si="485"/>
        <v>RV9</v>
      </c>
    </row>
    <row r="2642" spans="48:53" hidden="1" x14ac:dyDescent="0.2">
      <c r="AV2642" s="115" t="str">
        <f t="shared" si="484"/>
        <v>RV9EAST RIDING COMMUNITY HOSPITAL</v>
      </c>
      <c r="AW2642" s="116" t="s">
        <v>4794</v>
      </c>
      <c r="AX2642" s="116" t="s">
        <v>4795</v>
      </c>
      <c r="AY2642" s="116" t="s">
        <v>4794</v>
      </c>
      <c r="AZ2642" s="116" t="s">
        <v>4795</v>
      </c>
      <c r="BA2642" s="116" t="str">
        <f t="shared" si="485"/>
        <v>RV9</v>
      </c>
    </row>
    <row r="2643" spans="48:53" hidden="1" x14ac:dyDescent="0.2">
      <c r="AV2643" s="115" t="str">
        <f t="shared" si="484"/>
        <v>RV9ENT (HEY)</v>
      </c>
      <c r="AW2643" s="116" t="s">
        <v>4802</v>
      </c>
      <c r="AX2643" s="116" t="s">
        <v>4803</v>
      </c>
      <c r="AY2643" s="116" t="s">
        <v>4802</v>
      </c>
      <c r="AZ2643" s="116" t="s">
        <v>4803</v>
      </c>
      <c r="BA2643" s="116" t="str">
        <f t="shared" si="485"/>
        <v>RV9</v>
      </c>
    </row>
    <row r="2644" spans="48:53" hidden="1" x14ac:dyDescent="0.2">
      <c r="AV2644" s="115" t="str">
        <f t="shared" si="484"/>
        <v>RV9ER CAT</v>
      </c>
      <c r="AW2644" s="116" t="s">
        <v>4780</v>
      </c>
      <c r="AX2644" s="116" t="s">
        <v>4781</v>
      </c>
      <c r="AY2644" s="116" t="s">
        <v>4780</v>
      </c>
      <c r="AZ2644" s="116" t="s">
        <v>4781</v>
      </c>
      <c r="BA2644" s="116" t="str">
        <f t="shared" si="485"/>
        <v>RV9</v>
      </c>
    </row>
    <row r="2645" spans="48:53" hidden="1" x14ac:dyDescent="0.2">
      <c r="AV2645" s="115" t="str">
        <f t="shared" si="484"/>
        <v>RV9ER SHARED CARE LAIRGATE 103815</v>
      </c>
      <c r="AW2645" s="116" t="s">
        <v>4782</v>
      </c>
      <c r="AX2645" s="116" t="s">
        <v>4783</v>
      </c>
      <c r="AY2645" s="116" t="s">
        <v>4782</v>
      </c>
      <c r="AZ2645" s="116" t="s">
        <v>4783</v>
      </c>
      <c r="BA2645" s="116" t="str">
        <f t="shared" si="485"/>
        <v>RV9</v>
      </c>
    </row>
    <row r="2646" spans="48:53" hidden="1" x14ac:dyDescent="0.2">
      <c r="AV2646" s="115" t="str">
        <f t="shared" si="484"/>
        <v>RV9ERSDS</v>
      </c>
      <c r="AW2646" s="116" t="s">
        <v>4778</v>
      </c>
      <c r="AX2646" s="116" t="s">
        <v>4779</v>
      </c>
      <c r="AY2646" s="116" t="s">
        <v>4778</v>
      </c>
      <c r="AZ2646" s="116" t="s">
        <v>4779</v>
      </c>
      <c r="BA2646" s="116" t="str">
        <f t="shared" si="485"/>
        <v>RV9</v>
      </c>
    </row>
    <row r="2647" spans="48:53" hidden="1" x14ac:dyDescent="0.2">
      <c r="AV2647" s="115" t="str">
        <f t="shared" si="484"/>
        <v>RV9ERYPSM</v>
      </c>
      <c r="AW2647" s="116" t="s">
        <v>4776</v>
      </c>
      <c r="AX2647" s="116" t="s">
        <v>4777</v>
      </c>
      <c r="AY2647" s="116" t="s">
        <v>4776</v>
      </c>
      <c r="AZ2647" s="116" t="s">
        <v>4777</v>
      </c>
      <c r="BA2647" s="116" t="str">
        <f t="shared" si="485"/>
        <v>RV9</v>
      </c>
    </row>
    <row r="2648" spans="48:53" hidden="1" x14ac:dyDescent="0.2">
      <c r="AV2648" s="115" t="str">
        <f t="shared" si="484"/>
        <v>RV9GEN MED DIABETES (SNEY)</v>
      </c>
      <c r="AW2648" s="116" t="s">
        <v>4818</v>
      </c>
      <c r="AX2648" s="116" t="s">
        <v>4819</v>
      </c>
      <c r="AY2648" s="116" t="s">
        <v>4818</v>
      </c>
      <c r="AZ2648" s="116" t="s">
        <v>4819</v>
      </c>
      <c r="BA2648" s="116" t="str">
        <f t="shared" si="485"/>
        <v>RV9</v>
      </c>
    </row>
    <row r="2649" spans="48:53" hidden="1" x14ac:dyDescent="0.2">
      <c r="AV2649" s="115" t="str">
        <f t="shared" si="484"/>
        <v>RV9GM ENDROCRINOLOGY (SNEY)</v>
      </c>
      <c r="AW2649" s="116" t="s">
        <v>4816</v>
      </c>
      <c r="AX2649" s="116" t="s">
        <v>4817</v>
      </c>
      <c r="AY2649" s="116" t="s">
        <v>4816</v>
      </c>
      <c r="AZ2649" s="116" t="s">
        <v>4817</v>
      </c>
      <c r="BA2649" s="116" t="str">
        <f t="shared" si="485"/>
        <v>RV9</v>
      </c>
    </row>
    <row r="2650" spans="48:53" hidden="1" x14ac:dyDescent="0.2">
      <c r="AV2650" s="115" t="str">
        <f t="shared" si="484"/>
        <v>RV9GOOLE &amp; DISTRICT HOSPITAL</v>
      </c>
      <c r="AW2650" s="116" t="s">
        <v>4721</v>
      </c>
      <c r="AX2650" s="116" t="s">
        <v>4722</v>
      </c>
      <c r="AY2650" s="116" t="s">
        <v>4721</v>
      </c>
      <c r="AZ2650" s="116" t="s">
        <v>4722</v>
      </c>
      <c r="BA2650" s="116" t="str">
        <f t="shared" si="485"/>
        <v>RV9</v>
      </c>
    </row>
    <row r="2651" spans="48:53" hidden="1" x14ac:dyDescent="0.2">
      <c r="AV2651" s="115" t="str">
        <f t="shared" si="484"/>
        <v>RV9GOOLE SSMS</v>
      </c>
      <c r="AW2651" s="116" t="s">
        <v>4738</v>
      </c>
      <c r="AX2651" s="116" t="s">
        <v>4739</v>
      </c>
      <c r="AY2651" s="116" t="s">
        <v>4738</v>
      </c>
      <c r="AZ2651" s="116" t="s">
        <v>4739</v>
      </c>
      <c r="BA2651" s="116" t="str">
        <f t="shared" si="485"/>
        <v>RV9</v>
      </c>
    </row>
    <row r="2652" spans="48:53" hidden="1" x14ac:dyDescent="0.2">
      <c r="AV2652" s="115" t="str">
        <f t="shared" ref="AV2652:AV2679" si="486">CONCATENATE(LEFT(AW2652, 3),AX2652)</f>
        <v>RV9GRANVILLE COURT NURSING HOME</v>
      </c>
      <c r="AW2652" s="116" t="s">
        <v>11013</v>
      </c>
      <c r="AX2652" s="116" t="s">
        <v>11014</v>
      </c>
      <c r="AY2652" s="116" t="s">
        <v>11013</v>
      </c>
      <c r="AZ2652" s="116" t="s">
        <v>11014</v>
      </c>
      <c r="BA2652" s="116" t="str">
        <f t="shared" ref="BA2652:BA2679" si="487">LEFT(AY2652,3)</f>
        <v>RV9</v>
      </c>
    </row>
    <row r="2653" spans="48:53" hidden="1" x14ac:dyDescent="0.2">
      <c r="AV2653" s="115" t="str">
        <f t="shared" si="486"/>
        <v>RV9GREEN TREES IN-PATIENT 101772</v>
      </c>
      <c r="AW2653" s="116" t="s">
        <v>4788</v>
      </c>
      <c r="AX2653" s="116" t="s">
        <v>4789</v>
      </c>
      <c r="AY2653" s="116" t="s">
        <v>4788</v>
      </c>
      <c r="AZ2653" s="116" t="s">
        <v>4789</v>
      </c>
      <c r="BA2653" s="116" t="str">
        <f t="shared" si="487"/>
        <v>RV9</v>
      </c>
    </row>
    <row r="2654" spans="48:53" hidden="1" x14ac:dyDescent="0.2">
      <c r="AV2654" s="115" t="str">
        <f t="shared" si="486"/>
        <v>RV9GYNAECOLOGY (HFT)</v>
      </c>
      <c r="AW2654" s="116" t="s">
        <v>4812</v>
      </c>
      <c r="AX2654" s="116" t="s">
        <v>4813</v>
      </c>
      <c r="AY2654" s="116" t="s">
        <v>4812</v>
      </c>
      <c r="AZ2654" s="116" t="s">
        <v>4813</v>
      </c>
      <c r="BA2654" s="116" t="str">
        <f t="shared" si="487"/>
        <v>RV9</v>
      </c>
    </row>
    <row r="2655" spans="48:53" hidden="1" x14ac:dyDescent="0.2">
      <c r="AV2655" s="115" t="str">
        <f t="shared" si="486"/>
        <v>RV9HAWTHORNE CT IN-PATIENT 101720</v>
      </c>
      <c r="AW2655" s="116" t="s">
        <v>4748</v>
      </c>
      <c r="AX2655" s="116" t="s">
        <v>4749</v>
      </c>
      <c r="AY2655" s="116" t="s">
        <v>4748</v>
      </c>
      <c r="AZ2655" s="116" t="s">
        <v>4749</v>
      </c>
      <c r="BA2655" s="116" t="str">
        <f t="shared" si="487"/>
        <v>RV9</v>
      </c>
    </row>
    <row r="2656" spans="48:53" hidden="1" x14ac:dyDescent="0.2">
      <c r="AV2656" s="115" t="str">
        <f t="shared" si="486"/>
        <v>RV9HIT &amp; ED EAST RIDING</v>
      </c>
      <c r="AW2656" s="116" t="s">
        <v>4754</v>
      </c>
      <c r="AX2656" s="116" t="s">
        <v>4755</v>
      </c>
      <c r="AY2656" s="116" t="s">
        <v>4754</v>
      </c>
      <c r="AZ2656" s="116" t="s">
        <v>4755</v>
      </c>
      <c r="BA2656" s="116" t="str">
        <f t="shared" si="487"/>
        <v>RV9</v>
      </c>
    </row>
    <row r="2657" spans="48:53" hidden="1" x14ac:dyDescent="0.2">
      <c r="AV2657" s="115" t="str">
        <f t="shared" si="486"/>
        <v>RV9HIT &amp; ED HULL 101700</v>
      </c>
      <c r="AW2657" s="116" t="s">
        <v>4766</v>
      </c>
      <c r="AX2657" s="116" t="s">
        <v>4767</v>
      </c>
      <c r="AY2657" s="116" t="s">
        <v>4766</v>
      </c>
      <c r="AZ2657" s="116" t="s">
        <v>4767</v>
      </c>
      <c r="BA2657" s="116" t="str">
        <f t="shared" si="487"/>
        <v>RV9</v>
      </c>
    </row>
    <row r="2658" spans="48:53" hidden="1" x14ac:dyDescent="0.2">
      <c r="AV2658" s="115" t="str">
        <f t="shared" si="486"/>
        <v>RV9HORNSEA COTTAGE HOSPITAL</v>
      </c>
      <c r="AW2658" s="116" t="s">
        <v>4688</v>
      </c>
      <c r="AX2658" s="116" t="s">
        <v>4689</v>
      </c>
      <c r="AY2658" s="116" t="s">
        <v>4688</v>
      </c>
      <c r="AZ2658" s="116" t="s">
        <v>4689</v>
      </c>
      <c r="BA2658" s="116" t="str">
        <f t="shared" si="487"/>
        <v>RV9</v>
      </c>
    </row>
    <row r="2659" spans="48:53" hidden="1" x14ac:dyDescent="0.2">
      <c r="AV2659" s="115" t="str">
        <f t="shared" si="486"/>
        <v xml:space="preserve">RV9HUMBER CENTRE </v>
      </c>
      <c r="AW2659" s="116" t="s">
        <v>8378</v>
      </c>
      <c r="AX2659" s="116" t="s">
        <v>9626</v>
      </c>
      <c r="AY2659" s="116" t="s">
        <v>8378</v>
      </c>
      <c r="AZ2659" s="116" t="s">
        <v>9626</v>
      </c>
      <c r="BA2659" s="116" t="str">
        <f t="shared" si="487"/>
        <v>RV9</v>
      </c>
    </row>
    <row r="2660" spans="48:53" hidden="1" x14ac:dyDescent="0.2">
      <c r="AV2660" s="115" t="str">
        <f t="shared" si="486"/>
        <v>RV9HUMBER INTERMEDIATE CARE</v>
      </c>
      <c r="AW2660" s="116" t="s">
        <v>4709</v>
      </c>
      <c r="AX2660" s="116" t="s">
        <v>4710</v>
      </c>
      <c r="AY2660" s="116" t="s">
        <v>4709</v>
      </c>
      <c r="AZ2660" s="116" t="s">
        <v>4710</v>
      </c>
      <c r="BA2660" s="116" t="str">
        <f t="shared" si="487"/>
        <v>RV9</v>
      </c>
    </row>
    <row r="2661" spans="48:53" hidden="1" x14ac:dyDescent="0.2">
      <c r="AV2661" s="115" t="str">
        <f t="shared" si="486"/>
        <v>RV9HYPSM</v>
      </c>
      <c r="AW2661" s="116" t="s">
        <v>4772</v>
      </c>
      <c r="AX2661" s="116" t="s">
        <v>4773</v>
      </c>
      <c r="AY2661" s="116" t="s">
        <v>4772</v>
      </c>
      <c r="AZ2661" s="116" t="s">
        <v>4773</v>
      </c>
      <c r="BA2661" s="116" t="str">
        <f t="shared" si="487"/>
        <v>RV9</v>
      </c>
    </row>
    <row r="2662" spans="48:53" hidden="1" x14ac:dyDescent="0.2">
      <c r="AV2662" s="115" t="str">
        <f t="shared" si="486"/>
        <v>RV9KELDGATE</v>
      </c>
      <c r="AW2662" s="116" t="s">
        <v>4736</v>
      </c>
      <c r="AX2662" s="116" t="s">
        <v>4737</v>
      </c>
      <c r="AY2662" s="116" t="s">
        <v>4736</v>
      </c>
      <c r="AZ2662" s="116" t="s">
        <v>4737</v>
      </c>
      <c r="BA2662" s="116" t="str">
        <f t="shared" si="487"/>
        <v>RV9</v>
      </c>
    </row>
    <row r="2663" spans="48:53" hidden="1" x14ac:dyDescent="0.2">
      <c r="AV2663" s="115" t="str">
        <f t="shared" si="486"/>
        <v>RV9LAIRGATE</v>
      </c>
      <c r="AW2663" s="116" t="s">
        <v>4705</v>
      </c>
      <c r="AX2663" s="116" t="s">
        <v>4706</v>
      </c>
      <c r="AY2663" s="116" t="s">
        <v>4705</v>
      </c>
      <c r="AZ2663" s="116" t="s">
        <v>4706</v>
      </c>
      <c r="BA2663" s="116" t="str">
        <f t="shared" si="487"/>
        <v>RV9</v>
      </c>
    </row>
    <row r="2664" spans="48:53" hidden="1" x14ac:dyDescent="0.2">
      <c r="AV2664" s="115" t="str">
        <f t="shared" si="486"/>
        <v>RV9LILAC WARD IN-PATIENT</v>
      </c>
      <c r="AW2664" s="116" t="s">
        <v>4836</v>
      </c>
      <c r="AX2664" s="116" t="s">
        <v>4837</v>
      </c>
      <c r="AY2664" s="116" t="s">
        <v>4836</v>
      </c>
      <c r="AZ2664" s="116" t="s">
        <v>4837</v>
      </c>
      <c r="BA2664" s="116" t="str">
        <f t="shared" si="487"/>
        <v>RV9</v>
      </c>
    </row>
    <row r="2665" spans="48:53" hidden="1" x14ac:dyDescent="0.2">
      <c r="AV2665" s="115" t="str">
        <f t="shared" si="486"/>
        <v>RV9MALTON HOSPITAL</v>
      </c>
      <c r="AW2665" s="116" t="s">
        <v>11079</v>
      </c>
      <c r="AX2665" s="116" t="s">
        <v>11078</v>
      </c>
      <c r="AY2665" s="116" t="s">
        <v>11079</v>
      </c>
      <c r="AZ2665" s="116" t="s">
        <v>11078</v>
      </c>
      <c r="BA2665" s="116" t="s">
        <v>1099</v>
      </c>
    </row>
    <row r="2666" spans="48:53" hidden="1" x14ac:dyDescent="0.2">
      <c r="AV2666" s="115" t="str">
        <f t="shared" si="486"/>
        <v>RV9MAISTER LODGE</v>
      </c>
      <c r="AW2666" s="116" t="s">
        <v>8379</v>
      </c>
      <c r="AX2666" s="116" t="s">
        <v>9627</v>
      </c>
      <c r="AY2666" s="116" t="s">
        <v>8379</v>
      </c>
      <c r="AZ2666" s="116" t="s">
        <v>9627</v>
      </c>
      <c r="BA2666" s="116" t="str">
        <f t="shared" si="487"/>
        <v>RV9</v>
      </c>
    </row>
    <row r="2667" spans="48:53" hidden="1" x14ac:dyDescent="0.2">
      <c r="AV2667" s="115" t="str">
        <f t="shared" si="486"/>
        <v>RV9MEMORY SERV - YOUNG PEOP 101763</v>
      </c>
      <c r="AW2667" s="116" t="s">
        <v>4764</v>
      </c>
      <c r="AX2667" s="116" t="s">
        <v>4765</v>
      </c>
      <c r="AY2667" s="116" t="s">
        <v>4764</v>
      </c>
      <c r="AZ2667" s="116" t="s">
        <v>4765</v>
      </c>
      <c r="BA2667" s="116" t="str">
        <f t="shared" si="487"/>
        <v>RV9</v>
      </c>
    </row>
    <row r="2668" spans="48:53" hidden="1" x14ac:dyDescent="0.2">
      <c r="AV2668" s="115" t="str">
        <f t="shared" si="486"/>
        <v>RV9MILL VIEW COURT</v>
      </c>
      <c r="AW2668" s="116" t="s">
        <v>8380</v>
      </c>
      <c r="AX2668" s="116" t="s">
        <v>9628</v>
      </c>
      <c r="AY2668" s="116" t="s">
        <v>8380</v>
      </c>
      <c r="AZ2668" s="116" t="s">
        <v>9628</v>
      </c>
      <c r="BA2668" s="116" t="str">
        <f t="shared" si="487"/>
        <v>RV9</v>
      </c>
    </row>
    <row r="2669" spans="48:53" hidden="1" x14ac:dyDescent="0.2">
      <c r="AV2669" s="115" t="str">
        <f t="shared" si="486"/>
        <v>RV9MILL VIEW LODGE</v>
      </c>
      <c r="AW2669" s="116" t="s">
        <v>8381</v>
      </c>
      <c r="AX2669" s="116" t="s">
        <v>9629</v>
      </c>
      <c r="AY2669" s="116" t="s">
        <v>8381</v>
      </c>
      <c r="AZ2669" s="116" t="s">
        <v>9629</v>
      </c>
      <c r="BA2669" s="116" t="str">
        <f t="shared" si="487"/>
        <v>RV9</v>
      </c>
    </row>
    <row r="2670" spans="48:53" hidden="1" x14ac:dyDescent="0.2">
      <c r="AV2670" s="115" t="str">
        <f t="shared" si="486"/>
        <v>RV9NEW BRIDGES</v>
      </c>
      <c r="AW2670" s="116" t="s">
        <v>4717</v>
      </c>
      <c r="AX2670" s="116" t="s">
        <v>4718</v>
      </c>
      <c r="AY2670" s="116" t="s">
        <v>4717</v>
      </c>
      <c r="AZ2670" s="116" t="s">
        <v>4718</v>
      </c>
      <c r="BA2670" s="116" t="str">
        <f t="shared" si="487"/>
        <v>RV9</v>
      </c>
    </row>
    <row r="2671" spans="48:53" hidden="1" x14ac:dyDescent="0.2">
      <c r="AV2671" s="115" t="str">
        <f t="shared" si="486"/>
        <v>RV9NEWBRIDGES IN-PATIENT 101742</v>
      </c>
      <c r="AW2671" s="116" t="s">
        <v>4752</v>
      </c>
      <c r="AX2671" s="116" t="s">
        <v>4753</v>
      </c>
      <c r="AY2671" s="116" t="s">
        <v>4752</v>
      </c>
      <c r="AZ2671" s="116" t="s">
        <v>4753</v>
      </c>
      <c r="BA2671" s="116" t="str">
        <f t="shared" si="487"/>
        <v>RV9</v>
      </c>
    </row>
    <row r="2672" spans="48:53" hidden="1" x14ac:dyDescent="0.2">
      <c r="AV2672" s="115" t="str">
        <f t="shared" si="486"/>
        <v>RV9NIDDERDALE</v>
      </c>
      <c r="AW2672" s="116" t="s">
        <v>4703</v>
      </c>
      <c r="AX2672" s="116" t="s">
        <v>4704</v>
      </c>
      <c r="AY2672" s="116" t="s">
        <v>4703</v>
      </c>
      <c r="AZ2672" s="116" t="s">
        <v>4704</v>
      </c>
      <c r="BA2672" s="116" t="str">
        <f t="shared" si="487"/>
        <v>RV9</v>
      </c>
    </row>
    <row r="2673" spans="48:53" hidden="1" x14ac:dyDescent="0.2">
      <c r="AV2673" s="115" t="str">
        <f t="shared" si="486"/>
        <v>RV9OPHTHALMOLOGY (HEY)</v>
      </c>
      <c r="AW2673" s="116" t="s">
        <v>4804</v>
      </c>
      <c r="AX2673" s="116" t="s">
        <v>4805</v>
      </c>
      <c r="AY2673" s="116" t="s">
        <v>4804</v>
      </c>
      <c r="AZ2673" s="116" t="s">
        <v>4805</v>
      </c>
      <c r="BA2673" s="116" t="str">
        <f t="shared" si="487"/>
        <v>RV9</v>
      </c>
    </row>
    <row r="2674" spans="48:53" hidden="1" x14ac:dyDescent="0.2">
      <c r="AV2674" s="115" t="str">
        <f t="shared" si="486"/>
        <v>RV9OPHTHALMOLOGY (SNEY)</v>
      </c>
      <c r="AW2674" s="116" t="s">
        <v>4820</v>
      </c>
      <c r="AX2674" s="116" t="s">
        <v>4821</v>
      </c>
      <c r="AY2674" s="116" t="s">
        <v>4820</v>
      </c>
      <c r="AZ2674" s="116" t="s">
        <v>4821</v>
      </c>
      <c r="BA2674" s="116" t="str">
        <f t="shared" si="487"/>
        <v>RV9</v>
      </c>
    </row>
    <row r="2675" spans="48:53" hidden="1" x14ac:dyDescent="0.2">
      <c r="AV2675" s="115" t="str">
        <f t="shared" si="486"/>
        <v>RV9ORTHOPAEDICS (SNEY)</v>
      </c>
      <c r="AW2675" s="116" t="s">
        <v>4822</v>
      </c>
      <c r="AX2675" s="116" t="s">
        <v>4823</v>
      </c>
      <c r="AY2675" s="116" t="s">
        <v>4822</v>
      </c>
      <c r="AZ2675" s="116" t="s">
        <v>4823</v>
      </c>
      <c r="BA2675" s="116" t="str">
        <f t="shared" si="487"/>
        <v>RV9</v>
      </c>
    </row>
    <row r="2676" spans="48:53" hidden="1" x14ac:dyDescent="0.2">
      <c r="AV2676" s="115" t="str">
        <f t="shared" si="486"/>
        <v>RV9PAEDIATRIC MED (SNEY)</v>
      </c>
      <c r="AW2676" s="116" t="s">
        <v>4824</v>
      </c>
      <c r="AX2676" s="116" t="s">
        <v>4825</v>
      </c>
      <c r="AY2676" s="116" t="s">
        <v>4824</v>
      </c>
      <c r="AZ2676" s="116" t="s">
        <v>4825</v>
      </c>
      <c r="BA2676" s="116" t="str">
        <f t="shared" si="487"/>
        <v>RV9</v>
      </c>
    </row>
    <row r="2677" spans="48:53" hidden="1" x14ac:dyDescent="0.2">
      <c r="AV2677" s="115" t="str">
        <f t="shared" si="486"/>
        <v>RV9PAEDIATRIC MEDICINE (HEY)</v>
      </c>
      <c r="AW2677" s="116" t="s">
        <v>4806</v>
      </c>
      <c r="AX2677" s="116" t="s">
        <v>4807</v>
      </c>
      <c r="AY2677" s="116" t="s">
        <v>4806</v>
      </c>
      <c r="AZ2677" s="116" t="s">
        <v>4807</v>
      </c>
      <c r="BA2677" s="116" t="str">
        <f t="shared" si="487"/>
        <v>RV9</v>
      </c>
    </row>
    <row r="2678" spans="48:53" hidden="1" x14ac:dyDescent="0.2">
      <c r="AV2678" s="115" t="str">
        <f t="shared" si="486"/>
        <v>RV9PICU IN-PATIENT 101773</v>
      </c>
      <c r="AW2678" s="116" t="s">
        <v>4790</v>
      </c>
      <c r="AX2678" s="116" t="s">
        <v>4791</v>
      </c>
      <c r="AY2678" s="116" t="s">
        <v>4790</v>
      </c>
      <c r="AZ2678" s="116" t="s">
        <v>4791</v>
      </c>
      <c r="BA2678" s="116" t="str">
        <f t="shared" si="487"/>
        <v>RV9</v>
      </c>
    </row>
    <row r="2679" spans="48:53" hidden="1" x14ac:dyDescent="0.2">
      <c r="AV2679" s="115" t="str">
        <f t="shared" si="486"/>
        <v>RV9PRIORY VIEW CTLD</v>
      </c>
      <c r="AW2679" s="116" t="s">
        <v>4740</v>
      </c>
      <c r="AX2679" s="116" t="s">
        <v>4741</v>
      </c>
      <c r="AY2679" s="116" t="s">
        <v>4740</v>
      </c>
      <c r="AZ2679" s="116" t="s">
        <v>4741</v>
      </c>
      <c r="BA2679" s="116" t="str">
        <f t="shared" si="487"/>
        <v>RV9</v>
      </c>
    </row>
    <row r="2680" spans="48:53" hidden="1" x14ac:dyDescent="0.2">
      <c r="AV2680" s="115" t="str">
        <f t="shared" ref="AV2680:AV2744" si="488">CONCATENATE(LEFT(AW2680, 3),AX2680)</f>
        <v>RV9RHEUMATOLOGY (HEY)</v>
      </c>
      <c r="AW2680" s="116" t="s">
        <v>4808</v>
      </c>
      <c r="AX2680" s="116" t="s">
        <v>4809</v>
      </c>
      <c r="AY2680" s="116" t="s">
        <v>4808</v>
      </c>
      <c r="AZ2680" s="116" t="s">
        <v>4809</v>
      </c>
      <c r="BA2680" s="116" t="str">
        <f t="shared" ref="BA2680:BA2744" si="489">LEFT(AY2680,3)</f>
        <v>RV9</v>
      </c>
    </row>
    <row r="2681" spans="48:53" hidden="1" x14ac:dyDescent="0.2">
      <c r="AV2681" s="115" t="str">
        <f t="shared" si="488"/>
        <v>RV9ROSEDALE</v>
      </c>
      <c r="AW2681" s="116" t="s">
        <v>4719</v>
      </c>
      <c r="AX2681" s="116" t="s">
        <v>4720</v>
      </c>
      <c r="AY2681" s="116" t="s">
        <v>4719</v>
      </c>
      <c r="AZ2681" s="116" t="s">
        <v>4720</v>
      </c>
      <c r="BA2681" s="116" t="str">
        <f t="shared" si="489"/>
        <v>RV9</v>
      </c>
    </row>
    <row r="2682" spans="48:53" hidden="1" x14ac:dyDescent="0.2">
      <c r="AV2682" s="115" t="str">
        <f t="shared" si="488"/>
        <v>RV9RPIT HULL CITY WIDE</v>
      </c>
      <c r="AW2682" s="116" t="s">
        <v>4742</v>
      </c>
      <c r="AX2682" s="116" t="s">
        <v>4743</v>
      </c>
      <c r="AY2682" s="116" t="s">
        <v>4742</v>
      </c>
      <c r="AZ2682" s="116" t="s">
        <v>4743</v>
      </c>
      <c r="BA2682" s="116" t="str">
        <f t="shared" si="489"/>
        <v>RV9</v>
      </c>
    </row>
    <row r="2683" spans="48:53" hidden="1" x14ac:dyDescent="0.2">
      <c r="AV2683" s="115" t="str">
        <f t="shared" si="488"/>
        <v>RV9RST EAST RIDING EAST 101715</v>
      </c>
      <c r="AW2683" s="116" t="s">
        <v>4758</v>
      </c>
      <c r="AX2683" s="116" t="s">
        <v>4759</v>
      </c>
      <c r="AY2683" s="116" t="s">
        <v>4758</v>
      </c>
      <c r="AZ2683" s="116" t="s">
        <v>4759</v>
      </c>
      <c r="BA2683" s="116" t="str">
        <f t="shared" si="489"/>
        <v>RV9</v>
      </c>
    </row>
    <row r="2684" spans="48:53" hidden="1" x14ac:dyDescent="0.2">
      <c r="AV2684" s="115" t="str">
        <f t="shared" si="488"/>
        <v>RV9RST EAST RIDING WEST 101723</v>
      </c>
      <c r="AW2684" s="116" t="s">
        <v>4746</v>
      </c>
      <c r="AX2684" s="116" t="s">
        <v>4747</v>
      </c>
      <c r="AY2684" s="116" t="s">
        <v>4746</v>
      </c>
      <c r="AZ2684" s="116" t="s">
        <v>4747</v>
      </c>
      <c r="BA2684" s="116" t="str">
        <f t="shared" si="489"/>
        <v>RV9</v>
      </c>
    </row>
    <row r="2685" spans="48:53" hidden="1" x14ac:dyDescent="0.2">
      <c r="AV2685" s="115" t="str">
        <f t="shared" si="488"/>
        <v>RV9RST EAST RIDING WEST 101733</v>
      </c>
      <c r="AW2685" s="116" t="s">
        <v>4760</v>
      </c>
      <c r="AX2685" s="116" t="s">
        <v>4761</v>
      </c>
      <c r="AY2685" s="116" t="s">
        <v>4760</v>
      </c>
      <c r="AZ2685" s="116" t="s">
        <v>4761</v>
      </c>
      <c r="BA2685" s="116" t="str">
        <f t="shared" si="489"/>
        <v>RV9</v>
      </c>
    </row>
    <row r="2686" spans="48:53" hidden="1" x14ac:dyDescent="0.2">
      <c r="AV2686" s="115" t="str">
        <f t="shared" si="488"/>
        <v>RV9RST ER EAST - BRID</v>
      </c>
      <c r="AW2686" s="116" t="s">
        <v>4796</v>
      </c>
      <c r="AX2686" s="116" t="s">
        <v>4797</v>
      </c>
      <c r="AY2686" s="116" t="s">
        <v>4796</v>
      </c>
      <c r="AZ2686" s="116" t="s">
        <v>4797</v>
      </c>
      <c r="BA2686" s="116" t="str">
        <f t="shared" si="489"/>
        <v>RV9</v>
      </c>
    </row>
    <row r="2687" spans="48:53" hidden="1" x14ac:dyDescent="0.2">
      <c r="AV2687" s="115" t="str">
        <f t="shared" si="488"/>
        <v>RV9RST ER EAST - DRIFF</v>
      </c>
      <c r="AW2687" s="116" t="s">
        <v>4798</v>
      </c>
      <c r="AX2687" s="116" t="s">
        <v>4799</v>
      </c>
      <c r="AY2687" s="116" t="s">
        <v>4798</v>
      </c>
      <c r="AZ2687" s="116" t="s">
        <v>4799</v>
      </c>
      <c r="BA2687" s="116" t="str">
        <f t="shared" si="489"/>
        <v>RV9</v>
      </c>
    </row>
    <row r="2688" spans="48:53" hidden="1" x14ac:dyDescent="0.2">
      <c r="AV2688" s="115" t="str">
        <f t="shared" si="488"/>
        <v>RV9RST ER EAST - HOLD</v>
      </c>
      <c r="AW2688" s="116" t="s">
        <v>4800</v>
      </c>
      <c r="AX2688" s="116" t="s">
        <v>4801</v>
      </c>
      <c r="AY2688" s="116" t="s">
        <v>4800</v>
      </c>
      <c r="AZ2688" s="116" t="s">
        <v>4801</v>
      </c>
      <c r="BA2688" s="116" t="str">
        <f t="shared" si="489"/>
        <v>RV9</v>
      </c>
    </row>
    <row r="2689" spans="48:53" hidden="1" x14ac:dyDescent="0.2">
      <c r="AV2689" s="115" t="str">
        <f t="shared" si="488"/>
        <v>RV9SOUTHCOATES ANNEX</v>
      </c>
      <c r="AW2689" s="116" t="s">
        <v>4730</v>
      </c>
      <c r="AX2689" s="116" t="s">
        <v>4731</v>
      </c>
      <c r="AY2689" s="116" t="s">
        <v>4730</v>
      </c>
      <c r="AZ2689" s="116" t="s">
        <v>4731</v>
      </c>
      <c r="BA2689" s="116" t="str">
        <f t="shared" si="489"/>
        <v>RV9</v>
      </c>
    </row>
    <row r="2690" spans="48:53" hidden="1" x14ac:dyDescent="0.2">
      <c r="AV2690" s="115" t="str">
        <f t="shared" si="488"/>
        <v>RV9SPA HULL</v>
      </c>
      <c r="AW2690" s="116" t="s">
        <v>4792</v>
      </c>
      <c r="AX2690" s="116" t="s">
        <v>4793</v>
      </c>
      <c r="AY2690" s="116" t="s">
        <v>4792</v>
      </c>
      <c r="AZ2690" s="116" t="s">
        <v>4793</v>
      </c>
      <c r="BA2690" s="116" t="str">
        <f t="shared" si="489"/>
        <v>RV9</v>
      </c>
    </row>
    <row r="2691" spans="48:53" hidden="1" x14ac:dyDescent="0.2">
      <c r="AV2691" s="115" t="str">
        <f t="shared" si="488"/>
        <v>RV9SPECIALIST PSYCHOTHERAPY</v>
      </c>
      <c r="AW2691" s="116" t="s">
        <v>4842</v>
      </c>
      <c r="AX2691" s="116" t="s">
        <v>4843</v>
      </c>
      <c r="AY2691" s="116" t="s">
        <v>4842</v>
      </c>
      <c r="AZ2691" s="116" t="s">
        <v>4843</v>
      </c>
      <c r="BA2691" s="116" t="str">
        <f t="shared" si="489"/>
        <v>RV9</v>
      </c>
    </row>
    <row r="2692" spans="48:53" hidden="1" x14ac:dyDescent="0.2">
      <c r="AV2692" s="115" t="str">
        <f t="shared" si="488"/>
        <v>RV9ST ANDREWS IN-PATIENT 101743</v>
      </c>
      <c r="AW2692" s="116" t="s">
        <v>4762</v>
      </c>
      <c r="AX2692" s="116" t="s">
        <v>4763</v>
      </c>
      <c r="AY2692" s="116" t="s">
        <v>4762</v>
      </c>
      <c r="AZ2692" s="116" t="s">
        <v>4763</v>
      </c>
      <c r="BA2692" s="116" t="str">
        <f t="shared" si="489"/>
        <v>RV9</v>
      </c>
    </row>
    <row r="2693" spans="48:53" hidden="1" x14ac:dyDescent="0.2">
      <c r="AV2693" s="115" t="str">
        <f t="shared" si="488"/>
        <v>RV9ST ANDREWS PLACE</v>
      </c>
      <c r="AW2693" s="116" t="s">
        <v>4727</v>
      </c>
      <c r="AX2693" s="116" t="s">
        <v>4728</v>
      </c>
      <c r="AY2693" s="116" t="s">
        <v>4727</v>
      </c>
      <c r="AZ2693" s="116" t="s">
        <v>4728</v>
      </c>
      <c r="BA2693" s="116" t="str">
        <f t="shared" si="489"/>
        <v>RV9</v>
      </c>
    </row>
    <row r="2694" spans="48:53" hidden="1" x14ac:dyDescent="0.2">
      <c r="AV2694" s="115" t="str">
        <f t="shared" si="488"/>
        <v>RV9SWALES UNIT IN-PATIENT 101774</v>
      </c>
      <c r="AW2694" s="116" t="s">
        <v>4784</v>
      </c>
      <c r="AX2694" s="116" t="s">
        <v>4785</v>
      </c>
      <c r="AY2694" s="116" t="s">
        <v>4784</v>
      </c>
      <c r="AZ2694" s="116" t="s">
        <v>4785</v>
      </c>
      <c r="BA2694" s="116" t="str">
        <f t="shared" si="489"/>
        <v>RV9</v>
      </c>
    </row>
    <row r="2695" spans="48:53" hidden="1" x14ac:dyDescent="0.2">
      <c r="AV2695" s="115" t="str">
        <f t="shared" si="488"/>
        <v>RV9THE GRANGE</v>
      </c>
      <c r="AW2695" s="116" t="s">
        <v>4692</v>
      </c>
      <c r="AX2695" s="116" t="s">
        <v>2002</v>
      </c>
      <c r="AY2695" s="116" t="s">
        <v>4692</v>
      </c>
      <c r="AZ2695" s="116" t="s">
        <v>2002</v>
      </c>
      <c r="BA2695" s="116" t="str">
        <f t="shared" si="489"/>
        <v>RV9</v>
      </c>
    </row>
    <row r="2696" spans="48:53" hidden="1" x14ac:dyDescent="0.2">
      <c r="AV2696" s="115" t="str">
        <f t="shared" si="488"/>
        <v>RV9THE LANGUAGE UNIT</v>
      </c>
      <c r="AW2696" s="116" t="s">
        <v>4707</v>
      </c>
      <c r="AX2696" s="116" t="s">
        <v>4708</v>
      </c>
      <c r="AY2696" s="116" t="s">
        <v>4707</v>
      </c>
      <c r="AZ2696" s="116" t="s">
        <v>4708</v>
      </c>
      <c r="BA2696" s="116" t="str">
        <f t="shared" si="489"/>
        <v>RV9</v>
      </c>
    </row>
    <row r="2697" spans="48:53" hidden="1" x14ac:dyDescent="0.2">
      <c r="AV2697" s="115" t="str">
        <f t="shared" si="488"/>
        <v>RV9THE OLD FIRE STATION</v>
      </c>
      <c r="AW2697" s="116" t="s">
        <v>4734</v>
      </c>
      <c r="AX2697" s="116" t="s">
        <v>4735</v>
      </c>
      <c r="AY2697" s="116" t="s">
        <v>4734</v>
      </c>
      <c r="AZ2697" s="116" t="s">
        <v>4735</v>
      </c>
      <c r="BA2697" s="116" t="str">
        <f t="shared" si="489"/>
        <v>RV9</v>
      </c>
    </row>
    <row r="2698" spans="48:53" hidden="1" x14ac:dyDescent="0.2">
      <c r="AV2698" s="115" t="str">
        <f t="shared" si="488"/>
        <v>RV9THE QUAYS</v>
      </c>
      <c r="AW2698" s="116" t="s">
        <v>4699</v>
      </c>
      <c r="AX2698" s="116" t="s">
        <v>4700</v>
      </c>
      <c r="AY2698" s="116" t="s">
        <v>4699</v>
      </c>
      <c r="AZ2698" s="116" t="s">
        <v>4700</v>
      </c>
      <c r="BA2698" s="116" t="str">
        <f t="shared" si="489"/>
        <v>RV9</v>
      </c>
    </row>
    <row r="2699" spans="48:53" hidden="1" x14ac:dyDescent="0.2">
      <c r="AV2699" s="115" t="str">
        <f t="shared" si="488"/>
        <v>RV9TOWNEND COURT</v>
      </c>
      <c r="AW2699" s="116" t="s">
        <v>10117</v>
      </c>
      <c r="AX2699" s="116" t="s">
        <v>10118</v>
      </c>
      <c r="AY2699" s="116" t="s">
        <v>10117</v>
      </c>
      <c r="AZ2699" s="116" t="s">
        <v>10118</v>
      </c>
      <c r="BA2699" s="116" t="str">
        <f t="shared" si="489"/>
        <v>RV9</v>
      </c>
    </row>
    <row r="2700" spans="48:53" hidden="1" x14ac:dyDescent="0.2">
      <c r="AV2700" s="115" t="str">
        <f t="shared" si="488"/>
        <v>RV9ULLSWATER UNIT IN-PATIENT 101770</v>
      </c>
      <c r="AW2700" s="116" t="s">
        <v>4786</v>
      </c>
      <c r="AX2700" s="116" t="s">
        <v>4787</v>
      </c>
      <c r="AY2700" s="116" t="s">
        <v>4786</v>
      </c>
      <c r="AZ2700" s="116" t="s">
        <v>4787</v>
      </c>
      <c r="BA2700" s="116" t="str">
        <f t="shared" si="489"/>
        <v>RV9</v>
      </c>
    </row>
    <row r="2701" spans="48:53" hidden="1" x14ac:dyDescent="0.2">
      <c r="AV2701" s="115" t="str">
        <f t="shared" si="488"/>
        <v>RV9UROLOGY (SNEY)</v>
      </c>
      <c r="AW2701" s="116" t="s">
        <v>4826</v>
      </c>
      <c r="AX2701" s="116" t="s">
        <v>4827</v>
      </c>
      <c r="AY2701" s="116" t="s">
        <v>4826</v>
      </c>
      <c r="AZ2701" s="116" t="s">
        <v>4827</v>
      </c>
      <c r="BA2701" s="116" t="str">
        <f t="shared" si="489"/>
        <v>RV9</v>
      </c>
    </row>
    <row r="2702" spans="48:53" hidden="1" x14ac:dyDescent="0.2">
      <c r="AV2702" s="115" t="str">
        <f t="shared" si="488"/>
        <v>RV9WEST END COMMUNITY MENTAL HEALTH ADOLESCENT UNIT</v>
      </c>
      <c r="AW2702" s="116" t="s">
        <v>4695</v>
      </c>
      <c r="AX2702" s="116" t="s">
        <v>4696</v>
      </c>
      <c r="AY2702" s="116" t="s">
        <v>4695</v>
      </c>
      <c r="AZ2702" s="116" t="s">
        <v>4696</v>
      </c>
      <c r="BA2702" s="116" t="str">
        <f t="shared" si="489"/>
        <v>RV9</v>
      </c>
    </row>
    <row r="2703" spans="48:53" hidden="1" x14ac:dyDescent="0.2">
      <c r="AV2703" s="115" t="str">
        <f t="shared" si="488"/>
        <v>RV9WEST END WARDS IN-PATIENT 101776</v>
      </c>
      <c r="AW2703" s="116" t="s">
        <v>4768</v>
      </c>
      <c r="AX2703" s="116" t="s">
        <v>4769</v>
      </c>
      <c r="AY2703" s="116" t="s">
        <v>4768</v>
      </c>
      <c r="AZ2703" s="116" t="s">
        <v>4769</v>
      </c>
      <c r="BA2703" s="116" t="str">
        <f t="shared" si="489"/>
        <v>RV9</v>
      </c>
    </row>
    <row r="2704" spans="48:53" hidden="1" x14ac:dyDescent="0.2">
      <c r="AV2704" s="115" t="str">
        <f t="shared" si="488"/>
        <v>RV9WESTLANDS</v>
      </c>
      <c r="AW2704" s="116" t="s">
        <v>4715</v>
      </c>
      <c r="AX2704" s="116" t="s">
        <v>4716</v>
      </c>
      <c r="AY2704" s="116" t="s">
        <v>4715</v>
      </c>
      <c r="AZ2704" s="116" t="s">
        <v>4716</v>
      </c>
      <c r="BA2704" s="116" t="str">
        <f t="shared" si="489"/>
        <v>RV9</v>
      </c>
    </row>
    <row r="2705" spans="48:53" hidden="1" x14ac:dyDescent="0.2">
      <c r="AV2705" s="115" t="str">
        <f t="shared" si="488"/>
        <v>RV9WESTLANDS IN-PATIENT 101741</v>
      </c>
      <c r="AW2705" s="116" t="s">
        <v>4756</v>
      </c>
      <c r="AX2705" s="116" t="s">
        <v>4757</v>
      </c>
      <c r="AY2705" s="116" t="s">
        <v>4756</v>
      </c>
      <c r="AZ2705" s="116" t="s">
        <v>4757</v>
      </c>
      <c r="BA2705" s="116" t="str">
        <f t="shared" si="489"/>
        <v>RV9</v>
      </c>
    </row>
    <row r="2706" spans="48:53" hidden="1" x14ac:dyDescent="0.2">
      <c r="AV2706" s="115" t="str">
        <f t="shared" si="488"/>
        <v>RV9WESTWOOD HOSPITAL</v>
      </c>
      <c r="AW2706" s="116" t="s">
        <v>4711</v>
      </c>
      <c r="AX2706" s="116" t="s">
        <v>4712</v>
      </c>
      <c r="AY2706" s="116" t="s">
        <v>4711</v>
      </c>
      <c r="AZ2706" s="116" t="s">
        <v>4712</v>
      </c>
      <c r="BA2706" s="116" t="str">
        <f t="shared" si="489"/>
        <v>RV9</v>
      </c>
    </row>
    <row r="2707" spans="48:53" hidden="1" x14ac:dyDescent="0.2">
      <c r="AV2707" s="115" t="str">
        <f t="shared" si="488"/>
        <v>RV9WHITBY HOSPITAL</v>
      </c>
      <c r="AW2707" s="116" t="s">
        <v>10807</v>
      </c>
      <c r="AX2707" s="116" t="s">
        <v>3171</v>
      </c>
      <c r="AY2707" s="116" t="s">
        <v>10807</v>
      </c>
      <c r="AZ2707" s="116" t="s">
        <v>3171</v>
      </c>
      <c r="BA2707" s="116" t="str">
        <f t="shared" si="489"/>
        <v>RV9</v>
      </c>
    </row>
    <row r="2708" spans="48:53" hidden="1" x14ac:dyDescent="0.2">
      <c r="AV2708" s="115" t="str">
        <f t="shared" si="488"/>
        <v>RV9WILLOW GARTH RESIDENTIAL HOME</v>
      </c>
      <c r="AW2708" s="116" t="s">
        <v>4725</v>
      </c>
      <c r="AX2708" s="116" t="s">
        <v>4726</v>
      </c>
      <c r="AY2708" s="116" t="s">
        <v>4725</v>
      </c>
      <c r="AZ2708" s="116" t="s">
        <v>4726</v>
      </c>
      <c r="BA2708" s="116" t="str">
        <f t="shared" si="489"/>
        <v>RV9</v>
      </c>
    </row>
    <row r="2709" spans="48:53" hidden="1" x14ac:dyDescent="0.2">
      <c r="AV2709" s="115" t="str">
        <f t="shared" si="488"/>
        <v>RV9WILLOW WARD IN-PATIENT</v>
      </c>
      <c r="AW2709" s="116" t="s">
        <v>4838</v>
      </c>
      <c r="AX2709" s="116" t="s">
        <v>4839</v>
      </c>
      <c r="AY2709" s="116" t="s">
        <v>4838</v>
      </c>
      <c r="AZ2709" s="116" t="s">
        <v>4839</v>
      </c>
      <c r="BA2709" s="116" t="str">
        <f t="shared" si="489"/>
        <v>RV9</v>
      </c>
    </row>
    <row r="2710" spans="48:53" hidden="1" x14ac:dyDescent="0.2">
      <c r="AV2710" s="115" t="str">
        <f t="shared" si="488"/>
        <v>RV9WITHERNSEA HOSPITAL</v>
      </c>
      <c r="AW2710" s="116" t="s">
        <v>4697</v>
      </c>
      <c r="AX2710" s="116" t="s">
        <v>4698</v>
      </c>
      <c r="AY2710" s="116" t="s">
        <v>4697</v>
      </c>
      <c r="AZ2710" s="116" t="s">
        <v>4698</v>
      </c>
      <c r="BA2710" s="116" t="str">
        <f t="shared" si="489"/>
        <v>RV9</v>
      </c>
    </row>
    <row r="2711" spans="48:53" hidden="1" x14ac:dyDescent="0.2">
      <c r="AV2711" s="115" t="str">
        <f t="shared" si="488"/>
        <v>RV9WITHERNSEA WARD</v>
      </c>
      <c r="AW2711" s="116" t="s">
        <v>4844</v>
      </c>
      <c r="AX2711" s="116" t="s">
        <v>4845</v>
      </c>
      <c r="AY2711" s="116" t="s">
        <v>4844</v>
      </c>
      <c r="AZ2711" s="116" t="s">
        <v>4845</v>
      </c>
      <c r="BA2711" s="116" t="str">
        <f t="shared" si="489"/>
        <v>RV9</v>
      </c>
    </row>
    <row r="2712" spans="48:53" hidden="1" x14ac:dyDescent="0.2">
      <c r="AV2712" s="115" t="str">
        <f t="shared" si="488"/>
        <v>RV9WOLD HAVEN</v>
      </c>
      <c r="AW2712" s="116" t="s">
        <v>4693</v>
      </c>
      <c r="AX2712" s="116" t="s">
        <v>4694</v>
      </c>
      <c r="AY2712" s="116" t="s">
        <v>4693</v>
      </c>
      <c r="AZ2712" s="116" t="s">
        <v>4694</v>
      </c>
      <c r="BA2712" s="116" t="str">
        <f t="shared" si="489"/>
        <v>RV9</v>
      </c>
    </row>
    <row r="2713" spans="48:53" hidden="1" x14ac:dyDescent="0.2">
      <c r="AV2713" s="115" t="str">
        <f t="shared" si="488"/>
        <v>RVJBATH MINERAL HOSPITAL - RVJJ7</v>
      </c>
      <c r="AW2713" s="126" t="s">
        <v>909</v>
      </c>
      <c r="AX2713" s="126" t="s">
        <v>10607</v>
      </c>
      <c r="AY2713" s="126" t="s">
        <v>909</v>
      </c>
      <c r="AZ2713" s="126" t="s">
        <v>9630</v>
      </c>
      <c r="BA2713" s="126" t="str">
        <f t="shared" si="489"/>
        <v>RVJ</v>
      </c>
    </row>
    <row r="2714" spans="48:53" hidden="1" x14ac:dyDescent="0.2">
      <c r="AV2714" s="115" t="str">
        <f t="shared" si="488"/>
        <v>RVJBRISTOL CHILDREN'S HOSPITAL - RVJK2</v>
      </c>
      <c r="AW2714" s="126" t="s">
        <v>910</v>
      </c>
      <c r="AX2714" s="126" t="s">
        <v>10608</v>
      </c>
      <c r="AY2714" s="126" t="s">
        <v>910</v>
      </c>
      <c r="AZ2714" s="126" t="s">
        <v>9631</v>
      </c>
      <c r="BA2714" s="126" t="str">
        <f t="shared" si="489"/>
        <v>RVJ</v>
      </c>
    </row>
    <row r="2715" spans="48:53" hidden="1" x14ac:dyDescent="0.2">
      <c r="AV2715" s="115" t="str">
        <f t="shared" si="488"/>
        <v>RVJBRISTOL DENTAL HOSPITAL - RVJK1</v>
      </c>
      <c r="AW2715" s="126" t="s">
        <v>911</v>
      </c>
      <c r="AX2715" s="126" t="s">
        <v>10609</v>
      </c>
      <c r="AY2715" s="126" t="s">
        <v>911</v>
      </c>
      <c r="AZ2715" s="126" t="s">
        <v>9632</v>
      </c>
      <c r="BA2715" s="126" t="str">
        <f t="shared" si="489"/>
        <v>RVJ</v>
      </c>
    </row>
    <row r="2716" spans="48:53" hidden="1" x14ac:dyDescent="0.2">
      <c r="AV2716" s="115" t="str">
        <f t="shared" si="488"/>
        <v>RVJBRISTOL ROYAL INFIRMARY - RVJJ6</v>
      </c>
      <c r="AW2716" s="126" t="s">
        <v>489</v>
      </c>
      <c r="AX2716" s="126" t="s">
        <v>10610</v>
      </c>
      <c r="AY2716" s="126" t="s">
        <v>489</v>
      </c>
      <c r="AZ2716" s="126" t="s">
        <v>4859</v>
      </c>
      <c r="BA2716" s="126" t="str">
        <f t="shared" si="489"/>
        <v>RVJ</v>
      </c>
    </row>
    <row r="2717" spans="48:53" hidden="1" x14ac:dyDescent="0.2">
      <c r="AV2717" s="115" t="str">
        <f t="shared" si="488"/>
        <v>RVJBURDEN NEUROLOGICAL HOSPITAL - RVJ24</v>
      </c>
      <c r="AW2717" s="126" t="s">
        <v>490</v>
      </c>
      <c r="AX2717" s="126" t="s">
        <v>10611</v>
      </c>
      <c r="AY2717" s="126" t="s">
        <v>490</v>
      </c>
      <c r="AZ2717" s="126" t="s">
        <v>9633</v>
      </c>
      <c r="BA2717" s="126" t="str">
        <f t="shared" si="489"/>
        <v>RVJ</v>
      </c>
    </row>
    <row r="2718" spans="48:53" hidden="1" x14ac:dyDescent="0.2">
      <c r="AV2718" s="115" t="str">
        <f t="shared" si="488"/>
        <v>RVJCLEVEDON HOSPITAL - RVJ04</v>
      </c>
      <c r="AW2718" s="126" t="s">
        <v>491</v>
      </c>
      <c r="AX2718" s="126" t="s">
        <v>10612</v>
      </c>
      <c r="AY2718" s="126" t="s">
        <v>491</v>
      </c>
      <c r="AZ2718" s="126" t="s">
        <v>9634</v>
      </c>
      <c r="BA2718" s="126" t="str">
        <f t="shared" si="489"/>
        <v>RVJ</v>
      </c>
    </row>
    <row r="2719" spans="48:53" hidden="1" x14ac:dyDescent="0.2">
      <c r="AV2719" s="115" t="str">
        <f t="shared" si="488"/>
        <v>RVJCOSSHAM HOSPITAL - RVJ21</v>
      </c>
      <c r="AW2719" s="126" t="s">
        <v>492</v>
      </c>
      <c r="AX2719" s="126" t="s">
        <v>10613</v>
      </c>
      <c r="AY2719" s="126" t="s">
        <v>492</v>
      </c>
      <c r="AZ2719" s="126" t="s">
        <v>7936</v>
      </c>
      <c r="BA2719" s="126" t="str">
        <f t="shared" si="489"/>
        <v>RVJ</v>
      </c>
    </row>
    <row r="2720" spans="48:53" hidden="1" x14ac:dyDescent="0.2">
      <c r="AV2720" s="115" t="str">
        <f t="shared" si="488"/>
        <v>RVJFRENCHAY HOSPITAL - RVJ20</v>
      </c>
      <c r="AW2720" s="126" t="s">
        <v>493</v>
      </c>
      <c r="AX2720" s="126" t="s">
        <v>10614</v>
      </c>
      <c r="AY2720" s="126" t="s">
        <v>493</v>
      </c>
      <c r="AZ2720" s="126" t="s">
        <v>9635</v>
      </c>
      <c r="BA2720" s="126" t="str">
        <f t="shared" si="489"/>
        <v>RVJ</v>
      </c>
    </row>
    <row r="2721" spans="48:53" hidden="1" x14ac:dyDescent="0.2">
      <c r="AV2721" s="115" t="str">
        <f t="shared" si="488"/>
        <v>RVJGLENSIDE HOSPITAL - RVJ60</v>
      </c>
      <c r="AW2721" s="126" t="s">
        <v>494</v>
      </c>
      <c r="AX2721" s="126" t="s">
        <v>10615</v>
      </c>
      <c r="AY2721" s="126" t="s">
        <v>494</v>
      </c>
      <c r="AZ2721" s="126" t="s">
        <v>9636</v>
      </c>
      <c r="BA2721" s="126" t="str">
        <f t="shared" si="489"/>
        <v>RVJ</v>
      </c>
    </row>
    <row r="2722" spans="48:53" hidden="1" x14ac:dyDescent="0.2">
      <c r="AV2722" s="115" t="str">
        <f t="shared" si="488"/>
        <v>RVJHAM GREEN HOSPITAL - RVJ02</v>
      </c>
      <c r="AW2722" s="126" t="s">
        <v>495</v>
      </c>
      <c r="AX2722" s="126" t="s">
        <v>10616</v>
      </c>
      <c r="AY2722" s="126" t="s">
        <v>495</v>
      </c>
      <c r="AZ2722" s="126" t="s">
        <v>9637</v>
      </c>
      <c r="BA2722" s="126" t="str">
        <f t="shared" si="489"/>
        <v>RVJ</v>
      </c>
    </row>
    <row r="2723" spans="48:53" hidden="1" x14ac:dyDescent="0.2">
      <c r="AV2723" s="115" t="str">
        <f t="shared" si="488"/>
        <v>RVJLYDNEY HOSPITAL SITE - RVJ09</v>
      </c>
      <c r="AW2723" s="126" t="s">
        <v>496</v>
      </c>
      <c r="AX2723" s="126" t="s">
        <v>10617</v>
      </c>
      <c r="AY2723" s="126" t="s">
        <v>496</v>
      </c>
      <c r="AZ2723" s="126" t="s">
        <v>9638</v>
      </c>
      <c r="BA2723" s="126" t="str">
        <f t="shared" si="489"/>
        <v>RVJ</v>
      </c>
    </row>
    <row r="2724" spans="48:53" hidden="1" x14ac:dyDescent="0.2">
      <c r="AV2724" s="115" t="str">
        <f t="shared" si="488"/>
        <v>RVJMANOR PARK HOSPITAL - RVJ23</v>
      </c>
      <c r="AW2724" s="126" t="s">
        <v>497</v>
      </c>
      <c r="AX2724" s="126" t="s">
        <v>10618</v>
      </c>
      <c r="AY2724" s="126" t="s">
        <v>497</v>
      </c>
      <c r="AZ2724" s="126" t="s">
        <v>9639</v>
      </c>
      <c r="BA2724" s="126" t="str">
        <f t="shared" si="489"/>
        <v>RVJ</v>
      </c>
    </row>
    <row r="2725" spans="48:53" hidden="1" x14ac:dyDescent="0.2">
      <c r="AV2725" s="115" t="str">
        <f t="shared" si="488"/>
        <v>RVJRIVERSIDE UNIT - RVJ61</v>
      </c>
      <c r="AW2725" s="126" t="s">
        <v>498</v>
      </c>
      <c r="AX2725" s="126" t="s">
        <v>10619</v>
      </c>
      <c r="AY2725" s="126" t="s">
        <v>498</v>
      </c>
      <c r="AZ2725" s="126" t="s">
        <v>9640</v>
      </c>
      <c r="BA2725" s="126" t="str">
        <f t="shared" si="489"/>
        <v>RVJ</v>
      </c>
    </row>
    <row r="2726" spans="48:53" hidden="1" x14ac:dyDescent="0.2">
      <c r="AV2726" s="115" t="str">
        <f t="shared" si="488"/>
        <v>RVJSOUTHMEAD HOSPITAL - RVJ01</v>
      </c>
      <c r="AW2726" s="126" t="s">
        <v>499</v>
      </c>
      <c r="AX2726" s="126" t="s">
        <v>10620</v>
      </c>
      <c r="AY2726" s="126" t="s">
        <v>499</v>
      </c>
      <c r="AZ2726" s="126" t="s">
        <v>9641</v>
      </c>
      <c r="BA2726" s="126" t="str">
        <f t="shared" si="489"/>
        <v>RVJ</v>
      </c>
    </row>
    <row r="2727" spans="48:53" hidden="1" x14ac:dyDescent="0.2">
      <c r="AV2727" s="115" t="str">
        <f t="shared" si="488"/>
        <v>RVJTHORNBURY HOSPITAL - RVJ05</v>
      </c>
      <c r="AW2727" s="126" t="s">
        <v>500</v>
      </c>
      <c r="AX2727" s="126" t="s">
        <v>10621</v>
      </c>
      <c r="AY2727" s="126" t="s">
        <v>500</v>
      </c>
      <c r="AZ2727" s="126" t="s">
        <v>7934</v>
      </c>
      <c r="BA2727" s="126" t="str">
        <f t="shared" si="489"/>
        <v>RVJ</v>
      </c>
    </row>
    <row r="2728" spans="48:53" hidden="1" x14ac:dyDescent="0.2">
      <c r="AV2728" s="115" t="str">
        <f t="shared" si="488"/>
        <v>RVJWESTON GENERAL HOSPITAL - RVJJ8</v>
      </c>
      <c r="AW2728" s="126" t="s">
        <v>501</v>
      </c>
      <c r="AX2728" s="126" t="s">
        <v>10622</v>
      </c>
      <c r="AY2728" s="126" t="s">
        <v>501</v>
      </c>
      <c r="AZ2728" s="126" t="s">
        <v>9034</v>
      </c>
      <c r="BA2728" s="126" t="str">
        <f t="shared" si="489"/>
        <v>RVJ</v>
      </c>
    </row>
    <row r="2729" spans="48:53" hidden="1" x14ac:dyDescent="0.2">
      <c r="AV2729" s="115" t="str">
        <f t="shared" si="488"/>
        <v>RVNB&amp;NES ADULT</v>
      </c>
      <c r="AW2729" s="126" t="s">
        <v>4897</v>
      </c>
      <c r="AX2729" s="126" t="s">
        <v>4898</v>
      </c>
      <c r="AY2729" s="126" t="s">
        <v>4897</v>
      </c>
      <c r="AZ2729" s="126" t="s">
        <v>4898</v>
      </c>
      <c r="BA2729" s="126" t="str">
        <f t="shared" si="489"/>
        <v>RVN</v>
      </c>
    </row>
    <row r="2730" spans="48:53" hidden="1" x14ac:dyDescent="0.2">
      <c r="AV2730" s="115" t="str">
        <f t="shared" si="488"/>
        <v>RVNB&amp;NES OLDER ADULT</v>
      </c>
      <c r="AW2730" s="126" t="s">
        <v>4899</v>
      </c>
      <c r="AX2730" s="126" t="s">
        <v>4900</v>
      </c>
      <c r="AY2730" s="126" t="s">
        <v>4899</v>
      </c>
      <c r="AZ2730" s="126" t="s">
        <v>4900</v>
      </c>
      <c r="BA2730" s="126" t="str">
        <f t="shared" si="489"/>
        <v>RVN</v>
      </c>
    </row>
    <row r="2731" spans="48:53" hidden="1" x14ac:dyDescent="0.2">
      <c r="AV2731" s="115" t="str">
        <f t="shared" si="488"/>
        <v>RVNB&amp;NES SDAS</v>
      </c>
      <c r="AW2731" s="126" t="s">
        <v>4901</v>
      </c>
      <c r="AX2731" s="126" t="s">
        <v>4902</v>
      </c>
      <c r="AY2731" s="126" t="s">
        <v>4901</v>
      </c>
      <c r="AZ2731" s="126" t="s">
        <v>4902</v>
      </c>
      <c r="BA2731" s="126" t="str">
        <f t="shared" si="489"/>
        <v>RVN</v>
      </c>
    </row>
    <row r="2732" spans="48:53" hidden="1" x14ac:dyDescent="0.2">
      <c r="AV2732" s="115" t="str">
        <f t="shared" si="488"/>
        <v>RVNBLACKBERRY HILL HOSPITAL</v>
      </c>
      <c r="AW2732" s="126" t="s">
        <v>4868</v>
      </c>
      <c r="AX2732" s="126" t="s">
        <v>4869</v>
      </c>
      <c r="AY2732" s="126" t="s">
        <v>4868</v>
      </c>
      <c r="AZ2732" s="126" t="s">
        <v>4869</v>
      </c>
      <c r="BA2732" s="126" t="str">
        <f t="shared" si="489"/>
        <v>RVN</v>
      </c>
    </row>
    <row r="2733" spans="48:53" hidden="1" x14ac:dyDescent="0.2">
      <c r="AV2733" s="115" t="str">
        <f t="shared" si="488"/>
        <v>RVNBRENTRY SITE</v>
      </c>
      <c r="AW2733" s="126" t="s">
        <v>4893</v>
      </c>
      <c r="AX2733" s="126" t="s">
        <v>4894</v>
      </c>
      <c r="AY2733" s="126" t="s">
        <v>4893</v>
      </c>
      <c r="AZ2733" s="126" t="s">
        <v>4894</v>
      </c>
      <c r="BA2733" s="126" t="str">
        <f t="shared" si="489"/>
        <v>RVN</v>
      </c>
    </row>
    <row r="2734" spans="48:53" hidden="1" x14ac:dyDescent="0.2">
      <c r="AV2734" s="115" t="str">
        <f t="shared" si="488"/>
        <v>RVNBRISTOL ADULT</v>
      </c>
      <c r="AW2734" s="126" t="s">
        <v>4903</v>
      </c>
      <c r="AX2734" s="126" t="s">
        <v>4904</v>
      </c>
      <c r="AY2734" s="126" t="s">
        <v>4903</v>
      </c>
      <c r="AZ2734" s="126" t="s">
        <v>4904</v>
      </c>
      <c r="BA2734" s="126" t="str">
        <f t="shared" si="489"/>
        <v>RVN</v>
      </c>
    </row>
    <row r="2735" spans="48:53" hidden="1" x14ac:dyDescent="0.2">
      <c r="AV2735" s="115" t="str">
        <f t="shared" si="488"/>
        <v>RVNBRISTOL ADULT SDAS</v>
      </c>
      <c r="AW2735" s="126" t="s">
        <v>4911</v>
      </c>
      <c r="AX2735" s="126" t="s">
        <v>4912</v>
      </c>
      <c r="AY2735" s="126" t="s">
        <v>4911</v>
      </c>
      <c r="AZ2735" s="126" t="s">
        <v>4912</v>
      </c>
      <c r="BA2735" s="126" t="str">
        <f t="shared" si="489"/>
        <v>RVN</v>
      </c>
    </row>
    <row r="2736" spans="48:53" hidden="1" x14ac:dyDescent="0.2">
      <c r="AV2736" s="115" t="str">
        <f t="shared" si="488"/>
        <v>RVNBRISTOL OLDER ADULT</v>
      </c>
      <c r="AW2736" s="126" t="s">
        <v>4907</v>
      </c>
      <c r="AX2736" s="126" t="s">
        <v>4908</v>
      </c>
      <c r="AY2736" s="126" t="s">
        <v>4907</v>
      </c>
      <c r="AZ2736" s="126" t="s">
        <v>4908</v>
      </c>
      <c r="BA2736" s="126" t="str">
        <f t="shared" si="489"/>
        <v>RVN</v>
      </c>
    </row>
    <row r="2737" spans="48:53" hidden="1" x14ac:dyDescent="0.2">
      <c r="AV2737" s="115" t="str">
        <f t="shared" si="488"/>
        <v>RVNBRISTOL ROYAL INFIRMARY</v>
      </c>
      <c r="AW2737" s="126" t="s">
        <v>4858</v>
      </c>
      <c r="AX2737" s="126" t="s">
        <v>4859</v>
      </c>
      <c r="AY2737" s="126" t="s">
        <v>4858</v>
      </c>
      <c r="AZ2737" s="126" t="s">
        <v>4859</v>
      </c>
      <c r="BA2737" s="126" t="str">
        <f t="shared" si="489"/>
        <v>RVN</v>
      </c>
    </row>
    <row r="2738" spans="48:53" hidden="1" x14ac:dyDescent="0.2">
      <c r="AV2738" s="115" t="str">
        <f t="shared" si="488"/>
        <v>RVNBRISTOL SDAS</v>
      </c>
      <c r="AW2738" s="126" t="s">
        <v>4909</v>
      </c>
      <c r="AX2738" s="126" t="s">
        <v>4910</v>
      </c>
      <c r="AY2738" s="126" t="s">
        <v>4909</v>
      </c>
      <c r="AZ2738" s="126" t="s">
        <v>4910</v>
      </c>
      <c r="BA2738" s="126" t="str">
        <f t="shared" si="489"/>
        <v>RVN</v>
      </c>
    </row>
    <row r="2739" spans="48:53" hidden="1" x14ac:dyDescent="0.2">
      <c r="AV2739" s="115" t="str">
        <f t="shared" si="488"/>
        <v>RVNBRISTOL UNIVERSITY</v>
      </c>
      <c r="AW2739" s="126" t="s">
        <v>4870</v>
      </c>
      <c r="AX2739" s="126" t="s">
        <v>4871</v>
      </c>
      <c r="AY2739" s="126" t="s">
        <v>4870</v>
      </c>
      <c r="AZ2739" s="126" t="s">
        <v>4871</v>
      </c>
      <c r="BA2739" s="126" t="str">
        <f t="shared" si="489"/>
        <v>RVN</v>
      </c>
    </row>
    <row r="2740" spans="48:53" hidden="1" x14ac:dyDescent="0.2">
      <c r="AV2740" s="115" t="str">
        <f t="shared" si="488"/>
        <v>RVNBROOKLAND HALL</v>
      </c>
      <c r="AW2740" s="126" t="s">
        <v>4862</v>
      </c>
      <c r="AX2740" s="126" t="s">
        <v>4863</v>
      </c>
      <c r="AY2740" s="126" t="s">
        <v>4862</v>
      </c>
      <c r="AZ2740" s="126" t="s">
        <v>4863</v>
      </c>
      <c r="BA2740" s="126" t="str">
        <f t="shared" si="489"/>
        <v>RVN</v>
      </c>
    </row>
    <row r="2741" spans="48:53" hidden="1" x14ac:dyDescent="0.2">
      <c r="AV2741" s="115" t="str">
        <f t="shared" si="488"/>
        <v xml:space="preserve">RVNCALLINGTON ROAD </v>
      </c>
      <c r="AW2741" s="126" t="s">
        <v>8852</v>
      </c>
      <c r="AX2741" s="126" t="s">
        <v>9643</v>
      </c>
      <c r="AY2741" s="126" t="s">
        <v>8852</v>
      </c>
      <c r="AZ2741" s="126" t="s">
        <v>9643</v>
      </c>
      <c r="BA2741" s="126" t="str">
        <f t="shared" si="489"/>
        <v>RVN</v>
      </c>
    </row>
    <row r="2742" spans="48:53" hidden="1" x14ac:dyDescent="0.2">
      <c r="AV2742" s="115" t="str">
        <f t="shared" si="488"/>
        <v>RVNCENTRAL WILTS AOWA</v>
      </c>
      <c r="AW2742" s="126" t="s">
        <v>4945</v>
      </c>
      <c r="AX2742" s="126" t="s">
        <v>4946</v>
      </c>
      <c r="AY2742" s="126" t="s">
        <v>4945</v>
      </c>
      <c r="AZ2742" s="126" t="s">
        <v>4946</v>
      </c>
      <c r="BA2742" s="126" t="str">
        <f t="shared" si="489"/>
        <v>RVN</v>
      </c>
    </row>
    <row r="2743" spans="48:53" hidden="1" x14ac:dyDescent="0.2">
      <c r="AV2743" s="115" t="str">
        <f t="shared" si="488"/>
        <v>RVNCITY HALL</v>
      </c>
      <c r="AW2743" s="126" t="s">
        <v>4895</v>
      </c>
      <c r="AX2743" s="126" t="s">
        <v>4896</v>
      </c>
      <c r="AY2743" s="126" t="s">
        <v>4895</v>
      </c>
      <c r="AZ2743" s="126" t="s">
        <v>4896</v>
      </c>
      <c r="BA2743" s="126" t="str">
        <f t="shared" si="489"/>
        <v>RVN</v>
      </c>
    </row>
    <row r="2744" spans="48:53" hidden="1" x14ac:dyDescent="0.2">
      <c r="AV2744" s="115" t="str">
        <f t="shared" si="488"/>
        <v>RVNCOLSTON FORT</v>
      </c>
      <c r="AW2744" s="126" t="s">
        <v>4864</v>
      </c>
      <c r="AX2744" s="126" t="s">
        <v>4865</v>
      </c>
      <c r="AY2744" s="126" t="s">
        <v>4864</v>
      </c>
      <c r="AZ2744" s="126" t="s">
        <v>4865</v>
      </c>
      <c r="BA2744" s="126" t="str">
        <f t="shared" si="489"/>
        <v>RVN</v>
      </c>
    </row>
    <row r="2745" spans="48:53" hidden="1" x14ac:dyDescent="0.2">
      <c r="AV2745" s="115" t="str">
        <f t="shared" ref="AV2745:AV2808" si="490">CONCATENATE(LEFT(AW2745, 3),AX2745)</f>
        <v>RVNCORUM TWO</v>
      </c>
      <c r="AW2745" s="126" t="s">
        <v>4878</v>
      </c>
      <c r="AX2745" s="126" t="s">
        <v>4879</v>
      </c>
      <c r="AY2745" s="126" t="s">
        <v>4878</v>
      </c>
      <c r="AZ2745" s="126" t="s">
        <v>4879</v>
      </c>
      <c r="BA2745" s="126" t="str">
        <f t="shared" ref="BA2745:BA2808" si="491">LEFT(AY2745,3)</f>
        <v>RVN</v>
      </c>
    </row>
    <row r="2746" spans="48:53" hidden="1" x14ac:dyDescent="0.2">
      <c r="AV2746" s="115" t="str">
        <f t="shared" si="490"/>
        <v>RVNEMERGENCY 001</v>
      </c>
      <c r="AW2746" s="126" t="s">
        <v>4846</v>
      </c>
      <c r="AX2746" s="126" t="s">
        <v>4847</v>
      </c>
      <c r="AY2746" s="126" t="s">
        <v>4846</v>
      </c>
      <c r="AZ2746" s="126" t="s">
        <v>4847</v>
      </c>
      <c r="BA2746" s="126" t="str">
        <f t="shared" si="491"/>
        <v>RVN</v>
      </c>
    </row>
    <row r="2747" spans="48:53" hidden="1" x14ac:dyDescent="0.2">
      <c r="AV2747" s="115" t="str">
        <f t="shared" si="490"/>
        <v xml:space="preserve">RVNFOUNTAIN WAY, SALISBURY </v>
      </c>
      <c r="AW2747" s="126" t="s">
        <v>8856</v>
      </c>
      <c r="AX2747" s="126" t="s">
        <v>9644</v>
      </c>
      <c r="AY2747" s="126" t="s">
        <v>8856</v>
      </c>
      <c r="AZ2747" s="126" t="s">
        <v>9644</v>
      </c>
      <c r="BA2747" s="126" t="str">
        <f t="shared" si="491"/>
        <v>RVN</v>
      </c>
    </row>
    <row r="2748" spans="48:53" hidden="1" x14ac:dyDescent="0.2">
      <c r="AV2748" s="115" t="str">
        <f t="shared" si="490"/>
        <v>RVNFROMESIDE</v>
      </c>
      <c r="AW2748" s="126" t="s">
        <v>4905</v>
      </c>
      <c r="AX2748" s="126" t="s">
        <v>4906</v>
      </c>
      <c r="AY2748" s="126" t="s">
        <v>4905</v>
      </c>
      <c r="AZ2748" s="126" t="s">
        <v>4906</v>
      </c>
      <c r="BA2748" s="126" t="str">
        <f t="shared" si="491"/>
        <v>RVN</v>
      </c>
    </row>
    <row r="2749" spans="48:53" hidden="1" x14ac:dyDescent="0.2">
      <c r="AV2749" s="115" t="str">
        <f t="shared" si="490"/>
        <v>RVNGREAT WESTERN HOSPITAL AWP</v>
      </c>
      <c r="AW2749" s="126" t="s">
        <v>4889</v>
      </c>
      <c r="AX2749" s="126" t="s">
        <v>4890</v>
      </c>
      <c r="AY2749" s="126" t="s">
        <v>4889</v>
      </c>
      <c r="AZ2749" s="126" t="s">
        <v>4890</v>
      </c>
      <c r="BA2749" s="126" t="str">
        <f t="shared" si="491"/>
        <v>RVN</v>
      </c>
    </row>
    <row r="2750" spans="48:53" hidden="1" x14ac:dyDescent="0.2">
      <c r="AV2750" s="115" t="str">
        <f t="shared" si="490"/>
        <v xml:space="preserve">RVNGREEN LAND HOSPITAL, DEVIZES </v>
      </c>
      <c r="AW2750" s="126" t="s">
        <v>8857</v>
      </c>
      <c r="AX2750" s="126" t="s">
        <v>9645</v>
      </c>
      <c r="AY2750" s="126" t="s">
        <v>8857</v>
      </c>
      <c r="AZ2750" s="126" t="s">
        <v>9645</v>
      </c>
      <c r="BA2750" s="126" t="str">
        <f t="shared" si="491"/>
        <v>RVN</v>
      </c>
    </row>
    <row r="2751" spans="48:53" hidden="1" x14ac:dyDescent="0.2">
      <c r="AV2751" s="115" t="str">
        <f t="shared" si="490"/>
        <v xml:space="preserve">RVNHILLVIEW LODGE </v>
      </c>
      <c r="AW2751" s="126" t="s">
        <v>8851</v>
      </c>
      <c r="AX2751" s="126" t="s">
        <v>9646</v>
      </c>
      <c r="AY2751" s="126" t="s">
        <v>8851</v>
      </c>
      <c r="AZ2751" s="126" t="s">
        <v>9646</v>
      </c>
      <c r="BA2751" s="126" t="str">
        <f t="shared" si="491"/>
        <v>RVN</v>
      </c>
    </row>
    <row r="2752" spans="48:53" hidden="1" x14ac:dyDescent="0.2">
      <c r="AV2752" s="115" t="str">
        <f t="shared" si="490"/>
        <v xml:space="preserve">RVNLOCKING CASTLE </v>
      </c>
      <c r="AW2752" s="126" t="s">
        <v>8853</v>
      </c>
      <c r="AX2752" s="126" t="s">
        <v>9647</v>
      </c>
      <c r="AY2752" s="126" t="s">
        <v>8853</v>
      </c>
      <c r="AZ2752" s="126" t="s">
        <v>9647</v>
      </c>
      <c r="BA2752" s="126" t="str">
        <f t="shared" si="491"/>
        <v>RVN</v>
      </c>
    </row>
    <row r="2753" spans="48:53" hidden="1" x14ac:dyDescent="0.2">
      <c r="AV2753" s="115" t="str">
        <f t="shared" si="490"/>
        <v>RVNLONG FOX UNIT</v>
      </c>
      <c r="AW2753" s="126" t="s">
        <v>4874</v>
      </c>
      <c r="AX2753" s="126" t="s">
        <v>4875</v>
      </c>
      <c r="AY2753" s="126" t="s">
        <v>4874</v>
      </c>
      <c r="AZ2753" s="126" t="s">
        <v>4875</v>
      </c>
      <c r="BA2753" s="126" t="str">
        <f t="shared" si="491"/>
        <v>RVN</v>
      </c>
    </row>
    <row r="2754" spans="48:53" hidden="1" x14ac:dyDescent="0.2">
      <c r="AV2754" s="115" t="str">
        <f t="shared" si="490"/>
        <v>RVNMELKSHAM COMMUNITY HOSPITAL</v>
      </c>
      <c r="AW2754" s="126" t="s">
        <v>4882</v>
      </c>
      <c r="AX2754" s="126" t="s">
        <v>4883</v>
      </c>
      <c r="AY2754" s="126" t="s">
        <v>4882</v>
      </c>
      <c r="AZ2754" s="126" t="s">
        <v>4883</v>
      </c>
      <c r="BA2754" s="126" t="str">
        <f t="shared" si="491"/>
        <v>RVN</v>
      </c>
    </row>
    <row r="2755" spans="48:53" hidden="1" x14ac:dyDescent="0.2">
      <c r="AV2755" s="115" t="str">
        <f t="shared" si="490"/>
        <v>RVNMENTAL HEALTH BRISTOL SOUTH PLAZA</v>
      </c>
      <c r="AW2755" s="126" t="s">
        <v>4856</v>
      </c>
      <c r="AX2755" s="126" t="s">
        <v>4857</v>
      </c>
      <c r="AY2755" s="126" t="s">
        <v>4856</v>
      </c>
      <c r="AZ2755" s="126" t="s">
        <v>4857</v>
      </c>
      <c r="BA2755" s="126" t="str">
        <f t="shared" si="491"/>
        <v>RVN</v>
      </c>
    </row>
    <row r="2756" spans="48:53" hidden="1" x14ac:dyDescent="0.2">
      <c r="AV2756" s="115" t="str">
        <f t="shared" si="490"/>
        <v>RVNNEW FRIENDS HALL</v>
      </c>
      <c r="AW2756" s="126" t="s">
        <v>4872</v>
      </c>
      <c r="AX2756" s="126" t="s">
        <v>4873</v>
      </c>
      <c r="AY2756" s="126" t="s">
        <v>4872</v>
      </c>
      <c r="AZ2756" s="126" t="s">
        <v>4873</v>
      </c>
      <c r="BA2756" s="126" t="str">
        <f t="shared" si="491"/>
        <v>RVN</v>
      </c>
    </row>
    <row r="2757" spans="48:53" hidden="1" x14ac:dyDescent="0.2">
      <c r="AV2757" s="115" t="str">
        <f t="shared" si="490"/>
        <v>RVNNORTH SOMERSET ADULT</v>
      </c>
      <c r="AW2757" s="126" t="s">
        <v>4927</v>
      </c>
      <c r="AX2757" s="126" t="s">
        <v>4928</v>
      </c>
      <c r="AY2757" s="126" t="s">
        <v>4927</v>
      </c>
      <c r="AZ2757" s="126" t="s">
        <v>4928</v>
      </c>
      <c r="BA2757" s="126" t="str">
        <f t="shared" si="491"/>
        <v>RVN</v>
      </c>
    </row>
    <row r="2758" spans="48:53" hidden="1" x14ac:dyDescent="0.2">
      <c r="AV2758" s="115" t="str">
        <f t="shared" si="490"/>
        <v>RVNNORTH SOMERSET CTPLD</v>
      </c>
      <c r="AW2758" s="126" t="s">
        <v>4929</v>
      </c>
      <c r="AX2758" s="126" t="s">
        <v>4930</v>
      </c>
      <c r="AY2758" s="126" t="s">
        <v>4929</v>
      </c>
      <c r="AZ2758" s="126" t="s">
        <v>4930</v>
      </c>
      <c r="BA2758" s="126" t="str">
        <f t="shared" si="491"/>
        <v>RVN</v>
      </c>
    </row>
    <row r="2759" spans="48:53" hidden="1" x14ac:dyDescent="0.2">
      <c r="AV2759" s="115" t="str">
        <f t="shared" si="490"/>
        <v>RVNNORTH SOMERSET EIS</v>
      </c>
      <c r="AW2759" s="126" t="s">
        <v>4935</v>
      </c>
      <c r="AX2759" s="126" t="s">
        <v>4936</v>
      </c>
      <c r="AY2759" s="126" t="s">
        <v>4935</v>
      </c>
      <c r="AZ2759" s="126" t="s">
        <v>4936</v>
      </c>
      <c r="BA2759" s="126" t="str">
        <f t="shared" si="491"/>
        <v>RVN</v>
      </c>
    </row>
    <row r="2760" spans="48:53" hidden="1" x14ac:dyDescent="0.2">
      <c r="AV2760" s="115" t="str">
        <f t="shared" si="490"/>
        <v>RVNNORTH SOMERSET OLDER ADULT</v>
      </c>
      <c r="AW2760" s="126" t="s">
        <v>4931</v>
      </c>
      <c r="AX2760" s="126" t="s">
        <v>4932</v>
      </c>
      <c r="AY2760" s="126" t="s">
        <v>4931</v>
      </c>
      <c r="AZ2760" s="126" t="s">
        <v>4932</v>
      </c>
      <c r="BA2760" s="126" t="str">
        <f t="shared" si="491"/>
        <v>RVN</v>
      </c>
    </row>
    <row r="2761" spans="48:53" hidden="1" x14ac:dyDescent="0.2">
      <c r="AV2761" s="115" t="str">
        <f t="shared" si="490"/>
        <v>RVNNORTH SOMERSET SDAS</v>
      </c>
      <c r="AW2761" s="126" t="s">
        <v>4933</v>
      </c>
      <c r="AX2761" s="126" t="s">
        <v>4934</v>
      </c>
      <c r="AY2761" s="126" t="s">
        <v>4933</v>
      </c>
      <c r="AZ2761" s="126" t="s">
        <v>4934</v>
      </c>
      <c r="BA2761" s="126" t="str">
        <f t="shared" si="491"/>
        <v>RVN</v>
      </c>
    </row>
    <row r="2762" spans="48:53" hidden="1" x14ac:dyDescent="0.2">
      <c r="AV2762" s="115" t="str">
        <f t="shared" si="490"/>
        <v>RVNNORTH WILTS SDAS</v>
      </c>
      <c r="AW2762" s="126" t="s">
        <v>4947</v>
      </c>
      <c r="AX2762" s="126" t="s">
        <v>4948</v>
      </c>
      <c r="AY2762" s="126" t="s">
        <v>4947</v>
      </c>
      <c r="AZ2762" s="126" t="s">
        <v>4948</v>
      </c>
      <c r="BA2762" s="126" t="str">
        <f t="shared" si="491"/>
        <v>RVN</v>
      </c>
    </row>
    <row r="2763" spans="48:53" hidden="1" x14ac:dyDescent="0.2">
      <c r="AV2763" s="115" t="str">
        <f t="shared" si="490"/>
        <v>RVNOLDER ADULT INPATIENT UNIT, LONG FOX UNIT</v>
      </c>
      <c r="AW2763" s="126" t="s">
        <v>4937</v>
      </c>
      <c r="AX2763" s="126" t="s">
        <v>4938</v>
      </c>
      <c r="AY2763" s="126" t="s">
        <v>4937</v>
      </c>
      <c r="AZ2763" s="126" t="s">
        <v>4938</v>
      </c>
      <c r="BA2763" s="126" t="str">
        <f t="shared" si="491"/>
        <v>RVN</v>
      </c>
    </row>
    <row r="2764" spans="48:53" hidden="1" x14ac:dyDescent="0.2">
      <c r="AV2764" s="115" t="str">
        <f t="shared" si="490"/>
        <v>RVNOP SGLOS MEMORY SGLOS</v>
      </c>
      <c r="AW2764" s="126" t="s">
        <v>4919</v>
      </c>
      <c r="AX2764" s="126" t="s">
        <v>4920</v>
      </c>
      <c r="AY2764" s="126" t="s">
        <v>4919</v>
      </c>
      <c r="AZ2764" s="126" t="s">
        <v>4920</v>
      </c>
      <c r="BA2764" s="126" t="str">
        <f t="shared" si="491"/>
        <v>RVN</v>
      </c>
    </row>
    <row r="2765" spans="48:53" hidden="1" x14ac:dyDescent="0.2">
      <c r="AV2765" s="115" t="str">
        <f t="shared" si="490"/>
        <v>RVNOP SWINDON MEMORY</v>
      </c>
      <c r="AW2765" s="126" t="s">
        <v>4925</v>
      </c>
      <c r="AX2765" s="126" t="s">
        <v>4926</v>
      </c>
      <c r="AY2765" s="126" t="s">
        <v>4925</v>
      </c>
      <c r="AZ2765" s="126" t="s">
        <v>4926</v>
      </c>
      <c r="BA2765" s="126" t="str">
        <f t="shared" si="491"/>
        <v>RVN</v>
      </c>
    </row>
    <row r="2766" spans="48:53" hidden="1" x14ac:dyDescent="0.2">
      <c r="AV2766" s="115" t="str">
        <f t="shared" si="490"/>
        <v>RVNOP WILTS MEMORY SWILTS</v>
      </c>
      <c r="AW2766" s="126" t="s">
        <v>4941</v>
      </c>
      <c r="AX2766" s="126" t="s">
        <v>4942</v>
      </c>
      <c r="AY2766" s="126" t="s">
        <v>4941</v>
      </c>
      <c r="AZ2766" s="126" t="s">
        <v>4942</v>
      </c>
      <c r="BA2766" s="126" t="str">
        <f t="shared" si="491"/>
        <v>RVN</v>
      </c>
    </row>
    <row r="2767" spans="48:53" hidden="1" x14ac:dyDescent="0.2">
      <c r="AV2767" s="115" t="str">
        <f t="shared" si="490"/>
        <v>RVNRED GABLES</v>
      </c>
      <c r="AW2767" s="126" t="s">
        <v>4880</v>
      </c>
      <c r="AX2767" s="126" t="s">
        <v>4881</v>
      </c>
      <c r="AY2767" s="126" t="s">
        <v>4880</v>
      </c>
      <c r="AZ2767" s="126" t="s">
        <v>4881</v>
      </c>
      <c r="BA2767" s="126" t="str">
        <f t="shared" si="491"/>
        <v>RVN</v>
      </c>
    </row>
    <row r="2768" spans="48:53" hidden="1" x14ac:dyDescent="0.2">
      <c r="AV2768" s="115" t="str">
        <f t="shared" si="490"/>
        <v>RVNROCK HALL</v>
      </c>
      <c r="AW2768" s="126" t="s">
        <v>4852</v>
      </c>
      <c r="AX2768" s="126" t="s">
        <v>4853</v>
      </c>
      <c r="AY2768" s="126" t="s">
        <v>4852</v>
      </c>
      <c r="AZ2768" s="126" t="s">
        <v>4853</v>
      </c>
      <c r="BA2768" s="126" t="str">
        <f t="shared" si="491"/>
        <v>RVN</v>
      </c>
    </row>
    <row r="2769" spans="48:53" hidden="1" x14ac:dyDescent="0.2">
      <c r="AV2769" s="115" t="str">
        <f t="shared" si="490"/>
        <v xml:space="preserve">RVNSANDALWOOD COURT, SWINDON </v>
      </c>
      <c r="AW2769" s="126" t="s">
        <v>8858</v>
      </c>
      <c r="AX2769" s="126" t="s">
        <v>9648</v>
      </c>
      <c r="AY2769" s="126" t="s">
        <v>8858</v>
      </c>
      <c r="AZ2769" s="126" t="s">
        <v>9648</v>
      </c>
      <c r="BA2769" s="126" t="str">
        <f t="shared" si="491"/>
        <v>RVN</v>
      </c>
    </row>
    <row r="2770" spans="48:53" hidden="1" x14ac:dyDescent="0.2">
      <c r="AV2770" s="115" t="str">
        <f t="shared" si="490"/>
        <v>RVNSAVERNAKE HOSPITAL</v>
      </c>
      <c r="AW2770" s="126" t="s">
        <v>4886</v>
      </c>
      <c r="AX2770" s="126" t="s">
        <v>3797</v>
      </c>
      <c r="AY2770" s="126" t="s">
        <v>4886</v>
      </c>
      <c r="AZ2770" s="126" t="s">
        <v>3797</v>
      </c>
      <c r="BA2770" s="126" t="str">
        <f t="shared" si="491"/>
        <v>RVN</v>
      </c>
    </row>
    <row r="2771" spans="48:53" hidden="1" x14ac:dyDescent="0.2">
      <c r="AV2771" s="115" t="str">
        <f t="shared" si="490"/>
        <v>RVNSOUTH GLOS OLDER ADULT</v>
      </c>
      <c r="AW2771" s="126" t="s">
        <v>4917</v>
      </c>
      <c r="AX2771" s="126" t="s">
        <v>4918</v>
      </c>
      <c r="AY2771" s="126" t="s">
        <v>4917</v>
      </c>
      <c r="AZ2771" s="126" t="s">
        <v>4918</v>
      </c>
      <c r="BA2771" s="126" t="str">
        <f t="shared" si="491"/>
        <v>RVN</v>
      </c>
    </row>
    <row r="2772" spans="48:53" hidden="1" x14ac:dyDescent="0.2">
      <c r="AV2772" s="115" t="str">
        <f t="shared" si="490"/>
        <v>RVNSOUTH GLOUCESTERSHIRE KINGSWOOD CLDT</v>
      </c>
      <c r="AW2772" s="126" t="s">
        <v>4913</v>
      </c>
      <c r="AX2772" s="126" t="s">
        <v>4914</v>
      </c>
      <c r="AY2772" s="126" t="s">
        <v>4913</v>
      </c>
      <c r="AZ2772" s="126" t="s">
        <v>4914</v>
      </c>
      <c r="BA2772" s="126" t="str">
        <f t="shared" si="491"/>
        <v>RVN</v>
      </c>
    </row>
    <row r="2773" spans="48:53" hidden="1" x14ac:dyDescent="0.2">
      <c r="AV2773" s="115" t="str">
        <f t="shared" si="490"/>
        <v>RVNSOUTH GLOUCESTERSHIRE THORNBURY CLDT</v>
      </c>
      <c r="AW2773" s="126" t="s">
        <v>4915</v>
      </c>
      <c r="AX2773" s="126" t="s">
        <v>4916</v>
      </c>
      <c r="AY2773" s="126" t="s">
        <v>4915</v>
      </c>
      <c r="AZ2773" s="126" t="s">
        <v>4916</v>
      </c>
      <c r="BA2773" s="126" t="str">
        <f t="shared" si="491"/>
        <v>RVN</v>
      </c>
    </row>
    <row r="2774" spans="48:53" hidden="1" x14ac:dyDescent="0.2">
      <c r="AV2774" s="115" t="str">
        <f t="shared" si="490"/>
        <v>RVNSOUTH WILTS ADAS</v>
      </c>
      <c r="AW2774" s="126" t="s">
        <v>4943</v>
      </c>
      <c r="AX2774" s="126" t="s">
        <v>4944</v>
      </c>
      <c r="AY2774" s="126" t="s">
        <v>4943</v>
      </c>
      <c r="AZ2774" s="126" t="s">
        <v>4944</v>
      </c>
      <c r="BA2774" s="126" t="str">
        <f t="shared" si="491"/>
        <v>RVN</v>
      </c>
    </row>
    <row r="2775" spans="48:53" hidden="1" x14ac:dyDescent="0.2">
      <c r="AV2775" s="115" t="str">
        <f t="shared" si="490"/>
        <v>RVNSOUTH WILTS CRHT</v>
      </c>
      <c r="AW2775" s="126" t="s">
        <v>4939</v>
      </c>
      <c r="AX2775" s="126" t="s">
        <v>4940</v>
      </c>
      <c r="AY2775" s="126" t="s">
        <v>4939</v>
      </c>
      <c r="AZ2775" s="126" t="s">
        <v>4940</v>
      </c>
      <c r="BA2775" s="126" t="str">
        <f t="shared" si="491"/>
        <v>RVN</v>
      </c>
    </row>
    <row r="2776" spans="48:53" hidden="1" x14ac:dyDescent="0.2">
      <c r="AV2776" s="115" t="str">
        <f t="shared" si="490"/>
        <v>RVNSOUTHMEAD HOSPITAL AWP</v>
      </c>
      <c r="AW2776" s="126" t="s">
        <v>4866</v>
      </c>
      <c r="AX2776" s="126" t="s">
        <v>4867</v>
      </c>
      <c r="AY2776" s="126" t="s">
        <v>4866</v>
      </c>
      <c r="AZ2776" s="126" t="s">
        <v>4867</v>
      </c>
      <c r="BA2776" s="126" t="str">
        <f t="shared" si="491"/>
        <v>RVN</v>
      </c>
    </row>
    <row r="2777" spans="48:53" hidden="1" x14ac:dyDescent="0.2">
      <c r="AV2777" s="115" t="str">
        <f t="shared" si="490"/>
        <v>RVNST MARTINS HOSPITAL (BATH)</v>
      </c>
      <c r="AW2777" s="126" t="s">
        <v>4848</v>
      </c>
      <c r="AX2777" s="126" t="s">
        <v>4849</v>
      </c>
      <c r="AY2777" s="126" t="s">
        <v>4848</v>
      </c>
      <c r="AZ2777" s="126" t="s">
        <v>4849</v>
      </c>
      <c r="BA2777" s="126" t="str">
        <f t="shared" si="491"/>
        <v>RVN</v>
      </c>
    </row>
    <row r="2778" spans="48:53" hidden="1" x14ac:dyDescent="0.2">
      <c r="AV2778" s="115" t="str">
        <f t="shared" si="490"/>
        <v>RVNSTOKES CROFT</v>
      </c>
      <c r="AW2778" s="126" t="s">
        <v>4860</v>
      </c>
      <c r="AX2778" s="126" t="s">
        <v>4861</v>
      </c>
      <c r="AY2778" s="126" t="s">
        <v>4860</v>
      </c>
      <c r="AZ2778" s="126" t="s">
        <v>4861</v>
      </c>
      <c r="BA2778" s="126" t="str">
        <f t="shared" si="491"/>
        <v>RVN</v>
      </c>
    </row>
    <row r="2779" spans="48:53" hidden="1" x14ac:dyDescent="0.2">
      <c r="AV2779" s="115" t="str">
        <f t="shared" si="490"/>
        <v>RVNSWINDON PSYCHOTHERAPY</v>
      </c>
      <c r="AW2779" s="126" t="s">
        <v>4921</v>
      </c>
      <c r="AX2779" s="126" t="s">
        <v>4922</v>
      </c>
      <c r="AY2779" s="126" t="s">
        <v>4921</v>
      </c>
      <c r="AZ2779" s="126" t="s">
        <v>4922</v>
      </c>
      <c r="BA2779" s="126" t="str">
        <f t="shared" si="491"/>
        <v>RVN</v>
      </c>
    </row>
    <row r="2780" spans="48:53" hidden="1" x14ac:dyDescent="0.2">
      <c r="AV2780" s="115" t="str">
        <f t="shared" si="490"/>
        <v>RVNSWINDON SDAS</v>
      </c>
      <c r="AW2780" s="126" t="s">
        <v>4923</v>
      </c>
      <c r="AX2780" s="126" t="s">
        <v>4924</v>
      </c>
      <c r="AY2780" s="126" t="s">
        <v>4923</v>
      </c>
      <c r="AZ2780" s="126" t="s">
        <v>4924</v>
      </c>
      <c r="BA2780" s="126" t="str">
        <f t="shared" si="491"/>
        <v>RVN</v>
      </c>
    </row>
    <row r="2781" spans="48:53" hidden="1" x14ac:dyDescent="0.2">
      <c r="AV2781" s="115" t="str">
        <f t="shared" si="490"/>
        <v>RVNTHE BRIDEWELL</v>
      </c>
      <c r="AW2781" s="126" t="s">
        <v>4891</v>
      </c>
      <c r="AX2781" s="126" t="s">
        <v>4892</v>
      </c>
      <c r="AY2781" s="126" t="s">
        <v>4891</v>
      </c>
      <c r="AZ2781" s="126" t="s">
        <v>4892</v>
      </c>
      <c r="BA2781" s="126" t="str">
        <f t="shared" si="491"/>
        <v>RVN</v>
      </c>
    </row>
    <row r="2782" spans="48:53" hidden="1" x14ac:dyDescent="0.2">
      <c r="AV2782" s="115" t="str">
        <f t="shared" si="490"/>
        <v>RVNTHE ELMS</v>
      </c>
      <c r="AW2782" s="126" t="s">
        <v>4876</v>
      </c>
      <c r="AX2782" s="126" t="s">
        <v>4877</v>
      </c>
      <c r="AY2782" s="126" t="s">
        <v>4876</v>
      </c>
      <c r="AZ2782" s="126" t="s">
        <v>4877</v>
      </c>
      <c r="BA2782" s="126" t="str">
        <f t="shared" si="491"/>
        <v>RVN</v>
      </c>
    </row>
    <row r="2783" spans="48:53" hidden="1" x14ac:dyDescent="0.2">
      <c r="AV2783" s="115" t="str">
        <f t="shared" si="490"/>
        <v>RVNTHE HOLLIES</v>
      </c>
      <c r="AW2783" s="126" t="s">
        <v>4854</v>
      </c>
      <c r="AX2783" s="126" t="s">
        <v>4855</v>
      </c>
      <c r="AY2783" s="126" t="s">
        <v>4854</v>
      </c>
      <c r="AZ2783" s="126" t="s">
        <v>4855</v>
      </c>
      <c r="BA2783" s="126" t="str">
        <f t="shared" si="491"/>
        <v>RVN</v>
      </c>
    </row>
    <row r="2784" spans="48:53" hidden="1" x14ac:dyDescent="0.2">
      <c r="AV2784" s="115" t="str">
        <f t="shared" si="490"/>
        <v>RVNTHE SWALLOWS</v>
      </c>
      <c r="AW2784" s="126" t="s">
        <v>4850</v>
      </c>
      <c r="AX2784" s="126" t="s">
        <v>4851</v>
      </c>
      <c r="AY2784" s="126" t="s">
        <v>4850</v>
      </c>
      <c r="AZ2784" s="126" t="s">
        <v>4851</v>
      </c>
      <c r="BA2784" s="126" t="str">
        <f t="shared" si="491"/>
        <v>RVN</v>
      </c>
    </row>
    <row r="2785" spans="48:53" hidden="1" x14ac:dyDescent="0.2">
      <c r="AV2785" s="115" t="str">
        <f t="shared" si="490"/>
        <v xml:space="preserve">RVNVICTORIA CENTRE, SWINDON </v>
      </c>
      <c r="AW2785" s="126" t="s">
        <v>8855</v>
      </c>
      <c r="AX2785" s="126" t="s">
        <v>9649</v>
      </c>
      <c r="AY2785" s="126" t="s">
        <v>8855</v>
      </c>
      <c r="AZ2785" s="126" t="s">
        <v>9649</v>
      </c>
      <c r="BA2785" s="126" t="str">
        <f t="shared" si="491"/>
        <v>RVN</v>
      </c>
    </row>
    <row r="2786" spans="48:53" hidden="1" x14ac:dyDescent="0.2">
      <c r="AV2786" s="115" t="str">
        <f t="shared" si="490"/>
        <v>RVNWEST WILTS SDAS</v>
      </c>
      <c r="AW2786" s="126" t="s">
        <v>4949</v>
      </c>
      <c r="AX2786" s="126" t="s">
        <v>4950</v>
      </c>
      <c r="AY2786" s="126" t="s">
        <v>4949</v>
      </c>
      <c r="AZ2786" s="126" t="s">
        <v>4950</v>
      </c>
      <c r="BA2786" s="126" t="str">
        <f t="shared" si="491"/>
        <v>RVN</v>
      </c>
    </row>
    <row r="2787" spans="48:53" hidden="1" x14ac:dyDescent="0.2">
      <c r="AV2787" s="115" t="str">
        <f t="shared" si="490"/>
        <v>RVNWESTBURY HOSPITAL</v>
      </c>
      <c r="AW2787" s="126" t="s">
        <v>4884</v>
      </c>
      <c r="AX2787" s="126" t="s">
        <v>4885</v>
      </c>
      <c r="AY2787" s="126" t="s">
        <v>4884</v>
      </c>
      <c r="AZ2787" s="126" t="s">
        <v>4885</v>
      </c>
      <c r="BA2787" s="126" t="str">
        <f t="shared" si="491"/>
        <v>RVN</v>
      </c>
    </row>
    <row r="2788" spans="48:53" hidden="1" x14ac:dyDescent="0.2">
      <c r="AV2788" s="115" t="str">
        <f t="shared" si="490"/>
        <v xml:space="preserve">RVNWHITTUCKS ROAD, HANHAM </v>
      </c>
      <c r="AW2788" s="126" t="s">
        <v>8854</v>
      </c>
      <c r="AX2788" s="126" t="s">
        <v>9650</v>
      </c>
      <c r="AY2788" s="126" t="s">
        <v>8854</v>
      </c>
      <c r="AZ2788" s="126" t="s">
        <v>9650</v>
      </c>
      <c r="BA2788" s="126" t="str">
        <f t="shared" si="491"/>
        <v>RVN</v>
      </c>
    </row>
    <row r="2789" spans="48:53" hidden="1" x14ac:dyDescent="0.2">
      <c r="AV2789" s="115" t="str">
        <f t="shared" si="490"/>
        <v>RVNWINDSWEPT</v>
      </c>
      <c r="AW2789" s="126" t="s">
        <v>4887</v>
      </c>
      <c r="AX2789" s="126" t="s">
        <v>4888</v>
      </c>
      <c r="AY2789" s="126" t="s">
        <v>4887</v>
      </c>
      <c r="AZ2789" s="126" t="s">
        <v>4888</v>
      </c>
      <c r="BA2789" s="126" t="str">
        <f t="shared" si="491"/>
        <v>RVN</v>
      </c>
    </row>
    <row r="2790" spans="48:53" hidden="1" x14ac:dyDescent="0.2">
      <c r="AV2790" s="115" t="str">
        <f t="shared" si="490"/>
        <v>RVRASHFORD HOSPITAL - RVRD6</v>
      </c>
      <c r="AW2790" s="126" t="s">
        <v>502</v>
      </c>
      <c r="AX2790" s="126" t="s">
        <v>10623</v>
      </c>
      <c r="AY2790" s="126" t="s">
        <v>502</v>
      </c>
      <c r="AZ2790" s="126" t="s">
        <v>6871</v>
      </c>
      <c r="BA2790" s="126" t="str">
        <f t="shared" si="491"/>
        <v>RVR</v>
      </c>
    </row>
    <row r="2791" spans="48:53" hidden="1" x14ac:dyDescent="0.2">
      <c r="AV2791" s="115" t="str">
        <f t="shared" si="490"/>
        <v>RVRDORKING GENERAL HOSPITAL - RVR30</v>
      </c>
      <c r="AW2791" s="126" t="s">
        <v>503</v>
      </c>
      <c r="AX2791" s="126" t="s">
        <v>10624</v>
      </c>
      <c r="AY2791" s="126" t="s">
        <v>503</v>
      </c>
      <c r="AZ2791" s="126" t="s">
        <v>9651</v>
      </c>
      <c r="BA2791" s="126" t="str">
        <f t="shared" si="491"/>
        <v>RVR</v>
      </c>
    </row>
    <row r="2792" spans="48:53" hidden="1" x14ac:dyDescent="0.2">
      <c r="AV2792" s="115" t="str">
        <f t="shared" si="490"/>
        <v>RVREPSOM HOSPITAL - RVR50</v>
      </c>
      <c r="AW2792" s="126" t="s">
        <v>504</v>
      </c>
      <c r="AX2792" s="126" t="s">
        <v>10625</v>
      </c>
      <c r="AY2792" s="126" t="s">
        <v>504</v>
      </c>
      <c r="AZ2792" s="126" t="s">
        <v>9652</v>
      </c>
      <c r="BA2792" s="126" t="str">
        <f t="shared" si="491"/>
        <v>RVR</v>
      </c>
    </row>
    <row r="2793" spans="48:53" hidden="1" x14ac:dyDescent="0.2">
      <c r="AV2793" s="115" t="str">
        <f t="shared" si="490"/>
        <v>RVRKINGSTON HOSPITAL - RVRD2</v>
      </c>
      <c r="AW2793" s="126" t="s">
        <v>505</v>
      </c>
      <c r="AX2793" s="126" t="s">
        <v>10626</v>
      </c>
      <c r="AY2793" s="126" t="s">
        <v>505</v>
      </c>
      <c r="AZ2793" s="126" t="s">
        <v>3869</v>
      </c>
      <c r="BA2793" s="126" t="str">
        <f t="shared" si="491"/>
        <v>RVR</v>
      </c>
    </row>
    <row r="2794" spans="48:53" hidden="1" x14ac:dyDescent="0.2">
      <c r="AV2794" s="115" t="str">
        <f t="shared" si="490"/>
        <v>RVRLEATHERHEAD HOSPITAL - RVR90</v>
      </c>
      <c r="AW2794" s="126" t="s">
        <v>506</v>
      </c>
      <c r="AX2794" s="126" t="s">
        <v>10627</v>
      </c>
      <c r="AY2794" s="126" t="s">
        <v>506</v>
      </c>
      <c r="AZ2794" s="126" t="s">
        <v>6903</v>
      </c>
      <c r="BA2794" s="126" t="str">
        <f t="shared" si="491"/>
        <v>RVR</v>
      </c>
    </row>
    <row r="2795" spans="48:53" hidden="1" x14ac:dyDescent="0.2">
      <c r="AV2795" s="115" t="str">
        <f t="shared" si="490"/>
        <v>RVRMAYDAY HOSPITAL - RVRD5</v>
      </c>
      <c r="AW2795" s="126" t="s">
        <v>507</v>
      </c>
      <c r="AX2795" s="126" t="s">
        <v>10628</v>
      </c>
      <c r="AY2795" s="126" t="s">
        <v>507</v>
      </c>
      <c r="AZ2795" s="126" t="s">
        <v>9653</v>
      </c>
      <c r="BA2795" s="126" t="str">
        <f t="shared" si="491"/>
        <v>RVR</v>
      </c>
    </row>
    <row r="2796" spans="48:53" hidden="1" x14ac:dyDescent="0.2">
      <c r="AV2796" s="115" t="str">
        <f t="shared" si="490"/>
        <v>RVRNELSON HOSPITAL - RVR04</v>
      </c>
      <c r="AW2796" s="126" t="s">
        <v>508</v>
      </c>
      <c r="AX2796" s="126" t="s">
        <v>10629</v>
      </c>
      <c r="AY2796" s="126" t="s">
        <v>508</v>
      </c>
      <c r="AZ2796" s="126" t="s">
        <v>3863</v>
      </c>
      <c r="BA2796" s="126" t="str">
        <f t="shared" si="491"/>
        <v>RVR</v>
      </c>
    </row>
    <row r="2797" spans="48:53" hidden="1" x14ac:dyDescent="0.2">
      <c r="AV2797" s="115" t="str">
        <f t="shared" si="490"/>
        <v>RVRQUEEN MARY'S HOSPITAL FOR CHILDREN - RVR07</v>
      </c>
      <c r="AW2797" s="126" t="s">
        <v>509</v>
      </c>
      <c r="AX2797" s="126" t="s">
        <v>10630</v>
      </c>
      <c r="AY2797" s="126" t="s">
        <v>509</v>
      </c>
      <c r="AZ2797" s="126" t="s">
        <v>9654</v>
      </c>
      <c r="BA2797" s="126" t="str">
        <f t="shared" si="491"/>
        <v>RVR</v>
      </c>
    </row>
    <row r="2798" spans="48:53" hidden="1" x14ac:dyDescent="0.2">
      <c r="AV2798" s="115" t="str">
        <f t="shared" si="490"/>
        <v>RVRSOUTH WEST LONDON ELECTIVE ORTHOPAEDIC CENTRE - RVRTC</v>
      </c>
      <c r="AW2798" s="126" t="s">
        <v>510</v>
      </c>
      <c r="AX2798" s="126" t="s">
        <v>10631</v>
      </c>
      <c r="AY2798" s="126" t="s">
        <v>510</v>
      </c>
      <c r="AZ2798" s="126" t="s">
        <v>9655</v>
      </c>
      <c r="BA2798" s="126" t="str">
        <f t="shared" si="491"/>
        <v>RVR</v>
      </c>
    </row>
    <row r="2799" spans="48:53" hidden="1" x14ac:dyDescent="0.2">
      <c r="AV2799" s="115" t="str">
        <f t="shared" si="490"/>
        <v>RVRST HELIER HOSPITAL - RVR05</v>
      </c>
      <c r="AW2799" s="126" t="s">
        <v>122</v>
      </c>
      <c r="AX2799" s="126" t="s">
        <v>10632</v>
      </c>
      <c r="AY2799" s="126" t="s">
        <v>122</v>
      </c>
      <c r="AZ2799" s="126" t="s">
        <v>9656</v>
      </c>
      <c r="BA2799" s="126" t="str">
        <f t="shared" si="491"/>
        <v>RVR</v>
      </c>
    </row>
    <row r="2800" spans="48:53" hidden="1" x14ac:dyDescent="0.2">
      <c r="AV2800" s="115" t="str">
        <f t="shared" si="490"/>
        <v>RVRSUTTON HOSPITAL - RVR06</v>
      </c>
      <c r="AW2800" s="126" t="s">
        <v>123</v>
      </c>
      <c r="AX2800" s="126" t="s">
        <v>10633</v>
      </c>
      <c r="AY2800" s="126" t="s">
        <v>123</v>
      </c>
      <c r="AZ2800" s="126" t="s">
        <v>3843</v>
      </c>
      <c r="BA2800" s="126" t="str">
        <f t="shared" si="491"/>
        <v>RVR</v>
      </c>
    </row>
    <row r="2801" spans="48:53" hidden="1" x14ac:dyDescent="0.2">
      <c r="AV2801" s="115" t="str">
        <f t="shared" si="490"/>
        <v>RVRTHE NEW EPSOM AND EWELL COTTAGE HOSPITAL - RVR60</v>
      </c>
      <c r="AW2801" s="126" t="s">
        <v>124</v>
      </c>
      <c r="AX2801" s="126" t="s">
        <v>10634</v>
      </c>
      <c r="AY2801" s="126" t="s">
        <v>124</v>
      </c>
      <c r="AZ2801" s="126" t="s">
        <v>9657</v>
      </c>
      <c r="BA2801" s="126" t="str">
        <f t="shared" si="491"/>
        <v>RVR</v>
      </c>
    </row>
    <row r="2802" spans="48:53" hidden="1" x14ac:dyDescent="0.2">
      <c r="AV2802" s="115" t="str">
        <f t="shared" si="490"/>
        <v>RVVBUCKLAND HOSPITAL - RVV02</v>
      </c>
      <c r="AW2802" s="126" t="s">
        <v>125</v>
      </c>
      <c r="AX2802" s="126" t="s">
        <v>10635</v>
      </c>
      <c r="AY2802" s="126" t="s">
        <v>125</v>
      </c>
      <c r="AZ2802" s="126" t="s">
        <v>6235</v>
      </c>
      <c r="BA2802" s="126" t="str">
        <f t="shared" si="491"/>
        <v>RVV</v>
      </c>
    </row>
    <row r="2803" spans="48:53" hidden="1" x14ac:dyDescent="0.2">
      <c r="AV2803" s="115" t="str">
        <f t="shared" si="490"/>
        <v>RVVFAVERSHAM COTTAGE HOSPITAL - RVVFC</v>
      </c>
      <c r="AW2803" s="126" t="s">
        <v>126</v>
      </c>
      <c r="AX2803" s="126" t="s">
        <v>10636</v>
      </c>
      <c r="AY2803" s="126" t="s">
        <v>126</v>
      </c>
      <c r="AZ2803" s="126" t="s">
        <v>7738</v>
      </c>
      <c r="BA2803" s="126" t="str">
        <f t="shared" si="491"/>
        <v>RVV</v>
      </c>
    </row>
    <row r="2804" spans="48:53" hidden="1" x14ac:dyDescent="0.2">
      <c r="AV2804" s="115" t="str">
        <f t="shared" si="490"/>
        <v>RVVFAVERSHAM HELATH CENTRE (OUTPATIENT)</v>
      </c>
      <c r="AW2804" s="126" t="s">
        <v>8765</v>
      </c>
      <c r="AX2804" s="126" t="s">
        <v>8766</v>
      </c>
      <c r="AY2804" s="126" t="s">
        <v>8765</v>
      </c>
      <c r="AZ2804" s="126" t="s">
        <v>8766</v>
      </c>
      <c r="BA2804" s="126" t="str">
        <f t="shared" si="491"/>
        <v>RVV</v>
      </c>
    </row>
    <row r="2805" spans="48:53" hidden="1" x14ac:dyDescent="0.2">
      <c r="AV2805" s="115" t="str">
        <f t="shared" si="490"/>
        <v>RVVHOLLINGTON SURGERY</v>
      </c>
      <c r="AW2805" s="126" t="s">
        <v>8767</v>
      </c>
      <c r="AX2805" s="126" t="s">
        <v>8768</v>
      </c>
      <c r="AY2805" s="126" t="s">
        <v>8767</v>
      </c>
      <c r="AZ2805" s="126" t="s">
        <v>8768</v>
      </c>
      <c r="BA2805" s="126" t="str">
        <f t="shared" si="491"/>
        <v>RVV</v>
      </c>
    </row>
    <row r="2806" spans="48:53" hidden="1" x14ac:dyDescent="0.2">
      <c r="AV2806" s="115" t="str">
        <f t="shared" si="490"/>
        <v>RVVKENT AND CANTERBURY HOSPITAL - RVVKC</v>
      </c>
      <c r="AW2806" s="126" t="s">
        <v>127</v>
      </c>
      <c r="AX2806" s="126" t="s">
        <v>10637</v>
      </c>
      <c r="AY2806" s="126" t="s">
        <v>127</v>
      </c>
      <c r="AZ2806" s="126" t="s">
        <v>6229</v>
      </c>
      <c r="BA2806" s="126" t="str">
        <f t="shared" si="491"/>
        <v>RVV</v>
      </c>
    </row>
    <row r="2807" spans="48:53" hidden="1" x14ac:dyDescent="0.2">
      <c r="AV2807" s="115" t="str">
        <f t="shared" si="490"/>
        <v>RVVMAIDSTONE DISTRICT GENERAL HOSPITAL - RVVMA</v>
      </c>
      <c r="AW2807" s="126" t="s">
        <v>128</v>
      </c>
      <c r="AX2807" s="126" t="s">
        <v>10638</v>
      </c>
      <c r="AY2807" s="126" t="s">
        <v>128</v>
      </c>
      <c r="AZ2807" s="126" t="s">
        <v>9658</v>
      </c>
      <c r="BA2807" s="126" t="str">
        <f t="shared" si="491"/>
        <v>RVV</v>
      </c>
    </row>
    <row r="2808" spans="48:53" hidden="1" x14ac:dyDescent="0.2">
      <c r="AV2808" s="115" t="str">
        <f t="shared" si="490"/>
        <v>RVVMANOR ROAD SURGERY</v>
      </c>
      <c r="AW2808" s="126" t="s">
        <v>8769</v>
      </c>
      <c r="AX2808" s="126" t="s">
        <v>8770</v>
      </c>
      <c r="AY2808" s="126" t="s">
        <v>8769</v>
      </c>
      <c r="AZ2808" s="126" t="s">
        <v>8770</v>
      </c>
      <c r="BA2808" s="126" t="str">
        <f t="shared" si="491"/>
        <v>RVV</v>
      </c>
    </row>
    <row r="2809" spans="48:53" hidden="1" x14ac:dyDescent="0.2">
      <c r="AV2809" s="115" t="str">
        <f t="shared" ref="AV2809:AV2872" si="492">CONCATENATE(LEFT(AW2809, 3),AX2809)</f>
        <v>RVVMEDWAY HOSPITAL - RVVMD</v>
      </c>
      <c r="AW2809" s="126" t="s">
        <v>129</v>
      </c>
      <c r="AX2809" s="126" t="s">
        <v>10639</v>
      </c>
      <c r="AY2809" s="126" t="s">
        <v>129</v>
      </c>
      <c r="AZ2809" s="126" t="s">
        <v>9659</v>
      </c>
      <c r="BA2809" s="126" t="str">
        <f t="shared" ref="BA2809:BA2872" si="493">LEFT(AY2809,3)</f>
        <v>RVV</v>
      </c>
    </row>
    <row r="2810" spans="48:53" hidden="1" x14ac:dyDescent="0.2">
      <c r="AV2810" s="115" t="str">
        <f t="shared" si="492"/>
        <v>RVVQUEEN ELIZABETH THE QUEEN MOTHER HOSPITAL - RVV09</v>
      </c>
      <c r="AW2810" s="126" t="s">
        <v>511</v>
      </c>
      <c r="AX2810" s="126" t="s">
        <v>10640</v>
      </c>
      <c r="AY2810" s="126" t="s">
        <v>511</v>
      </c>
      <c r="AZ2810" s="126" t="s">
        <v>7030</v>
      </c>
      <c r="BA2810" s="126" t="str">
        <f t="shared" si="493"/>
        <v>RVV</v>
      </c>
    </row>
    <row r="2811" spans="48:53" hidden="1" x14ac:dyDescent="0.2">
      <c r="AV2811" s="115" t="str">
        <f t="shared" si="492"/>
        <v>RVVQUEEN VICTORIA MEMORIAL HOSPITAL (HERNE BAY) - RVV10</v>
      </c>
      <c r="AW2811" s="126" t="s">
        <v>512</v>
      </c>
      <c r="AX2811" s="126" t="s">
        <v>10641</v>
      </c>
      <c r="AY2811" s="126" t="s">
        <v>512</v>
      </c>
      <c r="AZ2811" s="126" t="s">
        <v>9660</v>
      </c>
      <c r="BA2811" s="126" t="str">
        <f t="shared" si="493"/>
        <v>RVV</v>
      </c>
    </row>
    <row r="2812" spans="48:53" hidden="1" x14ac:dyDescent="0.2">
      <c r="AV2812" s="115" t="str">
        <f t="shared" si="492"/>
        <v>RVVROYAL VICTORIA HOSPITAL (FOLKESTONE) - RVV03</v>
      </c>
      <c r="AW2812" s="126" t="s">
        <v>513</v>
      </c>
      <c r="AX2812" s="126" t="s">
        <v>10642</v>
      </c>
      <c r="AY2812" s="126" t="s">
        <v>513</v>
      </c>
      <c r="AZ2812" s="126" t="s">
        <v>9661</v>
      </c>
      <c r="BA2812" s="126" t="str">
        <f t="shared" si="493"/>
        <v>RVV</v>
      </c>
    </row>
    <row r="2813" spans="48:53" hidden="1" x14ac:dyDescent="0.2">
      <c r="AV2813" s="115" t="str">
        <f t="shared" si="492"/>
        <v>RVVSAINSBURY STORE</v>
      </c>
      <c r="AW2813" s="126" t="s">
        <v>8771</v>
      </c>
      <c r="AX2813" s="126" t="s">
        <v>8772</v>
      </c>
      <c r="AY2813" s="126" t="s">
        <v>8771</v>
      </c>
      <c r="AZ2813" s="126" t="s">
        <v>8772</v>
      </c>
      <c r="BA2813" s="126" t="str">
        <f t="shared" si="493"/>
        <v>RVV</v>
      </c>
    </row>
    <row r="2814" spans="48:53" hidden="1" x14ac:dyDescent="0.2">
      <c r="AV2814" s="115" t="str">
        <f t="shared" si="492"/>
        <v>RVVSITTINGBOURNE MEMORIAL HOSPITAL - RVVST</v>
      </c>
      <c r="AW2814" s="126" t="s">
        <v>514</v>
      </c>
      <c r="AX2814" s="126" t="s">
        <v>10643</v>
      </c>
      <c r="AY2814" s="126" t="s">
        <v>514</v>
      </c>
      <c r="AZ2814" s="126" t="s">
        <v>7749</v>
      </c>
      <c r="BA2814" s="126" t="str">
        <f t="shared" si="493"/>
        <v>RVV</v>
      </c>
    </row>
    <row r="2815" spans="48:53" hidden="1" x14ac:dyDescent="0.2">
      <c r="AV2815" s="115" t="str">
        <f t="shared" si="492"/>
        <v>RVVSUN LANE SURGERY</v>
      </c>
      <c r="AW2815" s="126" t="s">
        <v>8773</v>
      </c>
      <c r="AX2815" s="126" t="s">
        <v>8774</v>
      </c>
      <c r="AY2815" s="126" t="s">
        <v>8773</v>
      </c>
      <c r="AZ2815" s="126" t="s">
        <v>8774</v>
      </c>
      <c r="BA2815" s="126" t="str">
        <f t="shared" si="493"/>
        <v>RVV</v>
      </c>
    </row>
    <row r="2816" spans="48:53" hidden="1" x14ac:dyDescent="0.2">
      <c r="AV2816" s="115" t="str">
        <f t="shared" si="492"/>
        <v>RVVVICTORIA HOSPITAL (DEAL) - RVV05</v>
      </c>
      <c r="AW2816" s="126" t="s">
        <v>61</v>
      </c>
      <c r="AX2816" s="126" t="s">
        <v>10644</v>
      </c>
      <c r="AY2816" s="126" t="s">
        <v>61</v>
      </c>
      <c r="AZ2816" s="126" t="s">
        <v>9662</v>
      </c>
      <c r="BA2816" s="126" t="str">
        <f t="shared" si="493"/>
        <v>RVV</v>
      </c>
    </row>
    <row r="2817" spans="48:53" hidden="1" x14ac:dyDescent="0.2">
      <c r="AV2817" s="115" t="str">
        <f t="shared" si="492"/>
        <v>RVVWHITSTABLE AND TANKERTON HOSPITAL - RVVWT</v>
      </c>
      <c r="AW2817" s="126" t="s">
        <v>62</v>
      </c>
      <c r="AX2817" s="126" t="s">
        <v>10645</v>
      </c>
      <c r="AY2817" s="126" t="s">
        <v>62</v>
      </c>
      <c r="AZ2817" s="126" t="s">
        <v>9663</v>
      </c>
      <c r="BA2817" s="126" t="str">
        <f t="shared" si="493"/>
        <v>RVV</v>
      </c>
    </row>
    <row r="2818" spans="48:53" hidden="1" x14ac:dyDescent="0.2">
      <c r="AV2818" s="115" t="str">
        <f t="shared" si="492"/>
        <v>RVVWILLIAM HARVEY HOSPITAL (ASHFORD) - RVV01</v>
      </c>
      <c r="AW2818" s="126" t="s">
        <v>63</v>
      </c>
      <c r="AX2818" s="126" t="s">
        <v>10646</v>
      </c>
      <c r="AY2818" s="126" t="s">
        <v>63</v>
      </c>
      <c r="AZ2818" s="126" t="s">
        <v>9664</v>
      </c>
      <c r="BA2818" s="126" t="str">
        <f t="shared" si="493"/>
        <v>RVV</v>
      </c>
    </row>
    <row r="2819" spans="48:53" hidden="1" x14ac:dyDescent="0.2">
      <c r="AV2819" s="115" t="str">
        <f t="shared" si="492"/>
        <v>RVVWILLOW COMMUNITY CENTRE</v>
      </c>
      <c r="AW2819" s="126" t="s">
        <v>8775</v>
      </c>
      <c r="AX2819" s="126" t="s">
        <v>8776</v>
      </c>
      <c r="AY2819" s="126" t="s">
        <v>8775</v>
      </c>
      <c r="AZ2819" s="126" t="s">
        <v>8776</v>
      </c>
      <c r="BA2819" s="126" t="str">
        <f t="shared" si="493"/>
        <v>RVV</v>
      </c>
    </row>
    <row r="2820" spans="48:53" hidden="1" x14ac:dyDescent="0.2">
      <c r="AV2820" s="115" t="str">
        <f t="shared" si="492"/>
        <v>RVWPETERLEE COMMUNITY HOSPITAL - RVWSX</v>
      </c>
      <c r="AW2820" s="126" t="s">
        <v>519</v>
      </c>
      <c r="AX2820" s="126" t="s">
        <v>10647</v>
      </c>
      <c r="AY2820" s="126" t="s">
        <v>519</v>
      </c>
      <c r="AZ2820" s="126" t="s">
        <v>6415</v>
      </c>
      <c r="BA2820" s="126" t="str">
        <f t="shared" si="493"/>
        <v>RVW</v>
      </c>
    </row>
    <row r="2821" spans="48:53" hidden="1" x14ac:dyDescent="0.2">
      <c r="AV2821" s="115" t="str">
        <f t="shared" si="492"/>
        <v>RVWUNIVERSITY HOSPITAL OF HARTLEPOOL - RVWAA</v>
      </c>
      <c r="AW2821" s="126" t="s">
        <v>520</v>
      </c>
      <c r="AX2821" s="126" t="s">
        <v>10648</v>
      </c>
      <c r="AY2821" s="126" t="s">
        <v>520</v>
      </c>
      <c r="AZ2821" s="126" t="s">
        <v>6360</v>
      </c>
      <c r="BA2821" s="126" t="str">
        <f t="shared" si="493"/>
        <v>RVW</v>
      </c>
    </row>
    <row r="2822" spans="48:53" hidden="1" x14ac:dyDescent="0.2">
      <c r="AV2822" s="115" t="str">
        <f t="shared" si="492"/>
        <v>RVWUNIVERSITY HOSPITAL OF NORTH TEES - RVWAE</v>
      </c>
      <c r="AW2822" s="126" t="s">
        <v>521</v>
      </c>
      <c r="AX2822" s="126" t="s">
        <v>10649</v>
      </c>
      <c r="AY2822" s="126" t="s">
        <v>521</v>
      </c>
      <c r="AZ2822" s="126" t="s">
        <v>6362</v>
      </c>
      <c r="BA2822" s="126" t="str">
        <f t="shared" si="493"/>
        <v>RVW</v>
      </c>
    </row>
    <row r="2823" spans="48:53" hidden="1" x14ac:dyDescent="0.2">
      <c r="AV2823" s="115" t="str">
        <f t="shared" si="492"/>
        <v>RVYFORMBY CLINIC - RVY04</v>
      </c>
      <c r="AW2823" s="126" t="s">
        <v>522</v>
      </c>
      <c r="AX2823" s="126" t="s">
        <v>10650</v>
      </c>
      <c r="AY2823" s="126" t="s">
        <v>522</v>
      </c>
      <c r="AZ2823" s="126" t="s">
        <v>9665</v>
      </c>
      <c r="BA2823" s="126" t="str">
        <f t="shared" si="493"/>
        <v>RVY</v>
      </c>
    </row>
    <row r="2824" spans="48:53" hidden="1" x14ac:dyDescent="0.2">
      <c r="AV2824" s="115" t="str">
        <f t="shared" si="492"/>
        <v>RVYMORNINGTON ROAD REHABILITATION CENTRE - RVY05</v>
      </c>
      <c r="AW2824" s="126" t="s">
        <v>523</v>
      </c>
      <c r="AX2824" s="126" t="s">
        <v>10651</v>
      </c>
      <c r="AY2824" s="126" t="s">
        <v>523</v>
      </c>
      <c r="AZ2824" s="126" t="s">
        <v>9666</v>
      </c>
      <c r="BA2824" s="126" t="str">
        <f t="shared" si="493"/>
        <v>RVY</v>
      </c>
    </row>
    <row r="2825" spans="48:53" hidden="1" x14ac:dyDescent="0.2">
      <c r="AV2825" s="115" t="str">
        <f t="shared" si="492"/>
        <v>RVYORMSKIRK AND DISTRICT GENERAL HOSPITAL - RVY02</v>
      </c>
      <c r="AW2825" s="126" t="s">
        <v>524</v>
      </c>
      <c r="AX2825" s="126" t="s">
        <v>10652</v>
      </c>
      <c r="AY2825" s="126" t="s">
        <v>524</v>
      </c>
      <c r="AZ2825" s="126" t="s">
        <v>5373</v>
      </c>
      <c r="BA2825" s="126" t="str">
        <f t="shared" si="493"/>
        <v>RVY</v>
      </c>
    </row>
    <row r="2826" spans="48:53" hidden="1" x14ac:dyDescent="0.2">
      <c r="AV2826" s="115" t="str">
        <f t="shared" si="492"/>
        <v>RVYSOUTHPORT AND FORMBY DISTRICT GENERAL HOSPITAL - RVY01</v>
      </c>
      <c r="AW2826" s="126" t="s">
        <v>525</v>
      </c>
      <c r="AX2826" s="126" t="s">
        <v>10653</v>
      </c>
      <c r="AY2826" s="126" t="s">
        <v>525</v>
      </c>
      <c r="AZ2826" s="126" t="s">
        <v>9667</v>
      </c>
      <c r="BA2826" s="126" t="str">
        <f t="shared" si="493"/>
        <v>RVY</v>
      </c>
    </row>
    <row r="2827" spans="48:53" hidden="1" x14ac:dyDescent="0.2">
      <c r="AV2827" s="115" t="str">
        <f t="shared" si="492"/>
        <v>RVYSOUTHPORT GENERAL INFIRMARY - RVY03</v>
      </c>
      <c r="AW2827" s="126" t="s">
        <v>526</v>
      </c>
      <c r="AX2827" s="126" t="s">
        <v>10654</v>
      </c>
      <c r="AY2827" s="126" t="s">
        <v>526</v>
      </c>
      <c r="AZ2827" s="126" t="s">
        <v>9668</v>
      </c>
      <c r="BA2827" s="126" t="str">
        <f t="shared" si="493"/>
        <v>RVY</v>
      </c>
    </row>
    <row r="2828" spans="48:53" hidden="1" x14ac:dyDescent="0.2">
      <c r="AV2828" s="115" t="str">
        <f t="shared" si="492"/>
        <v>RW1ABERCORN CONT. CARE</v>
      </c>
      <c r="AW2828" s="126" t="s">
        <v>5010</v>
      </c>
      <c r="AX2828" s="126" t="s">
        <v>5011</v>
      </c>
      <c r="AY2828" s="126" t="s">
        <v>5010</v>
      </c>
      <c r="AZ2828" s="126" t="s">
        <v>5011</v>
      </c>
      <c r="BA2828" s="126" t="str">
        <f t="shared" si="493"/>
        <v>RW1</v>
      </c>
    </row>
    <row r="2829" spans="48:53" hidden="1" x14ac:dyDescent="0.2">
      <c r="AV2829" s="115" t="str">
        <f t="shared" si="492"/>
        <v>RW1ALDERSHOT PAEDIATRIC</v>
      </c>
      <c r="AW2829" s="126" t="s">
        <v>4996</v>
      </c>
      <c r="AX2829" s="126" t="s">
        <v>4997</v>
      </c>
      <c r="AY2829" s="126" t="s">
        <v>4996</v>
      </c>
      <c r="AZ2829" s="126" t="s">
        <v>4997</v>
      </c>
      <c r="BA2829" s="126" t="str">
        <f t="shared" si="493"/>
        <v>RW1</v>
      </c>
    </row>
    <row r="2830" spans="48:53" hidden="1" x14ac:dyDescent="0.2">
      <c r="AV2830" s="115" t="str">
        <f t="shared" si="492"/>
        <v>RW1ALTON COMMUNITY HOSPITAL</v>
      </c>
      <c r="AW2830" s="126" t="s">
        <v>5042</v>
      </c>
      <c r="AX2830" s="126" t="s">
        <v>5043</v>
      </c>
      <c r="AY2830" s="126" t="s">
        <v>5042</v>
      </c>
      <c r="AZ2830" s="126" t="s">
        <v>5043</v>
      </c>
      <c r="BA2830" s="126" t="str">
        <f t="shared" si="493"/>
        <v>RW1</v>
      </c>
    </row>
    <row r="2831" spans="48:53" hidden="1" x14ac:dyDescent="0.2">
      <c r="AV2831" s="115" t="str">
        <f t="shared" si="492"/>
        <v>RW1ALTON COMMUNITY HOSPITAL - ANSTEY WARD</v>
      </c>
      <c r="AW2831" s="126" t="s">
        <v>5159</v>
      </c>
      <c r="AX2831" s="126" t="s">
        <v>5160</v>
      </c>
      <c r="AY2831" s="126" t="s">
        <v>5159</v>
      </c>
      <c r="AZ2831" s="126" t="s">
        <v>5160</v>
      </c>
      <c r="BA2831" s="126" t="str">
        <f t="shared" si="493"/>
        <v>RW1</v>
      </c>
    </row>
    <row r="2832" spans="48:53" hidden="1" x14ac:dyDescent="0.2">
      <c r="AV2832" s="115" t="str">
        <f t="shared" si="492"/>
        <v>RW1ANDLERS ASH</v>
      </c>
      <c r="AW2832" s="126" t="s">
        <v>5153</v>
      </c>
      <c r="AX2832" s="126" t="s">
        <v>5154</v>
      </c>
      <c r="AY2832" s="126" t="s">
        <v>5153</v>
      </c>
      <c r="AZ2832" s="126" t="s">
        <v>5154</v>
      </c>
      <c r="BA2832" s="126" t="str">
        <f t="shared" si="493"/>
        <v>RW1</v>
      </c>
    </row>
    <row r="2833" spans="48:53" hidden="1" x14ac:dyDescent="0.2">
      <c r="AV2833" s="115" t="str">
        <f t="shared" si="492"/>
        <v>RW1ANDOVER WAR MEMORIAL HOSPITAL</v>
      </c>
      <c r="AW2833" s="126" t="s">
        <v>4966</v>
      </c>
      <c r="AX2833" s="126" t="s">
        <v>4967</v>
      </c>
      <c r="AY2833" s="126" t="s">
        <v>4966</v>
      </c>
      <c r="AZ2833" s="126" t="s">
        <v>4967</v>
      </c>
      <c r="BA2833" s="126" t="str">
        <f t="shared" si="493"/>
        <v>RW1</v>
      </c>
    </row>
    <row r="2834" spans="48:53" hidden="1" x14ac:dyDescent="0.2">
      <c r="AV2834" s="115" t="str">
        <f t="shared" si="492"/>
        <v>RW1ANTELOPE HOUSE</v>
      </c>
      <c r="AW2834" s="127" t="s">
        <v>9881</v>
      </c>
      <c r="AX2834" s="128" t="s">
        <v>9882</v>
      </c>
      <c r="AY2834" s="127" t="s">
        <v>9881</v>
      </c>
      <c r="AZ2834" s="128" t="s">
        <v>9882</v>
      </c>
      <c r="BA2834" s="126" t="str">
        <f t="shared" si="493"/>
        <v>RW1</v>
      </c>
    </row>
    <row r="2835" spans="48:53" hidden="1" x14ac:dyDescent="0.2">
      <c r="AV2835" s="115" t="str">
        <f t="shared" si="492"/>
        <v>RW1ASHURST HOSPITAL</v>
      </c>
      <c r="AW2835" s="126" t="s">
        <v>5227</v>
      </c>
      <c r="AX2835" s="126" t="s">
        <v>2424</v>
      </c>
      <c r="AY2835" s="126" t="s">
        <v>5227</v>
      </c>
      <c r="AZ2835" s="126" t="s">
        <v>2424</v>
      </c>
      <c r="BA2835" s="126" t="str">
        <f t="shared" si="493"/>
        <v>RW1</v>
      </c>
    </row>
    <row r="2836" spans="48:53" hidden="1" x14ac:dyDescent="0.2">
      <c r="AV2836" s="115" t="str">
        <f t="shared" si="492"/>
        <v>RW1ASHURST RAVENSWOOD</v>
      </c>
      <c r="AW2836" s="126" t="s">
        <v>5066</v>
      </c>
      <c r="AX2836" s="126" t="s">
        <v>5067</v>
      </c>
      <c r="AY2836" s="126" t="s">
        <v>5066</v>
      </c>
      <c r="AZ2836" s="126" t="s">
        <v>5067</v>
      </c>
      <c r="BA2836" s="126" t="str">
        <f t="shared" si="493"/>
        <v>RW1</v>
      </c>
    </row>
    <row r="2837" spans="48:53" hidden="1" x14ac:dyDescent="0.2">
      <c r="AV2837" s="115" t="str">
        <f t="shared" si="492"/>
        <v>RW1BARTON PARK</v>
      </c>
      <c r="AW2837" s="126" t="s">
        <v>5062</v>
      </c>
      <c r="AX2837" s="126" t="s">
        <v>5063</v>
      </c>
      <c r="AY2837" s="126" t="s">
        <v>5062</v>
      </c>
      <c r="AZ2837" s="126" t="s">
        <v>5063</v>
      </c>
      <c r="BA2837" s="126" t="str">
        <f t="shared" si="493"/>
        <v>RW1</v>
      </c>
    </row>
    <row r="2838" spans="48:53" hidden="1" x14ac:dyDescent="0.2">
      <c r="AV2838" s="115" t="str">
        <f t="shared" si="492"/>
        <v>RW1BEECH HURST</v>
      </c>
      <c r="AW2838" s="126" t="s">
        <v>5188</v>
      </c>
      <c r="AX2838" s="126" t="s">
        <v>5189</v>
      </c>
      <c r="AY2838" s="126" t="s">
        <v>5188</v>
      </c>
      <c r="AZ2838" s="126" t="s">
        <v>5189</v>
      </c>
      <c r="BA2838" s="126" t="str">
        <f t="shared" si="493"/>
        <v>RW1</v>
      </c>
    </row>
    <row r="2839" spans="48:53" hidden="1" x14ac:dyDescent="0.2">
      <c r="AV2839" s="115" t="str">
        <f t="shared" si="492"/>
        <v>RW1BELBINS</v>
      </c>
      <c r="AW2839" s="126" t="s">
        <v>5046</v>
      </c>
      <c r="AX2839" s="126" t="s">
        <v>5047</v>
      </c>
      <c r="AY2839" s="126" t="s">
        <v>5046</v>
      </c>
      <c r="AZ2839" s="126" t="s">
        <v>5047</v>
      </c>
      <c r="BA2839" s="126" t="str">
        <f t="shared" si="493"/>
        <v>RW1</v>
      </c>
    </row>
    <row r="2840" spans="48:53" hidden="1" x14ac:dyDescent="0.2">
      <c r="AV2840" s="115" t="str">
        <f t="shared" si="492"/>
        <v>RW1BLUEBIRD HOUSE</v>
      </c>
      <c r="AW2840" s="127" t="s">
        <v>9883</v>
      </c>
      <c r="AX2840" s="128" t="s">
        <v>9884</v>
      </c>
      <c r="AY2840" s="127" t="s">
        <v>9883</v>
      </c>
      <c r="AZ2840" s="128" t="s">
        <v>9884</v>
      </c>
      <c r="BA2840" s="126" t="str">
        <f t="shared" si="493"/>
        <v>RW1</v>
      </c>
    </row>
    <row r="2841" spans="48:53" hidden="1" x14ac:dyDescent="0.2">
      <c r="AV2841" s="115" t="str">
        <f t="shared" si="492"/>
        <v>RW1BOURNEMOUTH UNIVERSITY</v>
      </c>
      <c r="AW2841" s="126" t="s">
        <v>5238</v>
      </c>
      <c r="AX2841" s="126" t="s">
        <v>5239</v>
      </c>
      <c r="AY2841" s="126" t="s">
        <v>5238</v>
      </c>
      <c r="AZ2841" s="126" t="s">
        <v>5239</v>
      </c>
      <c r="BA2841" s="126" t="str">
        <f t="shared" si="493"/>
        <v>RW1</v>
      </c>
    </row>
    <row r="2842" spans="48:53" hidden="1" x14ac:dyDescent="0.2">
      <c r="AV2842" s="115" t="str">
        <f t="shared" si="492"/>
        <v>RW1BRIXLAVEN</v>
      </c>
      <c r="AW2842" s="126" t="s">
        <v>5155</v>
      </c>
      <c r="AX2842" s="126" t="s">
        <v>5156</v>
      </c>
      <c r="AY2842" s="126" t="s">
        <v>5155</v>
      </c>
      <c r="AZ2842" s="126" t="s">
        <v>5156</v>
      </c>
      <c r="BA2842" s="126" t="str">
        <f t="shared" si="493"/>
        <v>RW1</v>
      </c>
    </row>
    <row r="2843" spans="48:53" hidden="1" x14ac:dyDescent="0.2">
      <c r="AV2843" s="115" t="str">
        <f t="shared" si="492"/>
        <v>RW1BROOKVALE</v>
      </c>
      <c r="AW2843" s="126" t="s">
        <v>5228</v>
      </c>
      <c r="AX2843" s="126" t="s">
        <v>5229</v>
      </c>
      <c r="AY2843" s="126" t="s">
        <v>5228</v>
      </c>
      <c r="AZ2843" s="126" t="s">
        <v>5229</v>
      </c>
      <c r="BA2843" s="126" t="str">
        <f t="shared" si="493"/>
        <v>RW1</v>
      </c>
    </row>
    <row r="2844" spans="48:53" hidden="1" x14ac:dyDescent="0.2">
      <c r="AV2844" s="115" t="str">
        <f t="shared" si="492"/>
        <v>RW1CASS MID HANTS</v>
      </c>
      <c r="AW2844" s="126" t="s">
        <v>5240</v>
      </c>
      <c r="AX2844" s="126" t="s">
        <v>5241</v>
      </c>
      <c r="AY2844" s="126" t="s">
        <v>5240</v>
      </c>
      <c r="AZ2844" s="126" t="s">
        <v>5241</v>
      </c>
      <c r="BA2844" s="126" t="str">
        <f t="shared" si="493"/>
        <v>RW1</v>
      </c>
    </row>
    <row r="2845" spans="48:53" hidden="1" x14ac:dyDescent="0.2">
      <c r="AV2845" s="115" t="str">
        <f t="shared" si="492"/>
        <v>RW1CASS NEW FOREST</v>
      </c>
      <c r="AW2845" s="126" t="s">
        <v>5113</v>
      </c>
      <c r="AX2845" s="126" t="s">
        <v>5114</v>
      </c>
      <c r="AY2845" s="126" t="s">
        <v>5113</v>
      </c>
      <c r="AZ2845" s="126" t="s">
        <v>5114</v>
      </c>
      <c r="BA2845" s="126" t="str">
        <f t="shared" si="493"/>
        <v>RW1</v>
      </c>
    </row>
    <row r="2846" spans="48:53" hidden="1" x14ac:dyDescent="0.2">
      <c r="AV2846" s="115" t="str">
        <f t="shared" si="492"/>
        <v>RW1CASS SOUTHAMPTON</v>
      </c>
      <c r="AW2846" s="126" t="s">
        <v>5115</v>
      </c>
      <c r="AX2846" s="126" t="s">
        <v>5116</v>
      </c>
      <c r="AY2846" s="126" t="s">
        <v>5115</v>
      </c>
      <c r="AZ2846" s="126" t="s">
        <v>5116</v>
      </c>
      <c r="BA2846" s="126" t="str">
        <f t="shared" si="493"/>
        <v>RW1</v>
      </c>
    </row>
    <row r="2847" spans="48:53" hidden="1" x14ac:dyDescent="0.2">
      <c r="AV2847" s="115" t="str">
        <f t="shared" si="492"/>
        <v>RW1CHASE HOSPITAL</v>
      </c>
      <c r="AW2847" s="126" t="s">
        <v>5044</v>
      </c>
      <c r="AX2847" s="126" t="s">
        <v>5045</v>
      </c>
      <c r="AY2847" s="126" t="s">
        <v>5044</v>
      </c>
      <c r="AZ2847" s="126" t="s">
        <v>5045</v>
      </c>
      <c r="BA2847" s="126" t="str">
        <f t="shared" si="493"/>
        <v>RW1</v>
      </c>
    </row>
    <row r="2848" spans="48:53" hidden="1" x14ac:dyDescent="0.2">
      <c r="AV2848" s="115" t="str">
        <f t="shared" si="492"/>
        <v>RW1CHERRYTREE</v>
      </c>
      <c r="AW2848" s="126" t="s">
        <v>5157</v>
      </c>
      <c r="AX2848" s="126" t="s">
        <v>5158</v>
      </c>
      <c r="AY2848" s="126" t="s">
        <v>5157</v>
      </c>
      <c r="AZ2848" s="126" t="s">
        <v>5158</v>
      </c>
      <c r="BA2848" s="126" t="str">
        <f t="shared" si="493"/>
        <v>RW1</v>
      </c>
    </row>
    <row r="2849" spans="48:53" hidden="1" x14ac:dyDescent="0.2">
      <c r="AV2849" s="115" t="str">
        <f t="shared" si="492"/>
        <v>RW1CHILD &amp; FAMILY THERAPY</v>
      </c>
      <c r="AW2849" s="126" t="s">
        <v>4994</v>
      </c>
      <c r="AX2849" s="126" t="s">
        <v>4995</v>
      </c>
      <c r="AY2849" s="126" t="s">
        <v>4994</v>
      </c>
      <c r="AZ2849" s="126" t="s">
        <v>4995</v>
      </c>
      <c r="BA2849" s="126" t="str">
        <f t="shared" si="493"/>
        <v>RW1</v>
      </c>
    </row>
    <row r="2850" spans="48:53" hidden="1" x14ac:dyDescent="0.2">
      <c r="AV2850" s="115" t="str">
        <f t="shared" si="492"/>
        <v>RW1COLLINGWOOD ASSESSMENT UNIT RAU</v>
      </c>
      <c r="AW2850" s="126" t="s">
        <v>4987</v>
      </c>
      <c r="AX2850" s="126" t="s">
        <v>4988</v>
      </c>
      <c r="AY2850" s="126" t="s">
        <v>4987</v>
      </c>
      <c r="AZ2850" s="126" t="s">
        <v>4988</v>
      </c>
      <c r="BA2850" s="126" t="str">
        <f t="shared" si="493"/>
        <v>RW1</v>
      </c>
    </row>
    <row r="2851" spans="48:53" hidden="1" x14ac:dyDescent="0.2">
      <c r="AV2851" s="115" t="str">
        <f t="shared" si="492"/>
        <v>RW1CONS COMM GERIATRICIAN</v>
      </c>
      <c r="AW2851" s="126" t="s">
        <v>5026</v>
      </c>
      <c r="AX2851" s="126" t="s">
        <v>5027</v>
      </c>
      <c r="AY2851" s="126" t="s">
        <v>5026</v>
      </c>
      <c r="AZ2851" s="126" t="s">
        <v>5027</v>
      </c>
      <c r="BA2851" s="126" t="str">
        <f t="shared" si="493"/>
        <v>RW1</v>
      </c>
    </row>
    <row r="2852" spans="48:53" hidden="1" x14ac:dyDescent="0.2">
      <c r="AV2852" s="115" t="str">
        <f t="shared" si="492"/>
        <v>RW1COPPER BEECHES (ANDOVER)</v>
      </c>
      <c r="AW2852" s="126" t="s">
        <v>5030</v>
      </c>
      <c r="AX2852" s="126" t="s">
        <v>5031</v>
      </c>
      <c r="AY2852" s="126" t="s">
        <v>5030</v>
      </c>
      <c r="AZ2852" s="126" t="s">
        <v>5031</v>
      </c>
      <c r="BA2852" s="126" t="str">
        <f t="shared" si="493"/>
        <v>RW1</v>
      </c>
    </row>
    <row r="2853" spans="48:53" hidden="1" x14ac:dyDescent="0.2">
      <c r="AV2853" s="115" t="str">
        <f t="shared" si="492"/>
        <v>RW1COPPER BEECHES (NEW MILTON)</v>
      </c>
      <c r="AW2853" s="126" t="s">
        <v>4953</v>
      </c>
      <c r="AX2853" s="126" t="s">
        <v>4954</v>
      </c>
      <c r="AY2853" s="126" t="s">
        <v>4953</v>
      </c>
      <c r="AZ2853" s="126" t="s">
        <v>4954</v>
      </c>
      <c r="BA2853" s="126" t="str">
        <f t="shared" si="493"/>
        <v>RW1</v>
      </c>
    </row>
    <row r="2854" spans="48:53" hidden="1" x14ac:dyDescent="0.2">
      <c r="AV2854" s="115" t="str">
        <f t="shared" si="492"/>
        <v>RW1COUNTY HALL</v>
      </c>
      <c r="AW2854" s="126" t="s">
        <v>5135</v>
      </c>
      <c r="AX2854" s="126" t="s">
        <v>5136</v>
      </c>
      <c r="AY2854" s="126" t="s">
        <v>5135</v>
      </c>
      <c r="AZ2854" s="126" t="s">
        <v>5136</v>
      </c>
      <c r="BA2854" s="126" t="str">
        <f t="shared" si="493"/>
        <v>RW1</v>
      </c>
    </row>
    <row r="2855" spans="48:53" hidden="1" x14ac:dyDescent="0.2">
      <c r="AV2855" s="115" t="str">
        <f t="shared" si="492"/>
        <v>RW1CRHT NEW FOREST</v>
      </c>
      <c r="AW2855" s="126" t="s">
        <v>5084</v>
      </c>
      <c r="AX2855" s="126" t="s">
        <v>5085</v>
      </c>
      <c r="AY2855" s="126" t="s">
        <v>5084</v>
      </c>
      <c r="AZ2855" s="126" t="s">
        <v>5085</v>
      </c>
      <c r="BA2855" s="126" t="str">
        <f t="shared" si="493"/>
        <v>RW1</v>
      </c>
    </row>
    <row r="2856" spans="48:53" hidden="1" x14ac:dyDescent="0.2">
      <c r="AV2856" s="115" t="str">
        <f t="shared" si="492"/>
        <v>RW1CRHT NORTH HANTS</v>
      </c>
      <c r="AW2856" s="126" t="s">
        <v>5101</v>
      </c>
      <c r="AX2856" s="126" t="s">
        <v>5102</v>
      </c>
      <c r="AY2856" s="126" t="s">
        <v>5101</v>
      </c>
      <c r="AZ2856" s="126" t="s">
        <v>5102</v>
      </c>
      <c r="BA2856" s="126" t="str">
        <f t="shared" si="493"/>
        <v>RW1</v>
      </c>
    </row>
    <row r="2857" spans="48:53" hidden="1" x14ac:dyDescent="0.2">
      <c r="AV2857" s="115" t="str">
        <f t="shared" si="492"/>
        <v>RW1CUMBERLAND 2</v>
      </c>
      <c r="AW2857" s="126" t="s">
        <v>5230</v>
      </c>
      <c r="AX2857" s="126" t="s">
        <v>5231</v>
      </c>
      <c r="AY2857" s="126" t="s">
        <v>5230</v>
      </c>
      <c r="AZ2857" s="126" t="s">
        <v>5231</v>
      </c>
      <c r="BA2857" s="126" t="str">
        <f t="shared" si="493"/>
        <v>RW1</v>
      </c>
    </row>
    <row r="2858" spans="48:53" hidden="1" x14ac:dyDescent="0.2">
      <c r="AV2858" s="115" t="str">
        <f t="shared" si="492"/>
        <v>RW1DEPARTMENT OF PSYCHOLOGICAL MEDICINE</v>
      </c>
      <c r="AW2858" s="126" t="s">
        <v>5220</v>
      </c>
      <c r="AX2858" s="126" t="s">
        <v>4097</v>
      </c>
      <c r="AY2858" s="126" t="s">
        <v>5220</v>
      </c>
      <c r="AZ2858" s="126" t="s">
        <v>4097</v>
      </c>
      <c r="BA2858" s="126" t="str">
        <f t="shared" si="493"/>
        <v>RW1</v>
      </c>
    </row>
    <row r="2859" spans="48:53" hidden="1" x14ac:dyDescent="0.2">
      <c r="AV2859" s="115" t="str">
        <f t="shared" si="492"/>
        <v>RW1E&amp;TVS CLDT</v>
      </c>
      <c r="AW2859" s="126" t="s">
        <v>5122</v>
      </c>
      <c r="AX2859" s="126" t="s">
        <v>5123</v>
      </c>
      <c r="AY2859" s="126" t="s">
        <v>5122</v>
      </c>
      <c r="AZ2859" s="126" t="s">
        <v>5123</v>
      </c>
      <c r="BA2859" s="126" t="str">
        <f t="shared" si="493"/>
        <v>RW1</v>
      </c>
    </row>
    <row r="2860" spans="48:53" hidden="1" x14ac:dyDescent="0.2">
      <c r="AV2860" s="115" t="str">
        <f t="shared" si="492"/>
        <v>RW1EAST HANTS AOT</v>
      </c>
      <c r="AW2860" s="126" t="s">
        <v>5110</v>
      </c>
      <c r="AX2860" s="126" t="s">
        <v>5111</v>
      </c>
      <c r="AY2860" s="126" t="s">
        <v>5110</v>
      </c>
      <c r="AZ2860" s="126" t="s">
        <v>5111</v>
      </c>
      <c r="BA2860" s="126" t="str">
        <f t="shared" si="493"/>
        <v>RW1</v>
      </c>
    </row>
    <row r="2861" spans="48:53" hidden="1" x14ac:dyDescent="0.2">
      <c r="AV2861" s="115" t="str">
        <f t="shared" si="492"/>
        <v>RW1EASTLEIGH FLEMING PARK</v>
      </c>
      <c r="AW2861" s="126" t="s">
        <v>4960</v>
      </c>
      <c r="AX2861" s="126" t="s">
        <v>4961</v>
      </c>
      <c r="AY2861" s="126" t="s">
        <v>4960</v>
      </c>
      <c r="AZ2861" s="126" t="s">
        <v>4961</v>
      </c>
      <c r="BA2861" s="126" t="str">
        <f t="shared" si="493"/>
        <v>RW1</v>
      </c>
    </row>
    <row r="2862" spans="48:53" hidden="1" x14ac:dyDescent="0.2">
      <c r="AV2862" s="115" t="str">
        <f t="shared" si="492"/>
        <v>RW1EATING DISORDERS</v>
      </c>
      <c r="AW2862" s="126" t="s">
        <v>5112</v>
      </c>
      <c r="AX2862" s="126" t="s">
        <v>3885</v>
      </c>
      <c r="AY2862" s="126" t="s">
        <v>5112</v>
      </c>
      <c r="AZ2862" s="126" t="s">
        <v>3885</v>
      </c>
      <c r="BA2862" s="126" t="str">
        <f t="shared" si="493"/>
        <v>RW1</v>
      </c>
    </row>
    <row r="2863" spans="48:53" hidden="1" x14ac:dyDescent="0.2">
      <c r="AV2863" s="115" t="str">
        <f t="shared" si="492"/>
        <v>RW1EIP</v>
      </c>
      <c r="AW2863" s="126" t="s">
        <v>5225</v>
      </c>
      <c r="AX2863" s="126" t="s">
        <v>5226</v>
      </c>
      <c r="AY2863" s="126" t="s">
        <v>5225</v>
      </c>
      <c r="AZ2863" s="126" t="s">
        <v>5226</v>
      </c>
      <c r="BA2863" s="126" t="str">
        <f t="shared" si="493"/>
        <v>RW1</v>
      </c>
    </row>
    <row r="2864" spans="48:53" hidden="1" x14ac:dyDescent="0.2">
      <c r="AV2864" s="115" t="str">
        <f t="shared" si="492"/>
        <v>RW1ELMLEIGH</v>
      </c>
      <c r="AW2864" s="126" t="s">
        <v>5058</v>
      </c>
      <c r="AX2864" s="126" t="s">
        <v>5059</v>
      </c>
      <c r="AY2864" s="126" t="s">
        <v>5058</v>
      </c>
      <c r="AZ2864" s="126" t="s">
        <v>5059</v>
      </c>
      <c r="BA2864" s="126" t="str">
        <f t="shared" si="493"/>
        <v>RW1</v>
      </c>
    </row>
    <row r="2865" spans="48:53" hidden="1" x14ac:dyDescent="0.2">
      <c r="AV2865" s="115" t="str">
        <f t="shared" si="492"/>
        <v>RW1EVENLODE CLINIC</v>
      </c>
      <c r="AW2865" s="127" t="s">
        <v>9885</v>
      </c>
      <c r="AX2865" s="128" t="s">
        <v>9886</v>
      </c>
      <c r="AY2865" s="127" t="s">
        <v>9885</v>
      </c>
      <c r="AZ2865" s="128" t="s">
        <v>9886</v>
      </c>
      <c r="BA2865" s="126" t="str">
        <f t="shared" si="493"/>
        <v>RW1</v>
      </c>
    </row>
    <row r="2866" spans="48:53" hidden="1" x14ac:dyDescent="0.2">
      <c r="AV2866" s="115" t="str">
        <f t="shared" si="492"/>
        <v>RW1FAGOS</v>
      </c>
      <c r="AW2866" s="126" t="s">
        <v>5088</v>
      </c>
      <c r="AX2866" s="126" t="s">
        <v>5089</v>
      </c>
      <c r="AY2866" s="126" t="s">
        <v>5088</v>
      </c>
      <c r="AZ2866" s="126" t="s">
        <v>5089</v>
      </c>
      <c r="BA2866" s="126" t="str">
        <f t="shared" si="493"/>
        <v>RW1</v>
      </c>
    </row>
    <row r="2867" spans="48:53" hidden="1" x14ac:dyDescent="0.2">
      <c r="AV2867" s="115" t="str">
        <f t="shared" si="492"/>
        <v>RW1FAREHAM &amp; GOSPORT</v>
      </c>
      <c r="AW2867" s="126" t="s">
        <v>5214</v>
      </c>
      <c r="AX2867" s="126" t="s">
        <v>5215</v>
      </c>
      <c r="AY2867" s="126" t="s">
        <v>5214</v>
      </c>
      <c r="AZ2867" s="126" t="s">
        <v>5215</v>
      </c>
      <c r="BA2867" s="126" t="str">
        <f t="shared" si="493"/>
        <v>RW1</v>
      </c>
    </row>
    <row r="2868" spans="48:53" hidden="1" x14ac:dyDescent="0.2">
      <c r="AV2868" s="115" t="str">
        <f t="shared" si="492"/>
        <v>RW1FAREHAM &amp; GOSPORT CLDT</v>
      </c>
      <c r="AW2868" s="126" t="s">
        <v>5192</v>
      </c>
      <c r="AX2868" s="126" t="s">
        <v>5193</v>
      </c>
      <c r="AY2868" s="126" t="s">
        <v>5192</v>
      </c>
      <c r="AZ2868" s="126" t="s">
        <v>5193</v>
      </c>
      <c r="BA2868" s="126" t="str">
        <f t="shared" si="493"/>
        <v>RW1</v>
      </c>
    </row>
    <row r="2869" spans="48:53" hidden="1" x14ac:dyDescent="0.2">
      <c r="AV2869" s="115" t="str">
        <f t="shared" si="492"/>
        <v>RW1FAREHAM COMMUNITY HOSPITAL</v>
      </c>
      <c r="AW2869" s="126" t="s">
        <v>5130</v>
      </c>
      <c r="AX2869" s="126" t="s">
        <v>2499</v>
      </c>
      <c r="AY2869" s="126" t="s">
        <v>5130</v>
      </c>
      <c r="AZ2869" s="126" t="s">
        <v>2499</v>
      </c>
      <c r="BA2869" s="126" t="str">
        <f t="shared" si="493"/>
        <v>RW1</v>
      </c>
    </row>
    <row r="2870" spans="48:53" hidden="1" x14ac:dyDescent="0.2">
      <c r="AV2870" s="115" t="str">
        <f t="shared" si="492"/>
        <v>RW1FAREHAM REACH</v>
      </c>
      <c r="AW2870" s="126" t="s">
        <v>5197</v>
      </c>
      <c r="AX2870" s="126" t="s">
        <v>5198</v>
      </c>
      <c r="AY2870" s="126" t="s">
        <v>5197</v>
      </c>
      <c r="AZ2870" s="126" t="s">
        <v>5198</v>
      </c>
      <c r="BA2870" s="126" t="str">
        <f t="shared" si="493"/>
        <v>RW1</v>
      </c>
    </row>
    <row r="2871" spans="48:53" hidden="1" x14ac:dyDescent="0.2">
      <c r="AV2871" s="115" t="str">
        <f t="shared" si="492"/>
        <v>RW1FARNHAM PAEDIATRIC OPD</v>
      </c>
      <c r="AW2871" s="126" t="s">
        <v>5012</v>
      </c>
      <c r="AX2871" s="126" t="s">
        <v>5013</v>
      </c>
      <c r="AY2871" s="126" t="s">
        <v>5012</v>
      </c>
      <c r="AZ2871" s="126" t="s">
        <v>5013</v>
      </c>
      <c r="BA2871" s="126" t="str">
        <f t="shared" si="493"/>
        <v>RW1</v>
      </c>
    </row>
    <row r="2872" spans="48:53" hidden="1" x14ac:dyDescent="0.2">
      <c r="AV2872" s="115" t="str">
        <f t="shared" si="492"/>
        <v>RW1FENWICK HOSPITAL</v>
      </c>
      <c r="AW2872" s="126" t="s">
        <v>5173</v>
      </c>
      <c r="AX2872" s="126" t="s">
        <v>2533</v>
      </c>
      <c r="AY2872" s="126" t="s">
        <v>5173</v>
      </c>
      <c r="AZ2872" s="126" t="s">
        <v>2533</v>
      </c>
      <c r="BA2872" s="126" t="str">
        <f t="shared" si="493"/>
        <v>RW1</v>
      </c>
    </row>
    <row r="2873" spans="48:53" hidden="1" x14ac:dyDescent="0.2">
      <c r="AV2873" s="115" t="str">
        <f t="shared" ref="AV2873:AV2936" si="494">CONCATENATE(LEFT(AW2873, 3),AX2873)</f>
        <v>RW1FERNDOWN</v>
      </c>
      <c r="AW2873" s="126" t="s">
        <v>4974</v>
      </c>
      <c r="AX2873" s="126" t="s">
        <v>4975</v>
      </c>
      <c r="AY2873" s="126" t="s">
        <v>4974</v>
      </c>
      <c r="AZ2873" s="126" t="s">
        <v>4975</v>
      </c>
      <c r="BA2873" s="126" t="str">
        <f t="shared" ref="BA2873:BA2936" si="495">LEFT(AY2873,3)</f>
        <v>RW1</v>
      </c>
    </row>
    <row r="2874" spans="48:53" hidden="1" x14ac:dyDescent="0.2">
      <c r="AV2874" s="115" t="str">
        <f t="shared" si="494"/>
        <v>RW1FLEET COMMUNITY HOSPITAL</v>
      </c>
      <c r="AW2874" s="126" t="s">
        <v>4959</v>
      </c>
      <c r="AX2874" s="126" t="s">
        <v>2503</v>
      </c>
      <c r="AY2874" s="126" t="s">
        <v>4959</v>
      </c>
      <c r="AZ2874" s="126" t="s">
        <v>2503</v>
      </c>
      <c r="BA2874" s="126" t="str">
        <f t="shared" si="495"/>
        <v>RW1</v>
      </c>
    </row>
    <row r="2875" spans="48:53" hidden="1" x14ac:dyDescent="0.2">
      <c r="AV2875" s="115" t="str">
        <f t="shared" si="494"/>
        <v>RW1FLEET PAEDIATRIC</v>
      </c>
      <c r="AW2875" s="126" t="s">
        <v>4998</v>
      </c>
      <c r="AX2875" s="126" t="s">
        <v>4999</v>
      </c>
      <c r="AY2875" s="126" t="s">
        <v>4998</v>
      </c>
      <c r="AZ2875" s="126" t="s">
        <v>4999</v>
      </c>
      <c r="BA2875" s="126" t="str">
        <f t="shared" si="495"/>
        <v>RW1</v>
      </c>
    </row>
    <row r="2876" spans="48:53" hidden="1" x14ac:dyDescent="0.2">
      <c r="AV2876" s="115" t="str">
        <f t="shared" si="494"/>
        <v>RW1FLEET RAPID ACCESS</v>
      </c>
      <c r="AW2876" s="126" t="s">
        <v>5000</v>
      </c>
      <c r="AX2876" s="126" t="s">
        <v>5001</v>
      </c>
      <c r="AY2876" s="126" t="s">
        <v>5000</v>
      </c>
      <c r="AZ2876" s="126" t="s">
        <v>5001</v>
      </c>
      <c r="BA2876" s="126" t="str">
        <f t="shared" si="495"/>
        <v>RW1</v>
      </c>
    </row>
    <row r="2877" spans="48:53" hidden="1" x14ac:dyDescent="0.2">
      <c r="AV2877" s="115" t="str">
        <f t="shared" si="494"/>
        <v>RW1FORD WARD</v>
      </c>
      <c r="AW2877" s="126" t="s">
        <v>5024</v>
      </c>
      <c r="AX2877" s="126" t="s">
        <v>5025</v>
      </c>
      <c r="AY2877" s="126" t="s">
        <v>5024</v>
      </c>
      <c r="AZ2877" s="126" t="s">
        <v>5025</v>
      </c>
      <c r="BA2877" s="126" t="str">
        <f t="shared" si="495"/>
        <v>RW1</v>
      </c>
    </row>
    <row r="2878" spans="48:53" hidden="1" x14ac:dyDescent="0.2">
      <c r="AV2878" s="115" t="str">
        <f t="shared" si="494"/>
        <v>RW1FORDINGBRIDGE</v>
      </c>
      <c r="AW2878" s="126" t="s">
        <v>5032</v>
      </c>
      <c r="AX2878" s="126" t="s">
        <v>5033</v>
      </c>
      <c r="AY2878" s="126" t="s">
        <v>5032</v>
      </c>
      <c r="AZ2878" s="126" t="s">
        <v>5033</v>
      </c>
      <c r="BA2878" s="126" t="str">
        <f t="shared" si="495"/>
        <v>RW1</v>
      </c>
    </row>
    <row r="2879" spans="48:53" hidden="1" x14ac:dyDescent="0.2">
      <c r="AV2879" s="115" t="str">
        <f t="shared" si="494"/>
        <v>RW1FOREST LODGE</v>
      </c>
      <c r="AW2879" s="127" t="s">
        <v>9887</v>
      </c>
      <c r="AX2879" s="128" t="s">
        <v>8217</v>
      </c>
      <c r="AY2879" s="127" t="s">
        <v>9887</v>
      </c>
      <c r="AZ2879" s="128" t="s">
        <v>8217</v>
      </c>
      <c r="BA2879" s="126" t="str">
        <f t="shared" si="495"/>
        <v>RW1</v>
      </c>
    </row>
    <row r="2880" spans="48:53" hidden="1" x14ac:dyDescent="0.2">
      <c r="AV2880" s="115" t="str">
        <f t="shared" si="494"/>
        <v>RW1FRIMLEY CC PAEDIATRIC</v>
      </c>
      <c r="AW2880" s="126" t="s">
        <v>5002</v>
      </c>
      <c r="AX2880" s="126" t="s">
        <v>5003</v>
      </c>
      <c r="AY2880" s="126" t="s">
        <v>5002</v>
      </c>
      <c r="AZ2880" s="126" t="s">
        <v>5003</v>
      </c>
      <c r="BA2880" s="126" t="str">
        <f t="shared" si="495"/>
        <v>RW1</v>
      </c>
    </row>
    <row r="2881" spans="48:53" hidden="1" x14ac:dyDescent="0.2">
      <c r="AV2881" s="115" t="str">
        <f t="shared" si="494"/>
        <v>RW1GOSPORT WAR MEMORIAL HOSPITAL</v>
      </c>
      <c r="AW2881" s="126" t="s">
        <v>5008</v>
      </c>
      <c r="AX2881" s="126" t="s">
        <v>2473</v>
      </c>
      <c r="AY2881" s="126" t="s">
        <v>5008</v>
      </c>
      <c r="AZ2881" s="126" t="s">
        <v>2473</v>
      </c>
      <c r="BA2881" s="126" t="str">
        <f t="shared" si="495"/>
        <v>RW1</v>
      </c>
    </row>
    <row r="2882" spans="48:53" hidden="1" x14ac:dyDescent="0.2">
      <c r="AV2882" s="115" t="str">
        <f t="shared" si="494"/>
        <v>RW1GOSPORT WAR MEMORIAL HOSPITAL</v>
      </c>
      <c r="AW2882" s="126" t="s">
        <v>5109</v>
      </c>
      <c r="AX2882" s="126" t="s">
        <v>2473</v>
      </c>
      <c r="AY2882" s="126" t="s">
        <v>5109</v>
      </c>
      <c r="AZ2882" s="126" t="s">
        <v>2473</v>
      </c>
      <c r="BA2882" s="126" t="str">
        <f t="shared" si="495"/>
        <v>RW1</v>
      </c>
    </row>
    <row r="2883" spans="48:53" hidden="1" x14ac:dyDescent="0.2">
      <c r="AV2883" s="115" t="str">
        <f t="shared" si="494"/>
        <v>RW1GOSPORT WAR MEMORIAL HOSPITAL</v>
      </c>
      <c r="AW2883" s="126" t="s">
        <v>5223</v>
      </c>
      <c r="AX2883" s="126" t="s">
        <v>2473</v>
      </c>
      <c r="AY2883" s="126" t="s">
        <v>5223</v>
      </c>
      <c r="AZ2883" s="126" t="s">
        <v>2473</v>
      </c>
      <c r="BA2883" s="126" t="str">
        <f t="shared" si="495"/>
        <v>RW1</v>
      </c>
    </row>
    <row r="2884" spans="48:53" hidden="1" x14ac:dyDescent="0.2">
      <c r="AV2884" s="115" t="str">
        <f t="shared" si="494"/>
        <v>RW1HALEACRE UNIT</v>
      </c>
      <c r="AW2884" s="126" t="s">
        <v>5143</v>
      </c>
      <c r="AX2884" s="126" t="s">
        <v>3791</v>
      </c>
      <c r="AY2884" s="126" t="s">
        <v>5143</v>
      </c>
      <c r="AZ2884" s="126" t="s">
        <v>3791</v>
      </c>
      <c r="BA2884" s="126" t="str">
        <f t="shared" si="495"/>
        <v>RW1</v>
      </c>
    </row>
    <row r="2885" spans="48:53" hidden="1" x14ac:dyDescent="0.2">
      <c r="AV2885" s="115" t="str">
        <f t="shared" si="494"/>
        <v>RW1HAREFIELD DAY EMH</v>
      </c>
      <c r="AW2885" s="126" t="s">
        <v>5105</v>
      </c>
      <c r="AX2885" s="126" t="s">
        <v>5106</v>
      </c>
      <c r="AY2885" s="126" t="s">
        <v>5105</v>
      </c>
      <c r="AZ2885" s="126" t="s">
        <v>5106</v>
      </c>
      <c r="BA2885" s="126" t="str">
        <f t="shared" si="495"/>
        <v>RW1</v>
      </c>
    </row>
    <row r="2886" spans="48:53" hidden="1" x14ac:dyDescent="0.2">
      <c r="AV2886" s="115" t="str">
        <f t="shared" si="494"/>
        <v>RW1HAVANT &amp; PETERSFIELD</v>
      </c>
      <c r="AW2886" s="126" t="s">
        <v>5212</v>
      </c>
      <c r="AX2886" s="126" t="s">
        <v>5213</v>
      </c>
      <c r="AY2886" s="126" t="s">
        <v>5212</v>
      </c>
      <c r="AZ2886" s="126" t="s">
        <v>5213</v>
      </c>
      <c r="BA2886" s="126" t="str">
        <f t="shared" si="495"/>
        <v>RW1</v>
      </c>
    </row>
    <row r="2887" spans="48:53" hidden="1" x14ac:dyDescent="0.2">
      <c r="AV2887" s="115" t="str">
        <f t="shared" si="494"/>
        <v>RW1HAVANT &amp; PETERSFIELD CLDT</v>
      </c>
      <c r="AW2887" s="126" t="s">
        <v>5080</v>
      </c>
      <c r="AX2887" s="126" t="s">
        <v>5081</v>
      </c>
      <c r="AY2887" s="126" t="s">
        <v>5080</v>
      </c>
      <c r="AZ2887" s="126" t="s">
        <v>5081</v>
      </c>
      <c r="BA2887" s="126" t="str">
        <f t="shared" si="495"/>
        <v>RW1</v>
      </c>
    </row>
    <row r="2888" spans="48:53" hidden="1" x14ac:dyDescent="0.2">
      <c r="AV2888" s="115" t="str">
        <f t="shared" si="494"/>
        <v>RW1HAVANT &amp; PETERSFIELD EMH</v>
      </c>
      <c r="AW2888" s="126" t="s">
        <v>5216</v>
      </c>
      <c r="AX2888" s="126" t="s">
        <v>5217</v>
      </c>
      <c r="AY2888" s="126" t="s">
        <v>5216</v>
      </c>
      <c r="AZ2888" s="126" t="s">
        <v>5217</v>
      </c>
      <c r="BA2888" s="126" t="str">
        <f t="shared" si="495"/>
        <v>RW1</v>
      </c>
    </row>
    <row r="2889" spans="48:53" hidden="1" x14ac:dyDescent="0.2">
      <c r="AV2889" s="115" t="str">
        <f t="shared" si="494"/>
        <v>RW1HAVANT &amp; PETERSFIELD OPMH</v>
      </c>
      <c r="AW2889" s="126" t="s">
        <v>5097</v>
      </c>
      <c r="AX2889" s="126" t="s">
        <v>5098</v>
      </c>
      <c r="AY2889" s="126" t="s">
        <v>5097</v>
      </c>
      <c r="AZ2889" s="126" t="s">
        <v>5098</v>
      </c>
      <c r="BA2889" s="126" t="str">
        <f t="shared" si="495"/>
        <v>RW1</v>
      </c>
    </row>
    <row r="2890" spans="48:53" hidden="1" x14ac:dyDescent="0.2">
      <c r="AV2890" s="115" t="str">
        <f t="shared" si="494"/>
        <v>RW1HAVANT &amp; PETERSFIELD OPMH 2</v>
      </c>
      <c r="AW2890" s="126" t="s">
        <v>5190</v>
      </c>
      <c r="AX2890" s="126" t="s">
        <v>5191</v>
      </c>
      <c r="AY2890" s="126" t="s">
        <v>5190</v>
      </c>
      <c r="AZ2890" s="126" t="s">
        <v>5191</v>
      </c>
      <c r="BA2890" s="126" t="str">
        <f t="shared" si="495"/>
        <v>RW1</v>
      </c>
    </row>
    <row r="2891" spans="48:53" hidden="1" x14ac:dyDescent="0.2">
      <c r="AV2891" s="115" t="str">
        <f t="shared" si="494"/>
        <v>RW1HAVANT &amp; PETERSFIELD OPMH 2</v>
      </c>
      <c r="AW2891" s="126" t="s">
        <v>5195</v>
      </c>
      <c r="AX2891" s="126" t="s">
        <v>5191</v>
      </c>
      <c r="AY2891" s="126" t="s">
        <v>5195</v>
      </c>
      <c r="AZ2891" s="126" t="s">
        <v>5191</v>
      </c>
      <c r="BA2891" s="126" t="str">
        <f t="shared" si="495"/>
        <v>RW1</v>
      </c>
    </row>
    <row r="2892" spans="48:53" hidden="1" x14ac:dyDescent="0.2">
      <c r="AV2892" s="115" t="str">
        <f t="shared" si="494"/>
        <v>RW1HAVANT CRHT</v>
      </c>
      <c r="AW2892" s="126" t="s">
        <v>5048</v>
      </c>
      <c r="AX2892" s="126" t="s">
        <v>5049</v>
      </c>
      <c r="AY2892" s="126" t="s">
        <v>5048</v>
      </c>
      <c r="AZ2892" s="126" t="s">
        <v>5049</v>
      </c>
      <c r="BA2892" s="126" t="str">
        <f t="shared" si="495"/>
        <v>RW1</v>
      </c>
    </row>
    <row r="2893" spans="48:53" hidden="1" x14ac:dyDescent="0.2">
      <c r="AV2893" s="115" t="str">
        <f t="shared" si="494"/>
        <v>RW1HAVANT OPMH</v>
      </c>
      <c r="AW2893" s="126" t="s">
        <v>5204</v>
      </c>
      <c r="AX2893" s="126" t="s">
        <v>5205</v>
      </c>
      <c r="AY2893" s="126" t="s">
        <v>5204</v>
      </c>
      <c r="AZ2893" s="126" t="s">
        <v>5205</v>
      </c>
      <c r="BA2893" s="126" t="str">
        <f t="shared" si="495"/>
        <v>RW1</v>
      </c>
    </row>
    <row r="2894" spans="48:53" hidden="1" x14ac:dyDescent="0.2">
      <c r="AV2894" s="115" t="str">
        <f t="shared" si="494"/>
        <v>RW1HIGHCROFT</v>
      </c>
      <c r="AW2894" s="126" t="s">
        <v>4968</v>
      </c>
      <c r="AX2894" s="126" t="s">
        <v>4969</v>
      </c>
      <c r="AY2894" s="126" t="s">
        <v>4968</v>
      </c>
      <c r="AZ2894" s="126" t="s">
        <v>4969</v>
      </c>
      <c r="BA2894" s="126" t="str">
        <f t="shared" si="495"/>
        <v>RW1</v>
      </c>
    </row>
    <row r="2895" spans="48:53" hidden="1" x14ac:dyDescent="0.2">
      <c r="AV2895" s="115" t="str">
        <f t="shared" si="494"/>
        <v>RW1HOLLYBANK</v>
      </c>
      <c r="AW2895" s="126" t="s">
        <v>5060</v>
      </c>
      <c r="AX2895" s="126" t="s">
        <v>5061</v>
      </c>
      <c r="AY2895" s="126" t="s">
        <v>5060</v>
      </c>
      <c r="AZ2895" s="126" t="s">
        <v>5061</v>
      </c>
      <c r="BA2895" s="126" t="str">
        <f t="shared" si="495"/>
        <v>RW1</v>
      </c>
    </row>
    <row r="2896" spans="48:53" hidden="1" x14ac:dyDescent="0.2">
      <c r="AV2896" s="115" t="str">
        <f t="shared" si="494"/>
        <v>RW1HOLLYBANK</v>
      </c>
      <c r="AW2896" s="126" t="s">
        <v>5146</v>
      </c>
      <c r="AX2896" s="126" t="s">
        <v>5061</v>
      </c>
      <c r="AY2896" s="126" t="s">
        <v>5146</v>
      </c>
      <c r="AZ2896" s="126" t="s">
        <v>5061</v>
      </c>
      <c r="BA2896" s="126" t="str">
        <f t="shared" si="495"/>
        <v>RW1</v>
      </c>
    </row>
    <row r="2897" spans="48:53" hidden="1" x14ac:dyDescent="0.2">
      <c r="AV2897" s="115" t="str">
        <f t="shared" si="494"/>
        <v>RW1HOME LEA</v>
      </c>
      <c r="AW2897" s="126" t="s">
        <v>5161</v>
      </c>
      <c r="AX2897" s="126" t="s">
        <v>5162</v>
      </c>
      <c r="AY2897" s="126" t="s">
        <v>5161</v>
      </c>
      <c r="AZ2897" s="126" t="s">
        <v>5162</v>
      </c>
      <c r="BA2897" s="126" t="str">
        <f t="shared" si="495"/>
        <v>RW1</v>
      </c>
    </row>
    <row r="2898" spans="48:53" hidden="1" x14ac:dyDescent="0.2">
      <c r="AV2898" s="115" t="str">
        <f t="shared" si="494"/>
        <v>RW1HORSEFAIR MEWS</v>
      </c>
      <c r="AW2898" s="126" t="s">
        <v>5056</v>
      </c>
      <c r="AX2898" s="126" t="s">
        <v>5057</v>
      </c>
      <c r="AY2898" s="126" t="s">
        <v>5056</v>
      </c>
      <c r="AZ2898" s="126" t="s">
        <v>5057</v>
      </c>
      <c r="BA2898" s="126" t="str">
        <f t="shared" si="495"/>
        <v>RW1</v>
      </c>
    </row>
    <row r="2899" spans="48:53" hidden="1" x14ac:dyDescent="0.2">
      <c r="AV2899" s="115" t="str">
        <f t="shared" si="494"/>
        <v>RW1HYTHE HOSPITAL</v>
      </c>
      <c r="AW2899" s="126" t="s">
        <v>4986</v>
      </c>
      <c r="AX2899" s="126" t="s">
        <v>2511</v>
      </c>
      <c r="AY2899" s="126" t="s">
        <v>4986</v>
      </c>
      <c r="AZ2899" s="126" t="s">
        <v>2511</v>
      </c>
      <c r="BA2899" s="126" t="str">
        <f t="shared" si="495"/>
        <v>RW1</v>
      </c>
    </row>
    <row r="2900" spans="48:53" hidden="1" x14ac:dyDescent="0.2">
      <c r="AV2900" s="115" t="str">
        <f t="shared" si="494"/>
        <v>RW1HYTHE HOSPITAL</v>
      </c>
      <c r="AW2900" s="126" t="s">
        <v>5174</v>
      </c>
      <c r="AX2900" s="126" t="s">
        <v>2511</v>
      </c>
      <c r="AY2900" s="126" t="s">
        <v>5174</v>
      </c>
      <c r="AZ2900" s="126" t="s">
        <v>2511</v>
      </c>
      <c r="BA2900" s="126" t="str">
        <f t="shared" si="495"/>
        <v>RW1</v>
      </c>
    </row>
    <row r="2901" spans="48:53" hidden="1" x14ac:dyDescent="0.2">
      <c r="AV2901" s="115" t="str">
        <f t="shared" si="494"/>
        <v>RW1JOHN SHARICH HOUSE</v>
      </c>
      <c r="AW2901" s="127" t="s">
        <v>9888</v>
      </c>
      <c r="AX2901" s="128" t="s">
        <v>9889</v>
      </c>
      <c r="AY2901" s="127" t="s">
        <v>9888</v>
      </c>
      <c r="AZ2901" s="128" t="s">
        <v>9889</v>
      </c>
      <c r="BA2901" s="126" t="str">
        <f t="shared" si="495"/>
        <v>RW1</v>
      </c>
    </row>
    <row r="2902" spans="48:53" hidden="1" x14ac:dyDescent="0.2">
      <c r="AV2902" s="115" t="str">
        <f t="shared" si="494"/>
        <v>RW1KENNETT</v>
      </c>
      <c r="AW2902" s="126" t="s">
        <v>5144</v>
      </c>
      <c r="AX2902" s="126" t="s">
        <v>5145</v>
      </c>
      <c r="AY2902" s="126" t="s">
        <v>5144</v>
      </c>
      <c r="AZ2902" s="126" t="s">
        <v>5145</v>
      </c>
      <c r="BA2902" s="126" t="str">
        <f t="shared" si="495"/>
        <v>RW1</v>
      </c>
    </row>
    <row r="2903" spans="48:53" hidden="1" x14ac:dyDescent="0.2">
      <c r="AV2903" s="115" t="str">
        <f t="shared" si="494"/>
        <v>RW1KING GEORGE V</v>
      </c>
      <c r="AW2903" s="126" t="s">
        <v>4972</v>
      </c>
      <c r="AX2903" s="126" t="s">
        <v>4973</v>
      </c>
      <c r="AY2903" s="126" t="s">
        <v>4972</v>
      </c>
      <c r="AZ2903" s="126" t="s">
        <v>4973</v>
      </c>
      <c r="BA2903" s="126" t="str">
        <f t="shared" si="495"/>
        <v>RW1</v>
      </c>
    </row>
    <row r="2904" spans="48:53" hidden="1" x14ac:dyDescent="0.2">
      <c r="AV2904" s="115" t="str">
        <f t="shared" si="494"/>
        <v>RW1LAUREL ASSESSMENT UNIT</v>
      </c>
      <c r="AW2904" s="126" t="s">
        <v>5022</v>
      </c>
      <c r="AX2904" s="126" t="s">
        <v>5023</v>
      </c>
      <c r="AY2904" s="126" t="s">
        <v>5022</v>
      </c>
      <c r="AZ2904" s="126" t="s">
        <v>5023</v>
      </c>
      <c r="BA2904" s="126" t="str">
        <f t="shared" si="495"/>
        <v>RW1</v>
      </c>
    </row>
    <row r="2905" spans="48:53" hidden="1" x14ac:dyDescent="0.2">
      <c r="AV2905" s="115" t="str">
        <f t="shared" si="494"/>
        <v>RW1LEIGH HOUSE</v>
      </c>
      <c r="AW2905" s="129" t="s">
        <v>9890</v>
      </c>
      <c r="AX2905" s="130" t="s">
        <v>9891</v>
      </c>
      <c r="AY2905" s="129" t="s">
        <v>9890</v>
      </c>
      <c r="AZ2905" s="130" t="s">
        <v>9891</v>
      </c>
      <c r="BA2905" s="126" t="str">
        <f t="shared" si="495"/>
        <v>RW1</v>
      </c>
    </row>
    <row r="2906" spans="48:53" hidden="1" x14ac:dyDescent="0.2">
      <c r="AV2906" s="115" t="str">
        <f t="shared" si="494"/>
        <v>RW1LEONARD CHESHIRE</v>
      </c>
      <c r="AW2906" s="126" t="s">
        <v>4951</v>
      </c>
      <c r="AX2906" s="126" t="s">
        <v>4952</v>
      </c>
      <c r="AY2906" s="126" t="s">
        <v>4951</v>
      </c>
      <c r="AZ2906" s="126" t="s">
        <v>4952</v>
      </c>
      <c r="BA2906" s="126" t="str">
        <f t="shared" si="495"/>
        <v>RW1</v>
      </c>
    </row>
    <row r="2907" spans="48:53" hidden="1" x14ac:dyDescent="0.2">
      <c r="AV2907" s="115" t="str">
        <f t="shared" si="494"/>
        <v>RW1LYMINGTON HOSPITAL</v>
      </c>
      <c r="AW2907" s="126" t="s">
        <v>5218</v>
      </c>
      <c r="AX2907" s="126" t="s">
        <v>5219</v>
      </c>
      <c r="AY2907" s="126" t="s">
        <v>5218</v>
      </c>
      <c r="AZ2907" s="126" t="s">
        <v>5219</v>
      </c>
      <c r="BA2907" s="126" t="str">
        <f t="shared" si="495"/>
        <v>RW1</v>
      </c>
    </row>
    <row r="2908" spans="48:53" hidden="1" x14ac:dyDescent="0.2">
      <c r="AV2908" s="115" t="str">
        <f t="shared" si="494"/>
        <v>RW1LYMINGTON NEW FOREST HOSPITAL</v>
      </c>
      <c r="AW2908" s="126" t="s">
        <v>5232</v>
      </c>
      <c r="AX2908" s="126" t="s">
        <v>2505</v>
      </c>
      <c r="AY2908" s="126" t="s">
        <v>5232</v>
      </c>
      <c r="AZ2908" s="126" t="s">
        <v>2505</v>
      </c>
      <c r="BA2908" s="126" t="str">
        <f t="shared" si="495"/>
        <v>RW1</v>
      </c>
    </row>
    <row r="2909" spans="48:53" hidden="1" x14ac:dyDescent="0.2">
      <c r="AV2909" s="115" t="str">
        <f t="shared" si="494"/>
        <v>RW1LYNDHURST RAVENSWOOD</v>
      </c>
      <c r="AW2909" s="126" t="s">
        <v>5210</v>
      </c>
      <c r="AX2909" s="126" t="s">
        <v>5211</v>
      </c>
      <c r="AY2909" s="126" t="s">
        <v>5210</v>
      </c>
      <c r="AZ2909" s="126" t="s">
        <v>5211</v>
      </c>
      <c r="BA2909" s="126" t="str">
        <f t="shared" si="495"/>
        <v>RW1</v>
      </c>
    </row>
    <row r="2910" spans="48:53" hidden="1" x14ac:dyDescent="0.2">
      <c r="AV2910" s="115" t="str">
        <f t="shared" si="494"/>
        <v>RW1MACILWAIN WARD</v>
      </c>
      <c r="AW2910" s="126" t="s">
        <v>5018</v>
      </c>
      <c r="AX2910" s="126" t="s">
        <v>5019</v>
      </c>
      <c r="AY2910" s="126" t="s">
        <v>5018</v>
      </c>
      <c r="AZ2910" s="126" t="s">
        <v>5019</v>
      </c>
      <c r="BA2910" s="126" t="str">
        <f t="shared" si="495"/>
        <v>RW1</v>
      </c>
    </row>
    <row r="2911" spans="48:53" hidden="1" x14ac:dyDescent="0.2">
      <c r="AV2911" s="115" t="str">
        <f t="shared" si="494"/>
        <v>RW1MALCOLM FAULK RAVENSWOOD</v>
      </c>
      <c r="AW2911" s="126" t="s">
        <v>5070</v>
      </c>
      <c r="AX2911" s="126" t="s">
        <v>5071</v>
      </c>
      <c r="AY2911" s="126" t="s">
        <v>5070</v>
      </c>
      <c r="AZ2911" s="126" t="s">
        <v>5071</v>
      </c>
      <c r="BA2911" s="126" t="str">
        <f t="shared" si="495"/>
        <v>RW1</v>
      </c>
    </row>
    <row r="2912" spans="48:53" hidden="1" x14ac:dyDescent="0.2">
      <c r="AV2912" s="115" t="str">
        <f t="shared" si="494"/>
        <v>RW1MARC</v>
      </c>
      <c r="AW2912" s="126" t="s">
        <v>5107</v>
      </c>
      <c r="AX2912" s="126" t="s">
        <v>5108</v>
      </c>
      <c r="AY2912" s="126" t="s">
        <v>5107</v>
      </c>
      <c r="AZ2912" s="126" t="s">
        <v>5108</v>
      </c>
      <c r="BA2912" s="126" t="str">
        <f t="shared" si="495"/>
        <v>RW1</v>
      </c>
    </row>
    <row r="2913" spans="48:53" hidden="1" x14ac:dyDescent="0.2">
      <c r="AV2913" s="115" t="str">
        <f t="shared" si="494"/>
        <v>RW1MARC EMH</v>
      </c>
      <c r="AW2913" s="126" t="s">
        <v>5208</v>
      </c>
      <c r="AX2913" s="126" t="s">
        <v>5209</v>
      </c>
      <c r="AY2913" s="126" t="s">
        <v>5208</v>
      </c>
      <c r="AZ2913" s="126" t="s">
        <v>5209</v>
      </c>
      <c r="BA2913" s="126" t="str">
        <f t="shared" si="495"/>
        <v>RW1</v>
      </c>
    </row>
    <row r="2914" spans="48:53" hidden="1" x14ac:dyDescent="0.2">
      <c r="AV2914" s="115" t="str">
        <f t="shared" si="494"/>
        <v>RW1MARY GRAHAM RAVENSWOOD</v>
      </c>
      <c r="AW2914" s="126" t="s">
        <v>5068</v>
      </c>
      <c r="AX2914" s="126" t="s">
        <v>5069</v>
      </c>
      <c r="AY2914" s="126" t="s">
        <v>5068</v>
      </c>
      <c r="AZ2914" s="126" t="s">
        <v>5069</v>
      </c>
      <c r="BA2914" s="126" t="str">
        <f t="shared" si="495"/>
        <v>RW1</v>
      </c>
    </row>
    <row r="2915" spans="48:53" hidden="1" x14ac:dyDescent="0.2">
      <c r="AV2915" s="115" t="str">
        <f t="shared" si="494"/>
        <v>RW1MELBURY LODGE</v>
      </c>
      <c r="AW2915" s="127" t="s">
        <v>9892</v>
      </c>
      <c r="AX2915" s="128" t="s">
        <v>9893</v>
      </c>
      <c r="AY2915" s="127" t="s">
        <v>9892</v>
      </c>
      <c r="AZ2915" s="128" t="s">
        <v>9893</v>
      </c>
      <c r="BA2915" s="126" t="str">
        <f t="shared" si="495"/>
        <v>RW1</v>
      </c>
    </row>
    <row r="2916" spans="48:53" hidden="1" x14ac:dyDescent="0.2">
      <c r="AV2916" s="115" t="str">
        <f t="shared" si="494"/>
        <v>RW1MEON VALLEY RAVENSWOOD</v>
      </c>
      <c r="AW2916" s="126" t="s">
        <v>5072</v>
      </c>
      <c r="AX2916" s="126" t="s">
        <v>5073</v>
      </c>
      <c r="AY2916" s="126" t="s">
        <v>5072</v>
      </c>
      <c r="AZ2916" s="126" t="s">
        <v>5073</v>
      </c>
      <c r="BA2916" s="126" t="str">
        <f t="shared" si="495"/>
        <v>RW1</v>
      </c>
    </row>
    <row r="2917" spans="48:53" hidden="1" x14ac:dyDescent="0.2">
      <c r="AV2917" s="115" t="str">
        <f t="shared" si="494"/>
        <v>RW1MIDHANTS &amp; EASTLEIGH TVS CRHT</v>
      </c>
      <c r="AW2917" s="126" t="s">
        <v>5093</v>
      </c>
      <c r="AX2917" s="126" t="s">
        <v>5094</v>
      </c>
      <c r="AY2917" s="126" t="s">
        <v>5093</v>
      </c>
      <c r="AZ2917" s="126" t="s">
        <v>5094</v>
      </c>
      <c r="BA2917" s="126" t="str">
        <f t="shared" si="495"/>
        <v>RW1</v>
      </c>
    </row>
    <row r="2918" spans="48:53" hidden="1" x14ac:dyDescent="0.2">
      <c r="AV2918" s="115" t="str">
        <f t="shared" si="494"/>
        <v>RW1MIDHANTS CLDT</v>
      </c>
      <c r="AW2918" s="126" t="s">
        <v>5074</v>
      </c>
      <c r="AX2918" s="126" t="s">
        <v>5075</v>
      </c>
      <c r="AY2918" s="126" t="s">
        <v>5074</v>
      </c>
      <c r="AZ2918" s="126" t="s">
        <v>5075</v>
      </c>
      <c r="BA2918" s="126" t="str">
        <f t="shared" si="495"/>
        <v>RW1</v>
      </c>
    </row>
    <row r="2919" spans="48:53" hidden="1" x14ac:dyDescent="0.2">
      <c r="AV2919" s="115" t="str">
        <f t="shared" si="494"/>
        <v>RW1MIDHANTS CLDT</v>
      </c>
      <c r="AW2919" s="126" t="s">
        <v>5194</v>
      </c>
      <c r="AX2919" s="126" t="s">
        <v>5075</v>
      </c>
      <c r="AY2919" s="126" t="s">
        <v>5194</v>
      </c>
      <c r="AZ2919" s="126" t="s">
        <v>5075</v>
      </c>
      <c r="BA2919" s="126" t="str">
        <f t="shared" si="495"/>
        <v>RW1</v>
      </c>
    </row>
    <row r="2920" spans="48:53" hidden="1" x14ac:dyDescent="0.2">
      <c r="AV2920" s="115" t="str">
        <f t="shared" si="494"/>
        <v>RW1MILFORD ON SEA WAR MEMORIAL HOSPITAL</v>
      </c>
      <c r="AW2920" s="126" t="s">
        <v>5125</v>
      </c>
      <c r="AX2920" s="126" t="s">
        <v>5126</v>
      </c>
      <c r="AY2920" s="126" t="s">
        <v>5125</v>
      </c>
      <c r="AZ2920" s="126" t="s">
        <v>5126</v>
      </c>
      <c r="BA2920" s="126" t="str">
        <f t="shared" si="495"/>
        <v>RW1</v>
      </c>
    </row>
    <row r="2921" spans="48:53" hidden="1" x14ac:dyDescent="0.2">
      <c r="AV2921" s="115" t="str">
        <f t="shared" si="494"/>
        <v>RW1MILLVIEW</v>
      </c>
      <c r="AW2921" s="126" t="s">
        <v>5163</v>
      </c>
      <c r="AX2921" s="126" t="s">
        <v>5164</v>
      </c>
      <c r="AY2921" s="126" t="s">
        <v>5163</v>
      </c>
      <c r="AZ2921" s="126" t="s">
        <v>5164</v>
      </c>
      <c r="BA2921" s="126" t="str">
        <f t="shared" si="495"/>
        <v>RW1</v>
      </c>
    </row>
    <row r="2922" spans="48:53" hidden="1" x14ac:dyDescent="0.2">
      <c r="AV2922" s="115" t="str">
        <f t="shared" si="494"/>
        <v>RW1MOORGREEN HOSPITAL</v>
      </c>
      <c r="AW2922" s="126" t="s">
        <v>5004</v>
      </c>
      <c r="AX2922" s="126" t="s">
        <v>2420</v>
      </c>
      <c r="AY2922" s="126" t="s">
        <v>5004</v>
      </c>
      <c r="AZ2922" s="126" t="s">
        <v>2420</v>
      </c>
      <c r="BA2922" s="126" t="str">
        <f t="shared" si="495"/>
        <v>RW1</v>
      </c>
    </row>
    <row r="2923" spans="48:53" hidden="1" x14ac:dyDescent="0.2">
      <c r="AV2923" s="115" t="str">
        <f t="shared" si="494"/>
        <v>RW1N WILTS</v>
      </c>
      <c r="AW2923" s="126" t="s">
        <v>5147</v>
      </c>
      <c r="AX2923" s="126" t="s">
        <v>5148</v>
      </c>
      <c r="AY2923" s="126" t="s">
        <v>5147</v>
      </c>
      <c r="AZ2923" s="126" t="s">
        <v>5148</v>
      </c>
      <c r="BA2923" s="126" t="str">
        <f t="shared" si="495"/>
        <v>RW1</v>
      </c>
    </row>
    <row r="2924" spans="48:53" hidden="1" x14ac:dyDescent="0.2">
      <c r="AV2924" s="115" t="str">
        <f t="shared" si="494"/>
        <v>RW1NEW FOREST AOT</v>
      </c>
      <c r="AW2924" s="126" t="s">
        <v>5099</v>
      </c>
      <c r="AX2924" s="126" t="s">
        <v>5100</v>
      </c>
      <c r="AY2924" s="126" t="s">
        <v>5099</v>
      </c>
      <c r="AZ2924" s="126" t="s">
        <v>5100</v>
      </c>
      <c r="BA2924" s="126" t="str">
        <f t="shared" si="495"/>
        <v>RW1</v>
      </c>
    </row>
    <row r="2925" spans="48:53" hidden="1" x14ac:dyDescent="0.2">
      <c r="AV2925" s="115" t="str">
        <f t="shared" si="494"/>
        <v>RW1NEW FOREST CLDT</v>
      </c>
      <c r="AW2925" s="126" t="s">
        <v>5076</v>
      </c>
      <c r="AX2925" s="126" t="s">
        <v>5077</v>
      </c>
      <c r="AY2925" s="126" t="s">
        <v>5076</v>
      </c>
      <c r="AZ2925" s="126" t="s">
        <v>5077</v>
      </c>
      <c r="BA2925" s="126" t="str">
        <f t="shared" si="495"/>
        <v>RW1</v>
      </c>
    </row>
    <row r="2926" spans="48:53" hidden="1" x14ac:dyDescent="0.2">
      <c r="AV2926" s="115" t="str">
        <f t="shared" si="494"/>
        <v>RW1NEW FOREST CLDT</v>
      </c>
      <c r="AW2926" s="126" t="s">
        <v>5206</v>
      </c>
      <c r="AX2926" s="126" t="s">
        <v>5077</v>
      </c>
      <c r="AY2926" s="126" t="s">
        <v>5206</v>
      </c>
      <c r="AZ2926" s="126" t="s">
        <v>5077</v>
      </c>
      <c r="BA2926" s="126" t="str">
        <f t="shared" si="495"/>
        <v>RW1</v>
      </c>
    </row>
    <row r="2927" spans="48:53" hidden="1" x14ac:dyDescent="0.2">
      <c r="AV2927" s="115" t="str">
        <f t="shared" si="494"/>
        <v>RW1NORTH HANTS CLDT</v>
      </c>
      <c r="AW2927" s="126" t="s">
        <v>5201</v>
      </c>
      <c r="AX2927" s="126" t="s">
        <v>5202</v>
      </c>
      <c r="AY2927" s="126" t="s">
        <v>5201</v>
      </c>
      <c r="AZ2927" s="126" t="s">
        <v>5202</v>
      </c>
      <c r="BA2927" s="126" t="str">
        <f t="shared" si="495"/>
        <v>RW1</v>
      </c>
    </row>
    <row r="2928" spans="48:53" hidden="1" x14ac:dyDescent="0.2">
      <c r="AV2928" s="115" t="str">
        <f t="shared" si="494"/>
        <v>RW1OAKRIDGE HALL FOR ALL</v>
      </c>
      <c r="AW2928" s="126" t="s">
        <v>5124</v>
      </c>
      <c r="AX2928" s="126" t="s">
        <v>2525</v>
      </c>
      <c r="AY2928" s="126" t="s">
        <v>5124</v>
      </c>
      <c r="AZ2928" s="126" t="s">
        <v>2525</v>
      </c>
      <c r="BA2928" s="126" t="str">
        <f t="shared" si="495"/>
        <v>RW1</v>
      </c>
    </row>
    <row r="2929" spans="48:53" hidden="1" x14ac:dyDescent="0.2">
      <c r="AV2929" s="115" t="str">
        <f t="shared" si="494"/>
        <v>RW1ODIHAM COTTAGE HOSPITAL</v>
      </c>
      <c r="AW2929" s="126" t="s">
        <v>4957</v>
      </c>
      <c r="AX2929" s="126" t="s">
        <v>4958</v>
      </c>
      <c r="AY2929" s="126" t="s">
        <v>4957</v>
      </c>
      <c r="AZ2929" s="126" t="s">
        <v>4958</v>
      </c>
      <c r="BA2929" s="126" t="str">
        <f t="shared" si="495"/>
        <v>RW1</v>
      </c>
    </row>
    <row r="2930" spans="48:53" hidden="1" x14ac:dyDescent="0.2">
      <c r="AV2930" s="115" t="str">
        <f t="shared" si="494"/>
        <v>RW1OLD CAT</v>
      </c>
      <c r="AW2930" s="126" t="s">
        <v>5149</v>
      </c>
      <c r="AX2930" s="126" t="s">
        <v>5150</v>
      </c>
      <c r="AY2930" s="126" t="s">
        <v>5149</v>
      </c>
      <c r="AZ2930" s="126" t="s">
        <v>5150</v>
      </c>
      <c r="BA2930" s="126" t="str">
        <f t="shared" si="495"/>
        <v>RW1</v>
      </c>
    </row>
    <row r="2931" spans="48:53" hidden="1" x14ac:dyDescent="0.2">
      <c r="AV2931" s="115" t="str">
        <f t="shared" si="494"/>
        <v>RW1OLD TIMBERS</v>
      </c>
      <c r="AW2931" s="126" t="s">
        <v>5165</v>
      </c>
      <c r="AX2931" s="126" t="s">
        <v>5166</v>
      </c>
      <c r="AY2931" s="126" t="s">
        <v>5165</v>
      </c>
      <c r="AZ2931" s="126" t="s">
        <v>5166</v>
      </c>
      <c r="BA2931" s="126" t="str">
        <f t="shared" si="495"/>
        <v>RW1</v>
      </c>
    </row>
    <row r="2932" spans="48:53" hidden="1" x14ac:dyDescent="0.2">
      <c r="AV2932" s="115" t="str">
        <f t="shared" si="494"/>
        <v>RW1OLD VICARAGE</v>
      </c>
      <c r="AW2932" s="126" t="s">
        <v>5034</v>
      </c>
      <c r="AX2932" s="126" t="s">
        <v>5035</v>
      </c>
      <c r="AY2932" s="126" t="s">
        <v>5034</v>
      </c>
      <c r="AZ2932" s="126" t="s">
        <v>5035</v>
      </c>
      <c r="BA2932" s="126" t="str">
        <f t="shared" si="495"/>
        <v>RW1</v>
      </c>
    </row>
    <row r="2933" spans="48:53" hidden="1" x14ac:dyDescent="0.2">
      <c r="AV2933" s="115" t="str">
        <f t="shared" si="494"/>
        <v>RW1OLDER PERSONS' RAU</v>
      </c>
      <c r="AW2933" s="126" t="s">
        <v>5014</v>
      </c>
      <c r="AX2933" s="126" t="s">
        <v>5015</v>
      </c>
      <c r="AY2933" s="126" t="s">
        <v>5014</v>
      </c>
      <c r="AZ2933" s="126" t="s">
        <v>5015</v>
      </c>
      <c r="BA2933" s="126" t="str">
        <f t="shared" si="495"/>
        <v>RW1</v>
      </c>
    </row>
    <row r="2934" spans="48:53" hidden="1" x14ac:dyDescent="0.2">
      <c r="AV2934" s="115" t="str">
        <f t="shared" si="494"/>
        <v>RW1PAEDIATRIC HASLEMERE</v>
      </c>
      <c r="AW2934" s="126" t="s">
        <v>4991</v>
      </c>
      <c r="AX2934" s="126" t="s">
        <v>4992</v>
      </c>
      <c r="AY2934" s="126" t="s">
        <v>4991</v>
      </c>
      <c r="AZ2934" s="126" t="s">
        <v>4992</v>
      </c>
      <c r="BA2934" s="126" t="str">
        <f t="shared" si="495"/>
        <v>RW1</v>
      </c>
    </row>
    <row r="2935" spans="48:53" hidden="1" x14ac:dyDescent="0.2">
      <c r="AV2935" s="115" t="str">
        <f t="shared" si="494"/>
        <v>RW1PARKLANDS HOSPITAL</v>
      </c>
      <c r="AW2935" s="126" t="s">
        <v>5052</v>
      </c>
      <c r="AX2935" s="126" t="s">
        <v>5053</v>
      </c>
      <c r="AY2935" s="126" t="s">
        <v>5052</v>
      </c>
      <c r="AZ2935" s="126" t="s">
        <v>5053</v>
      </c>
      <c r="BA2935" s="126" t="str">
        <f t="shared" si="495"/>
        <v>RW1</v>
      </c>
    </row>
    <row r="2936" spans="48:53" hidden="1" x14ac:dyDescent="0.2">
      <c r="AV2936" s="115" t="str">
        <f t="shared" si="494"/>
        <v>RW1PEACH COTTAGE</v>
      </c>
      <c r="AW2936" s="126" t="s">
        <v>5054</v>
      </c>
      <c r="AX2936" s="126" t="s">
        <v>5055</v>
      </c>
      <c r="AY2936" s="126" t="s">
        <v>5054</v>
      </c>
      <c r="AZ2936" s="126" t="s">
        <v>5055</v>
      </c>
      <c r="BA2936" s="126" t="str">
        <f t="shared" si="495"/>
        <v>RW1</v>
      </c>
    </row>
    <row r="2937" spans="48:53" hidden="1" x14ac:dyDescent="0.2">
      <c r="AV2937" s="115" t="str">
        <f t="shared" ref="AV2937:AV3000" si="496">CONCATENATE(LEFT(AW2937, 3),AX2937)</f>
        <v>RW1PEAKLANDS</v>
      </c>
      <c r="AW2937" s="126" t="s">
        <v>5167</v>
      </c>
      <c r="AX2937" s="126" t="s">
        <v>5168</v>
      </c>
      <c r="AY2937" s="126" t="s">
        <v>5167</v>
      </c>
      <c r="AZ2937" s="126" t="s">
        <v>5168</v>
      </c>
      <c r="BA2937" s="126" t="str">
        <f t="shared" ref="BA2937:BA3000" si="497">LEFT(AY2937,3)</f>
        <v>RW1</v>
      </c>
    </row>
    <row r="2938" spans="48:53" hidden="1" x14ac:dyDescent="0.2">
      <c r="AV2938" s="115" t="str">
        <f t="shared" si="496"/>
        <v>RW1PETERSFIELD HOSPITAL</v>
      </c>
      <c r="AW2938" s="126" t="s">
        <v>5029</v>
      </c>
      <c r="AX2938" s="126" t="s">
        <v>2493</v>
      </c>
      <c r="AY2938" s="126" t="s">
        <v>5029</v>
      </c>
      <c r="AZ2938" s="126" t="s">
        <v>2493</v>
      </c>
      <c r="BA2938" s="126" t="str">
        <f t="shared" si="497"/>
        <v>RW1</v>
      </c>
    </row>
    <row r="2939" spans="48:53" hidden="1" x14ac:dyDescent="0.2">
      <c r="AV2939" s="115" t="str">
        <f t="shared" si="496"/>
        <v>RW1PHOENIX DAY HOSPITAL</v>
      </c>
      <c r="AW2939" s="126" t="s">
        <v>5169</v>
      </c>
      <c r="AX2939" s="126" t="s">
        <v>5170</v>
      </c>
      <c r="AY2939" s="126" t="s">
        <v>5169</v>
      </c>
      <c r="AZ2939" s="126" t="s">
        <v>5170</v>
      </c>
      <c r="BA2939" s="126" t="str">
        <f t="shared" si="497"/>
        <v>RW1</v>
      </c>
    </row>
    <row r="2940" spans="48:53" hidden="1" x14ac:dyDescent="0.2">
      <c r="AV2940" s="115" t="str">
        <f t="shared" si="496"/>
        <v>RW1PINEWOOD</v>
      </c>
      <c r="AW2940" s="126" t="s">
        <v>5117</v>
      </c>
      <c r="AX2940" s="126" t="s">
        <v>5118</v>
      </c>
      <c r="AY2940" s="126" t="s">
        <v>5117</v>
      </c>
      <c r="AZ2940" s="126" t="s">
        <v>5118</v>
      </c>
      <c r="BA2940" s="126" t="str">
        <f t="shared" si="497"/>
        <v>RW1</v>
      </c>
    </row>
    <row r="2941" spans="48:53" hidden="1" x14ac:dyDescent="0.2">
      <c r="AV2941" s="115" t="str">
        <f t="shared" si="496"/>
        <v>RW1POLES COPSE</v>
      </c>
      <c r="AW2941" s="126" t="s">
        <v>5242</v>
      </c>
      <c r="AX2941" s="126" t="s">
        <v>5243</v>
      </c>
      <c r="AY2941" s="126" t="s">
        <v>5242</v>
      </c>
      <c r="AZ2941" s="126" t="s">
        <v>5243</v>
      </c>
      <c r="BA2941" s="126" t="str">
        <f t="shared" si="497"/>
        <v>RW1</v>
      </c>
    </row>
    <row r="2942" spans="48:53" hidden="1" x14ac:dyDescent="0.2">
      <c r="AV2942" s="115" t="str">
        <f t="shared" si="496"/>
        <v>RW1POTTERIES SOCIAL CARE</v>
      </c>
      <c r="AW2942" s="126" t="s">
        <v>5128</v>
      </c>
      <c r="AX2942" s="126" t="s">
        <v>5129</v>
      </c>
      <c r="AY2942" s="126" t="s">
        <v>5128</v>
      </c>
      <c r="AZ2942" s="126" t="s">
        <v>5129</v>
      </c>
      <c r="BA2942" s="126" t="str">
        <f t="shared" si="497"/>
        <v>RW1</v>
      </c>
    </row>
    <row r="2943" spans="48:53" hidden="1" x14ac:dyDescent="0.2">
      <c r="AV2943" s="115" t="str">
        <f t="shared" si="496"/>
        <v>RW1PRINCESS ANNE HOSPITAL</v>
      </c>
      <c r="AW2943" s="126" t="s">
        <v>5233</v>
      </c>
      <c r="AX2943" s="126" t="s">
        <v>2441</v>
      </c>
      <c r="AY2943" s="126" t="s">
        <v>5233</v>
      </c>
      <c r="AZ2943" s="126" t="s">
        <v>2441</v>
      </c>
      <c r="BA2943" s="126" t="str">
        <f t="shared" si="497"/>
        <v>RW1</v>
      </c>
    </row>
    <row r="2944" spans="48:53" hidden="1" x14ac:dyDescent="0.2">
      <c r="AV2944" s="115" t="str">
        <f t="shared" si="496"/>
        <v>RW1PSYCHOTHERAPY</v>
      </c>
      <c r="AW2944" s="126" t="s">
        <v>5095</v>
      </c>
      <c r="AX2944" s="126" t="s">
        <v>5096</v>
      </c>
      <c r="AY2944" s="126" t="s">
        <v>5095</v>
      </c>
      <c r="AZ2944" s="126" t="s">
        <v>5096</v>
      </c>
      <c r="BA2944" s="126" t="str">
        <f t="shared" si="497"/>
        <v>RW1</v>
      </c>
    </row>
    <row r="2945" spans="48:53" hidden="1" x14ac:dyDescent="0.2">
      <c r="AV2945" s="115" t="str">
        <f t="shared" si="496"/>
        <v>RW1PSYCHOTHERAPY</v>
      </c>
      <c r="AW2945" s="126" t="s">
        <v>5196</v>
      </c>
      <c r="AX2945" s="126" t="s">
        <v>5096</v>
      </c>
      <c r="AY2945" s="126" t="s">
        <v>5196</v>
      </c>
      <c r="AZ2945" s="126" t="s">
        <v>5096</v>
      </c>
      <c r="BA2945" s="126" t="str">
        <f t="shared" si="497"/>
        <v>RW1</v>
      </c>
    </row>
    <row r="2946" spans="48:53" hidden="1" x14ac:dyDescent="0.2">
      <c r="AV2946" s="115" t="str">
        <f t="shared" si="496"/>
        <v>RW1PSYCHOTHERAPY</v>
      </c>
      <c r="AW2946" s="126" t="s">
        <v>5224</v>
      </c>
      <c r="AX2946" s="126" t="s">
        <v>5096</v>
      </c>
      <c r="AY2946" s="126" t="s">
        <v>5224</v>
      </c>
      <c r="AZ2946" s="126" t="s">
        <v>5096</v>
      </c>
      <c r="BA2946" s="126" t="str">
        <f t="shared" si="497"/>
        <v>RW1</v>
      </c>
    </row>
    <row r="2947" spans="48:53" hidden="1" x14ac:dyDescent="0.2">
      <c r="AV2947" s="115" t="str">
        <f t="shared" si="496"/>
        <v>RW1RAPID ASSESSMENT UNIT</v>
      </c>
      <c r="AW2947" s="126" t="s">
        <v>5016</v>
      </c>
      <c r="AX2947" s="126" t="s">
        <v>5017</v>
      </c>
      <c r="AY2947" s="126" t="s">
        <v>5016</v>
      </c>
      <c r="AZ2947" s="126" t="s">
        <v>5017</v>
      </c>
      <c r="BA2947" s="126" t="str">
        <f t="shared" si="497"/>
        <v>RW1</v>
      </c>
    </row>
    <row r="2948" spans="48:53" hidden="1" x14ac:dyDescent="0.2">
      <c r="AV2948" s="115" t="str">
        <f t="shared" si="496"/>
        <v>RW1RAVENSWOOD HOUSE</v>
      </c>
      <c r="AW2948" s="127" t="s">
        <v>9894</v>
      </c>
      <c r="AX2948" s="128" t="s">
        <v>9895</v>
      </c>
      <c r="AY2948" s="127" t="s">
        <v>9894</v>
      </c>
      <c r="AZ2948" s="128" t="s">
        <v>9895</v>
      </c>
      <c r="BA2948" s="126" t="str">
        <f t="shared" si="497"/>
        <v>RW1</v>
      </c>
    </row>
    <row r="2949" spans="48:53" hidden="1" x14ac:dyDescent="0.2">
      <c r="AV2949" s="115" t="str">
        <f t="shared" si="496"/>
        <v>RW1REDCLYFFE BENGALOWS</v>
      </c>
      <c r="AW2949" s="126" t="s">
        <v>5171</v>
      </c>
      <c r="AX2949" s="126" t="s">
        <v>5172</v>
      </c>
      <c r="AY2949" s="126" t="s">
        <v>5171</v>
      </c>
      <c r="AZ2949" s="126" t="s">
        <v>5172</v>
      </c>
      <c r="BA2949" s="126" t="str">
        <f t="shared" si="497"/>
        <v>RW1</v>
      </c>
    </row>
    <row r="2950" spans="48:53" hidden="1" x14ac:dyDescent="0.2">
      <c r="AV2950" s="115" t="str">
        <f t="shared" si="496"/>
        <v>RW1REHAB F&amp;G</v>
      </c>
      <c r="AW2950" s="126" t="s">
        <v>5103</v>
      </c>
      <c r="AX2950" s="126" t="s">
        <v>5104</v>
      </c>
      <c r="AY2950" s="126" t="s">
        <v>5103</v>
      </c>
      <c r="AZ2950" s="126" t="s">
        <v>5104</v>
      </c>
      <c r="BA2950" s="126" t="str">
        <f t="shared" si="497"/>
        <v>RW1</v>
      </c>
    </row>
    <row r="2951" spans="48:53" hidden="1" x14ac:dyDescent="0.2">
      <c r="AV2951" s="115" t="str">
        <f t="shared" si="496"/>
        <v>RW1REHAB FAREHAM &amp; GOSPORT</v>
      </c>
      <c r="AW2951" s="126" t="s">
        <v>5050</v>
      </c>
      <c r="AX2951" s="126" t="s">
        <v>5051</v>
      </c>
      <c r="AY2951" s="126" t="s">
        <v>5050</v>
      </c>
      <c r="AZ2951" s="126" t="s">
        <v>5051</v>
      </c>
      <c r="BA2951" s="126" t="str">
        <f t="shared" si="497"/>
        <v>RW1</v>
      </c>
    </row>
    <row r="2952" spans="48:53" hidden="1" x14ac:dyDescent="0.2">
      <c r="AV2952" s="115" t="str">
        <f t="shared" si="496"/>
        <v>RW1REHAB NEW FOREST</v>
      </c>
      <c r="AW2952" s="126" t="s">
        <v>5091</v>
      </c>
      <c r="AX2952" s="126" t="s">
        <v>5092</v>
      </c>
      <c r="AY2952" s="126" t="s">
        <v>5091</v>
      </c>
      <c r="AZ2952" s="126" t="s">
        <v>5092</v>
      </c>
      <c r="BA2952" s="126" t="str">
        <f t="shared" si="497"/>
        <v>RW1</v>
      </c>
    </row>
    <row r="2953" spans="48:53" hidden="1" x14ac:dyDescent="0.2">
      <c r="AV2953" s="115" t="str">
        <f t="shared" si="496"/>
        <v>RW1REHAB SOUTHAMPTON</v>
      </c>
      <c r="AW2953" s="126" t="s">
        <v>5082</v>
      </c>
      <c r="AX2953" s="126" t="s">
        <v>5083</v>
      </c>
      <c r="AY2953" s="126" t="s">
        <v>5082</v>
      </c>
      <c r="AZ2953" s="126" t="s">
        <v>5083</v>
      </c>
      <c r="BA2953" s="126" t="str">
        <f t="shared" si="497"/>
        <v>RW1</v>
      </c>
    </row>
    <row r="2954" spans="48:53" hidden="1" x14ac:dyDescent="0.2">
      <c r="AV2954" s="115" t="str">
        <f t="shared" si="496"/>
        <v>RW1REHAB SOUTHAMPTON</v>
      </c>
      <c r="AW2954" s="126" t="s">
        <v>5090</v>
      </c>
      <c r="AX2954" s="126" t="s">
        <v>5083</v>
      </c>
      <c r="AY2954" s="126" t="s">
        <v>5090</v>
      </c>
      <c r="AZ2954" s="126" t="s">
        <v>5083</v>
      </c>
      <c r="BA2954" s="126" t="str">
        <f t="shared" si="497"/>
        <v>RW1</v>
      </c>
    </row>
    <row r="2955" spans="48:53" hidden="1" x14ac:dyDescent="0.2">
      <c r="AV2955" s="115" t="str">
        <f t="shared" si="496"/>
        <v>RW1ROMSEY HOSPITAL</v>
      </c>
      <c r="AW2955" s="126" t="s">
        <v>4993</v>
      </c>
      <c r="AX2955" s="126" t="s">
        <v>2449</v>
      </c>
      <c r="AY2955" s="126" t="s">
        <v>4993</v>
      </c>
      <c r="AZ2955" s="126" t="s">
        <v>2449</v>
      </c>
      <c r="BA2955" s="126" t="str">
        <f t="shared" si="497"/>
        <v>RW1</v>
      </c>
    </row>
    <row r="2956" spans="48:53" hidden="1" x14ac:dyDescent="0.2">
      <c r="AV2956" s="115" t="str">
        <f t="shared" si="496"/>
        <v>RW1ROMSEY HOSPITAL</v>
      </c>
      <c r="AW2956" s="126" t="s">
        <v>5127</v>
      </c>
      <c r="AX2956" s="126" t="s">
        <v>2449</v>
      </c>
      <c r="AY2956" s="126" t="s">
        <v>5127</v>
      </c>
      <c r="AZ2956" s="126" t="s">
        <v>2449</v>
      </c>
      <c r="BA2956" s="126" t="str">
        <f t="shared" si="497"/>
        <v>RW1</v>
      </c>
    </row>
    <row r="2957" spans="48:53" hidden="1" x14ac:dyDescent="0.2">
      <c r="AV2957" s="115" t="str">
        <f t="shared" si="496"/>
        <v>RW1ROWAN WARD</v>
      </c>
      <c r="AW2957" s="126" t="s">
        <v>5020</v>
      </c>
      <c r="AX2957" s="126" t="s">
        <v>5021</v>
      </c>
      <c r="AY2957" s="126" t="s">
        <v>5020</v>
      </c>
      <c r="AZ2957" s="126" t="s">
        <v>5021</v>
      </c>
      <c r="BA2957" s="126" t="str">
        <f t="shared" si="497"/>
        <v>RW1</v>
      </c>
    </row>
    <row r="2958" spans="48:53" hidden="1" x14ac:dyDescent="0.2">
      <c r="AV2958" s="115" t="str">
        <f t="shared" si="496"/>
        <v>RW1ROYAL HAMPSHIRE HOSPITAL</v>
      </c>
      <c r="AW2958" s="126" t="s">
        <v>5006</v>
      </c>
      <c r="AX2958" s="126" t="s">
        <v>5007</v>
      </c>
      <c r="AY2958" s="126" t="s">
        <v>5006</v>
      </c>
      <c r="AZ2958" s="126" t="s">
        <v>5007</v>
      </c>
      <c r="BA2958" s="126" t="str">
        <f t="shared" si="497"/>
        <v>RW1</v>
      </c>
    </row>
    <row r="2959" spans="48:53" hidden="1" x14ac:dyDescent="0.2">
      <c r="AV2959" s="115" t="str">
        <f t="shared" si="496"/>
        <v>RW1ROYAL SOUTH HANTS HOSPITAL</v>
      </c>
      <c r="AW2959" s="126" t="s">
        <v>5234</v>
      </c>
      <c r="AX2959" s="126" t="s">
        <v>5235</v>
      </c>
      <c r="AY2959" s="126" t="s">
        <v>5234</v>
      </c>
      <c r="AZ2959" s="126" t="s">
        <v>5235</v>
      </c>
      <c r="BA2959" s="126" t="str">
        <f t="shared" si="497"/>
        <v>RW1</v>
      </c>
    </row>
    <row r="2960" spans="48:53" hidden="1" x14ac:dyDescent="0.2">
      <c r="AV2960" s="115" t="str">
        <f t="shared" si="496"/>
        <v>RW1S WILTS</v>
      </c>
      <c r="AW2960" s="126" t="s">
        <v>5151</v>
      </c>
      <c r="AX2960" s="126" t="s">
        <v>5152</v>
      </c>
      <c r="AY2960" s="126" t="s">
        <v>5151</v>
      </c>
      <c r="AZ2960" s="126" t="s">
        <v>5152</v>
      </c>
      <c r="BA2960" s="126" t="str">
        <f t="shared" si="497"/>
        <v>RW1</v>
      </c>
    </row>
    <row r="2961" spans="48:53" hidden="1" x14ac:dyDescent="0.2">
      <c r="AV2961" s="115" t="str">
        <f t="shared" si="496"/>
        <v>RW1SHAWFORD WARD</v>
      </c>
      <c r="AW2961" s="126" t="s">
        <v>4964</v>
      </c>
      <c r="AX2961" s="126" t="s">
        <v>4965</v>
      </c>
      <c r="AY2961" s="126" t="s">
        <v>4964</v>
      </c>
      <c r="AZ2961" s="126" t="s">
        <v>4965</v>
      </c>
      <c r="BA2961" s="126" t="str">
        <f t="shared" si="497"/>
        <v>RW1</v>
      </c>
    </row>
    <row r="2962" spans="48:53" hidden="1" x14ac:dyDescent="0.2">
      <c r="AV2962" s="115" t="str">
        <f t="shared" si="496"/>
        <v>RW1SOLENT MIND</v>
      </c>
      <c r="AW2962" s="126" t="s">
        <v>5119</v>
      </c>
      <c r="AX2962" s="126" t="s">
        <v>5120</v>
      </c>
      <c r="AY2962" s="126" t="s">
        <v>5119</v>
      </c>
      <c r="AZ2962" s="126" t="s">
        <v>5120</v>
      </c>
      <c r="BA2962" s="126" t="str">
        <f t="shared" si="497"/>
        <v>RW1</v>
      </c>
    </row>
    <row r="2963" spans="48:53" hidden="1" x14ac:dyDescent="0.2">
      <c r="AV2963" s="115" t="str">
        <f t="shared" si="496"/>
        <v>RW1SOTON CITY CLDT</v>
      </c>
      <c r="AW2963" s="126" t="s">
        <v>5199</v>
      </c>
      <c r="AX2963" s="126" t="s">
        <v>5200</v>
      </c>
      <c r="AY2963" s="126" t="s">
        <v>5199</v>
      </c>
      <c r="AZ2963" s="126" t="s">
        <v>5200</v>
      </c>
      <c r="BA2963" s="126" t="str">
        <f t="shared" si="497"/>
        <v>RW1</v>
      </c>
    </row>
    <row r="2964" spans="48:53" hidden="1" x14ac:dyDescent="0.2">
      <c r="AV2964" s="115" t="str">
        <f t="shared" si="496"/>
        <v>RW1SOUTH WILTS CTPLD</v>
      </c>
      <c r="AW2964" s="126" t="s">
        <v>5139</v>
      </c>
      <c r="AX2964" s="126" t="s">
        <v>5140</v>
      </c>
      <c r="AY2964" s="126" t="s">
        <v>5139</v>
      </c>
      <c r="AZ2964" s="126" t="s">
        <v>5140</v>
      </c>
      <c r="BA2964" s="126" t="str">
        <f t="shared" si="497"/>
        <v>RW1</v>
      </c>
    </row>
    <row r="2965" spans="48:53" hidden="1" x14ac:dyDescent="0.2">
      <c r="AV2965" s="115" t="str">
        <f t="shared" si="496"/>
        <v>RW1SOUTHAMPTON CITY CLDT</v>
      </c>
      <c r="AW2965" s="126" t="s">
        <v>5078</v>
      </c>
      <c r="AX2965" s="126" t="s">
        <v>5079</v>
      </c>
      <c r="AY2965" s="126" t="s">
        <v>5078</v>
      </c>
      <c r="AZ2965" s="126" t="s">
        <v>5079</v>
      </c>
      <c r="BA2965" s="126" t="str">
        <f t="shared" si="497"/>
        <v>RW1</v>
      </c>
    </row>
    <row r="2966" spans="48:53" hidden="1" x14ac:dyDescent="0.2">
      <c r="AV2966" s="115" t="str">
        <f t="shared" si="496"/>
        <v>RW1SOUTHERN PARISHES PILANDS WOOD</v>
      </c>
      <c r="AW2966" s="126" t="s">
        <v>4962</v>
      </c>
      <c r="AX2966" s="126" t="s">
        <v>4963</v>
      </c>
      <c r="AY2966" s="126" t="s">
        <v>4962</v>
      </c>
      <c r="AZ2966" s="126" t="s">
        <v>4963</v>
      </c>
      <c r="BA2966" s="126" t="str">
        <f t="shared" si="497"/>
        <v>RW1</v>
      </c>
    </row>
    <row r="2967" spans="48:53" hidden="1" x14ac:dyDescent="0.2">
      <c r="AV2967" s="115" t="str">
        <f t="shared" si="496"/>
        <v>RW1SOUTHFIELDS</v>
      </c>
      <c r="AW2967" s="126" t="s">
        <v>5064</v>
      </c>
      <c r="AX2967" s="126" t="s">
        <v>5065</v>
      </c>
      <c r="AY2967" s="126" t="s">
        <v>5064</v>
      </c>
      <c r="AZ2967" s="126" t="s">
        <v>5065</v>
      </c>
      <c r="BA2967" s="126" t="str">
        <f t="shared" si="497"/>
        <v>RW1</v>
      </c>
    </row>
    <row r="2968" spans="48:53" hidden="1" x14ac:dyDescent="0.2">
      <c r="AV2968" s="115" t="str">
        <f t="shared" si="496"/>
        <v>RW1ST JAMES' HOSPITAL</v>
      </c>
      <c r="AW2968" s="126" t="s">
        <v>5009</v>
      </c>
      <c r="AX2968" s="126" t="s">
        <v>2497</v>
      </c>
      <c r="AY2968" s="126" t="s">
        <v>5009</v>
      </c>
      <c r="AZ2968" s="126" t="s">
        <v>2497</v>
      </c>
      <c r="BA2968" s="126" t="str">
        <f t="shared" si="497"/>
        <v>RW1</v>
      </c>
    </row>
    <row r="2969" spans="48:53" hidden="1" x14ac:dyDescent="0.2">
      <c r="AV2969" s="115" t="str">
        <f t="shared" si="496"/>
        <v>RW1ST WALERIC</v>
      </c>
      <c r="AW2969" s="126" t="s">
        <v>4955</v>
      </c>
      <c r="AX2969" s="126" t="s">
        <v>4956</v>
      </c>
      <c r="AY2969" s="126" t="s">
        <v>4955</v>
      </c>
      <c r="AZ2969" s="126" t="s">
        <v>4956</v>
      </c>
      <c r="BA2969" s="126" t="str">
        <f t="shared" si="497"/>
        <v>RW1</v>
      </c>
    </row>
    <row r="2970" spans="48:53" hidden="1" x14ac:dyDescent="0.2">
      <c r="AV2970" s="115" t="str">
        <f t="shared" si="496"/>
        <v>RW1STATT</v>
      </c>
      <c r="AW2970" s="126" t="s">
        <v>4976</v>
      </c>
      <c r="AX2970" s="126" t="s">
        <v>4977</v>
      </c>
      <c r="AY2970" s="126" t="s">
        <v>4976</v>
      </c>
      <c r="AZ2970" s="126" t="s">
        <v>4977</v>
      </c>
      <c r="BA2970" s="126" t="str">
        <f t="shared" si="497"/>
        <v>RW1</v>
      </c>
    </row>
    <row r="2971" spans="48:53" hidden="1" x14ac:dyDescent="0.2">
      <c r="AV2971" s="115" t="str">
        <f t="shared" si="496"/>
        <v>RW1STEPDOWN</v>
      </c>
      <c r="AW2971" s="126" t="s">
        <v>4982</v>
      </c>
      <c r="AX2971" s="126" t="s">
        <v>4983</v>
      </c>
      <c r="AY2971" s="126" t="s">
        <v>4982</v>
      </c>
      <c r="AZ2971" s="126" t="s">
        <v>4983</v>
      </c>
      <c r="BA2971" s="126" t="str">
        <f t="shared" si="497"/>
        <v>RW1</v>
      </c>
    </row>
    <row r="2972" spans="48:53" hidden="1" x14ac:dyDescent="0.2">
      <c r="AV2972" s="115" t="str">
        <f t="shared" si="496"/>
        <v>RW1SULTAN WARD</v>
      </c>
      <c r="AW2972" s="126" t="s">
        <v>4989</v>
      </c>
      <c r="AX2972" s="126" t="s">
        <v>4990</v>
      </c>
      <c r="AY2972" s="126" t="s">
        <v>4989</v>
      </c>
      <c r="AZ2972" s="126" t="s">
        <v>4990</v>
      </c>
      <c r="BA2972" s="126" t="str">
        <f t="shared" si="497"/>
        <v>RW1</v>
      </c>
    </row>
    <row r="2973" spans="48:53" hidden="1" x14ac:dyDescent="0.2">
      <c r="AV2973" s="115" t="str">
        <f t="shared" si="496"/>
        <v>RW1SWINDON</v>
      </c>
      <c r="AW2973" s="126" t="s">
        <v>5131</v>
      </c>
      <c r="AX2973" s="126" t="s">
        <v>5132</v>
      </c>
      <c r="AY2973" s="126" t="s">
        <v>5131</v>
      </c>
      <c r="AZ2973" s="126" t="s">
        <v>5132</v>
      </c>
      <c r="BA2973" s="126" t="str">
        <f t="shared" si="497"/>
        <v>RW1</v>
      </c>
    </row>
    <row r="2974" spans="48:53" hidden="1" x14ac:dyDescent="0.2">
      <c r="AV2974" s="115" t="str">
        <f t="shared" si="496"/>
        <v>RW1SYLVAN VILLA</v>
      </c>
      <c r="AW2974" s="126" t="s">
        <v>5175</v>
      </c>
      <c r="AX2974" s="126" t="s">
        <v>5176</v>
      </c>
      <c r="AY2974" s="126" t="s">
        <v>5175</v>
      </c>
      <c r="AZ2974" s="126" t="s">
        <v>5176</v>
      </c>
      <c r="BA2974" s="126" t="str">
        <f t="shared" si="497"/>
        <v>RW1</v>
      </c>
    </row>
    <row r="2975" spans="48:53" hidden="1" x14ac:dyDescent="0.2">
      <c r="AV2975" s="115" t="str">
        <f t="shared" si="496"/>
        <v>RW1TAMARINE</v>
      </c>
      <c r="AW2975" s="126" t="s">
        <v>5177</v>
      </c>
      <c r="AX2975" s="126" t="s">
        <v>5178</v>
      </c>
      <c r="AY2975" s="126" t="s">
        <v>5177</v>
      </c>
      <c r="AZ2975" s="126" t="s">
        <v>5178</v>
      </c>
      <c r="BA2975" s="126" t="str">
        <f t="shared" si="497"/>
        <v>RW1</v>
      </c>
    </row>
    <row r="2976" spans="48:53" hidden="1" x14ac:dyDescent="0.2">
      <c r="AV2976" s="115" t="str">
        <f t="shared" si="496"/>
        <v>RW1TATCHBURY MOUNT</v>
      </c>
      <c r="AW2976" s="126" t="s">
        <v>4984</v>
      </c>
      <c r="AX2976" s="126" t="s">
        <v>4985</v>
      </c>
      <c r="AY2976" s="126" t="s">
        <v>4984</v>
      </c>
      <c r="AZ2976" s="126" t="s">
        <v>4985</v>
      </c>
      <c r="BA2976" s="126" t="str">
        <f t="shared" si="497"/>
        <v>RW1</v>
      </c>
    </row>
    <row r="2977" spans="48:53" hidden="1" x14ac:dyDescent="0.2">
      <c r="AV2977" s="115" t="str">
        <f t="shared" si="496"/>
        <v>RW1THE BRIDGE</v>
      </c>
      <c r="AW2977" s="126" t="s">
        <v>5121</v>
      </c>
      <c r="AX2977" s="126" t="s">
        <v>3189</v>
      </c>
      <c r="AY2977" s="126" t="s">
        <v>5121</v>
      </c>
      <c r="AZ2977" s="126" t="s">
        <v>3189</v>
      </c>
      <c r="BA2977" s="126" t="str">
        <f t="shared" si="497"/>
        <v>RW1</v>
      </c>
    </row>
    <row r="2978" spans="48:53" hidden="1" x14ac:dyDescent="0.2">
      <c r="AV2978" s="115" t="str">
        <f t="shared" si="496"/>
        <v>RW1THE CONIFERS</v>
      </c>
      <c r="AW2978" s="126" t="s">
        <v>5179</v>
      </c>
      <c r="AX2978" s="126" t="s">
        <v>5180</v>
      </c>
      <c r="AY2978" s="126" t="s">
        <v>5179</v>
      </c>
      <c r="AZ2978" s="126" t="s">
        <v>5180</v>
      </c>
      <c r="BA2978" s="126" t="str">
        <f t="shared" si="497"/>
        <v>RW1</v>
      </c>
    </row>
    <row r="2979" spans="48:53" hidden="1" x14ac:dyDescent="0.2">
      <c r="AV2979" s="115" t="str">
        <f t="shared" si="496"/>
        <v>RW1THE GRANGE</v>
      </c>
      <c r="AW2979" s="126" t="s">
        <v>5187</v>
      </c>
      <c r="AX2979" s="126" t="s">
        <v>2002</v>
      </c>
      <c r="AY2979" s="126" t="s">
        <v>5187</v>
      </c>
      <c r="AZ2979" s="126" t="s">
        <v>2002</v>
      </c>
      <c r="BA2979" s="126" t="str">
        <f t="shared" si="497"/>
        <v>RW1</v>
      </c>
    </row>
    <row r="2980" spans="48:53" hidden="1" x14ac:dyDescent="0.2">
      <c r="AV2980" s="115" t="str">
        <f t="shared" si="496"/>
        <v>RW1THE HUB</v>
      </c>
      <c r="AW2980" s="126" t="s">
        <v>4970</v>
      </c>
      <c r="AX2980" s="126" t="s">
        <v>4971</v>
      </c>
      <c r="AY2980" s="126" t="s">
        <v>4970</v>
      </c>
      <c r="AZ2980" s="126" t="s">
        <v>4971</v>
      </c>
      <c r="BA2980" s="126" t="str">
        <f t="shared" si="497"/>
        <v>RW1</v>
      </c>
    </row>
    <row r="2981" spans="48:53" hidden="1" x14ac:dyDescent="0.2">
      <c r="AV2981" s="115" t="str">
        <f t="shared" si="496"/>
        <v>RW1THE MEADOWS</v>
      </c>
      <c r="AW2981" s="126" t="s">
        <v>5036</v>
      </c>
      <c r="AX2981" s="126" t="s">
        <v>5037</v>
      </c>
      <c r="AY2981" s="126" t="s">
        <v>5036</v>
      </c>
      <c r="AZ2981" s="126" t="s">
        <v>5037</v>
      </c>
      <c r="BA2981" s="126" t="str">
        <f t="shared" si="497"/>
        <v>RW1</v>
      </c>
    </row>
    <row r="2982" spans="48:53" hidden="1" x14ac:dyDescent="0.2">
      <c r="AV2982" s="115" t="str">
        <f t="shared" si="496"/>
        <v>RW1THE POTTERIES</v>
      </c>
      <c r="AW2982" s="126" t="s">
        <v>5028</v>
      </c>
      <c r="AX2982" s="126" t="s">
        <v>2529</v>
      </c>
      <c r="AY2982" s="126" t="s">
        <v>5028</v>
      </c>
      <c r="AZ2982" s="126" t="s">
        <v>2529</v>
      </c>
      <c r="BA2982" s="126" t="str">
        <f t="shared" si="497"/>
        <v>RW1</v>
      </c>
    </row>
    <row r="2983" spans="48:53" hidden="1" x14ac:dyDescent="0.2">
      <c r="AV2983" s="115" t="str">
        <f t="shared" si="496"/>
        <v>RW1THE RAPIDS</v>
      </c>
      <c r="AW2983" s="126" t="s">
        <v>5141</v>
      </c>
      <c r="AX2983" s="126" t="s">
        <v>5142</v>
      </c>
      <c r="AY2983" s="126" t="s">
        <v>5141</v>
      </c>
      <c r="AZ2983" s="126" t="s">
        <v>5142</v>
      </c>
      <c r="BA2983" s="126" t="str">
        <f t="shared" si="497"/>
        <v>RW1</v>
      </c>
    </row>
    <row r="2984" spans="48:53" hidden="1" x14ac:dyDescent="0.2">
      <c r="AV2984" s="115" t="str">
        <f t="shared" si="496"/>
        <v>RW1THE RIDGEWAY CENTRE</v>
      </c>
      <c r="AW2984" s="127" t="s">
        <v>9896</v>
      </c>
      <c r="AX2984" s="128" t="s">
        <v>9897</v>
      </c>
      <c r="AY2984" s="127" t="s">
        <v>9896</v>
      </c>
      <c r="AZ2984" s="128" t="s">
        <v>9897</v>
      </c>
      <c r="BA2984" s="126" t="str">
        <f t="shared" si="497"/>
        <v>RW1</v>
      </c>
    </row>
    <row r="2985" spans="48:53" hidden="1" x14ac:dyDescent="0.2">
      <c r="AV2985" s="115" t="str">
        <f t="shared" si="496"/>
        <v>RW1THE RIVENDALE</v>
      </c>
      <c r="AW2985" s="126" t="s">
        <v>5038</v>
      </c>
      <c r="AX2985" s="126" t="s">
        <v>5039</v>
      </c>
      <c r="AY2985" s="126" t="s">
        <v>5038</v>
      </c>
      <c r="AZ2985" s="126" t="s">
        <v>5039</v>
      </c>
      <c r="BA2985" s="126" t="str">
        <f t="shared" si="497"/>
        <v>RW1</v>
      </c>
    </row>
    <row r="2986" spans="48:53" hidden="1" x14ac:dyDescent="0.2">
      <c r="AV2986" s="115" t="str">
        <f t="shared" si="496"/>
        <v>RW1THORNEY LEYS</v>
      </c>
      <c r="AW2986" s="126" t="s">
        <v>4980</v>
      </c>
      <c r="AX2986" s="126" t="s">
        <v>4981</v>
      </c>
      <c r="AY2986" s="126" t="s">
        <v>4980</v>
      </c>
      <c r="AZ2986" s="126" t="s">
        <v>4981</v>
      </c>
      <c r="BA2986" s="126" t="str">
        <f t="shared" si="497"/>
        <v>RW1</v>
      </c>
    </row>
    <row r="2987" spans="48:53" hidden="1" x14ac:dyDescent="0.2">
      <c r="AV2987" s="115" t="str">
        <f t="shared" si="496"/>
        <v>RW1TROWBRIDGE COMMUNITY HOSPITAL</v>
      </c>
      <c r="AW2987" s="126" t="s">
        <v>5137</v>
      </c>
      <c r="AX2987" s="126" t="s">
        <v>5138</v>
      </c>
      <c r="AY2987" s="126" t="s">
        <v>5137</v>
      </c>
      <c r="AZ2987" s="126" t="s">
        <v>5138</v>
      </c>
      <c r="BA2987" s="126" t="str">
        <f t="shared" si="497"/>
        <v>RW1</v>
      </c>
    </row>
    <row r="2988" spans="48:53" hidden="1" x14ac:dyDescent="0.2">
      <c r="AV2988" s="115" t="str">
        <f t="shared" si="496"/>
        <v>RW1TWO CORNERS</v>
      </c>
      <c r="AW2988" s="126" t="s">
        <v>5181</v>
      </c>
      <c r="AX2988" s="126" t="s">
        <v>5182</v>
      </c>
      <c r="AY2988" s="126" t="s">
        <v>5181</v>
      </c>
      <c r="AZ2988" s="126" t="s">
        <v>5182</v>
      </c>
      <c r="BA2988" s="126" t="str">
        <f t="shared" si="497"/>
        <v>RW1</v>
      </c>
    </row>
    <row r="2989" spans="48:53" hidden="1" x14ac:dyDescent="0.2">
      <c r="AV2989" s="115" t="str">
        <f t="shared" si="496"/>
        <v>RW1UNIVERSITY DOP</v>
      </c>
      <c r="AW2989" s="126" t="s">
        <v>5086</v>
      </c>
      <c r="AX2989" s="126" t="s">
        <v>5087</v>
      </c>
      <c r="AY2989" s="126" t="s">
        <v>5086</v>
      </c>
      <c r="AZ2989" s="126" t="s">
        <v>5087</v>
      </c>
      <c r="BA2989" s="126" t="str">
        <f t="shared" si="497"/>
        <v>RW1</v>
      </c>
    </row>
    <row r="2990" spans="48:53" hidden="1" x14ac:dyDescent="0.2">
      <c r="AV2990" s="115" t="str">
        <f t="shared" si="496"/>
        <v>RW1UNIVERSITY DOP</v>
      </c>
      <c r="AW2990" s="126" t="s">
        <v>5203</v>
      </c>
      <c r="AX2990" s="126" t="s">
        <v>5087</v>
      </c>
      <c r="AY2990" s="126" t="s">
        <v>5203</v>
      </c>
      <c r="AZ2990" s="126" t="s">
        <v>5087</v>
      </c>
      <c r="BA2990" s="126" t="str">
        <f t="shared" si="497"/>
        <v>RW1</v>
      </c>
    </row>
    <row r="2991" spans="48:53" hidden="1" x14ac:dyDescent="0.2">
      <c r="AV2991" s="115" t="str">
        <f t="shared" si="496"/>
        <v>RW1UNIVERSITY DOP</v>
      </c>
      <c r="AW2991" s="126" t="s">
        <v>5207</v>
      </c>
      <c r="AX2991" s="126" t="s">
        <v>5087</v>
      </c>
      <c r="AY2991" s="126" t="s">
        <v>5207</v>
      </c>
      <c r="AZ2991" s="126" t="s">
        <v>5087</v>
      </c>
      <c r="BA2991" s="126" t="str">
        <f t="shared" si="497"/>
        <v>RW1</v>
      </c>
    </row>
    <row r="2992" spans="48:53" hidden="1" x14ac:dyDescent="0.2">
      <c r="AV2992" s="115" t="str">
        <f t="shared" si="496"/>
        <v>RW1UNIVERSITY OF SOUTHAMPTON</v>
      </c>
      <c r="AW2992" s="126" t="s">
        <v>5236</v>
      </c>
      <c r="AX2992" s="126" t="s">
        <v>5237</v>
      </c>
      <c r="AY2992" s="126" t="s">
        <v>5236</v>
      </c>
      <c r="AZ2992" s="126" t="s">
        <v>5237</v>
      </c>
      <c r="BA2992" s="126" t="str">
        <f t="shared" si="497"/>
        <v>RW1</v>
      </c>
    </row>
    <row r="2993" spans="48:53" hidden="1" x14ac:dyDescent="0.2">
      <c r="AV2993" s="115" t="str">
        <f t="shared" si="496"/>
        <v>RW1W WILTS</v>
      </c>
      <c r="AW2993" s="126" t="s">
        <v>5133</v>
      </c>
      <c r="AX2993" s="126" t="s">
        <v>5134</v>
      </c>
      <c r="AY2993" s="126" t="s">
        <v>5133</v>
      </c>
      <c r="AZ2993" s="126" t="s">
        <v>5134</v>
      </c>
      <c r="BA2993" s="126" t="str">
        <f t="shared" si="497"/>
        <v>RW1</v>
      </c>
    </row>
    <row r="2994" spans="48:53" hidden="1" x14ac:dyDescent="0.2">
      <c r="AV2994" s="115" t="str">
        <f t="shared" si="496"/>
        <v>RW1WEST VIEW/HOME FARM</v>
      </c>
      <c r="AW2994" s="126" t="s">
        <v>5221</v>
      </c>
      <c r="AX2994" s="126" t="s">
        <v>5222</v>
      </c>
      <c r="AY2994" s="126" t="s">
        <v>5221</v>
      </c>
      <c r="AZ2994" s="126" t="s">
        <v>5222</v>
      </c>
      <c r="BA2994" s="126" t="str">
        <f t="shared" si="497"/>
        <v>RW1</v>
      </c>
    </row>
    <row r="2995" spans="48:53" hidden="1" x14ac:dyDescent="0.2">
      <c r="AV2995" s="115" t="str">
        <f t="shared" si="496"/>
        <v>RW1WESTBROOK</v>
      </c>
      <c r="AW2995" s="126" t="s">
        <v>5183</v>
      </c>
      <c r="AX2995" s="126" t="s">
        <v>5184</v>
      </c>
      <c r="AY2995" s="126" t="s">
        <v>5183</v>
      </c>
      <c r="AZ2995" s="126" t="s">
        <v>5184</v>
      </c>
      <c r="BA2995" s="126" t="str">
        <f t="shared" si="497"/>
        <v>RW1</v>
      </c>
    </row>
    <row r="2996" spans="48:53" hidden="1" x14ac:dyDescent="0.2">
      <c r="AV2996" s="115" t="str">
        <f t="shared" si="496"/>
        <v>RW1WESTERN COMMUNITY HOSPITAL</v>
      </c>
      <c r="AW2996" s="126" t="s">
        <v>5005</v>
      </c>
      <c r="AX2996" s="126" t="s">
        <v>2422</v>
      </c>
      <c r="AY2996" s="126" t="s">
        <v>5005</v>
      </c>
      <c r="AZ2996" s="126" t="s">
        <v>2422</v>
      </c>
      <c r="BA2996" s="126" t="str">
        <f t="shared" si="497"/>
        <v>RW1</v>
      </c>
    </row>
    <row r="2997" spans="48:53" hidden="1" x14ac:dyDescent="0.2">
      <c r="AV2997" s="115" t="str">
        <f t="shared" si="496"/>
        <v>RW1WHITELEY WOOD</v>
      </c>
      <c r="AW2997" s="126" t="s">
        <v>5185</v>
      </c>
      <c r="AX2997" s="126" t="s">
        <v>5186</v>
      </c>
      <c r="AY2997" s="126" t="s">
        <v>5185</v>
      </c>
      <c r="AZ2997" s="126" t="s">
        <v>5186</v>
      </c>
      <c r="BA2997" s="126" t="str">
        <f t="shared" si="497"/>
        <v>RW1</v>
      </c>
    </row>
    <row r="2998" spans="48:53" hidden="1" x14ac:dyDescent="0.2">
      <c r="AV2998" s="115" t="str">
        <f t="shared" si="496"/>
        <v>RW1WILLIAM KIMBER CRESCENT</v>
      </c>
      <c r="AW2998" s="126" t="s">
        <v>4978</v>
      </c>
      <c r="AX2998" s="126" t="s">
        <v>4979</v>
      </c>
      <c r="AY2998" s="126" t="s">
        <v>4978</v>
      </c>
      <c r="AZ2998" s="126" t="s">
        <v>4979</v>
      </c>
      <c r="BA2998" s="126" t="str">
        <f t="shared" si="497"/>
        <v>RW1</v>
      </c>
    </row>
    <row r="2999" spans="48:53" hidden="1" x14ac:dyDescent="0.2">
      <c r="AV2999" s="115" t="str">
        <f t="shared" si="496"/>
        <v>RW1WOODHAVEN</v>
      </c>
      <c r="AW2999" s="126" t="s">
        <v>5040</v>
      </c>
      <c r="AX2999" s="126" t="s">
        <v>5041</v>
      </c>
      <c r="AY2999" s="126" t="s">
        <v>5040</v>
      </c>
      <c r="AZ2999" s="126" t="s">
        <v>5041</v>
      </c>
      <c r="BA2999" s="126" t="str">
        <f t="shared" si="497"/>
        <v>RW1</v>
      </c>
    </row>
    <row r="3000" spans="48:53" hidden="1" x14ac:dyDescent="0.2">
      <c r="AV3000" s="115" t="str">
        <f t="shared" si="496"/>
        <v>RW4AINTREE AMI</v>
      </c>
      <c r="AW3000" s="116" t="s">
        <v>5266</v>
      </c>
      <c r="AX3000" s="116" t="s">
        <v>5267</v>
      </c>
      <c r="AY3000" s="116" t="s">
        <v>5266</v>
      </c>
      <c r="AZ3000" s="116" t="s">
        <v>5267</v>
      </c>
      <c r="BA3000" s="116" t="str">
        <f t="shared" si="497"/>
        <v>RW4</v>
      </c>
    </row>
    <row r="3001" spans="48:53" hidden="1" x14ac:dyDescent="0.2">
      <c r="AV3001" s="115" t="str">
        <f t="shared" ref="AV3001:AV3064" si="498">CONCATENATE(LEFT(AW3001, 3),AX3001)</f>
        <v>RW4AINTREE EMI</v>
      </c>
      <c r="AW3001" s="116" t="s">
        <v>5252</v>
      </c>
      <c r="AX3001" s="116" t="s">
        <v>5253</v>
      </c>
      <c r="AY3001" s="116" t="s">
        <v>5252</v>
      </c>
      <c r="AZ3001" s="116" t="s">
        <v>5253</v>
      </c>
      <c r="BA3001" s="116" t="str">
        <f t="shared" ref="BA3001:BA3064" si="499">LEFT(AY3001,3)</f>
        <v>RW4</v>
      </c>
    </row>
    <row r="3002" spans="48:53" hidden="1" x14ac:dyDescent="0.2">
      <c r="AV3002" s="115" t="str">
        <f t="shared" si="498"/>
        <v>RW4ASHWORTH HOSPITAL</v>
      </c>
      <c r="AW3002" s="116" t="s">
        <v>5248</v>
      </c>
      <c r="AX3002" s="116" t="s">
        <v>5249</v>
      </c>
      <c r="AY3002" s="116" t="s">
        <v>5248</v>
      </c>
      <c r="AZ3002" s="116" t="s">
        <v>5249</v>
      </c>
      <c r="BA3002" s="116" t="str">
        <f t="shared" si="499"/>
        <v>RW4</v>
      </c>
    </row>
    <row r="3003" spans="48:53" hidden="1" x14ac:dyDescent="0.2">
      <c r="AV3003" s="115" t="str">
        <f t="shared" si="498"/>
        <v>RW4AVALON UNIT</v>
      </c>
      <c r="AW3003" s="116" t="s">
        <v>5308</v>
      </c>
      <c r="AX3003" s="116" t="s">
        <v>5309</v>
      </c>
      <c r="AY3003" s="116" t="s">
        <v>5308</v>
      </c>
      <c r="AZ3003" s="116" t="s">
        <v>5309</v>
      </c>
      <c r="BA3003" s="116" t="str">
        <f t="shared" si="499"/>
        <v>RW4</v>
      </c>
    </row>
    <row r="3004" spans="48:53" hidden="1" x14ac:dyDescent="0.2">
      <c r="AV3004" s="115" t="str">
        <f t="shared" si="498"/>
        <v>RW4BOB MARTIN WARD</v>
      </c>
      <c r="AW3004" s="116" t="s">
        <v>5298</v>
      </c>
      <c r="AX3004" s="116" t="s">
        <v>5299</v>
      </c>
      <c r="AY3004" s="116" t="s">
        <v>5298</v>
      </c>
      <c r="AZ3004" s="116" t="s">
        <v>5299</v>
      </c>
      <c r="BA3004" s="116" t="str">
        <f t="shared" si="499"/>
        <v>RW4</v>
      </c>
    </row>
    <row r="3005" spans="48:53" hidden="1" x14ac:dyDescent="0.2">
      <c r="AV3005" s="115" t="str">
        <f t="shared" si="498"/>
        <v>RW4BOOTHROYD WARD</v>
      </c>
      <c r="AW3005" s="116" t="s">
        <v>5300</v>
      </c>
      <c r="AX3005" s="116" t="s">
        <v>5301</v>
      </c>
      <c r="AY3005" s="116" t="s">
        <v>5300</v>
      </c>
      <c r="AZ3005" s="116" t="s">
        <v>5301</v>
      </c>
      <c r="BA3005" s="116" t="str">
        <f t="shared" si="499"/>
        <v>RW4</v>
      </c>
    </row>
    <row r="3006" spans="48:53" hidden="1" x14ac:dyDescent="0.2">
      <c r="AV3006" s="115" t="str">
        <f t="shared" si="498"/>
        <v>RW4BRAIN INJURY UNIT</v>
      </c>
      <c r="AW3006" s="116" t="s">
        <v>5306</v>
      </c>
      <c r="AX3006" s="116" t="s">
        <v>5307</v>
      </c>
      <c r="AY3006" s="116" t="s">
        <v>5306</v>
      </c>
      <c r="AZ3006" s="116" t="s">
        <v>5307</v>
      </c>
      <c r="BA3006" s="116" t="str">
        <f t="shared" si="499"/>
        <v>RW4</v>
      </c>
    </row>
    <row r="3007" spans="48:53" hidden="1" x14ac:dyDescent="0.2">
      <c r="AV3007" s="115" t="str">
        <f t="shared" si="498"/>
        <v>RW4BROADGREEN SITE</v>
      </c>
      <c r="AW3007" s="116" t="s">
        <v>8623</v>
      </c>
      <c r="AX3007" s="116" t="s">
        <v>9673</v>
      </c>
      <c r="AY3007" s="116" t="s">
        <v>8623</v>
      </c>
      <c r="AZ3007" s="116" t="s">
        <v>9673</v>
      </c>
      <c r="BA3007" s="116" t="str">
        <f t="shared" si="499"/>
        <v>RW4</v>
      </c>
    </row>
    <row r="3008" spans="48:53" hidden="1" x14ac:dyDescent="0.2">
      <c r="AV3008" s="115" t="str">
        <f t="shared" si="498"/>
        <v>RW4CALDERSTONES HOSPITAL</v>
      </c>
      <c r="AW3008" s="116" t="s">
        <v>10814</v>
      </c>
      <c r="AX3008" s="116" t="s">
        <v>3546</v>
      </c>
      <c r="AY3008" s="116" t="s">
        <v>10814</v>
      </c>
      <c r="AZ3008" s="116" t="s">
        <v>3546</v>
      </c>
      <c r="BA3008" s="116" t="str">
        <f t="shared" si="499"/>
        <v>RW4</v>
      </c>
    </row>
    <row r="3009" spans="48:53" hidden="1" x14ac:dyDescent="0.2">
      <c r="AV3009" s="115" t="str">
        <f t="shared" si="498"/>
        <v>RW4CHERRY TREE - MERSEY CARE AT AINTREE UNIVERSITY HOSPITAL SITE</v>
      </c>
      <c r="AW3009" s="116" t="s">
        <v>5276</v>
      </c>
      <c r="AX3009" s="116" t="s">
        <v>5277</v>
      </c>
      <c r="AY3009" s="116" t="s">
        <v>5276</v>
      </c>
      <c r="AZ3009" s="116" t="s">
        <v>5277</v>
      </c>
      <c r="BA3009" s="116" t="str">
        <f t="shared" si="499"/>
        <v>RW4</v>
      </c>
    </row>
    <row r="3010" spans="48:53" hidden="1" x14ac:dyDescent="0.2">
      <c r="AV3010" s="115" t="str">
        <f t="shared" si="498"/>
        <v>RW4CLOCK VIEW HOSPITAL</v>
      </c>
      <c r="AW3010" s="16" t="s">
        <v>9988</v>
      </c>
      <c r="AX3010" s="16" t="s">
        <v>9989</v>
      </c>
      <c r="AY3010" s="131" t="s">
        <v>9988</v>
      </c>
      <c r="AZ3010" s="16" t="s">
        <v>9989</v>
      </c>
      <c r="BA3010" s="116" t="str">
        <f t="shared" si="499"/>
        <v>RW4</v>
      </c>
    </row>
    <row r="3011" spans="48:53" hidden="1" x14ac:dyDescent="0.2">
      <c r="AV3011" s="115" t="str">
        <f t="shared" si="498"/>
        <v>RW4COTTAGE 11</v>
      </c>
      <c r="AW3011" s="116" t="s">
        <v>5304</v>
      </c>
      <c r="AX3011" s="116" t="s">
        <v>5305</v>
      </c>
      <c r="AY3011" s="116" t="s">
        <v>5304</v>
      </c>
      <c r="AZ3011" s="116" t="s">
        <v>5305</v>
      </c>
      <c r="BA3011" s="116" t="str">
        <f t="shared" si="499"/>
        <v>RW4</v>
      </c>
    </row>
    <row r="3012" spans="48:53" hidden="1" x14ac:dyDescent="0.2">
      <c r="AV3012" s="115" t="str">
        <f t="shared" si="498"/>
        <v>RW4CRECHE - MERSEY CARE AT AINTREE UNIVERSITY HOSPITAL SITE</v>
      </c>
      <c r="AW3012" s="116" t="s">
        <v>5286</v>
      </c>
      <c r="AX3012" s="116" t="s">
        <v>5287</v>
      </c>
      <c r="AY3012" s="116" t="s">
        <v>5286</v>
      </c>
      <c r="AZ3012" s="116" t="s">
        <v>5287</v>
      </c>
      <c r="BA3012" s="116" t="str">
        <f t="shared" si="499"/>
        <v>RW4</v>
      </c>
    </row>
    <row r="3013" spans="48:53" hidden="1" x14ac:dyDescent="0.2">
      <c r="AV3013" s="115" t="str">
        <f t="shared" si="498"/>
        <v>RW4ELM WARD - MERSEY CARE AT AINTREE UNIVERSITY HOSPITAL SITE</v>
      </c>
      <c r="AW3013" s="116" t="s">
        <v>5278</v>
      </c>
      <c r="AX3013" s="116" t="s">
        <v>5279</v>
      </c>
      <c r="AY3013" s="116" t="s">
        <v>5278</v>
      </c>
      <c r="AZ3013" s="116" t="s">
        <v>5279</v>
      </c>
      <c r="BA3013" s="116" t="str">
        <f t="shared" si="499"/>
        <v>RW4</v>
      </c>
    </row>
    <row r="3014" spans="48:53" hidden="1" x14ac:dyDescent="0.2">
      <c r="AV3014" s="115" t="str">
        <f t="shared" si="498"/>
        <v>RW4FERNDALE UNIT - MERSEY CARE AT AINTREE UNIVERSITY HOSPITAL SITE</v>
      </c>
      <c r="AW3014" s="116" t="s">
        <v>5282</v>
      </c>
      <c r="AX3014" s="116" t="s">
        <v>5283</v>
      </c>
      <c r="AY3014" s="116" t="s">
        <v>5282</v>
      </c>
      <c r="AZ3014" s="116" t="s">
        <v>5283</v>
      </c>
      <c r="BA3014" s="116" t="str">
        <f t="shared" si="499"/>
        <v>RW4</v>
      </c>
    </row>
    <row r="3015" spans="48:53" hidden="1" x14ac:dyDescent="0.2">
      <c r="AV3015" s="115" t="str">
        <f t="shared" si="498"/>
        <v>RW4HESKETH CENTRE</v>
      </c>
      <c r="AW3015" s="116" t="s">
        <v>8620</v>
      </c>
      <c r="AX3015" s="116" t="s">
        <v>9674</v>
      </c>
      <c r="AY3015" s="116" t="s">
        <v>8620</v>
      </c>
      <c r="AZ3015" s="116" t="s">
        <v>9674</v>
      </c>
      <c r="BA3015" s="116" t="str">
        <f t="shared" si="499"/>
        <v>RW4</v>
      </c>
    </row>
    <row r="3016" spans="48:53" hidden="1" x14ac:dyDescent="0.2">
      <c r="AV3016" s="115" t="str">
        <f t="shared" si="498"/>
        <v>RW4HEYS COURT</v>
      </c>
      <c r="AW3016" s="116" t="s">
        <v>8624</v>
      </c>
      <c r="AX3016" s="116" t="s">
        <v>9675</v>
      </c>
      <c r="AY3016" s="116" t="s">
        <v>8624</v>
      </c>
      <c r="AZ3016" s="116" t="s">
        <v>9675</v>
      </c>
      <c r="BA3016" s="116" t="str">
        <f t="shared" si="499"/>
        <v>RW4</v>
      </c>
    </row>
    <row r="3017" spans="48:53" hidden="1" x14ac:dyDescent="0.2">
      <c r="AV3017" s="115" t="str">
        <f t="shared" si="498"/>
        <v>RW4KEVIN WHITE UNIT</v>
      </c>
      <c r="AW3017" s="116" t="s">
        <v>5296</v>
      </c>
      <c r="AX3017" s="116" t="s">
        <v>5297</v>
      </c>
      <c r="AY3017" s="116" t="s">
        <v>5296</v>
      </c>
      <c r="AZ3017" s="116" t="s">
        <v>5297</v>
      </c>
      <c r="BA3017" s="116" t="str">
        <f t="shared" si="499"/>
        <v>RW4</v>
      </c>
    </row>
    <row r="3018" spans="48:53" hidden="1" x14ac:dyDescent="0.2">
      <c r="AV3018" s="115" t="str">
        <f t="shared" si="498"/>
        <v>RW4LAKESIDE</v>
      </c>
      <c r="AW3018" s="116" t="s">
        <v>5292</v>
      </c>
      <c r="AX3018" s="116" t="s">
        <v>5293</v>
      </c>
      <c r="AY3018" s="116" t="s">
        <v>5292</v>
      </c>
      <c r="AZ3018" s="116" t="s">
        <v>5293</v>
      </c>
      <c r="BA3018" s="116" t="str">
        <f t="shared" si="499"/>
        <v>RW4</v>
      </c>
    </row>
    <row r="3019" spans="48:53" hidden="1" x14ac:dyDescent="0.2">
      <c r="AV3019" s="115" t="str">
        <f t="shared" si="498"/>
        <v>RW4LIVERPOOL AMI</v>
      </c>
      <c r="AW3019" s="116" t="s">
        <v>5264</v>
      </c>
      <c r="AX3019" s="116" t="s">
        <v>5265</v>
      </c>
      <c r="AY3019" s="116" t="s">
        <v>5264</v>
      </c>
      <c r="AZ3019" s="116" t="s">
        <v>5265</v>
      </c>
      <c r="BA3019" s="116" t="str">
        <f t="shared" si="499"/>
        <v>RW4</v>
      </c>
    </row>
    <row r="3020" spans="48:53" hidden="1" x14ac:dyDescent="0.2">
      <c r="AV3020" s="115" t="str">
        <f t="shared" si="498"/>
        <v>RW4LIVERPOOL CDT</v>
      </c>
      <c r="AW3020" s="116" t="s">
        <v>5256</v>
      </c>
      <c r="AX3020" s="116" t="s">
        <v>5257</v>
      </c>
      <c r="AY3020" s="116" t="s">
        <v>5256</v>
      </c>
      <c r="AZ3020" s="116" t="s">
        <v>5257</v>
      </c>
      <c r="BA3020" s="116" t="str">
        <f t="shared" si="499"/>
        <v>RW4</v>
      </c>
    </row>
    <row r="3021" spans="48:53" hidden="1" x14ac:dyDescent="0.2">
      <c r="AV3021" s="115" t="str">
        <f t="shared" si="498"/>
        <v>RW4LIVERPOOL CDT</v>
      </c>
      <c r="AW3021" s="116" t="s">
        <v>5322</v>
      </c>
      <c r="AX3021" s="116" t="s">
        <v>5257</v>
      </c>
      <c r="AY3021" s="116" t="s">
        <v>5322</v>
      </c>
      <c r="AZ3021" s="116" t="s">
        <v>5257</v>
      </c>
      <c r="BA3021" s="116" t="str">
        <f t="shared" si="499"/>
        <v>RW4</v>
      </c>
    </row>
    <row r="3022" spans="48:53" hidden="1" x14ac:dyDescent="0.2">
      <c r="AV3022" s="115" t="str">
        <f t="shared" si="498"/>
        <v>RW4LIVERPOOL EIT</v>
      </c>
      <c r="AW3022" s="116" t="s">
        <v>5312</v>
      </c>
      <c r="AX3022" s="116" t="s">
        <v>5313</v>
      </c>
      <c r="AY3022" s="116" t="s">
        <v>5312</v>
      </c>
      <c r="AZ3022" s="116" t="s">
        <v>5313</v>
      </c>
      <c r="BA3022" s="116" t="str">
        <f t="shared" si="499"/>
        <v>RW4</v>
      </c>
    </row>
    <row r="3023" spans="48:53" hidden="1" x14ac:dyDescent="0.2">
      <c r="AV3023" s="115" t="str">
        <f t="shared" si="498"/>
        <v>RW4LIVERPOOL EMI</v>
      </c>
      <c r="AW3023" s="116" t="s">
        <v>5250</v>
      </c>
      <c r="AX3023" s="116" t="s">
        <v>5251</v>
      </c>
      <c r="AY3023" s="116" t="s">
        <v>5250</v>
      </c>
      <c r="AZ3023" s="116" t="s">
        <v>5251</v>
      </c>
      <c r="BA3023" s="116" t="str">
        <f t="shared" si="499"/>
        <v>RW4</v>
      </c>
    </row>
    <row r="3024" spans="48:53" hidden="1" x14ac:dyDescent="0.2">
      <c r="AV3024" s="115" t="str">
        <f t="shared" si="498"/>
        <v>RW4LSU</v>
      </c>
      <c r="AW3024" s="116" t="s">
        <v>5274</v>
      </c>
      <c r="AX3024" s="116" t="s">
        <v>5275</v>
      </c>
      <c r="AY3024" s="116" t="s">
        <v>5274</v>
      </c>
      <c r="AZ3024" s="116" t="s">
        <v>5275</v>
      </c>
      <c r="BA3024" s="116" t="str">
        <f t="shared" si="499"/>
        <v>RW4</v>
      </c>
    </row>
    <row r="3025" spans="48:53" hidden="1" x14ac:dyDescent="0.2">
      <c r="AV3025" s="115" t="str">
        <f t="shared" si="498"/>
        <v>RW4LSU</v>
      </c>
      <c r="AW3025" s="116" t="s">
        <v>5324</v>
      </c>
      <c r="AX3025" s="116" t="s">
        <v>5275</v>
      </c>
      <c r="AY3025" s="116" t="s">
        <v>5324</v>
      </c>
      <c r="AZ3025" s="116" t="s">
        <v>5275</v>
      </c>
      <c r="BA3025" s="116" t="str">
        <f t="shared" si="499"/>
        <v>RW4</v>
      </c>
    </row>
    <row r="3026" spans="48:53" hidden="1" x14ac:dyDescent="0.2">
      <c r="AV3026" s="115" t="str">
        <f t="shared" si="498"/>
        <v>RW4MAGNOLIA WARD - MERSEY CARE AT AINTREE UNIVERSITY HOSPITAL SITE</v>
      </c>
      <c r="AW3026" s="116" t="s">
        <v>5280</v>
      </c>
      <c r="AX3026" s="116" t="s">
        <v>5281</v>
      </c>
      <c r="AY3026" s="116" t="s">
        <v>5280</v>
      </c>
      <c r="AZ3026" s="116" t="s">
        <v>5281</v>
      </c>
      <c r="BA3026" s="116" t="str">
        <f t="shared" si="499"/>
        <v>RW4</v>
      </c>
    </row>
    <row r="3027" spans="48:53" hidden="1" x14ac:dyDescent="0.2">
      <c r="AV3027" s="115" t="str">
        <f t="shared" si="498"/>
        <v>RW4MERSEY CARE NHS TRUST AT AINTREE HOSPITAL</v>
      </c>
      <c r="AW3027" s="116" t="s">
        <v>5246</v>
      </c>
      <c r="AX3027" s="116" t="s">
        <v>5247</v>
      </c>
      <c r="AY3027" s="116" t="s">
        <v>5246</v>
      </c>
      <c r="AZ3027" s="116" t="s">
        <v>5247</v>
      </c>
      <c r="BA3027" s="116" t="str">
        <f t="shared" si="499"/>
        <v>RW4</v>
      </c>
    </row>
    <row r="3028" spans="48:53" hidden="1" x14ac:dyDescent="0.2">
      <c r="AV3028" s="115" t="str">
        <f t="shared" si="498"/>
        <v>RW4MOSSLEY HILL HOSPITAL</v>
      </c>
      <c r="AW3028" s="116" t="s">
        <v>5288</v>
      </c>
      <c r="AX3028" s="116" t="s">
        <v>5289</v>
      </c>
      <c r="AY3028" s="116" t="s">
        <v>5288</v>
      </c>
      <c r="AZ3028" s="116" t="s">
        <v>5289</v>
      </c>
      <c r="BA3028" s="116" t="str">
        <f t="shared" si="499"/>
        <v>RW4</v>
      </c>
    </row>
    <row r="3029" spans="48:53" hidden="1" x14ac:dyDescent="0.2">
      <c r="AV3029" s="115" t="str">
        <f t="shared" si="498"/>
        <v>RW4NORTH LIVERPOOL CDT</v>
      </c>
      <c r="AW3029" s="116" t="s">
        <v>5258</v>
      </c>
      <c r="AX3029" s="116" t="s">
        <v>5259</v>
      </c>
      <c r="AY3029" s="116" t="s">
        <v>5258</v>
      </c>
      <c r="AZ3029" s="116" t="s">
        <v>5259</v>
      </c>
      <c r="BA3029" s="116" t="str">
        <f t="shared" si="499"/>
        <v>RW4</v>
      </c>
    </row>
    <row r="3030" spans="48:53" hidden="1" x14ac:dyDescent="0.2">
      <c r="AV3030" s="115" t="str">
        <f t="shared" si="498"/>
        <v>RW4NORTH LIVERPOOL CDT</v>
      </c>
      <c r="AW3030" s="116" t="s">
        <v>5323</v>
      </c>
      <c r="AX3030" s="116" t="s">
        <v>5259</v>
      </c>
      <c r="AY3030" s="116" t="s">
        <v>5323</v>
      </c>
      <c r="AZ3030" s="116" t="s">
        <v>5259</v>
      </c>
      <c r="BA3030" s="116" t="str">
        <f t="shared" si="499"/>
        <v>RW4</v>
      </c>
    </row>
    <row r="3031" spans="48:53" hidden="1" x14ac:dyDescent="0.2">
      <c r="AV3031" s="115" t="str">
        <f t="shared" si="498"/>
        <v>RW4PARK SITE</v>
      </c>
      <c r="AW3031" s="116" t="s">
        <v>5320</v>
      </c>
      <c r="AX3031" s="116" t="s">
        <v>5321</v>
      </c>
      <c r="AY3031" s="116" t="s">
        <v>5320</v>
      </c>
      <c r="AZ3031" s="116" t="s">
        <v>5321</v>
      </c>
      <c r="BA3031" s="116" t="str">
        <f t="shared" si="499"/>
        <v>RW4</v>
      </c>
    </row>
    <row r="3032" spans="48:53" hidden="1" x14ac:dyDescent="0.2">
      <c r="AV3032" s="115" t="str">
        <f t="shared" si="498"/>
        <v>RW4PARK VIEW DAY HOSPITAL</v>
      </c>
      <c r="AW3032" s="116" t="s">
        <v>5290</v>
      </c>
      <c r="AX3032" s="116" t="s">
        <v>5291</v>
      </c>
      <c r="AY3032" s="116" t="s">
        <v>5290</v>
      </c>
      <c r="AZ3032" s="116" t="s">
        <v>5291</v>
      </c>
      <c r="BA3032" s="116" t="str">
        <f t="shared" si="499"/>
        <v>RW4</v>
      </c>
    </row>
    <row r="3033" spans="48:53" hidden="1" x14ac:dyDescent="0.2">
      <c r="AV3033" s="115" t="str">
        <f t="shared" si="498"/>
        <v>RW4POST GRADUATE BUILDING</v>
      </c>
      <c r="AW3033" s="116" t="s">
        <v>5294</v>
      </c>
      <c r="AX3033" s="116" t="s">
        <v>5295</v>
      </c>
      <c r="AY3033" s="116" t="s">
        <v>5294</v>
      </c>
      <c r="AZ3033" s="116" t="s">
        <v>5295</v>
      </c>
      <c r="BA3033" s="116" t="str">
        <f t="shared" si="499"/>
        <v>RW4</v>
      </c>
    </row>
    <row r="3034" spans="48:53" hidden="1" x14ac:dyDescent="0.2">
      <c r="AV3034" s="115" t="str">
        <f t="shared" si="498"/>
        <v>RW4PRINT UNIT - MERSEY CARE AT AINTREE UNIVERSITY HOSPITAL SITE</v>
      </c>
      <c r="AW3034" s="116" t="s">
        <v>5284</v>
      </c>
      <c r="AX3034" s="116" t="s">
        <v>5285</v>
      </c>
      <c r="AY3034" s="116" t="s">
        <v>5284</v>
      </c>
      <c r="AZ3034" s="116" t="s">
        <v>5285</v>
      </c>
      <c r="BA3034" s="116" t="str">
        <f t="shared" si="499"/>
        <v>RW4</v>
      </c>
    </row>
    <row r="3035" spans="48:53" hidden="1" x14ac:dyDescent="0.2">
      <c r="AV3035" s="115" t="str">
        <f t="shared" si="498"/>
        <v>RW4RATHBONE HOSPITAL</v>
      </c>
      <c r="AW3035" s="116" t="s">
        <v>5244</v>
      </c>
      <c r="AX3035" s="116" t="s">
        <v>5245</v>
      </c>
      <c r="AY3035" s="116" t="s">
        <v>5244</v>
      </c>
      <c r="AZ3035" s="116" t="s">
        <v>5245</v>
      </c>
      <c r="BA3035" s="116" t="str">
        <f t="shared" si="499"/>
        <v>RW4</v>
      </c>
    </row>
    <row r="3036" spans="48:53" hidden="1" x14ac:dyDescent="0.2">
      <c r="AV3036" s="115" t="str">
        <f t="shared" si="498"/>
        <v>RW4REHAB RES 2</v>
      </c>
      <c r="AW3036" s="116" t="s">
        <v>5316</v>
      </c>
      <c r="AX3036" s="116" t="s">
        <v>5317</v>
      </c>
      <c r="AY3036" s="116" t="s">
        <v>5316</v>
      </c>
      <c r="AZ3036" s="116" t="s">
        <v>5317</v>
      </c>
      <c r="BA3036" s="116" t="str">
        <f t="shared" si="499"/>
        <v>RW4</v>
      </c>
    </row>
    <row r="3037" spans="48:53" hidden="1" x14ac:dyDescent="0.2">
      <c r="AV3037" s="115" t="str">
        <f t="shared" si="498"/>
        <v>RW4REHAB RES1</v>
      </c>
      <c r="AW3037" s="116" t="s">
        <v>5314</v>
      </c>
      <c r="AX3037" s="116" t="s">
        <v>5315</v>
      </c>
      <c r="AY3037" s="116" t="s">
        <v>5314</v>
      </c>
      <c r="AZ3037" s="116" t="s">
        <v>5315</v>
      </c>
      <c r="BA3037" s="116" t="str">
        <f t="shared" si="499"/>
        <v>RW4</v>
      </c>
    </row>
    <row r="3038" spans="48:53" hidden="1" x14ac:dyDescent="0.2">
      <c r="AV3038" s="115" t="str">
        <f t="shared" si="498"/>
        <v>RW4RESETTLE</v>
      </c>
      <c r="AW3038" s="116" t="s">
        <v>5272</v>
      </c>
      <c r="AX3038" s="116" t="s">
        <v>5273</v>
      </c>
      <c r="AY3038" s="116" t="s">
        <v>5272</v>
      </c>
      <c r="AZ3038" s="116" t="s">
        <v>5273</v>
      </c>
      <c r="BA3038" s="116" t="str">
        <f t="shared" si="499"/>
        <v>RW4</v>
      </c>
    </row>
    <row r="3039" spans="48:53" hidden="1" x14ac:dyDescent="0.2">
      <c r="AV3039" s="115" t="str">
        <f t="shared" si="498"/>
        <v>RW4SCOTT CLINIC</v>
      </c>
      <c r="AW3039" s="116" t="s">
        <v>8619</v>
      </c>
      <c r="AX3039" s="116" t="s">
        <v>9676</v>
      </c>
      <c r="AY3039" s="116" t="s">
        <v>8619</v>
      </c>
      <c r="AZ3039" s="116" t="s">
        <v>9676</v>
      </c>
      <c r="BA3039" s="116" t="str">
        <f t="shared" si="499"/>
        <v>RW4</v>
      </c>
    </row>
    <row r="3040" spans="48:53" hidden="1" x14ac:dyDescent="0.2">
      <c r="AV3040" s="115" t="str">
        <f t="shared" si="498"/>
        <v>RW4SEFTON HEALTH RESOURCE PARK</v>
      </c>
      <c r="AW3040" s="116" t="s">
        <v>5318</v>
      </c>
      <c r="AX3040" s="116" t="s">
        <v>5319</v>
      </c>
      <c r="AY3040" s="116" t="s">
        <v>5318</v>
      </c>
      <c r="AZ3040" s="116" t="s">
        <v>5319</v>
      </c>
      <c r="BA3040" s="116" t="str">
        <f t="shared" si="499"/>
        <v>RW4</v>
      </c>
    </row>
    <row r="3041" spans="48:53" hidden="1" x14ac:dyDescent="0.2">
      <c r="AV3041" s="115" t="str">
        <f t="shared" si="498"/>
        <v>RW4SOUTH SEFTON CDT</v>
      </c>
      <c r="AW3041" s="116" t="s">
        <v>5260</v>
      </c>
      <c r="AX3041" s="116" t="s">
        <v>5261</v>
      </c>
      <c r="AY3041" s="116" t="s">
        <v>5260</v>
      </c>
      <c r="AZ3041" s="116" t="s">
        <v>5261</v>
      </c>
      <c r="BA3041" s="116" t="str">
        <f t="shared" si="499"/>
        <v>RW4</v>
      </c>
    </row>
    <row r="3042" spans="48:53" hidden="1" x14ac:dyDescent="0.2">
      <c r="AV3042" s="115" t="str">
        <f t="shared" si="498"/>
        <v>RW4SOUTH SEFTON PILOT SCHEME</v>
      </c>
      <c r="AW3042" s="116" t="s">
        <v>5270</v>
      </c>
      <c r="AX3042" s="116" t="s">
        <v>5271</v>
      </c>
      <c r="AY3042" s="116" t="s">
        <v>5270</v>
      </c>
      <c r="AZ3042" s="116" t="s">
        <v>5271</v>
      </c>
      <c r="BA3042" s="116" t="str">
        <f t="shared" si="499"/>
        <v>RW4</v>
      </c>
    </row>
    <row r="3043" spans="48:53" hidden="1" x14ac:dyDescent="0.2">
      <c r="AV3043" s="115" t="str">
        <f t="shared" si="498"/>
        <v>RW4SOUTHPORT AMI</v>
      </c>
      <c r="AW3043" s="116" t="s">
        <v>5268</v>
      </c>
      <c r="AX3043" s="116" t="s">
        <v>5269</v>
      </c>
      <c r="AY3043" s="116" t="s">
        <v>5268</v>
      </c>
      <c r="AZ3043" s="116" t="s">
        <v>5269</v>
      </c>
      <c r="BA3043" s="116" t="str">
        <f t="shared" si="499"/>
        <v>RW4</v>
      </c>
    </row>
    <row r="3044" spans="48:53" hidden="1" x14ac:dyDescent="0.2">
      <c r="AV3044" s="115" t="str">
        <f t="shared" si="498"/>
        <v>RW4SOUTHPORT CDT</v>
      </c>
      <c r="AW3044" s="116" t="s">
        <v>5262</v>
      </c>
      <c r="AX3044" s="116" t="s">
        <v>5263</v>
      </c>
      <c r="AY3044" s="116" t="s">
        <v>5262</v>
      </c>
      <c r="AZ3044" s="116" t="s">
        <v>5263</v>
      </c>
      <c r="BA3044" s="116" t="str">
        <f t="shared" si="499"/>
        <v>RW4</v>
      </c>
    </row>
    <row r="3045" spans="48:53" hidden="1" x14ac:dyDescent="0.2">
      <c r="AV3045" s="115" t="str">
        <f t="shared" si="498"/>
        <v>RW4SOUTHPORT EMI</v>
      </c>
      <c r="AW3045" s="116" t="s">
        <v>5254</v>
      </c>
      <c r="AX3045" s="116" t="s">
        <v>5255</v>
      </c>
      <c r="AY3045" s="116" t="s">
        <v>5254</v>
      </c>
      <c r="AZ3045" s="116" t="s">
        <v>5255</v>
      </c>
      <c r="BA3045" s="116" t="str">
        <f t="shared" si="499"/>
        <v>RW4</v>
      </c>
    </row>
    <row r="3046" spans="48:53" hidden="1" x14ac:dyDescent="0.2">
      <c r="AV3046" s="115" t="str">
        <f t="shared" si="498"/>
        <v>RW4VAUHALL &amp; ANFIELD CHMT</v>
      </c>
      <c r="AW3046" s="116" t="s">
        <v>5310</v>
      </c>
      <c r="AX3046" s="116" t="s">
        <v>5311</v>
      </c>
      <c r="AY3046" s="116" t="s">
        <v>5310</v>
      </c>
      <c r="AZ3046" s="116" t="s">
        <v>5311</v>
      </c>
      <c r="BA3046" s="116" t="str">
        <f t="shared" si="499"/>
        <v>RW4</v>
      </c>
    </row>
    <row r="3047" spans="48:53" hidden="1" x14ac:dyDescent="0.2">
      <c r="AV3047" s="115" t="str">
        <f t="shared" si="498"/>
        <v>RW4WATERLOO DAY HOSPITAL</v>
      </c>
      <c r="AW3047" s="116" t="s">
        <v>5302</v>
      </c>
      <c r="AX3047" s="116" t="s">
        <v>5303</v>
      </c>
      <c r="AY3047" s="116" t="s">
        <v>5302</v>
      </c>
      <c r="AZ3047" s="116" t="s">
        <v>5303</v>
      </c>
      <c r="BA3047" s="116" t="str">
        <f t="shared" si="499"/>
        <v>RW4</v>
      </c>
    </row>
    <row r="3048" spans="48:53" hidden="1" x14ac:dyDescent="0.2">
      <c r="AV3048" s="115" t="str">
        <f t="shared" si="498"/>
        <v>RW4WAVERTREE BUNGALOW</v>
      </c>
      <c r="AW3048" s="116" t="s">
        <v>8625</v>
      </c>
      <c r="AX3048" s="116" t="s">
        <v>9677</v>
      </c>
      <c r="AY3048" s="116" t="s">
        <v>8625</v>
      </c>
      <c r="AZ3048" s="116" t="s">
        <v>9677</v>
      </c>
      <c r="BA3048" s="116" t="str">
        <f t="shared" si="499"/>
        <v>RW4</v>
      </c>
    </row>
    <row r="3049" spans="48:53" hidden="1" x14ac:dyDescent="0.2">
      <c r="AV3049" s="115" t="str">
        <f t="shared" si="498"/>
        <v>RW4WINDSOR CLINIC</v>
      </c>
      <c r="AW3049" s="116" t="s">
        <v>8622</v>
      </c>
      <c r="AX3049" s="116" t="s">
        <v>9678</v>
      </c>
      <c r="AY3049" s="116" t="s">
        <v>8622</v>
      </c>
      <c r="AZ3049" s="116" t="s">
        <v>9678</v>
      </c>
      <c r="BA3049" s="116" t="str">
        <f t="shared" si="499"/>
        <v>RW4</v>
      </c>
    </row>
    <row r="3050" spans="48:53" hidden="1" x14ac:dyDescent="0.2">
      <c r="AV3050" s="115" t="str">
        <f t="shared" si="498"/>
        <v>RW4WINDSOR HOUSE</v>
      </c>
      <c r="AW3050" s="116" t="s">
        <v>8621</v>
      </c>
      <c r="AX3050" s="116" t="s">
        <v>9679</v>
      </c>
      <c r="AY3050" s="116" t="s">
        <v>8621</v>
      </c>
      <c r="AZ3050" s="116" t="s">
        <v>9679</v>
      </c>
      <c r="BA3050" s="116" t="str">
        <f t="shared" si="499"/>
        <v>RW4</v>
      </c>
    </row>
    <row r="3051" spans="48:53" hidden="1" x14ac:dyDescent="0.2">
      <c r="AV3051" s="115" t="str">
        <f t="shared" si="498"/>
        <v>RW5ACCRINGTON VICTORIA HOSPITAL</v>
      </c>
      <c r="AW3051" s="126" t="s">
        <v>5339</v>
      </c>
      <c r="AX3051" s="126" t="s">
        <v>5340</v>
      </c>
      <c r="AY3051" s="126" t="s">
        <v>5339</v>
      </c>
      <c r="AZ3051" s="126" t="s">
        <v>5340</v>
      </c>
      <c r="BA3051" s="126" t="str">
        <f t="shared" si="499"/>
        <v>RW5</v>
      </c>
    </row>
    <row r="3052" spans="48:53" hidden="1" x14ac:dyDescent="0.2">
      <c r="AV3052" s="115" t="str">
        <f t="shared" si="498"/>
        <v>RW5ALBERT VIEW</v>
      </c>
      <c r="AW3052" s="126" t="s">
        <v>5426</v>
      </c>
      <c r="AX3052" s="126" t="s">
        <v>5427</v>
      </c>
      <c r="AY3052" s="126" t="s">
        <v>5426</v>
      </c>
      <c r="AZ3052" s="126" t="s">
        <v>5427</v>
      </c>
      <c r="BA3052" s="126" t="str">
        <f t="shared" si="499"/>
        <v>RW5</v>
      </c>
    </row>
    <row r="3053" spans="48:53" hidden="1" x14ac:dyDescent="0.2">
      <c r="AV3053" s="115" t="str">
        <f t="shared" si="498"/>
        <v>RW5ALTHAM MEADOWS</v>
      </c>
      <c r="AW3053" s="126" t="s">
        <v>5421</v>
      </c>
      <c r="AX3053" s="126" t="s">
        <v>5422</v>
      </c>
      <c r="AY3053" s="126" t="s">
        <v>5421</v>
      </c>
      <c r="AZ3053" s="126" t="s">
        <v>5422</v>
      </c>
      <c r="BA3053" s="126" t="str">
        <f t="shared" si="499"/>
        <v>RW5</v>
      </c>
    </row>
    <row r="3054" spans="48:53" hidden="1" x14ac:dyDescent="0.2">
      <c r="AV3054" s="115" t="str">
        <f t="shared" si="498"/>
        <v>RW5AVENHAM HEALTH CARE</v>
      </c>
      <c r="AW3054" s="126" t="s">
        <v>5366</v>
      </c>
      <c r="AX3054" s="126" t="s">
        <v>5367</v>
      </c>
      <c r="AY3054" s="126" t="s">
        <v>5366</v>
      </c>
      <c r="AZ3054" s="126" t="s">
        <v>5367</v>
      </c>
      <c r="BA3054" s="126" t="str">
        <f t="shared" si="499"/>
        <v>RW5</v>
      </c>
    </row>
    <row r="3055" spans="48:53" hidden="1" x14ac:dyDescent="0.2">
      <c r="AV3055" s="115" t="str">
        <f t="shared" si="498"/>
        <v>RW5AVONDALE UNIT</v>
      </c>
      <c r="AW3055" s="126" t="s">
        <v>5358</v>
      </c>
      <c r="AX3055" s="126" t="s">
        <v>5359</v>
      </c>
      <c r="AY3055" s="126" t="s">
        <v>5358</v>
      </c>
      <c r="AZ3055" s="126" t="s">
        <v>5359</v>
      </c>
      <c r="BA3055" s="126" t="str">
        <f t="shared" si="499"/>
        <v>RW5</v>
      </c>
    </row>
    <row r="3056" spans="48:53" hidden="1" x14ac:dyDescent="0.2">
      <c r="AV3056" s="115" t="str">
        <f t="shared" si="498"/>
        <v>RW5BLACKPOOL VICTORIA HOSPITAL</v>
      </c>
      <c r="AW3056" s="126" t="s">
        <v>5383</v>
      </c>
      <c r="AX3056" s="126" t="s">
        <v>5384</v>
      </c>
      <c r="AY3056" s="126" t="s">
        <v>5383</v>
      </c>
      <c r="AZ3056" s="126" t="s">
        <v>5384</v>
      </c>
      <c r="BA3056" s="126" t="str">
        <f t="shared" si="499"/>
        <v>RW5</v>
      </c>
    </row>
    <row r="3057" spans="48:53" hidden="1" x14ac:dyDescent="0.2">
      <c r="AV3057" s="115" t="str">
        <f t="shared" si="498"/>
        <v>RW5BRIER CRESCENT</v>
      </c>
      <c r="AW3057" s="126" t="s">
        <v>5344</v>
      </c>
      <c r="AX3057" s="126" t="s">
        <v>5345</v>
      </c>
      <c r="AY3057" s="126" t="s">
        <v>5344</v>
      </c>
      <c r="AZ3057" s="126" t="s">
        <v>5345</v>
      </c>
      <c r="BA3057" s="126" t="str">
        <f t="shared" si="499"/>
        <v>RW5</v>
      </c>
    </row>
    <row r="3058" spans="48:53" hidden="1" x14ac:dyDescent="0.2">
      <c r="AV3058" s="115" t="str">
        <f t="shared" si="498"/>
        <v>RW5BROOKSIDE RETIREMENT VILLAGE</v>
      </c>
      <c r="AW3058" s="126" t="s">
        <v>5356</v>
      </c>
      <c r="AX3058" s="126" t="s">
        <v>5357</v>
      </c>
      <c r="AY3058" s="126" t="s">
        <v>5356</v>
      </c>
      <c r="AZ3058" s="126" t="s">
        <v>5357</v>
      </c>
      <c r="BA3058" s="126" t="str">
        <f t="shared" si="499"/>
        <v>RW5</v>
      </c>
    </row>
    <row r="3059" spans="48:53" hidden="1" x14ac:dyDescent="0.2">
      <c r="AV3059" s="115" t="str">
        <f t="shared" si="498"/>
        <v>RW5BURNLEY GENERAL HOSPITAL</v>
      </c>
      <c r="AW3059" s="126" t="s">
        <v>5341</v>
      </c>
      <c r="AX3059" s="126" t="s">
        <v>5342</v>
      </c>
      <c r="AY3059" s="126" t="s">
        <v>5341</v>
      </c>
      <c r="AZ3059" s="126" t="s">
        <v>5342</v>
      </c>
      <c r="BA3059" s="126" t="str">
        <f t="shared" si="499"/>
        <v>RW5</v>
      </c>
    </row>
    <row r="3060" spans="48:53" hidden="1" x14ac:dyDescent="0.2">
      <c r="AV3060" s="115" t="str">
        <f t="shared" si="498"/>
        <v>RW5BURNLEY WOOD</v>
      </c>
      <c r="AW3060" s="126" t="s">
        <v>5348</v>
      </c>
      <c r="AX3060" s="126" t="s">
        <v>5349</v>
      </c>
      <c r="AY3060" s="126" t="s">
        <v>5348</v>
      </c>
      <c r="AZ3060" s="126" t="s">
        <v>5349</v>
      </c>
      <c r="BA3060" s="126" t="str">
        <f t="shared" si="499"/>
        <v>RW5</v>
      </c>
    </row>
    <row r="3061" spans="48:53" hidden="1" x14ac:dyDescent="0.2">
      <c r="AV3061" s="115" t="str">
        <f t="shared" si="498"/>
        <v>RW5CAMDEN PLACE</v>
      </c>
      <c r="AW3061" s="126" t="s">
        <v>5364</v>
      </c>
      <c r="AX3061" s="126" t="s">
        <v>5365</v>
      </c>
      <c r="AY3061" s="126" t="s">
        <v>5364</v>
      </c>
      <c r="AZ3061" s="126" t="s">
        <v>5365</v>
      </c>
      <c r="BA3061" s="126" t="str">
        <f t="shared" si="499"/>
        <v>RW5</v>
      </c>
    </row>
    <row r="3062" spans="48:53" hidden="1" x14ac:dyDescent="0.2">
      <c r="AV3062" s="115" t="str">
        <f t="shared" si="498"/>
        <v>RW5CANAL WALK</v>
      </c>
      <c r="AW3062" s="126" t="s">
        <v>5394</v>
      </c>
      <c r="AX3062" s="126" t="s">
        <v>5395</v>
      </c>
      <c r="AY3062" s="126" t="s">
        <v>5394</v>
      </c>
      <c r="AZ3062" s="126" t="s">
        <v>5395</v>
      </c>
      <c r="BA3062" s="126" t="str">
        <f t="shared" si="499"/>
        <v>RW5</v>
      </c>
    </row>
    <row r="3063" spans="48:53" hidden="1" x14ac:dyDescent="0.2">
      <c r="AV3063" s="115" t="str">
        <f t="shared" si="498"/>
        <v>RW5CENTRAL LANCS MAS</v>
      </c>
      <c r="AW3063" s="126" t="s">
        <v>5442</v>
      </c>
      <c r="AX3063" s="126" t="s">
        <v>5443</v>
      </c>
      <c r="AY3063" s="126" t="s">
        <v>5442</v>
      </c>
      <c r="AZ3063" s="126" t="s">
        <v>5443</v>
      </c>
      <c r="BA3063" s="126" t="str">
        <f t="shared" si="499"/>
        <v>RW5</v>
      </c>
    </row>
    <row r="3064" spans="48:53" hidden="1" x14ac:dyDescent="0.2">
      <c r="AV3064" s="115" t="str">
        <f t="shared" si="498"/>
        <v>RW5CHARNLEY FOLD</v>
      </c>
      <c r="AW3064" s="126" t="s">
        <v>5436</v>
      </c>
      <c r="AX3064" s="126" t="s">
        <v>5437</v>
      </c>
      <c r="AY3064" s="126" t="s">
        <v>5436</v>
      </c>
      <c r="AZ3064" s="126" t="s">
        <v>5437</v>
      </c>
      <c r="BA3064" s="126" t="str">
        <f t="shared" si="499"/>
        <v>RW5</v>
      </c>
    </row>
    <row r="3065" spans="48:53" hidden="1" x14ac:dyDescent="0.2">
      <c r="AV3065" s="115" t="str">
        <f t="shared" ref="AV3065:AV3128" si="500">CONCATENATE(LEFT(AW3065, 3),AX3065)</f>
        <v>RW5CHILDREN'S UNIT</v>
      </c>
      <c r="AW3065" s="126" t="s">
        <v>5407</v>
      </c>
      <c r="AX3065" s="126" t="s">
        <v>5408</v>
      </c>
      <c r="AY3065" s="126" t="s">
        <v>5407</v>
      </c>
      <c r="AZ3065" s="126" t="s">
        <v>5408</v>
      </c>
      <c r="BA3065" s="126" t="str">
        <f t="shared" ref="BA3065:BA3128" si="501">LEFT(AY3065,3)</f>
        <v>RW5</v>
      </c>
    </row>
    <row r="3066" spans="48:53" hidden="1" x14ac:dyDescent="0.2">
      <c r="AV3066" s="115" t="str">
        <f t="shared" si="500"/>
        <v>RW5CHORLEY &amp; SOUTH RIBBLE CCTT</v>
      </c>
      <c r="AW3066" s="126" t="s">
        <v>5446</v>
      </c>
      <c r="AX3066" s="126" t="s">
        <v>5447</v>
      </c>
      <c r="AY3066" s="126" t="s">
        <v>5446</v>
      </c>
      <c r="AZ3066" s="126" t="s">
        <v>5447</v>
      </c>
      <c r="BA3066" s="126" t="str">
        <f t="shared" si="501"/>
        <v>RW5</v>
      </c>
    </row>
    <row r="3067" spans="48:53" hidden="1" x14ac:dyDescent="0.2">
      <c r="AV3067" s="115" t="str">
        <f t="shared" si="500"/>
        <v>RW5CHORLEY &amp; SOUTH RIBBLE CCTT</v>
      </c>
      <c r="AW3067" s="126" t="s">
        <v>5448</v>
      </c>
      <c r="AX3067" s="126" t="s">
        <v>5447</v>
      </c>
      <c r="AY3067" s="126" t="s">
        <v>5448</v>
      </c>
      <c r="AZ3067" s="126" t="s">
        <v>5447</v>
      </c>
      <c r="BA3067" s="126" t="str">
        <f t="shared" si="501"/>
        <v>RW5</v>
      </c>
    </row>
    <row r="3068" spans="48:53" hidden="1" x14ac:dyDescent="0.2">
      <c r="AV3068" s="115" t="str">
        <f t="shared" si="500"/>
        <v>RW5CHORLEY AND SOUTH RIBBLE HOSPITAL</v>
      </c>
      <c r="AW3068" s="126" t="s">
        <v>5350</v>
      </c>
      <c r="AX3068" s="126" t="s">
        <v>5351</v>
      </c>
      <c r="AY3068" s="126" t="s">
        <v>5350</v>
      </c>
      <c r="AZ3068" s="126" t="s">
        <v>5351</v>
      </c>
      <c r="BA3068" s="126" t="str">
        <f t="shared" si="501"/>
        <v>RW5</v>
      </c>
    </row>
    <row r="3069" spans="48:53" hidden="1" x14ac:dyDescent="0.2">
      <c r="AV3069" s="115" t="str">
        <f t="shared" si="500"/>
        <v>RW5CMP BUILDING</v>
      </c>
      <c r="AW3069" s="126" t="s">
        <v>5438</v>
      </c>
      <c r="AX3069" s="126" t="s">
        <v>5439</v>
      </c>
      <c r="AY3069" s="126" t="s">
        <v>5438</v>
      </c>
      <c r="AZ3069" s="126" t="s">
        <v>5439</v>
      </c>
      <c r="BA3069" s="126" t="str">
        <f t="shared" si="501"/>
        <v>RW5</v>
      </c>
    </row>
    <row r="3070" spans="48:53" hidden="1" x14ac:dyDescent="0.2">
      <c r="AV3070" s="115" t="str">
        <f t="shared" si="500"/>
        <v>RW5DEANSGATE</v>
      </c>
      <c r="AW3070" s="126" t="s">
        <v>5409</v>
      </c>
      <c r="AX3070" s="126" t="s">
        <v>5410</v>
      </c>
      <c r="AY3070" s="126" t="s">
        <v>5409</v>
      </c>
      <c r="AZ3070" s="126" t="s">
        <v>5410</v>
      </c>
      <c r="BA3070" s="126" t="str">
        <f t="shared" si="501"/>
        <v>RW5</v>
      </c>
    </row>
    <row r="3071" spans="48:53" hidden="1" x14ac:dyDescent="0.2">
      <c r="AV3071" s="115" t="str">
        <f t="shared" si="500"/>
        <v>RW5DOB BRIDGE COTTAGE</v>
      </c>
      <c r="AW3071" s="126" t="s">
        <v>5374</v>
      </c>
      <c r="AX3071" s="126" t="s">
        <v>5375</v>
      </c>
      <c r="AY3071" s="126" t="s">
        <v>5374</v>
      </c>
      <c r="AZ3071" s="126" t="s">
        <v>5375</v>
      </c>
      <c r="BA3071" s="126" t="str">
        <f t="shared" si="501"/>
        <v>RW5</v>
      </c>
    </row>
    <row r="3072" spans="48:53" hidden="1" x14ac:dyDescent="0.2">
      <c r="AV3072" s="115" t="str">
        <f t="shared" si="500"/>
        <v>RW5EAST BARN</v>
      </c>
      <c r="AW3072" s="126" t="s">
        <v>5417</v>
      </c>
      <c r="AX3072" s="126" t="s">
        <v>5418</v>
      </c>
      <c r="AY3072" s="126" t="s">
        <v>5417</v>
      </c>
      <c r="AZ3072" s="126" t="s">
        <v>5418</v>
      </c>
      <c r="BA3072" s="126" t="str">
        <f t="shared" si="501"/>
        <v>RW5</v>
      </c>
    </row>
    <row r="3073" spans="48:53" hidden="1" x14ac:dyDescent="0.2">
      <c r="AV3073" s="115" t="str">
        <f t="shared" si="500"/>
        <v>RW5EAST LANCS EDS</v>
      </c>
      <c r="AW3073" s="126" t="s">
        <v>5449</v>
      </c>
      <c r="AX3073" s="126" t="s">
        <v>5450</v>
      </c>
      <c r="AY3073" s="126" t="s">
        <v>5449</v>
      </c>
      <c r="AZ3073" s="126" t="s">
        <v>5450</v>
      </c>
      <c r="BA3073" s="126" t="str">
        <f t="shared" si="501"/>
        <v>RW5</v>
      </c>
    </row>
    <row r="3074" spans="48:53" hidden="1" x14ac:dyDescent="0.2">
      <c r="AV3074" s="115" t="str">
        <f t="shared" si="500"/>
        <v>RW5EAST LANCS SPOA</v>
      </c>
      <c r="AW3074" s="126" t="s">
        <v>5440</v>
      </c>
      <c r="AX3074" s="126" t="s">
        <v>5441</v>
      </c>
      <c r="AY3074" s="126" t="s">
        <v>5440</v>
      </c>
      <c r="AZ3074" s="126" t="s">
        <v>5441</v>
      </c>
      <c r="BA3074" s="126" t="str">
        <f t="shared" si="501"/>
        <v>RW5</v>
      </c>
    </row>
    <row r="3075" spans="48:53" hidden="1" x14ac:dyDescent="0.2">
      <c r="AV3075" s="115" t="str">
        <f t="shared" si="500"/>
        <v>RW5FLEETWOOD HOSPITAL</v>
      </c>
      <c r="AW3075" s="126" t="s">
        <v>5379</v>
      </c>
      <c r="AX3075" s="126" t="s">
        <v>5380</v>
      </c>
      <c r="AY3075" s="126" t="s">
        <v>5379</v>
      </c>
      <c r="AZ3075" s="126" t="s">
        <v>5380</v>
      </c>
      <c r="BA3075" s="126" t="str">
        <f t="shared" si="501"/>
        <v>RW5</v>
      </c>
    </row>
    <row r="3076" spans="48:53" hidden="1" x14ac:dyDescent="0.2">
      <c r="AV3076" s="115" t="str">
        <f t="shared" si="500"/>
        <v>RW5GREY GABLES COTTAGE</v>
      </c>
      <c r="AW3076" s="126" t="s">
        <v>5385</v>
      </c>
      <c r="AX3076" s="126" t="s">
        <v>5386</v>
      </c>
      <c r="AY3076" s="126" t="s">
        <v>5385</v>
      </c>
      <c r="AZ3076" s="126" t="s">
        <v>5386</v>
      </c>
      <c r="BA3076" s="126" t="str">
        <f t="shared" si="501"/>
        <v>RW5</v>
      </c>
    </row>
    <row r="3077" spans="48:53" hidden="1" x14ac:dyDescent="0.2">
      <c r="AV3077" s="115" t="str">
        <f t="shared" si="500"/>
        <v>RW5GUILD PARK</v>
      </c>
      <c r="AW3077" s="126" t="s">
        <v>5370</v>
      </c>
      <c r="AX3077" s="126" t="s">
        <v>5371</v>
      </c>
      <c r="AY3077" s="126" t="s">
        <v>5370</v>
      </c>
      <c r="AZ3077" s="126" t="s">
        <v>5371</v>
      </c>
      <c r="BA3077" s="126" t="str">
        <f t="shared" si="501"/>
        <v>RW5</v>
      </c>
    </row>
    <row r="3078" spans="48:53" hidden="1" x14ac:dyDescent="0.2">
      <c r="AV3078" s="115" t="str">
        <f t="shared" si="500"/>
        <v>RW5LEARNING DIFFICULTIES (CHORLEY &amp; SOUTH RIBBLE DISTRICT GENERAL HOSPITAL)</v>
      </c>
      <c r="AW3078" s="126" t="s">
        <v>5387</v>
      </c>
      <c r="AX3078" s="126" t="s">
        <v>5388</v>
      </c>
      <c r="AY3078" s="126" t="s">
        <v>5387</v>
      </c>
      <c r="AZ3078" s="126" t="s">
        <v>5388</v>
      </c>
      <c r="BA3078" s="126" t="str">
        <f t="shared" si="501"/>
        <v>RW5</v>
      </c>
    </row>
    <row r="3079" spans="48:53" hidden="1" x14ac:dyDescent="0.2">
      <c r="AV3079" s="115" t="str">
        <f t="shared" si="500"/>
        <v>RW5LONGRIDGE COMMUNITY HOSPITAL</v>
      </c>
      <c r="AW3079" s="126" t="s">
        <v>5333</v>
      </c>
      <c r="AX3079" s="126" t="s">
        <v>5334</v>
      </c>
      <c r="AY3079" s="126" t="s">
        <v>5333</v>
      </c>
      <c r="AZ3079" s="126" t="s">
        <v>5334</v>
      </c>
      <c r="BA3079" s="126" t="str">
        <f t="shared" si="501"/>
        <v>RW5</v>
      </c>
    </row>
    <row r="3080" spans="48:53" hidden="1" x14ac:dyDescent="0.2">
      <c r="AV3080" s="115" t="str">
        <f t="shared" si="500"/>
        <v>RW5LOWER PRIORY HALL DAY HOSPITAL</v>
      </c>
      <c r="AW3080" s="126" t="s">
        <v>5411</v>
      </c>
      <c r="AX3080" s="126" t="s">
        <v>5412</v>
      </c>
      <c r="AY3080" s="126" t="s">
        <v>5411</v>
      </c>
      <c r="AZ3080" s="126" t="s">
        <v>5412</v>
      </c>
      <c r="BA3080" s="126" t="str">
        <f t="shared" si="501"/>
        <v>RW5</v>
      </c>
    </row>
    <row r="3081" spans="48:53" hidden="1" x14ac:dyDescent="0.2">
      <c r="AV3081" s="115" t="str">
        <f t="shared" si="500"/>
        <v>RW5LYTHAM HOSPITAL</v>
      </c>
      <c r="AW3081" s="126" t="s">
        <v>5381</v>
      </c>
      <c r="AX3081" s="126" t="s">
        <v>5382</v>
      </c>
      <c r="AY3081" s="126" t="s">
        <v>5381</v>
      </c>
      <c r="AZ3081" s="126" t="s">
        <v>5382</v>
      </c>
      <c r="BA3081" s="126" t="str">
        <f t="shared" si="501"/>
        <v>RW5</v>
      </c>
    </row>
    <row r="3082" spans="48:53" hidden="1" x14ac:dyDescent="0.2">
      <c r="AV3082" s="115" t="str">
        <f t="shared" si="500"/>
        <v>RW5MAKING SPACE</v>
      </c>
      <c r="AW3082" s="126" t="s">
        <v>5413</v>
      </c>
      <c r="AX3082" s="126" t="s">
        <v>5414</v>
      </c>
      <c r="AY3082" s="126" t="s">
        <v>5413</v>
      </c>
      <c r="AZ3082" s="126" t="s">
        <v>5414</v>
      </c>
      <c r="BA3082" s="126" t="str">
        <f t="shared" si="501"/>
        <v>RW5</v>
      </c>
    </row>
    <row r="3083" spans="48:53" hidden="1" x14ac:dyDescent="0.2">
      <c r="AV3083" s="115" t="str">
        <f t="shared" si="500"/>
        <v>RW5MEADOWBANK NURSING AND RESIDENTIAL HOME</v>
      </c>
      <c r="AW3083" s="126" t="s">
        <v>5352</v>
      </c>
      <c r="AX3083" s="126" t="s">
        <v>5353</v>
      </c>
      <c r="AY3083" s="126" t="s">
        <v>5352</v>
      </c>
      <c r="AZ3083" s="126" t="s">
        <v>5353</v>
      </c>
      <c r="BA3083" s="126" t="str">
        <f t="shared" si="501"/>
        <v>RW5</v>
      </c>
    </row>
    <row r="3084" spans="48:53" hidden="1" x14ac:dyDescent="0.2">
      <c r="AV3084" s="115" t="str">
        <f t="shared" si="500"/>
        <v>RW5MOSS VIEW CONTINUING CARE UNIT</v>
      </c>
      <c r="AW3084" s="126" t="s">
        <v>5423</v>
      </c>
      <c r="AX3084" s="126" t="s">
        <v>5424</v>
      </c>
      <c r="AY3084" s="126" t="s">
        <v>5423</v>
      </c>
      <c r="AZ3084" s="126" t="s">
        <v>5424</v>
      </c>
      <c r="BA3084" s="126" t="str">
        <f t="shared" si="501"/>
        <v>RW5</v>
      </c>
    </row>
    <row r="3085" spans="48:53" hidden="1" x14ac:dyDescent="0.2">
      <c r="AV3085" s="115" t="str">
        <f t="shared" si="500"/>
        <v>RW5NHS BLACKPOOL</v>
      </c>
      <c r="AW3085" s="126" t="s">
        <v>5402</v>
      </c>
      <c r="AX3085" s="126" t="s">
        <v>5403</v>
      </c>
      <c r="AY3085" s="126" t="s">
        <v>5402</v>
      </c>
      <c r="AZ3085" s="126" t="s">
        <v>5403</v>
      </c>
      <c r="BA3085" s="126" t="str">
        <f t="shared" si="501"/>
        <v>RW5</v>
      </c>
    </row>
    <row r="3086" spans="48:53" hidden="1" x14ac:dyDescent="0.2">
      <c r="AV3086" s="115" t="str">
        <f t="shared" si="500"/>
        <v>RW5NICKY NOOK</v>
      </c>
      <c r="AW3086" s="126" t="s">
        <v>5354</v>
      </c>
      <c r="AX3086" s="126" t="s">
        <v>5355</v>
      </c>
      <c r="AY3086" s="126" t="s">
        <v>5354</v>
      </c>
      <c r="AZ3086" s="126" t="s">
        <v>5355</v>
      </c>
      <c r="BA3086" s="126" t="str">
        <f t="shared" si="501"/>
        <v>RW5</v>
      </c>
    </row>
    <row r="3087" spans="48:53" hidden="1" x14ac:dyDescent="0.2">
      <c r="AV3087" s="115" t="str">
        <f t="shared" si="500"/>
        <v>RW5NORTH BARN</v>
      </c>
      <c r="AW3087" s="126" t="s">
        <v>5419</v>
      </c>
      <c r="AX3087" s="126" t="s">
        <v>5420</v>
      </c>
      <c r="AY3087" s="126" t="s">
        <v>5419</v>
      </c>
      <c r="AZ3087" s="126" t="s">
        <v>5420</v>
      </c>
      <c r="BA3087" s="126" t="str">
        <f t="shared" si="501"/>
        <v>RW5</v>
      </c>
    </row>
    <row r="3088" spans="48:53" hidden="1" x14ac:dyDescent="0.2">
      <c r="AV3088" s="115" t="str">
        <f t="shared" si="500"/>
        <v>RW5OAKLANDS</v>
      </c>
      <c r="AW3088" s="126" t="s">
        <v>5425</v>
      </c>
      <c r="AX3088" s="126" t="s">
        <v>1894</v>
      </c>
      <c r="AY3088" s="126" t="s">
        <v>5425</v>
      </c>
      <c r="AZ3088" s="126" t="s">
        <v>1894</v>
      </c>
      <c r="BA3088" s="126" t="str">
        <f t="shared" si="501"/>
        <v>RW5</v>
      </c>
    </row>
    <row r="3089" spans="48:53" hidden="1" x14ac:dyDescent="0.2">
      <c r="AV3089" s="115" t="str">
        <f t="shared" si="500"/>
        <v>RW5ORMSKIRK AND DISTRICT GENERAL HOSPITAL</v>
      </c>
      <c r="AW3089" s="126" t="s">
        <v>5372</v>
      </c>
      <c r="AX3089" s="126" t="s">
        <v>5373</v>
      </c>
      <c r="AY3089" s="126" t="s">
        <v>5372</v>
      </c>
      <c r="AZ3089" s="126" t="s">
        <v>5373</v>
      </c>
      <c r="BA3089" s="126" t="str">
        <f t="shared" si="501"/>
        <v>RW5</v>
      </c>
    </row>
    <row r="3090" spans="48:53" hidden="1" x14ac:dyDescent="0.2">
      <c r="AV3090" s="115" t="str">
        <f t="shared" si="500"/>
        <v>RW5ORMSKIRK CCTT</v>
      </c>
      <c r="AW3090" s="126" t="s">
        <v>5444</v>
      </c>
      <c r="AX3090" s="126" t="s">
        <v>5445</v>
      </c>
      <c r="AY3090" s="126" t="s">
        <v>5444</v>
      </c>
      <c r="AZ3090" s="126" t="s">
        <v>5445</v>
      </c>
      <c r="BA3090" s="126" t="str">
        <f t="shared" si="501"/>
        <v>RW5</v>
      </c>
    </row>
    <row r="3091" spans="48:53" hidden="1" x14ac:dyDescent="0.2">
      <c r="AV3091" s="115" t="str">
        <f t="shared" si="500"/>
        <v>RW5OXFORD ANNEXE</v>
      </c>
      <c r="AW3091" s="126" t="s">
        <v>5390</v>
      </c>
      <c r="AX3091" s="126" t="s">
        <v>5391</v>
      </c>
      <c r="AY3091" s="126" t="s">
        <v>5390</v>
      </c>
      <c r="AZ3091" s="126" t="s">
        <v>5391</v>
      </c>
      <c r="BA3091" s="126" t="str">
        <f t="shared" si="501"/>
        <v>RW5</v>
      </c>
    </row>
    <row r="3092" spans="48:53" hidden="1" x14ac:dyDescent="0.2">
      <c r="AV3092" s="115" t="str">
        <f t="shared" si="500"/>
        <v>RW5PARKWOOD HOSPITAL</v>
      </c>
      <c r="AW3092" s="126" t="s">
        <v>5377</v>
      </c>
      <c r="AX3092" s="126" t="s">
        <v>5378</v>
      </c>
      <c r="AY3092" s="126" t="s">
        <v>5377</v>
      </c>
      <c r="AZ3092" s="126" t="s">
        <v>5378</v>
      </c>
      <c r="BA3092" s="126" t="str">
        <f t="shared" si="501"/>
        <v>RW5</v>
      </c>
    </row>
    <row r="3093" spans="48:53" hidden="1" x14ac:dyDescent="0.2">
      <c r="AV3093" s="115" t="str">
        <f t="shared" si="500"/>
        <v>RW5PRESTON HEALTHPORT</v>
      </c>
      <c r="AW3093" s="126" t="s">
        <v>5392</v>
      </c>
      <c r="AX3093" s="126" t="s">
        <v>5393</v>
      </c>
      <c r="AY3093" s="126" t="s">
        <v>5392</v>
      </c>
      <c r="AZ3093" s="126" t="s">
        <v>5393</v>
      </c>
      <c r="BA3093" s="126" t="str">
        <f t="shared" si="501"/>
        <v>RW5</v>
      </c>
    </row>
    <row r="3094" spans="48:53" hidden="1" x14ac:dyDescent="0.2">
      <c r="AV3094" s="115" t="str">
        <f t="shared" si="500"/>
        <v>RW5PRESTON PRISON</v>
      </c>
      <c r="AW3094" s="126" t="s">
        <v>8560</v>
      </c>
      <c r="AX3094" s="126" t="s">
        <v>9680</v>
      </c>
      <c r="AY3094" s="126" t="s">
        <v>8560</v>
      </c>
      <c r="AZ3094" s="126" t="s">
        <v>9680</v>
      </c>
      <c r="BA3094" s="126" t="str">
        <f t="shared" si="501"/>
        <v>RW5</v>
      </c>
    </row>
    <row r="3095" spans="48:53" hidden="1" x14ac:dyDescent="0.2">
      <c r="AV3095" s="115" t="str">
        <f t="shared" si="500"/>
        <v>RW5QUAYSIDE</v>
      </c>
      <c r="AW3095" s="126" t="s">
        <v>5434</v>
      </c>
      <c r="AX3095" s="126" t="s">
        <v>5435</v>
      </c>
      <c r="AY3095" s="126" t="s">
        <v>5434</v>
      </c>
      <c r="AZ3095" s="126" t="s">
        <v>5435</v>
      </c>
      <c r="BA3095" s="126" t="str">
        <f t="shared" si="501"/>
        <v>RW5</v>
      </c>
    </row>
    <row r="3096" spans="48:53" hidden="1" x14ac:dyDescent="0.2">
      <c r="AV3096" s="115" t="str">
        <f t="shared" si="500"/>
        <v>RW5QUEEN VICTORIA HOSPITAL</v>
      </c>
      <c r="AW3096" s="126" t="s">
        <v>5406</v>
      </c>
      <c r="AX3096" s="126" t="s">
        <v>2829</v>
      </c>
      <c r="AY3096" s="126" t="s">
        <v>5406</v>
      </c>
      <c r="AZ3096" s="126" t="s">
        <v>2829</v>
      </c>
      <c r="BA3096" s="126" t="str">
        <f t="shared" si="501"/>
        <v>RW5</v>
      </c>
    </row>
    <row r="3097" spans="48:53" hidden="1" x14ac:dyDescent="0.2">
      <c r="AV3097" s="115" t="str">
        <f t="shared" si="500"/>
        <v>RW5REGATTA PLACE</v>
      </c>
      <c r="AW3097" s="126" t="s">
        <v>5432</v>
      </c>
      <c r="AX3097" s="126" t="s">
        <v>5433</v>
      </c>
      <c r="AY3097" s="126" t="s">
        <v>5432</v>
      </c>
      <c r="AZ3097" s="126" t="s">
        <v>5433</v>
      </c>
      <c r="BA3097" s="126" t="str">
        <f t="shared" si="501"/>
        <v>RW5</v>
      </c>
    </row>
    <row r="3098" spans="48:53" hidden="1" x14ac:dyDescent="0.2">
      <c r="AV3098" s="115" t="str">
        <f t="shared" si="500"/>
        <v>RW5RIBBLETON HOSPITAL</v>
      </c>
      <c r="AW3098" s="126" t="s">
        <v>5362</v>
      </c>
      <c r="AX3098" s="126" t="s">
        <v>5363</v>
      </c>
      <c r="AY3098" s="126" t="s">
        <v>5362</v>
      </c>
      <c r="AZ3098" s="126" t="s">
        <v>5363</v>
      </c>
      <c r="BA3098" s="126" t="str">
        <f t="shared" si="501"/>
        <v>RW5</v>
      </c>
    </row>
    <row r="3099" spans="48:53" hidden="1" x14ac:dyDescent="0.2">
      <c r="AV3099" s="115" t="str">
        <f t="shared" si="500"/>
        <v>RW5RIDGE LEA HOSPITAL</v>
      </c>
      <c r="AW3099" s="126" t="s">
        <v>5404</v>
      </c>
      <c r="AX3099" s="126" t="s">
        <v>5405</v>
      </c>
      <c r="AY3099" s="126" t="s">
        <v>5404</v>
      </c>
      <c r="AZ3099" s="126" t="s">
        <v>5405</v>
      </c>
      <c r="BA3099" s="126" t="str">
        <f t="shared" si="501"/>
        <v>RW5</v>
      </c>
    </row>
    <row r="3100" spans="48:53" hidden="1" x14ac:dyDescent="0.2">
      <c r="AV3100" s="115" t="str">
        <f t="shared" si="500"/>
        <v>RW5ROSSENDALE HOSPITAL</v>
      </c>
      <c r="AW3100" s="126" t="s">
        <v>5346</v>
      </c>
      <c r="AX3100" s="126" t="s">
        <v>5347</v>
      </c>
      <c r="AY3100" s="126" t="s">
        <v>5346</v>
      </c>
      <c r="AZ3100" s="126" t="s">
        <v>5347</v>
      </c>
      <c r="BA3100" s="126" t="str">
        <f t="shared" si="501"/>
        <v>RW5</v>
      </c>
    </row>
    <row r="3101" spans="48:53" hidden="1" x14ac:dyDescent="0.2">
      <c r="AV3101" s="115" t="str">
        <f t="shared" si="500"/>
        <v>RW5ROYAL BLACKBURN HOSPITAL</v>
      </c>
      <c r="AW3101" s="126" t="s">
        <v>5325</v>
      </c>
      <c r="AX3101" s="126" t="s">
        <v>5326</v>
      </c>
      <c r="AY3101" s="126" t="s">
        <v>5325</v>
      </c>
      <c r="AZ3101" s="126" t="s">
        <v>5326</v>
      </c>
      <c r="BA3101" s="126" t="str">
        <f t="shared" si="501"/>
        <v>RW5</v>
      </c>
    </row>
    <row r="3102" spans="48:53" hidden="1" x14ac:dyDescent="0.2">
      <c r="AV3102" s="115" t="str">
        <f t="shared" si="500"/>
        <v>RW5ROYAL LANCASTER INFIRMARY</v>
      </c>
      <c r="AW3102" s="126" t="s">
        <v>5415</v>
      </c>
      <c r="AX3102" s="126" t="s">
        <v>5416</v>
      </c>
      <c r="AY3102" s="126" t="s">
        <v>5415</v>
      </c>
      <c r="AZ3102" s="126" t="s">
        <v>5416</v>
      </c>
      <c r="BA3102" s="126" t="str">
        <f t="shared" si="501"/>
        <v>RW5</v>
      </c>
    </row>
    <row r="3103" spans="48:53" hidden="1" x14ac:dyDescent="0.2">
      <c r="AV3103" s="115" t="str">
        <f t="shared" si="500"/>
        <v>RW5ROYAL PRESTON HOSPITAL</v>
      </c>
      <c r="AW3103" s="126" t="s">
        <v>5360</v>
      </c>
      <c r="AX3103" s="126" t="s">
        <v>5361</v>
      </c>
      <c r="AY3103" s="126" t="s">
        <v>5360</v>
      </c>
      <c r="AZ3103" s="126" t="s">
        <v>5361</v>
      </c>
      <c r="BA3103" s="126" t="str">
        <f t="shared" si="501"/>
        <v>RW5</v>
      </c>
    </row>
    <row r="3104" spans="48:53" hidden="1" x14ac:dyDescent="0.2">
      <c r="AV3104" s="115" t="str">
        <f t="shared" si="500"/>
        <v>RW5STANDEN ENTERPRISES</v>
      </c>
      <c r="AW3104" s="126" t="s">
        <v>5428</v>
      </c>
      <c r="AX3104" s="126" t="s">
        <v>5429</v>
      </c>
      <c r="AY3104" s="126" t="s">
        <v>5428</v>
      </c>
      <c r="AZ3104" s="126" t="s">
        <v>5429</v>
      </c>
      <c r="BA3104" s="126" t="str">
        <f t="shared" si="501"/>
        <v>RW5</v>
      </c>
    </row>
    <row r="3105" spans="48:53" hidden="1" x14ac:dyDescent="0.2">
      <c r="AV3105" s="115" t="str">
        <f t="shared" si="500"/>
        <v>RW5STRAWBERRY BANK</v>
      </c>
      <c r="AW3105" s="126" t="s">
        <v>5329</v>
      </c>
      <c r="AX3105" s="126" t="s">
        <v>5330</v>
      </c>
      <c r="AY3105" s="126" t="s">
        <v>5329</v>
      </c>
      <c r="AZ3105" s="126" t="s">
        <v>5330</v>
      </c>
      <c r="BA3105" s="126" t="str">
        <f t="shared" si="501"/>
        <v>RW5</v>
      </c>
    </row>
    <row r="3106" spans="48:53" hidden="1" x14ac:dyDescent="0.2">
      <c r="AV3106" s="115" t="str">
        <f t="shared" si="500"/>
        <v>RW5THE BRIDGE</v>
      </c>
      <c r="AW3106" s="126" t="s">
        <v>5389</v>
      </c>
      <c r="AX3106" s="126" t="s">
        <v>3189</v>
      </c>
      <c r="AY3106" s="126" t="s">
        <v>5389</v>
      </c>
      <c r="AZ3106" s="126" t="s">
        <v>3189</v>
      </c>
      <c r="BA3106" s="126" t="str">
        <f t="shared" si="501"/>
        <v>RW5</v>
      </c>
    </row>
    <row r="3107" spans="48:53" hidden="1" x14ac:dyDescent="0.2">
      <c r="AV3107" s="115" t="str">
        <f t="shared" si="500"/>
        <v>RW5THE COTTAGES</v>
      </c>
      <c r="AW3107" s="126" t="s">
        <v>5368</v>
      </c>
      <c r="AX3107" s="126" t="s">
        <v>5369</v>
      </c>
      <c r="AY3107" s="126" t="s">
        <v>5368</v>
      </c>
      <c r="AZ3107" s="126" t="s">
        <v>5369</v>
      </c>
      <c r="BA3107" s="126" t="str">
        <f t="shared" si="501"/>
        <v>RW5</v>
      </c>
    </row>
    <row r="3108" spans="48:53" hidden="1" x14ac:dyDescent="0.2">
      <c r="AV3108" s="115" t="str">
        <f t="shared" si="500"/>
        <v>RW5THE HARBOUR</v>
      </c>
      <c r="AW3108" t="s">
        <v>10050</v>
      </c>
      <c r="AX3108" t="s">
        <v>10051</v>
      </c>
      <c r="AY3108" t="s">
        <v>10050</v>
      </c>
      <c r="AZ3108" t="s">
        <v>10051</v>
      </c>
      <c r="BA3108" s="126" t="str">
        <f t="shared" si="501"/>
        <v>RW5</v>
      </c>
    </row>
    <row r="3109" spans="48:53" hidden="1" x14ac:dyDescent="0.2">
      <c r="AV3109" s="115" t="str">
        <f t="shared" si="500"/>
        <v>RW5THE JUNCTION</v>
      </c>
      <c r="AW3109" s="126" t="s">
        <v>5407</v>
      </c>
      <c r="AX3109" s="126" t="s">
        <v>2975</v>
      </c>
      <c r="AY3109" s="126" t="s">
        <v>5407</v>
      </c>
      <c r="AZ3109" s="126" t="s">
        <v>2975</v>
      </c>
      <c r="BA3109" s="126" t="str">
        <f t="shared" si="501"/>
        <v>RW5</v>
      </c>
    </row>
    <row r="3110" spans="48:53" hidden="1" x14ac:dyDescent="0.2">
      <c r="AV3110" s="115" t="str">
        <f t="shared" si="500"/>
        <v>RW5THE MISSION</v>
      </c>
      <c r="AW3110" s="126" t="s">
        <v>5331</v>
      </c>
      <c r="AX3110" s="126" t="s">
        <v>5332</v>
      </c>
      <c r="AY3110" s="126" t="s">
        <v>5331</v>
      </c>
      <c r="AZ3110" s="126" t="s">
        <v>5332</v>
      </c>
      <c r="BA3110" s="126" t="str">
        <f t="shared" si="501"/>
        <v>RW5</v>
      </c>
    </row>
    <row r="3111" spans="48:53" hidden="1" x14ac:dyDescent="0.2">
      <c r="AV3111" s="115" t="str">
        <f t="shared" si="500"/>
        <v>RW5THE MOUNT (ACCRINGTON)</v>
      </c>
      <c r="AW3111" s="126" t="s">
        <v>5327</v>
      </c>
      <c r="AX3111" s="126" t="s">
        <v>5328</v>
      </c>
      <c r="AY3111" s="126" t="s">
        <v>5327</v>
      </c>
      <c r="AZ3111" s="126" t="s">
        <v>5328</v>
      </c>
      <c r="BA3111" s="126" t="str">
        <f t="shared" si="501"/>
        <v>RW5</v>
      </c>
    </row>
    <row r="3112" spans="48:53" hidden="1" x14ac:dyDescent="0.2">
      <c r="AV3112" s="115" t="str">
        <f t="shared" si="500"/>
        <v>RW5THE REEDS</v>
      </c>
      <c r="AW3112" s="126" t="s">
        <v>5430</v>
      </c>
      <c r="AX3112" s="126" t="s">
        <v>5431</v>
      </c>
      <c r="AY3112" s="126" t="s">
        <v>5430</v>
      </c>
      <c r="AZ3112" s="126" t="s">
        <v>5431</v>
      </c>
      <c r="BA3112" s="126" t="str">
        <f t="shared" si="501"/>
        <v>RW5</v>
      </c>
    </row>
    <row r="3113" spans="48:53" hidden="1" x14ac:dyDescent="0.2">
      <c r="AV3113" s="115" t="str">
        <f t="shared" si="500"/>
        <v>RW5THORNLEIGH</v>
      </c>
      <c r="AW3113" s="126" t="s">
        <v>5335</v>
      </c>
      <c r="AX3113" s="126" t="s">
        <v>5336</v>
      </c>
      <c r="AY3113" s="126" t="s">
        <v>5335</v>
      </c>
      <c r="AZ3113" s="126" t="s">
        <v>5336</v>
      </c>
      <c r="BA3113" s="126" t="str">
        <f t="shared" si="501"/>
        <v>RW5</v>
      </c>
    </row>
    <row r="3114" spans="48:53" hidden="1" x14ac:dyDescent="0.2">
      <c r="AV3114" s="115" t="str">
        <f t="shared" si="500"/>
        <v>RW5UNIT 13</v>
      </c>
      <c r="AW3114" s="126" t="s">
        <v>5398</v>
      </c>
      <c r="AX3114" s="126" t="s">
        <v>5399</v>
      </c>
      <c r="AY3114" s="126" t="s">
        <v>5398</v>
      </c>
      <c r="AZ3114" s="126" t="s">
        <v>5399</v>
      </c>
      <c r="BA3114" s="126" t="str">
        <f t="shared" si="501"/>
        <v>RW5</v>
      </c>
    </row>
    <row r="3115" spans="48:53" hidden="1" x14ac:dyDescent="0.2">
      <c r="AV3115" s="115" t="str">
        <f t="shared" si="500"/>
        <v>RW5WESHAM PARK HOSPITAL</v>
      </c>
      <c r="AW3115" s="126" t="s">
        <v>5396</v>
      </c>
      <c r="AX3115" s="126" t="s">
        <v>5397</v>
      </c>
      <c r="AY3115" s="126" t="s">
        <v>5396</v>
      </c>
      <c r="AZ3115" s="126" t="s">
        <v>5397</v>
      </c>
      <c r="BA3115" s="126" t="str">
        <f t="shared" si="501"/>
        <v>RW5</v>
      </c>
    </row>
    <row r="3116" spans="48:53" hidden="1" x14ac:dyDescent="0.2">
      <c r="AV3116" s="115" t="str">
        <f t="shared" si="500"/>
        <v>RW5WESTGATE</v>
      </c>
      <c r="AW3116" s="126" t="s">
        <v>5343</v>
      </c>
      <c r="AX3116" s="126" t="s">
        <v>3556</v>
      </c>
      <c r="AY3116" s="126" t="s">
        <v>5343</v>
      </c>
      <c r="AZ3116" s="126" t="s">
        <v>3556</v>
      </c>
      <c r="BA3116" s="126" t="str">
        <f t="shared" si="501"/>
        <v>RW5</v>
      </c>
    </row>
    <row r="3117" spans="48:53" hidden="1" x14ac:dyDescent="0.2">
      <c r="AV3117" s="115" t="str">
        <f t="shared" si="500"/>
        <v>RW5WESTGATE</v>
      </c>
      <c r="AW3117" s="126" t="s">
        <v>5376</v>
      </c>
      <c r="AX3117" s="126" t="s">
        <v>3556</v>
      </c>
      <c r="AY3117" s="126" t="s">
        <v>5376</v>
      </c>
      <c r="AZ3117" s="126" t="s">
        <v>3556</v>
      </c>
      <c r="BA3117" s="126" t="str">
        <f t="shared" si="501"/>
        <v>RW5</v>
      </c>
    </row>
    <row r="3118" spans="48:53" hidden="1" x14ac:dyDescent="0.2">
      <c r="AV3118" s="115" t="str">
        <f t="shared" si="500"/>
        <v>RW5WESTLEIGH</v>
      </c>
      <c r="AW3118" s="126" t="s">
        <v>5337</v>
      </c>
      <c r="AX3118" s="126" t="s">
        <v>5338</v>
      </c>
      <c r="AY3118" s="126" t="s">
        <v>5337</v>
      </c>
      <c r="AZ3118" s="126" t="s">
        <v>5338</v>
      </c>
      <c r="BA3118" s="126" t="str">
        <f t="shared" si="501"/>
        <v>RW5</v>
      </c>
    </row>
    <row r="3119" spans="48:53" hidden="1" x14ac:dyDescent="0.2">
      <c r="AV3119" s="115" t="str">
        <f t="shared" si="500"/>
        <v>RW5WYRE ADS</v>
      </c>
      <c r="AW3119" s="126" t="s">
        <v>5400</v>
      </c>
      <c r="AX3119" s="126" t="s">
        <v>5401</v>
      </c>
      <c r="AY3119" s="126" t="s">
        <v>5400</v>
      </c>
      <c r="AZ3119" s="126" t="s">
        <v>5401</v>
      </c>
      <c r="BA3119" s="126" t="str">
        <f t="shared" si="501"/>
        <v>RW5</v>
      </c>
    </row>
    <row r="3120" spans="48:53" hidden="1" x14ac:dyDescent="0.2">
      <c r="AV3120" s="115" t="str">
        <f t="shared" si="500"/>
        <v>RW6BIRCH HILL HOSPITAL - RW605</v>
      </c>
      <c r="AW3120" s="126" t="s">
        <v>527</v>
      </c>
      <c r="AX3120" s="126" t="s">
        <v>10655</v>
      </c>
      <c r="AY3120" s="126" t="s">
        <v>527</v>
      </c>
      <c r="AZ3120" s="126" t="s">
        <v>9681</v>
      </c>
      <c r="BA3120" s="126" t="str">
        <f t="shared" si="501"/>
        <v>RW6</v>
      </c>
    </row>
    <row r="3121" spans="48:53" hidden="1" x14ac:dyDescent="0.2">
      <c r="AV3121" s="115" t="str">
        <f t="shared" si="500"/>
        <v>RW6BURY GENERAL HOSPITAL - RW606</v>
      </c>
      <c r="AW3121" s="126" t="s">
        <v>528</v>
      </c>
      <c r="AX3121" s="126" t="s">
        <v>10656</v>
      </c>
      <c r="AY3121" s="126" t="s">
        <v>528</v>
      </c>
      <c r="AZ3121" s="126" t="s">
        <v>9682</v>
      </c>
      <c r="BA3121" s="126" t="str">
        <f t="shared" si="501"/>
        <v>RW6</v>
      </c>
    </row>
    <row r="3122" spans="48:53" hidden="1" x14ac:dyDescent="0.2">
      <c r="AV3122" s="115" t="str">
        <f t="shared" si="500"/>
        <v>RW6FAIRFIELD GENERAL HOSPITAL - RW601</v>
      </c>
      <c r="AW3122" s="126" t="s">
        <v>529</v>
      </c>
      <c r="AX3122" s="126" t="s">
        <v>10657</v>
      </c>
      <c r="AY3122" s="126" t="s">
        <v>529</v>
      </c>
      <c r="AZ3122" s="126" t="s">
        <v>9683</v>
      </c>
      <c r="BA3122" s="126" t="str">
        <f t="shared" si="501"/>
        <v>RW6</v>
      </c>
    </row>
    <row r="3123" spans="48:53" hidden="1" x14ac:dyDescent="0.2">
      <c r="AV3123" s="115" t="str">
        <f t="shared" si="500"/>
        <v>RW6NORTH MANCHESTER GENERAL HOSPITAL - RW602</v>
      </c>
      <c r="AW3123" s="126" t="s">
        <v>530</v>
      </c>
      <c r="AX3123" s="126" t="s">
        <v>10658</v>
      </c>
      <c r="AY3123" s="126" t="s">
        <v>530</v>
      </c>
      <c r="AZ3123" s="126" t="s">
        <v>9684</v>
      </c>
      <c r="BA3123" s="126" t="str">
        <f t="shared" si="501"/>
        <v>RW6</v>
      </c>
    </row>
    <row r="3124" spans="48:53" hidden="1" x14ac:dyDescent="0.2">
      <c r="AV3124" s="115" t="str">
        <f t="shared" si="500"/>
        <v>RW6ROCHDALE INFIRMARY - RW604</v>
      </c>
      <c r="AW3124" s="126" t="s">
        <v>64</v>
      </c>
      <c r="AX3124" s="126" t="s">
        <v>10659</v>
      </c>
      <c r="AY3124" s="126" t="s">
        <v>64</v>
      </c>
      <c r="AZ3124" s="126" t="s">
        <v>9685</v>
      </c>
      <c r="BA3124" s="126" t="str">
        <f t="shared" si="501"/>
        <v>RW6</v>
      </c>
    </row>
    <row r="3125" spans="48:53" hidden="1" x14ac:dyDescent="0.2">
      <c r="AV3125" s="115" t="str">
        <f t="shared" si="500"/>
        <v>RW6ROYAL OLDHAM HOSPITAL - RW603</v>
      </c>
      <c r="AW3125" s="126" t="s">
        <v>1059</v>
      </c>
      <c r="AX3125" s="126" t="s">
        <v>10660</v>
      </c>
      <c r="AY3125" s="126" t="s">
        <v>1059</v>
      </c>
      <c r="AZ3125" s="126" t="s">
        <v>9686</v>
      </c>
      <c r="BA3125" s="126" t="str">
        <f t="shared" si="501"/>
        <v>RW6</v>
      </c>
    </row>
    <row r="3126" spans="48:53" hidden="1" x14ac:dyDescent="0.2">
      <c r="AV3126" s="115" t="str">
        <f t="shared" si="500"/>
        <v>RWABEVERLEY WESTWOOD HOSPITAL - RWA18</v>
      </c>
      <c r="AW3126" s="126" t="s">
        <v>1060</v>
      </c>
      <c r="AX3126" s="126" t="s">
        <v>10661</v>
      </c>
      <c r="AY3126" s="126" t="s">
        <v>1060</v>
      </c>
      <c r="AZ3126" s="126" t="s">
        <v>9687</v>
      </c>
      <c r="BA3126" s="126" t="str">
        <f t="shared" si="501"/>
        <v>RWA</v>
      </c>
    </row>
    <row r="3127" spans="48:53" hidden="1" x14ac:dyDescent="0.2">
      <c r="AV3127" s="115" t="str">
        <f t="shared" si="500"/>
        <v>RWACASTLE HILL HOSPITAL - RWA16</v>
      </c>
      <c r="AW3127" s="126" t="s">
        <v>1061</v>
      </c>
      <c r="AX3127" s="126" t="s">
        <v>10662</v>
      </c>
      <c r="AY3127" s="126" t="s">
        <v>1061</v>
      </c>
      <c r="AZ3127" s="126" t="s">
        <v>9688</v>
      </c>
      <c r="BA3127" s="126" t="str">
        <f t="shared" si="501"/>
        <v>RWA</v>
      </c>
    </row>
    <row r="3128" spans="48:53" hidden="1" x14ac:dyDescent="0.2">
      <c r="AV3128" s="115" t="str">
        <f t="shared" si="500"/>
        <v>RWAHULL ROYAL INFIRMARY - RWA01</v>
      </c>
      <c r="AW3128" s="126" t="s">
        <v>1062</v>
      </c>
      <c r="AX3128" s="126" t="s">
        <v>10663</v>
      </c>
      <c r="AY3128" s="126" t="s">
        <v>1062</v>
      </c>
      <c r="AZ3128" s="126" t="s">
        <v>9689</v>
      </c>
      <c r="BA3128" s="126" t="str">
        <f t="shared" si="501"/>
        <v>RWA</v>
      </c>
    </row>
    <row r="3129" spans="48:53" hidden="1" x14ac:dyDescent="0.2">
      <c r="AV3129" s="115" t="str">
        <f t="shared" ref="AV3129:AV3192" si="502">CONCATENATE(LEFT(AW3129, 3),AX3129)</f>
        <v>RWANEWINGTON HEALTHCARE CENTRE - RWA34</v>
      </c>
      <c r="AW3129" s="126" t="s">
        <v>604</v>
      </c>
      <c r="AX3129" s="126" t="s">
        <v>10664</v>
      </c>
      <c r="AY3129" s="126" t="s">
        <v>604</v>
      </c>
      <c r="AZ3129" s="126" t="s">
        <v>9690</v>
      </c>
      <c r="BA3129" s="126" t="str">
        <f t="shared" ref="BA3129:BA3192" si="503">LEFT(AY3129,3)</f>
        <v>RWA</v>
      </c>
    </row>
    <row r="3130" spans="48:53" hidden="1" x14ac:dyDescent="0.2">
      <c r="AV3130" s="115" t="str">
        <f t="shared" si="502"/>
        <v>RWASLEDMORE HOUSE - RWA33</v>
      </c>
      <c r="AW3130" s="126" t="s">
        <v>605</v>
      </c>
      <c r="AX3130" s="126" t="s">
        <v>10665</v>
      </c>
      <c r="AY3130" s="126" t="s">
        <v>605</v>
      </c>
      <c r="AZ3130" s="126" t="s">
        <v>9691</v>
      </c>
      <c r="BA3130" s="126" t="str">
        <f t="shared" si="503"/>
        <v>RWA</v>
      </c>
    </row>
    <row r="3131" spans="48:53" hidden="1" x14ac:dyDescent="0.2">
      <c r="AV3131" s="115" t="str">
        <f t="shared" si="502"/>
        <v>RWATHE ARTIFICIAL LIMB UNIT - RWA32</v>
      </c>
      <c r="AW3131" s="126" t="s">
        <v>531</v>
      </c>
      <c r="AX3131" s="126" t="s">
        <v>10666</v>
      </c>
      <c r="AY3131" s="126" t="s">
        <v>531</v>
      </c>
      <c r="AZ3131" s="126" t="s">
        <v>9692</v>
      </c>
      <c r="BA3131" s="126" t="str">
        <f t="shared" si="503"/>
        <v>RWA</v>
      </c>
    </row>
    <row r="3132" spans="48:53" hidden="1" x14ac:dyDescent="0.2">
      <c r="AV3132" s="115" t="str">
        <f t="shared" si="502"/>
        <v>RWDCOUNTY HOSPITAL LOUTH - RWDAA</v>
      </c>
      <c r="AW3132" s="126" t="s">
        <v>532</v>
      </c>
      <c r="AX3132" s="126" t="s">
        <v>10667</v>
      </c>
      <c r="AY3132" s="126" t="s">
        <v>532</v>
      </c>
      <c r="AZ3132" s="126" t="s">
        <v>9693</v>
      </c>
      <c r="BA3132" s="126" t="str">
        <f t="shared" si="503"/>
        <v>RWD</v>
      </c>
    </row>
    <row r="3133" spans="48:53" hidden="1" x14ac:dyDescent="0.2">
      <c r="AV3133" s="115" t="str">
        <f t="shared" si="502"/>
        <v>RWDGRANTHAM AND DISTRICT HOSPITAL - RWDLP</v>
      </c>
      <c r="AW3133" s="126" t="s">
        <v>533</v>
      </c>
      <c r="AX3133" s="126" t="s">
        <v>10668</v>
      </c>
      <c r="AY3133" s="126" t="s">
        <v>533</v>
      </c>
      <c r="AZ3133" s="126" t="s">
        <v>9694</v>
      </c>
      <c r="BA3133" s="126" t="str">
        <f t="shared" si="503"/>
        <v>RWD</v>
      </c>
    </row>
    <row r="3134" spans="48:53" hidden="1" x14ac:dyDescent="0.2">
      <c r="AV3134" s="115" t="str">
        <f t="shared" si="502"/>
        <v>RWDHOLBEACH HOSPITAL - RWDLK</v>
      </c>
      <c r="AW3134" s="126" t="s">
        <v>534</v>
      </c>
      <c r="AX3134" s="126" t="s">
        <v>10669</v>
      </c>
      <c r="AY3134" s="126" t="s">
        <v>534</v>
      </c>
      <c r="AZ3134" s="126" t="s">
        <v>9695</v>
      </c>
      <c r="BA3134" s="126" t="str">
        <f t="shared" si="503"/>
        <v>RWD</v>
      </c>
    </row>
    <row r="3135" spans="48:53" hidden="1" x14ac:dyDescent="0.2">
      <c r="AV3135" s="115" t="str">
        <f t="shared" si="502"/>
        <v>RWDJOHN COUPLAND HOSPITAL - RWDAS</v>
      </c>
      <c r="AW3135" s="126" t="s">
        <v>535</v>
      </c>
      <c r="AX3135" s="126" t="s">
        <v>10670</v>
      </c>
      <c r="AY3135" s="126" t="s">
        <v>535</v>
      </c>
      <c r="AZ3135" s="126" t="s">
        <v>9696</v>
      </c>
      <c r="BA3135" s="126" t="str">
        <f t="shared" si="503"/>
        <v>RWD</v>
      </c>
    </row>
    <row r="3136" spans="48:53" hidden="1" x14ac:dyDescent="0.2">
      <c r="AV3136" s="115" t="str">
        <f t="shared" si="502"/>
        <v>RWDJOHNSON HOSPITAL - RWDLD</v>
      </c>
      <c r="AW3136" s="126" t="s">
        <v>536</v>
      </c>
      <c r="AX3136" s="126" t="s">
        <v>10671</v>
      </c>
      <c r="AY3136" s="126" t="s">
        <v>536</v>
      </c>
      <c r="AZ3136" s="126" t="s">
        <v>9697</v>
      </c>
      <c r="BA3136" s="126" t="str">
        <f t="shared" si="503"/>
        <v>RWD</v>
      </c>
    </row>
    <row r="3137" spans="48:53" hidden="1" x14ac:dyDescent="0.2">
      <c r="AV3137" s="115" t="str">
        <f t="shared" si="502"/>
        <v>RWDLINCOLN COUNTY HOSPITAL - RWDDA</v>
      </c>
      <c r="AW3137" s="126" t="s">
        <v>537</v>
      </c>
      <c r="AX3137" s="126" t="s">
        <v>10672</v>
      </c>
      <c r="AY3137" s="126" t="s">
        <v>537</v>
      </c>
      <c r="AZ3137" s="126" t="s">
        <v>9698</v>
      </c>
      <c r="BA3137" s="126" t="str">
        <f t="shared" si="503"/>
        <v>RWD</v>
      </c>
    </row>
    <row r="3138" spans="48:53" hidden="1" x14ac:dyDescent="0.2">
      <c r="AV3138" s="115" t="str">
        <f t="shared" si="502"/>
        <v>RWDPILGRIM HOSPITAL - RWDLA</v>
      </c>
      <c r="AW3138" s="126" t="s">
        <v>538</v>
      </c>
      <c r="AX3138" s="126" t="s">
        <v>10673</v>
      </c>
      <c r="AY3138" s="126" t="s">
        <v>538</v>
      </c>
      <c r="AZ3138" s="126" t="s">
        <v>9699</v>
      </c>
      <c r="BA3138" s="126" t="str">
        <f t="shared" si="503"/>
        <v>RWD</v>
      </c>
    </row>
    <row r="3139" spans="48:53" hidden="1" x14ac:dyDescent="0.2">
      <c r="AV3139" s="115" t="str">
        <f t="shared" si="502"/>
        <v>RWDSKEGNESS AND DISTRICT GENERAL HOSPITAL - RWDLB</v>
      </c>
      <c r="AW3139" s="126" t="s">
        <v>539</v>
      </c>
      <c r="AX3139" s="126" t="s">
        <v>10674</v>
      </c>
      <c r="AY3139" s="126" t="s">
        <v>539</v>
      </c>
      <c r="AZ3139" s="126" t="s">
        <v>9700</v>
      </c>
      <c r="BA3139" s="126" t="str">
        <f t="shared" si="503"/>
        <v>RWD</v>
      </c>
    </row>
    <row r="3140" spans="48:53" hidden="1" x14ac:dyDescent="0.2">
      <c r="AV3140" s="115" t="str">
        <f t="shared" si="502"/>
        <v>RWDST GEORGES HOSPITAL - RWDBM</v>
      </c>
      <c r="AW3140" s="126" t="s">
        <v>540</v>
      </c>
      <c r="AX3140" s="126" t="s">
        <v>10675</v>
      </c>
      <c r="AY3140" s="126" t="s">
        <v>540</v>
      </c>
      <c r="AZ3140" s="126" t="s">
        <v>9701</v>
      </c>
      <c r="BA3140" s="126" t="str">
        <f t="shared" si="503"/>
        <v>RWD</v>
      </c>
    </row>
    <row r="3141" spans="48:53" hidden="1" x14ac:dyDescent="0.2">
      <c r="AV3141" s="115" t="str">
        <f t="shared" si="502"/>
        <v>RWDTHE JOHNSON COMMUNITY HOSPITAL - RWDXT</v>
      </c>
      <c r="AW3141" s="126" t="s">
        <v>541</v>
      </c>
      <c r="AX3141" s="126" t="s">
        <v>10676</v>
      </c>
      <c r="AY3141" s="126" t="s">
        <v>541</v>
      </c>
      <c r="AZ3141" s="126" t="s">
        <v>7322</v>
      </c>
      <c r="BA3141" s="126" t="str">
        <f t="shared" si="503"/>
        <v>RWD</v>
      </c>
    </row>
    <row r="3142" spans="48:53" hidden="1" x14ac:dyDescent="0.2">
      <c r="AV3142" s="115" t="str">
        <f t="shared" si="502"/>
        <v>RWDWELLAND HOSPITAL - RWDLC</v>
      </c>
      <c r="AW3142" s="126" t="s">
        <v>542</v>
      </c>
      <c r="AX3142" s="126" t="s">
        <v>10677</v>
      </c>
      <c r="AY3142" s="126" t="s">
        <v>542</v>
      </c>
      <c r="AZ3142" s="126" t="s">
        <v>9702</v>
      </c>
      <c r="BA3142" s="126" t="str">
        <f t="shared" si="503"/>
        <v>RWD</v>
      </c>
    </row>
    <row r="3143" spans="48:53" hidden="1" x14ac:dyDescent="0.2">
      <c r="AV3143" s="115" t="str">
        <f t="shared" si="502"/>
        <v>RWEGLENFIELD HOSPITAL - RWEAE</v>
      </c>
      <c r="AW3143" s="126" t="s">
        <v>543</v>
      </c>
      <c r="AX3143" s="126" t="s">
        <v>10678</v>
      </c>
      <c r="AY3143" s="126" t="s">
        <v>543</v>
      </c>
      <c r="AZ3143" s="126" t="s">
        <v>9703</v>
      </c>
      <c r="BA3143" s="126" t="str">
        <f t="shared" si="503"/>
        <v>RWE</v>
      </c>
    </row>
    <row r="3144" spans="48:53" hidden="1" x14ac:dyDescent="0.2">
      <c r="AV3144" s="115" t="str">
        <f t="shared" si="502"/>
        <v>RWELEICESTER GENERAL HOSPITAL - RWEAK</v>
      </c>
      <c r="AW3144" s="126" t="s">
        <v>544</v>
      </c>
      <c r="AX3144" s="126" t="s">
        <v>10679</v>
      </c>
      <c r="AY3144" s="126" t="s">
        <v>544</v>
      </c>
      <c r="AZ3144" s="126" t="s">
        <v>9704</v>
      </c>
      <c r="BA3144" s="126" t="str">
        <f t="shared" si="503"/>
        <v>RWE</v>
      </c>
    </row>
    <row r="3145" spans="48:53" hidden="1" x14ac:dyDescent="0.2">
      <c r="AV3145" s="115" t="str">
        <f t="shared" si="502"/>
        <v>RWELEICESTER ROYAL INFIRMARY - RWEAA</v>
      </c>
      <c r="AW3145" s="126" t="s">
        <v>545</v>
      </c>
      <c r="AX3145" s="126" t="s">
        <v>10680</v>
      </c>
      <c r="AY3145" s="126" t="s">
        <v>545</v>
      </c>
      <c r="AZ3145" s="126" t="s">
        <v>9705</v>
      </c>
      <c r="BA3145" s="126" t="str">
        <f t="shared" si="503"/>
        <v>RWE</v>
      </c>
    </row>
    <row r="3146" spans="48:53" hidden="1" x14ac:dyDescent="0.2">
      <c r="AV3146" s="115" t="str">
        <f t="shared" si="502"/>
        <v>RWEST MARY'S HOSPITAL - RWE10</v>
      </c>
      <c r="AW3146" s="126" t="s">
        <v>546</v>
      </c>
      <c r="AX3146" s="126" t="s">
        <v>10681</v>
      </c>
      <c r="AY3146" s="126" t="s">
        <v>546</v>
      </c>
      <c r="AZ3146" s="126" t="s">
        <v>1253</v>
      </c>
      <c r="BA3146" s="126" t="str">
        <f t="shared" si="503"/>
        <v>RWE</v>
      </c>
    </row>
    <row r="3147" spans="48:53" hidden="1" x14ac:dyDescent="0.2">
      <c r="AV3147" s="115" t="str">
        <f t="shared" si="502"/>
        <v>RWFBENENDEN HOSPITAL - RWF22</v>
      </c>
      <c r="AW3147" s="126" t="s">
        <v>547</v>
      </c>
      <c r="AX3147" s="126" t="s">
        <v>10682</v>
      </c>
      <c r="AY3147" s="126" t="s">
        <v>547</v>
      </c>
      <c r="AZ3147" s="126" t="s">
        <v>9706</v>
      </c>
      <c r="BA3147" s="126" t="str">
        <f t="shared" si="503"/>
        <v>RWF</v>
      </c>
    </row>
    <row r="3148" spans="48:53" hidden="1" x14ac:dyDescent="0.2">
      <c r="AV3148" s="115" t="str">
        <f t="shared" si="502"/>
        <v>RWFBUCKLAND HOSPITAL - RWF23</v>
      </c>
      <c r="AW3148" s="126" t="s">
        <v>548</v>
      </c>
      <c r="AX3148" s="126" t="s">
        <v>10683</v>
      </c>
      <c r="AY3148" s="126" t="s">
        <v>548</v>
      </c>
      <c r="AZ3148" s="126" t="s">
        <v>6235</v>
      </c>
      <c r="BA3148" s="126" t="str">
        <f t="shared" si="503"/>
        <v>RWF</v>
      </c>
    </row>
    <row r="3149" spans="48:53" hidden="1" x14ac:dyDescent="0.2">
      <c r="AV3149" s="115" t="str">
        <f t="shared" si="502"/>
        <v>RWFDARENT VALLEY HOSPITAL - RWF24</v>
      </c>
      <c r="AW3149" s="126" t="s">
        <v>549</v>
      </c>
      <c r="AX3149" s="126" t="s">
        <v>10684</v>
      </c>
      <c r="AY3149" s="126" t="s">
        <v>549</v>
      </c>
      <c r="AZ3149" s="126" t="s">
        <v>7024</v>
      </c>
      <c r="BA3149" s="126" t="str">
        <f t="shared" si="503"/>
        <v>RWF</v>
      </c>
    </row>
    <row r="3150" spans="48:53" hidden="1" x14ac:dyDescent="0.2">
      <c r="AV3150" s="115" t="str">
        <f t="shared" si="502"/>
        <v>RWFEDENBRIDGE WAR MEMORIAL HOSPITAL - RWF06</v>
      </c>
      <c r="AW3150" s="126" t="s">
        <v>550</v>
      </c>
      <c r="AX3150" s="126" t="s">
        <v>10685</v>
      </c>
      <c r="AY3150" s="126" t="s">
        <v>550</v>
      </c>
      <c r="AZ3150" s="126" t="s">
        <v>9707</v>
      </c>
      <c r="BA3150" s="126" t="str">
        <f t="shared" si="503"/>
        <v>RWF</v>
      </c>
    </row>
    <row r="3151" spans="48:53" hidden="1" x14ac:dyDescent="0.2">
      <c r="AV3151" s="115" t="str">
        <f t="shared" si="502"/>
        <v>RWFFAVERSHAM COTTAGE HOSPITAL - RWF13</v>
      </c>
      <c r="AW3151" s="126" t="s">
        <v>551</v>
      </c>
      <c r="AX3151" s="126" t="s">
        <v>10686</v>
      </c>
      <c r="AY3151" s="126" t="s">
        <v>551</v>
      </c>
      <c r="AZ3151" s="126" t="s">
        <v>7738</v>
      </c>
      <c r="BA3151" s="126" t="str">
        <f t="shared" si="503"/>
        <v>RWF</v>
      </c>
    </row>
    <row r="3152" spans="48:53" hidden="1" x14ac:dyDescent="0.2">
      <c r="AV3152" s="115" t="str">
        <f t="shared" si="502"/>
        <v>RWFHOMOEOPATHIC HOSPITAL - RWF26</v>
      </c>
      <c r="AW3152" s="126" t="s">
        <v>552</v>
      </c>
      <c r="AX3152" s="126" t="s">
        <v>10687</v>
      </c>
      <c r="AY3152" s="126" t="s">
        <v>552</v>
      </c>
      <c r="AZ3152" s="126" t="s">
        <v>9708</v>
      </c>
      <c r="BA3152" s="126" t="str">
        <f t="shared" si="503"/>
        <v>RWF</v>
      </c>
    </row>
    <row r="3153" spans="48:53" hidden="1" x14ac:dyDescent="0.2">
      <c r="AV3153" s="115" t="str">
        <f t="shared" si="502"/>
        <v>RWFKENT AND CANTERBURY HOSPITAL - RWF27</v>
      </c>
      <c r="AW3153" s="126" t="s">
        <v>553</v>
      </c>
      <c r="AX3153" s="126" t="s">
        <v>10688</v>
      </c>
      <c r="AY3153" s="126" t="s">
        <v>553</v>
      </c>
      <c r="AZ3153" s="126" t="s">
        <v>6229</v>
      </c>
      <c r="BA3153" s="126" t="str">
        <f t="shared" si="503"/>
        <v>RWF</v>
      </c>
    </row>
    <row r="3154" spans="48:53" hidden="1" x14ac:dyDescent="0.2">
      <c r="AV3154" s="115" t="str">
        <f t="shared" si="502"/>
        <v>RWFKENT AND SUSSEX HOSPITAL - RWF02</v>
      </c>
      <c r="AW3154" s="126" t="s">
        <v>554</v>
      </c>
      <c r="AX3154" s="126" t="s">
        <v>10689</v>
      </c>
      <c r="AY3154" s="126" t="s">
        <v>554</v>
      </c>
      <c r="AZ3154" s="126" t="s">
        <v>9709</v>
      </c>
      <c r="BA3154" s="126" t="str">
        <f t="shared" si="503"/>
        <v>RWF</v>
      </c>
    </row>
    <row r="3155" spans="48:53" hidden="1" x14ac:dyDescent="0.2">
      <c r="AV3155" s="115" t="str">
        <f t="shared" si="502"/>
        <v>RWFMAIDSTONE DISTRICT GENERAL HOSPITAL - RWF03</v>
      </c>
      <c r="AW3155" s="126" t="s">
        <v>555</v>
      </c>
      <c r="AX3155" s="126" t="s">
        <v>10690</v>
      </c>
      <c r="AY3155" s="126" t="s">
        <v>555</v>
      </c>
      <c r="AZ3155" s="126" t="s">
        <v>9658</v>
      </c>
      <c r="BA3155" s="126" t="str">
        <f t="shared" si="503"/>
        <v>RWF</v>
      </c>
    </row>
    <row r="3156" spans="48:53" hidden="1" x14ac:dyDescent="0.2">
      <c r="AV3156" s="115" t="str">
        <f t="shared" si="502"/>
        <v>RWFMEDWAY MARITIME HOSPITAL - RWF30</v>
      </c>
      <c r="AW3156" s="126" t="s">
        <v>556</v>
      </c>
      <c r="AX3156" s="126" t="s">
        <v>10691</v>
      </c>
      <c r="AY3156" s="126" t="s">
        <v>556</v>
      </c>
      <c r="AZ3156" s="126" t="s">
        <v>9710</v>
      </c>
      <c r="BA3156" s="126" t="str">
        <f t="shared" si="503"/>
        <v>RWF</v>
      </c>
    </row>
    <row r="3157" spans="48:53" hidden="1" x14ac:dyDescent="0.2">
      <c r="AV3157" s="115" t="str">
        <f t="shared" si="502"/>
        <v>RWFMTW MEDICAL RECORDS</v>
      </c>
      <c r="AW3157" s="126" t="s">
        <v>8777</v>
      </c>
      <c r="AX3157" s="126" t="s">
        <v>8778</v>
      </c>
      <c r="AY3157" s="126" t="s">
        <v>8777</v>
      </c>
      <c r="AZ3157" s="126" t="s">
        <v>8778</v>
      </c>
      <c r="BA3157" s="126" t="str">
        <f t="shared" si="503"/>
        <v>RWF</v>
      </c>
    </row>
    <row r="3158" spans="48:53" hidden="1" x14ac:dyDescent="0.2">
      <c r="AV3158" s="115" t="str">
        <f t="shared" si="502"/>
        <v>RWFPRESTON HALL HOSPITAL - RWF05</v>
      </c>
      <c r="AW3158" s="126" t="s">
        <v>557</v>
      </c>
      <c r="AX3158" s="126" t="s">
        <v>10692</v>
      </c>
      <c r="AY3158" s="126" t="s">
        <v>557</v>
      </c>
      <c r="AZ3158" s="126" t="s">
        <v>6247</v>
      </c>
      <c r="BA3158" s="126" t="str">
        <f t="shared" si="503"/>
        <v>RWF</v>
      </c>
    </row>
    <row r="3159" spans="48:53" hidden="1" x14ac:dyDescent="0.2">
      <c r="AV3159" s="115" t="str">
        <f t="shared" si="502"/>
        <v>RWFQEQM HOSPITAL - RWF33</v>
      </c>
      <c r="AW3159" s="126" t="s">
        <v>558</v>
      </c>
      <c r="AX3159" s="126" t="s">
        <v>10693</v>
      </c>
      <c r="AY3159" s="126" t="s">
        <v>558</v>
      </c>
      <c r="AZ3159" s="126" t="s">
        <v>9711</v>
      </c>
      <c r="BA3159" s="126" t="str">
        <f t="shared" si="503"/>
        <v>RWF</v>
      </c>
    </row>
    <row r="3160" spans="48:53" hidden="1" x14ac:dyDescent="0.2">
      <c r="AV3160" s="115" t="str">
        <f t="shared" si="502"/>
        <v>RWFQUEEN VICTORIA MEMORIAL HOSPITAL - RWF14</v>
      </c>
      <c r="AW3160" s="126" t="s">
        <v>559</v>
      </c>
      <c r="AX3160" s="126" t="s">
        <v>10694</v>
      </c>
      <c r="AY3160" s="126" t="s">
        <v>559</v>
      </c>
      <c r="AZ3160" s="126" t="s">
        <v>7292</v>
      </c>
      <c r="BA3160" s="126" t="str">
        <f t="shared" si="503"/>
        <v>RWF</v>
      </c>
    </row>
    <row r="3161" spans="48:53" hidden="1" x14ac:dyDescent="0.2">
      <c r="AV3161" s="115" t="str">
        <f t="shared" si="502"/>
        <v>RWFROYAL VICTORIA HOSPITAL - RWF34</v>
      </c>
      <c r="AW3161" s="126" t="s">
        <v>560</v>
      </c>
      <c r="AX3161" s="126" t="s">
        <v>10695</v>
      </c>
      <c r="AY3161" s="126" t="s">
        <v>560</v>
      </c>
      <c r="AZ3161" s="126" t="s">
        <v>9712</v>
      </c>
      <c r="BA3161" s="126" t="str">
        <f t="shared" si="503"/>
        <v>RWF</v>
      </c>
    </row>
    <row r="3162" spans="48:53" hidden="1" x14ac:dyDescent="0.2">
      <c r="AV3162" s="115" t="str">
        <f t="shared" si="502"/>
        <v>RWFSEVENOAKS HOSPITAL - RWF07</v>
      </c>
      <c r="AW3162" s="126" t="s">
        <v>561</v>
      </c>
      <c r="AX3162" s="126" t="s">
        <v>10696</v>
      </c>
      <c r="AY3162" s="126" t="s">
        <v>561</v>
      </c>
      <c r="AZ3162" s="126" t="s">
        <v>7769</v>
      </c>
      <c r="BA3162" s="126" t="str">
        <f t="shared" si="503"/>
        <v>RWF</v>
      </c>
    </row>
    <row r="3163" spans="48:53" hidden="1" x14ac:dyDescent="0.2">
      <c r="AV3163" s="115" t="str">
        <f t="shared" si="502"/>
        <v>RWFSHEPPEY COMMUNITY HOSPITAL - RWF15</v>
      </c>
      <c r="AW3163" s="126" t="s">
        <v>562</v>
      </c>
      <c r="AX3163" s="126" t="s">
        <v>10697</v>
      </c>
      <c r="AY3163" s="126" t="s">
        <v>562</v>
      </c>
      <c r="AZ3163" s="126" t="s">
        <v>9713</v>
      </c>
      <c r="BA3163" s="126" t="str">
        <f t="shared" si="503"/>
        <v>RWF</v>
      </c>
    </row>
    <row r="3164" spans="48:53" hidden="1" x14ac:dyDescent="0.2">
      <c r="AV3164" s="115" t="str">
        <f t="shared" si="502"/>
        <v>RWFSITTINGBOURNE MEMORIAL HOSPITAL - RWF16</v>
      </c>
      <c r="AW3164" s="126" t="s">
        <v>563</v>
      </c>
      <c r="AX3164" s="126" t="s">
        <v>10698</v>
      </c>
      <c r="AY3164" s="126" t="s">
        <v>563</v>
      </c>
      <c r="AZ3164" s="126" t="s">
        <v>7749</v>
      </c>
      <c r="BA3164" s="126" t="str">
        <f t="shared" si="503"/>
        <v>RWF</v>
      </c>
    </row>
    <row r="3165" spans="48:53" hidden="1" x14ac:dyDescent="0.2">
      <c r="AV3165" s="115" t="str">
        <f t="shared" si="502"/>
        <v>RWFSTONE HOUSE HOSPITAL - RWF35</v>
      </c>
      <c r="AW3165" s="126" t="s">
        <v>564</v>
      </c>
      <c r="AX3165" s="126" t="s">
        <v>10699</v>
      </c>
      <c r="AY3165" s="126" t="s">
        <v>564</v>
      </c>
      <c r="AZ3165" s="126" t="s">
        <v>9714</v>
      </c>
      <c r="BA3165" s="126" t="str">
        <f t="shared" si="503"/>
        <v>RWF</v>
      </c>
    </row>
    <row r="3166" spans="48:53" hidden="1" x14ac:dyDescent="0.2">
      <c r="AV3166" s="115" t="str">
        <f t="shared" si="502"/>
        <v>RWFTHE TUNBRIDGE WELLS HOSPITAL</v>
      </c>
      <c r="AW3166" s="126" t="s">
        <v>1064</v>
      </c>
      <c r="AX3166" s="126" t="s">
        <v>9715</v>
      </c>
      <c r="AY3166" s="126" t="s">
        <v>1064</v>
      </c>
      <c r="AZ3166" s="126" t="s">
        <v>9715</v>
      </c>
      <c r="BA3166" s="126" t="str">
        <f t="shared" si="503"/>
        <v>RWF</v>
      </c>
    </row>
    <row r="3167" spans="48:53" hidden="1" x14ac:dyDescent="0.2">
      <c r="AV3167" s="115" t="str">
        <f t="shared" si="502"/>
        <v>RWFTHE TUNBRIDGE WELLS HOSPITAL - RWFTW</v>
      </c>
      <c r="AW3167" s="126" t="s">
        <v>1064</v>
      </c>
      <c r="AX3167" s="126" t="s">
        <v>10700</v>
      </c>
      <c r="AY3167" s="126" t="s">
        <v>1064</v>
      </c>
      <c r="AZ3167" s="126" t="s">
        <v>9715</v>
      </c>
      <c r="BA3167" s="126" t="str">
        <f t="shared" si="503"/>
        <v>RWF</v>
      </c>
    </row>
    <row r="3168" spans="48:53" hidden="1" x14ac:dyDescent="0.2">
      <c r="AV3168" s="115" t="str">
        <f t="shared" si="502"/>
        <v>RWFTONBRIDGE COTTAGE HOSPITAL</v>
      </c>
      <c r="AW3168" s="126" t="s">
        <v>565</v>
      </c>
      <c r="AX3168" s="126" t="s">
        <v>7771</v>
      </c>
      <c r="AY3168" s="126" t="s">
        <v>565</v>
      </c>
      <c r="AZ3168" s="126" t="s">
        <v>7771</v>
      </c>
      <c r="BA3168" s="126" t="str">
        <f t="shared" si="503"/>
        <v>RWF</v>
      </c>
    </row>
    <row r="3169" spans="48:53" hidden="1" x14ac:dyDescent="0.2">
      <c r="AV3169" s="115" t="str">
        <f t="shared" si="502"/>
        <v>RWFTONBRIDGE COTTAGE HOSPITAL - RWF10</v>
      </c>
      <c r="AW3169" s="126" t="s">
        <v>565</v>
      </c>
      <c r="AX3169" s="126" t="s">
        <v>10701</v>
      </c>
      <c r="AY3169" s="126" t="s">
        <v>565</v>
      </c>
      <c r="AZ3169" s="126" t="s">
        <v>7771</v>
      </c>
      <c r="BA3169" s="126" t="str">
        <f t="shared" si="503"/>
        <v>RWF</v>
      </c>
    </row>
    <row r="3170" spans="48:53" hidden="1" x14ac:dyDescent="0.2">
      <c r="AV3170" s="115" t="str">
        <f t="shared" si="502"/>
        <v>RWFVICTORIA HOSPITAL - RWF17</v>
      </c>
      <c r="AW3170" s="126" t="s">
        <v>566</v>
      </c>
      <c r="AX3170" s="126" t="s">
        <v>10702</v>
      </c>
      <c r="AY3170" s="126" t="s">
        <v>566</v>
      </c>
      <c r="AZ3170" s="126" t="s">
        <v>7752</v>
      </c>
      <c r="BA3170" s="126" t="str">
        <f t="shared" si="503"/>
        <v>RWF</v>
      </c>
    </row>
    <row r="3171" spans="48:53" hidden="1" x14ac:dyDescent="0.2">
      <c r="AV3171" s="115" t="str">
        <f t="shared" si="502"/>
        <v>RWFWHITSTABLE AND TANKERTON HOSPITAL - RWF18</v>
      </c>
      <c r="AW3171" s="126" t="s">
        <v>567</v>
      </c>
      <c r="AX3171" s="126" t="s">
        <v>10703</v>
      </c>
      <c r="AY3171" s="126" t="s">
        <v>567</v>
      </c>
      <c r="AZ3171" s="126" t="s">
        <v>9663</v>
      </c>
      <c r="BA3171" s="126" t="str">
        <f t="shared" si="503"/>
        <v>RWF</v>
      </c>
    </row>
    <row r="3172" spans="48:53" hidden="1" x14ac:dyDescent="0.2">
      <c r="AV3172" s="115" t="str">
        <f t="shared" si="502"/>
        <v>RWFWILL ADAMS TREATMENT CENTRE</v>
      </c>
      <c r="AW3172" s="126" t="s">
        <v>8779</v>
      </c>
      <c r="AX3172" s="126" t="s">
        <v>8780</v>
      </c>
      <c r="AY3172" s="126" t="s">
        <v>8779</v>
      </c>
      <c r="AZ3172" s="126" t="s">
        <v>8780</v>
      </c>
      <c r="BA3172" s="126" t="str">
        <f t="shared" si="503"/>
        <v>RWF</v>
      </c>
    </row>
    <row r="3173" spans="48:53" hidden="1" x14ac:dyDescent="0.2">
      <c r="AV3173" s="115" t="str">
        <f t="shared" si="502"/>
        <v>RWFWILLIAM HARVEY HOSPITAL - RWF37</v>
      </c>
      <c r="AW3173" s="126" t="s">
        <v>568</v>
      </c>
      <c r="AX3173" s="126" t="s">
        <v>10704</v>
      </c>
      <c r="AY3173" s="126" t="s">
        <v>568</v>
      </c>
      <c r="AZ3173" s="126" t="s">
        <v>7032</v>
      </c>
      <c r="BA3173" s="126" t="str">
        <f t="shared" si="503"/>
        <v>RWF</v>
      </c>
    </row>
    <row r="3174" spans="48:53" hidden="1" x14ac:dyDescent="0.2">
      <c r="AV3174" s="115" t="str">
        <f t="shared" si="502"/>
        <v>RWGHARPENDEN MEMORIAL HOSPITAL - RWG05</v>
      </c>
      <c r="AW3174" s="126" t="s">
        <v>569</v>
      </c>
      <c r="AX3174" s="126" t="s">
        <v>10705</v>
      </c>
      <c r="AY3174" s="126" t="s">
        <v>569</v>
      </c>
      <c r="AZ3174" s="126" t="s">
        <v>7310</v>
      </c>
      <c r="BA3174" s="126" t="str">
        <f t="shared" si="503"/>
        <v>RWG</v>
      </c>
    </row>
    <row r="3175" spans="48:53" hidden="1" x14ac:dyDescent="0.2">
      <c r="AV3175" s="115" t="str">
        <f t="shared" si="502"/>
        <v>RWGHEMEL HEMPSTEAD HOSPITAL - RWG08</v>
      </c>
      <c r="AW3175" s="126" t="s">
        <v>570</v>
      </c>
      <c r="AX3175" s="126" t="s">
        <v>10706</v>
      </c>
      <c r="AY3175" s="126" t="s">
        <v>570</v>
      </c>
      <c r="AZ3175" s="126" t="s">
        <v>9716</v>
      </c>
      <c r="BA3175" s="126" t="str">
        <f t="shared" si="503"/>
        <v>RWG</v>
      </c>
    </row>
    <row r="3176" spans="48:53" hidden="1" x14ac:dyDescent="0.2">
      <c r="AV3176" s="115" t="str">
        <f t="shared" si="502"/>
        <v>RWGMOUNT VERNON HOSPITAL - RWG01</v>
      </c>
      <c r="AW3176" s="126" t="s">
        <v>571</v>
      </c>
      <c r="AX3176" s="126" t="s">
        <v>10707</v>
      </c>
      <c r="AY3176" s="126" t="s">
        <v>571</v>
      </c>
      <c r="AZ3176" s="126" t="s">
        <v>6819</v>
      </c>
      <c r="BA3176" s="126" t="str">
        <f t="shared" si="503"/>
        <v>RWG</v>
      </c>
    </row>
    <row r="3177" spans="48:53" hidden="1" x14ac:dyDescent="0.2">
      <c r="AV3177" s="115" t="str">
        <f t="shared" si="502"/>
        <v>RWGST ALBANS CITY HOSPITAL - RWG03</v>
      </c>
      <c r="AW3177" s="126" t="s">
        <v>572</v>
      </c>
      <c r="AX3177" s="126" t="s">
        <v>10708</v>
      </c>
      <c r="AY3177" s="126" t="s">
        <v>572</v>
      </c>
      <c r="AZ3177" s="126" t="s">
        <v>9717</v>
      </c>
      <c r="BA3177" s="126" t="str">
        <f t="shared" si="503"/>
        <v>RWG</v>
      </c>
    </row>
    <row r="3178" spans="48:53" hidden="1" x14ac:dyDescent="0.2">
      <c r="AV3178" s="115" t="str">
        <f t="shared" si="502"/>
        <v>RWGWATFORD GENERAL HOSPITAL - RWG02</v>
      </c>
      <c r="AW3178" s="126" t="s">
        <v>573</v>
      </c>
      <c r="AX3178" s="126" t="s">
        <v>10709</v>
      </c>
      <c r="AY3178" s="126" t="s">
        <v>573</v>
      </c>
      <c r="AZ3178" s="126" t="s">
        <v>9047</v>
      </c>
      <c r="BA3178" s="126" t="str">
        <f t="shared" si="503"/>
        <v>RWG</v>
      </c>
    </row>
    <row r="3179" spans="48:53" hidden="1" x14ac:dyDescent="0.2">
      <c r="AV3179" s="115" t="str">
        <f t="shared" si="502"/>
        <v>RWHHERTFORD COUNTY HOSPITAL - RWH23</v>
      </c>
      <c r="AW3179" s="126" t="s">
        <v>574</v>
      </c>
      <c r="AX3179" s="126" t="s">
        <v>10710</v>
      </c>
      <c r="AY3179" s="126" t="s">
        <v>574</v>
      </c>
      <c r="AZ3179" s="126" t="s">
        <v>7297</v>
      </c>
      <c r="BA3179" s="126" t="str">
        <f t="shared" si="503"/>
        <v>RWH</v>
      </c>
    </row>
    <row r="3180" spans="48:53" hidden="1" x14ac:dyDescent="0.2">
      <c r="AV3180" s="115" t="str">
        <f t="shared" si="502"/>
        <v>RWHLISTER HOSPITAL - RWH01</v>
      </c>
      <c r="AW3180" s="126" t="s">
        <v>575</v>
      </c>
      <c r="AX3180" s="126" t="s">
        <v>10711</v>
      </c>
      <c r="AY3180" s="126" t="s">
        <v>575</v>
      </c>
      <c r="AZ3180" s="126" t="s">
        <v>1833</v>
      </c>
      <c r="BA3180" s="126" t="str">
        <f t="shared" si="503"/>
        <v>RWH</v>
      </c>
    </row>
    <row r="3181" spans="48:53" hidden="1" x14ac:dyDescent="0.2">
      <c r="AV3181" s="115" t="str">
        <f t="shared" si="502"/>
        <v>RWHMOUNT VERNON CANCER CENTRE - RWH04</v>
      </c>
      <c r="AW3181" s="126" t="s">
        <v>576</v>
      </c>
      <c r="AX3181" s="126" t="s">
        <v>10712</v>
      </c>
      <c r="AY3181" s="126" t="s">
        <v>576</v>
      </c>
      <c r="AZ3181" s="126" t="s">
        <v>9718</v>
      </c>
      <c r="BA3181" s="126" t="str">
        <f t="shared" si="503"/>
        <v>RWH</v>
      </c>
    </row>
    <row r="3182" spans="48:53" hidden="1" x14ac:dyDescent="0.2">
      <c r="AV3182" s="115" t="str">
        <f t="shared" si="502"/>
        <v>RWHQUEEN ELIZABETH I I HOSPITAL - RWH20</v>
      </c>
      <c r="AW3182" s="126" t="s">
        <v>577</v>
      </c>
      <c r="AX3182" s="126" t="s">
        <v>10713</v>
      </c>
      <c r="AY3182" s="126" t="s">
        <v>577</v>
      </c>
      <c r="AZ3182" s="126" t="s">
        <v>9719</v>
      </c>
      <c r="BA3182" s="126" t="str">
        <f t="shared" si="503"/>
        <v>RWH</v>
      </c>
    </row>
    <row r="3183" spans="48:53" hidden="1" x14ac:dyDescent="0.2">
      <c r="AV3183" s="115" t="str">
        <f t="shared" si="502"/>
        <v>RWJBUXTON COTTAGE HOSPITAL - RWJ83</v>
      </c>
      <c r="AW3183" s="126" t="s">
        <v>578</v>
      </c>
      <c r="AX3183" s="126" t="s">
        <v>10714</v>
      </c>
      <c r="AY3183" s="126" t="s">
        <v>578</v>
      </c>
      <c r="AZ3183" s="126" t="s">
        <v>7357</v>
      </c>
      <c r="BA3183" s="126" t="str">
        <f t="shared" si="503"/>
        <v>RWJ</v>
      </c>
    </row>
    <row r="3184" spans="48:53" hidden="1" x14ac:dyDescent="0.2">
      <c r="AV3184" s="115" t="str">
        <f t="shared" si="502"/>
        <v>RWJCHEADLE ROYAL HOSPITAL - RWJ89</v>
      </c>
      <c r="AW3184" s="126" t="s">
        <v>579</v>
      </c>
      <c r="AX3184" s="126" t="s">
        <v>10715</v>
      </c>
      <c r="AY3184" s="126" t="s">
        <v>579</v>
      </c>
      <c r="AZ3184" s="126" t="s">
        <v>9720</v>
      </c>
      <c r="BA3184" s="126" t="str">
        <f t="shared" si="503"/>
        <v>RWJ</v>
      </c>
    </row>
    <row r="3185" spans="48:53" hidden="1" x14ac:dyDescent="0.2">
      <c r="AV3185" s="115" t="str">
        <f t="shared" si="502"/>
        <v>RWJCHERRY TREE HOSPITAL - RWJ03</v>
      </c>
      <c r="AW3185" s="126" t="s">
        <v>580</v>
      </c>
      <c r="AX3185" s="126" t="s">
        <v>10716</v>
      </c>
      <c r="AY3185" s="126" t="s">
        <v>580</v>
      </c>
      <c r="AZ3185" s="126" t="s">
        <v>9721</v>
      </c>
      <c r="BA3185" s="126" t="str">
        <f t="shared" si="503"/>
        <v>RWJ</v>
      </c>
    </row>
    <row r="3186" spans="48:53" hidden="1" x14ac:dyDescent="0.2">
      <c r="AV3186" s="115" t="str">
        <f t="shared" si="502"/>
        <v>RWJSHIRE HILL HOSPITAL</v>
      </c>
      <c r="AW3186" s="126" t="s">
        <v>10717</v>
      </c>
      <c r="AX3186" s="126" t="s">
        <v>10054</v>
      </c>
      <c r="AY3186" s="126" t="s">
        <v>10055</v>
      </c>
      <c r="AZ3186" s="126" t="s">
        <v>10054</v>
      </c>
      <c r="BA3186" s="126" t="str">
        <f t="shared" si="503"/>
        <v>RWJ</v>
      </c>
    </row>
    <row r="3187" spans="48:53" hidden="1" x14ac:dyDescent="0.2">
      <c r="AV3187" s="115" t="str">
        <f t="shared" si="502"/>
        <v>RWJST THOMAS HOSPITAL - RWJ04</v>
      </c>
      <c r="AW3187" s="126" t="s">
        <v>581</v>
      </c>
      <c r="AX3187" s="126" t="s">
        <v>10718</v>
      </c>
      <c r="AY3187" s="126" t="s">
        <v>581</v>
      </c>
      <c r="AZ3187" s="126" t="s">
        <v>9722</v>
      </c>
      <c r="BA3187" s="126" t="str">
        <f t="shared" si="503"/>
        <v>RWJ</v>
      </c>
    </row>
    <row r="3188" spans="48:53" hidden="1" x14ac:dyDescent="0.2">
      <c r="AV3188" s="115" t="str">
        <f t="shared" si="502"/>
        <v>RWJSTEPPING HILL HOSPITAL - RWJ09</v>
      </c>
      <c r="AW3188" s="126" t="s">
        <v>582</v>
      </c>
      <c r="AX3188" s="126" t="s">
        <v>10719</v>
      </c>
      <c r="AY3188" s="126" t="s">
        <v>582</v>
      </c>
      <c r="AZ3188" s="126" t="s">
        <v>9723</v>
      </c>
      <c r="BA3188" s="126" t="str">
        <f t="shared" si="503"/>
        <v>RWJ</v>
      </c>
    </row>
    <row r="3189" spans="48:53" hidden="1" x14ac:dyDescent="0.2">
      <c r="AV3189" s="115" t="str">
        <f t="shared" si="502"/>
        <v>RWJTHE MEADOWS - RWJ88</v>
      </c>
      <c r="AW3189" s="126" t="s">
        <v>583</v>
      </c>
      <c r="AX3189" s="126" t="s">
        <v>10720</v>
      </c>
      <c r="AY3189" s="126" t="s">
        <v>583</v>
      </c>
      <c r="AZ3189" s="126" t="s">
        <v>5037</v>
      </c>
      <c r="BA3189" s="126" t="str">
        <f t="shared" si="503"/>
        <v>RWJ</v>
      </c>
    </row>
    <row r="3190" spans="48:53" hidden="1" x14ac:dyDescent="0.2">
      <c r="AV3190" s="115" t="str">
        <f t="shared" si="502"/>
        <v>RWKACE ENTERPRISES</v>
      </c>
      <c r="AW3190" t="s">
        <v>10037</v>
      </c>
      <c r="AX3190" t="s">
        <v>10038</v>
      </c>
      <c r="AY3190" t="s">
        <v>10037</v>
      </c>
      <c r="AZ3190" t="s">
        <v>10038</v>
      </c>
      <c r="BA3190" s="126" t="str">
        <f t="shared" si="503"/>
        <v>RWK</v>
      </c>
    </row>
    <row r="3191" spans="48:53" hidden="1" x14ac:dyDescent="0.2">
      <c r="AV3191" s="115" t="str">
        <f t="shared" si="502"/>
        <v>RWKASHANTI HOUSE</v>
      </c>
      <c r="AW3191" t="s">
        <v>10046</v>
      </c>
      <c r="AX3191" t="s">
        <v>10047</v>
      </c>
      <c r="AY3191" t="s">
        <v>10046</v>
      </c>
      <c r="AZ3191" t="s">
        <v>10047</v>
      </c>
      <c r="BA3191" s="126" t="str">
        <f t="shared" si="503"/>
        <v>RWK</v>
      </c>
    </row>
    <row r="3192" spans="48:53" hidden="1" x14ac:dyDescent="0.2">
      <c r="AV3192" s="115" t="str">
        <f t="shared" si="502"/>
        <v>RWKBARFORD AVENUE RESOURCE CENTRE</v>
      </c>
      <c r="AW3192" t="s">
        <v>9993</v>
      </c>
      <c r="AX3192" t="s">
        <v>9994</v>
      </c>
      <c r="AY3192" t="s">
        <v>9993</v>
      </c>
      <c r="AZ3192" t="s">
        <v>9994</v>
      </c>
      <c r="BA3192" s="126" t="str">
        <f t="shared" si="503"/>
        <v>RWK</v>
      </c>
    </row>
    <row r="3193" spans="48:53" hidden="1" x14ac:dyDescent="0.2">
      <c r="AV3193" s="115" t="str">
        <f t="shared" ref="AV3193:AV3256" si="504">CONCATENATE(LEFT(AW3193, 3),AX3193)</f>
        <v>RWKBEACON HOUSE</v>
      </c>
      <c r="AW3193" t="s">
        <v>9995</v>
      </c>
      <c r="AX3193" t="s">
        <v>9996</v>
      </c>
      <c r="AY3193" t="s">
        <v>9995</v>
      </c>
      <c r="AZ3193" t="s">
        <v>9996</v>
      </c>
      <c r="BA3193" s="126" t="str">
        <f t="shared" ref="BA3193:BA3256" si="505">LEFT(AY3193,3)</f>
        <v>RWK</v>
      </c>
    </row>
    <row r="3194" spans="48:53" hidden="1" x14ac:dyDescent="0.2">
      <c r="AV3194" s="115" t="str">
        <f t="shared" si="504"/>
        <v>RWKBEDFORD HEALTH VILLAGE</v>
      </c>
      <c r="AW3194" t="s">
        <v>10001</v>
      </c>
      <c r="AX3194" t="s">
        <v>9733</v>
      </c>
      <c r="AY3194" t="s">
        <v>10001</v>
      </c>
      <c r="AZ3194" t="s">
        <v>9733</v>
      </c>
      <c r="BA3194" s="126" t="str">
        <f t="shared" si="505"/>
        <v>RWK</v>
      </c>
    </row>
    <row r="3195" spans="48:53" hidden="1" x14ac:dyDescent="0.2">
      <c r="AV3195" s="115" t="str">
        <f t="shared" si="504"/>
        <v>RWKBEDFORD HOSPITAL</v>
      </c>
      <c r="AW3195" t="s">
        <v>10030</v>
      </c>
      <c r="AX3195" t="s">
        <v>10031</v>
      </c>
      <c r="AY3195" t="s">
        <v>10030</v>
      </c>
      <c r="AZ3195" t="s">
        <v>10031</v>
      </c>
      <c r="BA3195" s="126" t="str">
        <f t="shared" si="505"/>
        <v>RWK</v>
      </c>
    </row>
    <row r="3196" spans="48:53" hidden="1" x14ac:dyDescent="0.2">
      <c r="AV3196" s="115" t="str">
        <f t="shared" si="504"/>
        <v>RWKBEECH CLOSE RESOURCE CENTRE</v>
      </c>
      <c r="AW3196" t="s">
        <v>9997</v>
      </c>
      <c r="AX3196" t="s">
        <v>9998</v>
      </c>
      <c r="AY3196" t="s">
        <v>9997</v>
      </c>
      <c r="AZ3196" t="s">
        <v>9998</v>
      </c>
      <c r="BA3196" s="126" t="str">
        <f t="shared" si="505"/>
        <v>RWK</v>
      </c>
    </row>
    <row r="3197" spans="48:53" hidden="1" x14ac:dyDescent="0.2">
      <c r="AV3197" s="115" t="str">
        <f t="shared" si="504"/>
        <v>RWKBIGGLESWADE HOSPITAL SPRING HOUSE</v>
      </c>
      <c r="AW3197" t="s">
        <v>9999</v>
      </c>
      <c r="AX3197" t="s">
        <v>10000</v>
      </c>
      <c r="AY3197" t="s">
        <v>9999</v>
      </c>
      <c r="AZ3197" t="s">
        <v>10000</v>
      </c>
      <c r="BA3197" s="126" t="str">
        <f t="shared" si="505"/>
        <v>RWK</v>
      </c>
    </row>
    <row r="3198" spans="48:53" hidden="1" x14ac:dyDescent="0.2">
      <c r="AV3198" s="115" t="str">
        <f t="shared" si="504"/>
        <v>RWKCHARTER HOUSE</v>
      </c>
      <c r="AW3198" t="s">
        <v>10039</v>
      </c>
      <c r="AX3198" t="s">
        <v>10040</v>
      </c>
      <c r="AY3198" t="s">
        <v>10039</v>
      </c>
      <c r="AZ3198" t="s">
        <v>10040</v>
      </c>
      <c r="BA3198" s="126" t="str">
        <f t="shared" si="505"/>
        <v>RWK</v>
      </c>
    </row>
    <row r="3199" spans="48:53" hidden="1" x14ac:dyDescent="0.2">
      <c r="AV3199" s="115" t="str">
        <f t="shared" si="504"/>
        <v>RWKCITY AND HACKNEY CENTRE FOR MENTAL HEALTH</v>
      </c>
      <c r="AW3199" s="126" t="s">
        <v>8218</v>
      </c>
      <c r="AX3199" s="126" t="s">
        <v>9724</v>
      </c>
      <c r="AY3199" s="126" t="s">
        <v>8218</v>
      </c>
      <c r="AZ3199" s="126" t="s">
        <v>9724</v>
      </c>
      <c r="BA3199" s="126" t="str">
        <f t="shared" si="505"/>
        <v>RWK</v>
      </c>
    </row>
    <row r="3200" spans="48:53" hidden="1" x14ac:dyDescent="0.2">
      <c r="AV3200" s="115" t="str">
        <f t="shared" si="504"/>
        <v>RWKCROMBIE HOUSE</v>
      </c>
      <c r="AW3200" t="s">
        <v>10002</v>
      </c>
      <c r="AX3200" t="s">
        <v>10003</v>
      </c>
      <c r="AY3200" t="s">
        <v>10002</v>
      </c>
      <c r="AZ3200" t="s">
        <v>10003</v>
      </c>
      <c r="BA3200" s="126" t="str">
        <f t="shared" si="505"/>
        <v>RWK</v>
      </c>
    </row>
    <row r="3201" spans="48:53" hidden="1" x14ac:dyDescent="0.2">
      <c r="AV3201" s="115" t="str">
        <f t="shared" si="504"/>
        <v>RWKDISABILITY RESOURCE CENTRE</v>
      </c>
      <c r="AW3201" t="s">
        <v>10004</v>
      </c>
      <c r="AX3201" t="s">
        <v>10005</v>
      </c>
      <c r="AY3201" t="s">
        <v>10004</v>
      </c>
      <c r="AZ3201" t="s">
        <v>10005</v>
      </c>
      <c r="BA3201" s="126" t="str">
        <f t="shared" si="505"/>
        <v>RWK</v>
      </c>
    </row>
    <row r="3202" spans="48:53" hidden="1" x14ac:dyDescent="0.2">
      <c r="AV3202" s="115" t="str">
        <f t="shared" si="504"/>
        <v>RWKEAST HAM CARE CENTRE</v>
      </c>
      <c r="AW3202" s="126" t="s">
        <v>8223</v>
      </c>
      <c r="AX3202" s="126" t="s">
        <v>9725</v>
      </c>
      <c r="AY3202" s="126" t="s">
        <v>8223</v>
      </c>
      <c r="AZ3202" s="126" t="s">
        <v>9725</v>
      </c>
      <c r="BA3202" s="126" t="str">
        <f t="shared" si="505"/>
        <v>RWK</v>
      </c>
    </row>
    <row r="3203" spans="48:53" hidden="1" x14ac:dyDescent="0.2">
      <c r="AV3203" s="115" t="str">
        <f t="shared" si="504"/>
        <v>RWKEMPOWA</v>
      </c>
      <c r="AW3203" t="s">
        <v>10006</v>
      </c>
      <c r="AX3203" t="s">
        <v>10007</v>
      </c>
      <c r="AY3203" t="s">
        <v>10006</v>
      </c>
      <c r="AZ3203" t="s">
        <v>10007</v>
      </c>
      <c r="BA3203" s="126" t="str">
        <f t="shared" si="505"/>
        <v>RWK</v>
      </c>
    </row>
    <row r="3204" spans="48:53" hidden="1" x14ac:dyDescent="0.2">
      <c r="AV3204" s="115" t="str">
        <f t="shared" si="504"/>
        <v>RWKENHANCED CARE SERVICE</v>
      </c>
      <c r="AW3204" t="s">
        <v>10024</v>
      </c>
      <c r="AX3204" t="s">
        <v>10025</v>
      </c>
      <c r="AY3204" t="s">
        <v>10024</v>
      </c>
      <c r="AZ3204" t="s">
        <v>10025</v>
      </c>
      <c r="BA3204" s="126" t="str">
        <f t="shared" si="505"/>
        <v>RWK</v>
      </c>
    </row>
    <row r="3205" spans="48:53" hidden="1" x14ac:dyDescent="0.2">
      <c r="AV3205" s="115" t="str">
        <f t="shared" si="504"/>
        <v>RWKFORENSIC CENTRE FOR MENTAL HEALTH</v>
      </c>
      <c r="AW3205" s="126" t="s">
        <v>8220</v>
      </c>
      <c r="AX3205" s="126" t="s">
        <v>9726</v>
      </c>
      <c r="AY3205" s="126" t="s">
        <v>8220</v>
      </c>
      <c r="AZ3205" s="126" t="s">
        <v>9726</v>
      </c>
      <c r="BA3205" s="126" t="str">
        <f t="shared" si="505"/>
        <v>RWK</v>
      </c>
    </row>
    <row r="3206" spans="48:53" hidden="1" x14ac:dyDescent="0.2">
      <c r="AV3206" s="115" t="str">
        <f t="shared" si="504"/>
        <v>RWKHEALTH LINK BROMHAM ROAD</v>
      </c>
      <c r="AW3206" t="s">
        <v>10008</v>
      </c>
      <c r="AX3206" t="s">
        <v>10009</v>
      </c>
      <c r="AY3206" t="s">
        <v>10008</v>
      </c>
      <c r="AZ3206" t="s">
        <v>10009</v>
      </c>
      <c r="BA3206" s="126" t="str">
        <f t="shared" si="505"/>
        <v>RWK</v>
      </c>
    </row>
    <row r="3207" spans="48:53" hidden="1" x14ac:dyDescent="0.2">
      <c r="AV3207" s="115" t="str">
        <f t="shared" si="504"/>
        <v>RWKKELVIN GROVE</v>
      </c>
      <c r="AW3207" t="s">
        <v>10010</v>
      </c>
      <c r="AX3207" t="s">
        <v>10011</v>
      </c>
      <c r="AY3207" t="s">
        <v>10010</v>
      </c>
      <c r="AZ3207" t="s">
        <v>10011</v>
      </c>
      <c r="BA3207" s="126" t="str">
        <f t="shared" si="505"/>
        <v>RWK</v>
      </c>
    </row>
    <row r="3208" spans="48:53" hidden="1" x14ac:dyDescent="0.2">
      <c r="AV3208" s="115" t="str">
        <f t="shared" si="504"/>
        <v>RWKLONDON ROAD REHABILITATION</v>
      </c>
      <c r="AW3208" t="s">
        <v>10042</v>
      </c>
      <c r="AX3208" t="s">
        <v>10043</v>
      </c>
      <c r="AY3208" t="s">
        <v>10042</v>
      </c>
      <c r="AZ3208" t="s">
        <v>10043</v>
      </c>
      <c r="BA3208" s="126" t="str">
        <f t="shared" si="505"/>
        <v>RWK</v>
      </c>
    </row>
    <row r="3209" spans="48:53" hidden="1" x14ac:dyDescent="0.2">
      <c r="AV3209" s="115" t="str">
        <f t="shared" si="504"/>
        <v>RWKLUTON &amp; CENTRAL BEDS MHIP</v>
      </c>
      <c r="AW3209" t="s">
        <v>10044</v>
      </c>
      <c r="AX3209" t="s">
        <v>10045</v>
      </c>
      <c r="AY3209" t="s">
        <v>10044</v>
      </c>
      <c r="AZ3209" t="s">
        <v>10045</v>
      </c>
      <c r="BA3209" s="126" t="str">
        <f t="shared" si="505"/>
        <v>RWK</v>
      </c>
    </row>
    <row r="3210" spans="48:53" hidden="1" x14ac:dyDescent="0.2">
      <c r="AV3210" s="115" t="str">
        <f t="shared" si="504"/>
        <v>RWKLUTON &amp; DUNSTABLE HOSPITAL</v>
      </c>
      <c r="AW3210" t="s">
        <v>10041</v>
      </c>
      <c r="AX3210" t="s">
        <v>5545</v>
      </c>
      <c r="AY3210" t="s">
        <v>10041</v>
      </c>
      <c r="AZ3210" t="s">
        <v>5545</v>
      </c>
      <c r="BA3210" s="126" t="str">
        <f t="shared" si="505"/>
        <v>RWK</v>
      </c>
    </row>
    <row r="3211" spans="48:53" hidden="1" x14ac:dyDescent="0.2">
      <c r="AV3211" s="115" t="str">
        <f t="shared" si="504"/>
        <v>RWKMEADOW LODGE</v>
      </c>
      <c r="AW3211" t="s">
        <v>10020</v>
      </c>
      <c r="AX3211" t="s">
        <v>10021</v>
      </c>
      <c r="AY3211" t="s">
        <v>10020</v>
      </c>
      <c r="AZ3211" t="s">
        <v>10021</v>
      </c>
      <c r="BA3211" s="126" t="str">
        <f t="shared" si="505"/>
        <v>RWK</v>
      </c>
    </row>
    <row r="3212" spans="48:53" hidden="1" x14ac:dyDescent="0.2">
      <c r="AV3212" s="115" t="str">
        <f t="shared" si="504"/>
        <v>RWKNEWHAM CENTRE FOR MENTAL HEALTH</v>
      </c>
      <c r="AW3212" s="126" t="s">
        <v>8222</v>
      </c>
      <c r="AX3212" s="126" t="s">
        <v>9727</v>
      </c>
      <c r="AY3212" s="126" t="s">
        <v>8222</v>
      </c>
      <c r="AZ3212" s="126" t="s">
        <v>9727</v>
      </c>
      <c r="BA3212" s="126" t="str">
        <f t="shared" si="505"/>
        <v>RWK</v>
      </c>
    </row>
    <row r="3213" spans="48:53" hidden="1" x14ac:dyDescent="0.2">
      <c r="AV3213" s="115" t="str">
        <f t="shared" si="504"/>
        <v>RWKOAKLEY COURT</v>
      </c>
      <c r="AW3213" t="s">
        <v>10012</v>
      </c>
      <c r="AX3213" t="s">
        <v>10013</v>
      </c>
      <c r="AY3213" t="s">
        <v>10012</v>
      </c>
      <c r="AZ3213" t="s">
        <v>10013</v>
      </c>
      <c r="BA3213" s="126" t="str">
        <f t="shared" si="505"/>
        <v>RWK</v>
      </c>
    </row>
    <row r="3214" spans="48:53" hidden="1" x14ac:dyDescent="0.2">
      <c r="AV3214" s="115" t="str">
        <f t="shared" si="504"/>
        <v>RWKROMAN COURT</v>
      </c>
      <c r="AW3214" t="s">
        <v>10014</v>
      </c>
      <c r="AX3214" t="s">
        <v>10015</v>
      </c>
      <c r="AY3214" t="s">
        <v>10014</v>
      </c>
      <c r="AZ3214" t="s">
        <v>10015</v>
      </c>
      <c r="BA3214" s="126" t="str">
        <f t="shared" si="505"/>
        <v>RWK</v>
      </c>
    </row>
    <row r="3215" spans="48:53" hidden="1" x14ac:dyDescent="0.2">
      <c r="AV3215" s="115" t="str">
        <f t="shared" si="504"/>
        <v>RWKRUSH COURT</v>
      </c>
      <c r="AW3215" t="s">
        <v>10016</v>
      </c>
      <c r="AX3215" t="s">
        <v>10017</v>
      </c>
      <c r="AY3215" t="s">
        <v>10016</v>
      </c>
      <c r="AZ3215" t="s">
        <v>10017</v>
      </c>
      <c r="BA3215" s="126" t="str">
        <f t="shared" si="505"/>
        <v>RWK</v>
      </c>
    </row>
    <row r="3216" spans="48:53" hidden="1" x14ac:dyDescent="0.2">
      <c r="AV3216" s="115" t="str">
        <f t="shared" si="504"/>
        <v>RWKSHORT STAY MEDICAL UNIT</v>
      </c>
      <c r="AW3216" t="s">
        <v>10018</v>
      </c>
      <c r="AX3216" t="s">
        <v>10019</v>
      </c>
      <c r="AY3216" t="s">
        <v>10018</v>
      </c>
      <c r="AZ3216" t="s">
        <v>10019</v>
      </c>
      <c r="BA3216" s="126" t="str">
        <f t="shared" si="505"/>
        <v>RWK</v>
      </c>
    </row>
    <row r="3217" spans="48:53" hidden="1" x14ac:dyDescent="0.2">
      <c r="AV3217" s="115" t="str">
        <f t="shared" si="504"/>
        <v>RWKTHAMES HOUSE</v>
      </c>
      <c r="AW3217" s="126" t="s">
        <v>8225</v>
      </c>
      <c r="AX3217" s="126" t="s">
        <v>9728</v>
      </c>
      <c r="AY3217" s="126" t="s">
        <v>8225</v>
      </c>
      <c r="AZ3217" s="126" t="s">
        <v>9728</v>
      </c>
      <c r="BA3217" s="126" t="str">
        <f t="shared" si="505"/>
        <v>RWK</v>
      </c>
    </row>
    <row r="3218" spans="48:53" hidden="1" x14ac:dyDescent="0.2">
      <c r="AV3218" s="115" t="str">
        <f t="shared" si="504"/>
        <v>RWKTHE COPPICE</v>
      </c>
      <c r="AW3218" t="s">
        <v>10022</v>
      </c>
      <c r="AX3218" t="s">
        <v>10023</v>
      </c>
      <c r="AY3218" t="s">
        <v>10022</v>
      </c>
      <c r="AZ3218" t="s">
        <v>10023</v>
      </c>
      <c r="BA3218" s="126" t="str">
        <f t="shared" si="505"/>
        <v>RWK</v>
      </c>
    </row>
    <row r="3219" spans="48:53" hidden="1" x14ac:dyDescent="0.2">
      <c r="AV3219" s="115" t="str">
        <f t="shared" si="504"/>
        <v>RWKTHE LAWNS</v>
      </c>
      <c r="AW3219" t="s">
        <v>10026</v>
      </c>
      <c r="AX3219" t="s">
        <v>10027</v>
      </c>
      <c r="AY3219" t="s">
        <v>10026</v>
      </c>
      <c r="AZ3219" t="s">
        <v>10027</v>
      </c>
      <c r="BA3219" s="126" t="str">
        <f t="shared" si="505"/>
        <v>RWK</v>
      </c>
    </row>
    <row r="3220" spans="48:53" hidden="1" x14ac:dyDescent="0.2">
      <c r="AV3220" s="115" t="str">
        <f t="shared" si="504"/>
        <v>RWKTHE LODGE</v>
      </c>
      <c r="AW3220" s="126" t="s">
        <v>8219</v>
      </c>
      <c r="AX3220" s="126" t="s">
        <v>9729</v>
      </c>
      <c r="AY3220" s="126" t="s">
        <v>8219</v>
      </c>
      <c r="AZ3220" s="126" t="s">
        <v>9729</v>
      </c>
      <c r="BA3220" s="126" t="str">
        <f t="shared" si="505"/>
        <v>RWK</v>
      </c>
    </row>
    <row r="3221" spans="48:53" hidden="1" x14ac:dyDescent="0.2">
      <c r="AV3221" s="115" t="str">
        <f t="shared" si="504"/>
        <v>RWKTHE WILLOWS</v>
      </c>
      <c r="AW3221" t="s">
        <v>10036</v>
      </c>
      <c r="AX3221" t="s">
        <v>3497</v>
      </c>
      <c r="AY3221" t="s">
        <v>10036</v>
      </c>
      <c r="AZ3221" t="s">
        <v>3497</v>
      </c>
      <c r="BA3221" s="126" t="str">
        <f t="shared" si="505"/>
        <v>RWK</v>
      </c>
    </row>
    <row r="3222" spans="48:53" hidden="1" x14ac:dyDescent="0.2">
      <c r="AV3222" s="115" t="str">
        <f t="shared" si="504"/>
        <v>RWKTOWER HAMLETS CENTRE FOR MENTAL HEALTH</v>
      </c>
      <c r="AW3222" s="126" t="s">
        <v>8224</v>
      </c>
      <c r="AX3222" s="126" t="s">
        <v>9730</v>
      </c>
      <c r="AY3222" s="126" t="s">
        <v>8224</v>
      </c>
      <c r="AZ3222" s="126" t="s">
        <v>9730</v>
      </c>
      <c r="BA3222" s="126" t="str">
        <f t="shared" si="505"/>
        <v>RWK</v>
      </c>
    </row>
    <row r="3223" spans="48:53" hidden="1" x14ac:dyDescent="0.2">
      <c r="AV3223" s="115" t="str">
        <f t="shared" si="504"/>
        <v>RWKTWINWOODS</v>
      </c>
      <c r="AW3223" t="s">
        <v>10028</v>
      </c>
      <c r="AX3223" t="s">
        <v>10029</v>
      </c>
      <c r="AY3223" t="s">
        <v>10028</v>
      </c>
      <c r="AZ3223" t="s">
        <v>10029</v>
      </c>
      <c r="BA3223" s="126" t="str">
        <f t="shared" si="505"/>
        <v>RWK</v>
      </c>
    </row>
    <row r="3224" spans="48:53" hidden="1" x14ac:dyDescent="0.2">
      <c r="AV3224" s="115" t="str">
        <f t="shared" si="504"/>
        <v>RWKWHICHELLOS WHARF</v>
      </c>
      <c r="AW3224" t="s">
        <v>10032</v>
      </c>
      <c r="AX3224" t="s">
        <v>10033</v>
      </c>
      <c r="AY3224" t="s">
        <v>10032</v>
      </c>
      <c r="AZ3224" t="s">
        <v>10033</v>
      </c>
      <c r="BA3224" s="126" t="str">
        <f t="shared" si="505"/>
        <v>RWK</v>
      </c>
    </row>
    <row r="3225" spans="48:53" hidden="1" x14ac:dyDescent="0.2">
      <c r="AV3225" s="115" t="str">
        <f t="shared" si="504"/>
        <v>RWKWOLFSON HOUSE</v>
      </c>
      <c r="AW3225" s="126" t="s">
        <v>8221</v>
      </c>
      <c r="AX3225" s="126" t="s">
        <v>9731</v>
      </c>
      <c r="AY3225" s="126" t="s">
        <v>8221</v>
      </c>
      <c r="AZ3225" s="126" t="s">
        <v>9731</v>
      </c>
      <c r="BA3225" s="126" t="str">
        <f t="shared" si="505"/>
        <v>RWK</v>
      </c>
    </row>
    <row r="3226" spans="48:53" hidden="1" x14ac:dyDescent="0.2">
      <c r="AV3226" s="115" t="str">
        <f t="shared" si="504"/>
        <v>RWKWOODLEA CLINIC</v>
      </c>
      <c r="AW3226" t="s">
        <v>10034</v>
      </c>
      <c r="AX3226" t="s">
        <v>10035</v>
      </c>
      <c r="AY3226" t="s">
        <v>10034</v>
      </c>
      <c r="AZ3226" t="s">
        <v>10035</v>
      </c>
      <c r="BA3226" s="126" t="str">
        <f t="shared" si="505"/>
        <v>RWK</v>
      </c>
    </row>
    <row r="3227" spans="48:53" hidden="1" x14ac:dyDescent="0.2">
      <c r="AV3227" s="115" t="str">
        <f t="shared" si="504"/>
        <v>RWN105 LONDON ROAD</v>
      </c>
      <c r="AW3227" s="126" t="s">
        <v>8248</v>
      </c>
      <c r="AX3227" s="126" t="s">
        <v>9732</v>
      </c>
      <c r="AY3227" s="126" t="s">
        <v>8248</v>
      </c>
      <c r="AZ3227" s="126" t="s">
        <v>9732</v>
      </c>
      <c r="BA3227" s="126" t="str">
        <f t="shared" si="505"/>
        <v>RWN</v>
      </c>
    </row>
    <row r="3228" spans="48:53" hidden="1" x14ac:dyDescent="0.2">
      <c r="AV3228" s="115" t="str">
        <f t="shared" si="504"/>
        <v>RWNARCHER UNIT</v>
      </c>
      <c r="AW3228" s="126" t="s">
        <v>5493</v>
      </c>
      <c r="AX3228" s="126" t="s">
        <v>5494</v>
      </c>
      <c r="AY3228" s="126" t="s">
        <v>5493</v>
      </c>
      <c r="AZ3228" s="126" t="s">
        <v>5494</v>
      </c>
      <c r="BA3228" s="126" t="str">
        <f t="shared" si="505"/>
        <v>RWN</v>
      </c>
    </row>
    <row r="3229" spans="48:53" hidden="1" x14ac:dyDescent="0.2">
      <c r="AV3229" s="115" t="str">
        <f t="shared" si="504"/>
        <v>RWNASHANTI</v>
      </c>
      <c r="AW3229" s="126" t="s">
        <v>5528</v>
      </c>
      <c r="AX3229" s="126" t="s">
        <v>5529</v>
      </c>
      <c r="AY3229" s="126" t="s">
        <v>5528</v>
      </c>
      <c r="AZ3229" s="126" t="s">
        <v>5529</v>
      </c>
      <c r="BA3229" s="126" t="str">
        <f t="shared" si="505"/>
        <v>RWN</v>
      </c>
    </row>
    <row r="3230" spans="48:53" hidden="1" x14ac:dyDescent="0.2">
      <c r="AV3230" s="115" t="str">
        <f t="shared" si="504"/>
        <v>RWNBEDFORD HEALTH VILLAGE</v>
      </c>
      <c r="AW3230" s="126" t="s">
        <v>8251</v>
      </c>
      <c r="AX3230" s="126" t="s">
        <v>9733</v>
      </c>
      <c r="AY3230" s="126" t="s">
        <v>8251</v>
      </c>
      <c r="AZ3230" s="126" t="s">
        <v>9733</v>
      </c>
      <c r="BA3230" s="126" t="str">
        <f t="shared" si="505"/>
        <v>RWN</v>
      </c>
    </row>
    <row r="3231" spans="48:53" hidden="1" x14ac:dyDescent="0.2">
      <c r="AV3231" s="115" t="str">
        <f t="shared" si="504"/>
        <v>RWNBEDFORD HEALTH VILLAGE</v>
      </c>
      <c r="AW3231" s="126" t="s">
        <v>8252</v>
      </c>
      <c r="AX3231" s="126" t="s">
        <v>9733</v>
      </c>
      <c r="AY3231" s="126" t="s">
        <v>8252</v>
      </c>
      <c r="AZ3231" s="126" t="s">
        <v>9733</v>
      </c>
      <c r="BA3231" s="126" t="str">
        <f t="shared" si="505"/>
        <v>RWN</v>
      </c>
    </row>
    <row r="3232" spans="48:53" hidden="1" x14ac:dyDescent="0.2">
      <c r="AV3232" s="115" t="str">
        <f t="shared" si="504"/>
        <v>RWNBEDFORD HEIGHTS</v>
      </c>
      <c r="AW3232" s="126" t="s">
        <v>5521</v>
      </c>
      <c r="AX3232" s="126" t="s">
        <v>5522</v>
      </c>
      <c r="AY3232" s="126" t="s">
        <v>5521</v>
      </c>
      <c r="AZ3232" s="126" t="s">
        <v>5522</v>
      </c>
      <c r="BA3232" s="126" t="str">
        <f t="shared" si="505"/>
        <v>RWN</v>
      </c>
    </row>
    <row r="3233" spans="48:53" hidden="1" x14ac:dyDescent="0.2">
      <c r="AV3233" s="115" t="str">
        <f t="shared" si="504"/>
        <v>RWNBEDFORD HOSPITAL SOUTH</v>
      </c>
      <c r="AW3233" s="126" t="s">
        <v>5523</v>
      </c>
      <c r="AX3233" s="126" t="s">
        <v>5524</v>
      </c>
      <c r="AY3233" s="126" t="s">
        <v>5523</v>
      </c>
      <c r="AZ3233" s="126" t="s">
        <v>5524</v>
      </c>
      <c r="BA3233" s="126" t="str">
        <f t="shared" si="505"/>
        <v>RWN</v>
      </c>
    </row>
    <row r="3234" spans="48:53" hidden="1" x14ac:dyDescent="0.2">
      <c r="AV3234" s="115" t="str">
        <f t="shared" si="504"/>
        <v>RWNBEDFORD SSMS [HEALTHLINK]</v>
      </c>
      <c r="AW3234" s="126" t="s">
        <v>5451</v>
      </c>
      <c r="AX3234" s="126" t="s">
        <v>5452</v>
      </c>
      <c r="AY3234" s="126" t="s">
        <v>5451</v>
      </c>
      <c r="AZ3234" s="126" t="s">
        <v>5452</v>
      </c>
      <c r="BA3234" s="126" t="str">
        <f t="shared" si="505"/>
        <v>RWN</v>
      </c>
    </row>
    <row r="3235" spans="48:53" hidden="1" x14ac:dyDescent="0.2">
      <c r="AV3235" s="115" t="str">
        <f t="shared" si="504"/>
        <v>RWNBIGGLESWADE HOSPITAL</v>
      </c>
      <c r="AW3235" s="126" t="s">
        <v>5491</v>
      </c>
      <c r="AX3235" s="126" t="s">
        <v>5492</v>
      </c>
      <c r="AY3235" s="126" t="s">
        <v>5491</v>
      </c>
      <c r="AZ3235" s="126" t="s">
        <v>5492</v>
      </c>
      <c r="BA3235" s="126" t="str">
        <f t="shared" si="505"/>
        <v>RWN</v>
      </c>
    </row>
    <row r="3236" spans="48:53" hidden="1" x14ac:dyDescent="0.2">
      <c r="AV3236" s="115" t="str">
        <f t="shared" si="504"/>
        <v>RWNBULLWOOD HALL</v>
      </c>
      <c r="AW3236" s="126" t="s">
        <v>5499</v>
      </c>
      <c r="AX3236" s="126" t="s">
        <v>5500</v>
      </c>
      <c r="AY3236" s="126" t="s">
        <v>5499</v>
      </c>
      <c r="AZ3236" s="126" t="s">
        <v>5500</v>
      </c>
      <c r="BA3236" s="126" t="str">
        <f t="shared" si="505"/>
        <v>RWN</v>
      </c>
    </row>
    <row r="3237" spans="48:53" hidden="1" x14ac:dyDescent="0.2">
      <c r="AV3237" s="115" t="str">
        <f t="shared" si="504"/>
        <v>RWNCDC KEMPSTON</v>
      </c>
      <c r="AW3237" s="126" t="s">
        <v>5534</v>
      </c>
      <c r="AX3237" s="126" t="s">
        <v>5535</v>
      </c>
      <c r="AY3237" s="126" t="s">
        <v>5534</v>
      </c>
      <c r="AZ3237" s="126" t="s">
        <v>5535</v>
      </c>
      <c r="BA3237" s="126" t="str">
        <f t="shared" si="505"/>
        <v>RWN</v>
      </c>
    </row>
    <row r="3238" spans="48:53" hidden="1" x14ac:dyDescent="0.2">
      <c r="AV3238" s="115" t="str">
        <f t="shared" si="504"/>
        <v>RWNCHURCHVIEW HOUSE</v>
      </c>
      <c r="AW3238" s="126" t="s">
        <v>8244</v>
      </c>
      <c r="AX3238" s="126" t="s">
        <v>9734</v>
      </c>
      <c r="AY3238" s="126" t="s">
        <v>8244</v>
      </c>
      <c r="AZ3238" s="126" t="s">
        <v>9734</v>
      </c>
      <c r="BA3238" s="126" t="str">
        <f t="shared" si="505"/>
        <v>RWN</v>
      </c>
    </row>
    <row r="3239" spans="48:53" hidden="1" x14ac:dyDescent="0.2">
      <c r="AV3239" s="115" t="str">
        <f t="shared" si="504"/>
        <v>RWNDOOLITTLE MILL</v>
      </c>
      <c r="AW3239" s="126" t="s">
        <v>5536</v>
      </c>
      <c r="AX3239" s="126" t="s">
        <v>5537</v>
      </c>
      <c r="AY3239" s="126" t="s">
        <v>5536</v>
      </c>
      <c r="AZ3239" s="126" t="s">
        <v>5537</v>
      </c>
      <c r="BA3239" s="126" t="str">
        <f t="shared" si="505"/>
        <v>RWN</v>
      </c>
    </row>
    <row r="3240" spans="48:53" hidden="1" x14ac:dyDescent="0.2">
      <c r="AV3240" s="115" t="str">
        <f t="shared" si="504"/>
        <v>RWNDRR BEDFORD</v>
      </c>
      <c r="AW3240" s="126" t="s">
        <v>5453</v>
      </c>
      <c r="AX3240" s="126" t="s">
        <v>5454</v>
      </c>
      <c r="AY3240" s="126" t="s">
        <v>5453</v>
      </c>
      <c r="AZ3240" s="126" t="s">
        <v>5454</v>
      </c>
      <c r="BA3240" s="126" t="str">
        <f t="shared" si="505"/>
        <v>RWN</v>
      </c>
    </row>
    <row r="3241" spans="48:53" hidden="1" x14ac:dyDescent="0.2">
      <c r="AV3241" s="115" t="str">
        <f t="shared" si="504"/>
        <v>RWNDRR LUTON</v>
      </c>
      <c r="AW3241" s="126" t="s">
        <v>5459</v>
      </c>
      <c r="AX3241" s="126" t="s">
        <v>5460</v>
      </c>
      <c r="AY3241" s="126" t="s">
        <v>5459</v>
      </c>
      <c r="AZ3241" s="126" t="s">
        <v>5460</v>
      </c>
      <c r="BA3241" s="126" t="str">
        <f t="shared" si="505"/>
        <v>RWN</v>
      </c>
    </row>
    <row r="3242" spans="48:53" hidden="1" x14ac:dyDescent="0.2">
      <c r="AV3242" s="115" t="str">
        <f t="shared" si="504"/>
        <v>RWNFELIXSTOWE COMMUNITY HOSPITAL</v>
      </c>
      <c r="AW3242" s="126" t="s">
        <v>5483</v>
      </c>
      <c r="AX3242" s="126" t="s">
        <v>5484</v>
      </c>
      <c r="AY3242" s="126" t="s">
        <v>5483</v>
      </c>
      <c r="AZ3242" s="126" t="s">
        <v>5484</v>
      </c>
      <c r="BA3242" s="126" t="str">
        <f t="shared" si="505"/>
        <v>RWN</v>
      </c>
    </row>
    <row r="3243" spans="48:53" hidden="1" x14ac:dyDescent="0.2">
      <c r="AV3243" s="115" t="str">
        <f t="shared" si="504"/>
        <v>RWNGAMLINGAY</v>
      </c>
      <c r="AW3243" s="126" t="s">
        <v>5538</v>
      </c>
      <c r="AX3243" s="126" t="s">
        <v>5539</v>
      </c>
      <c r="AY3243" s="126" t="s">
        <v>5538</v>
      </c>
      <c r="AZ3243" s="126" t="s">
        <v>5539</v>
      </c>
      <c r="BA3243" s="126" t="str">
        <f t="shared" si="505"/>
        <v>RWN</v>
      </c>
    </row>
    <row r="3244" spans="48:53" hidden="1" x14ac:dyDescent="0.2">
      <c r="AV3244" s="115" t="str">
        <f t="shared" si="504"/>
        <v>RWNGRAYS HALL</v>
      </c>
      <c r="AW3244" s="126" t="s">
        <v>5501</v>
      </c>
      <c r="AX3244" s="126" t="s">
        <v>5502</v>
      </c>
      <c r="AY3244" s="126" t="s">
        <v>5501</v>
      </c>
      <c r="AZ3244" s="126" t="s">
        <v>5502</v>
      </c>
      <c r="BA3244" s="126" t="str">
        <f t="shared" si="505"/>
        <v>RWN</v>
      </c>
    </row>
    <row r="3245" spans="48:53" hidden="1" x14ac:dyDescent="0.2">
      <c r="AV3245" s="115" t="str">
        <f t="shared" si="504"/>
        <v>RWNHEALTH LINK (DRUG &amp; ALCOHOL ADVISORY)</v>
      </c>
      <c r="AW3245" s="126" t="s">
        <v>5532</v>
      </c>
      <c r="AX3245" s="126" t="s">
        <v>5533</v>
      </c>
      <c r="AY3245" s="126" t="s">
        <v>5532</v>
      </c>
      <c r="AZ3245" s="126" t="s">
        <v>5533</v>
      </c>
      <c r="BA3245" s="126" t="str">
        <f t="shared" si="505"/>
        <v>RWN</v>
      </c>
    </row>
    <row r="3246" spans="48:53" hidden="1" x14ac:dyDescent="0.2">
      <c r="AV3246" s="115" t="str">
        <f t="shared" si="504"/>
        <v>RWNHEATH CLOSE</v>
      </c>
      <c r="AW3246" s="126" t="s">
        <v>8245</v>
      </c>
      <c r="AX3246" s="126" t="s">
        <v>9735</v>
      </c>
      <c r="AY3246" s="126" t="s">
        <v>8245</v>
      </c>
      <c r="AZ3246" s="126" t="s">
        <v>9735</v>
      </c>
      <c r="BA3246" s="126" t="str">
        <f t="shared" si="505"/>
        <v>RWN</v>
      </c>
    </row>
    <row r="3247" spans="48:53" hidden="1" x14ac:dyDescent="0.2">
      <c r="AV3247" s="115" t="str">
        <f t="shared" si="504"/>
        <v>RWNHERTS AND ESSEX HOSPITAL</v>
      </c>
      <c r="AW3247" s="126" t="s">
        <v>5541</v>
      </c>
      <c r="AX3247" s="126" t="s">
        <v>1798</v>
      </c>
      <c r="AY3247" s="126" t="s">
        <v>5541</v>
      </c>
      <c r="AZ3247" s="126" t="s">
        <v>1798</v>
      </c>
      <c r="BA3247" s="126" t="str">
        <f t="shared" si="505"/>
        <v>RWN</v>
      </c>
    </row>
    <row r="3248" spans="48:53" hidden="1" x14ac:dyDescent="0.2">
      <c r="AV3248" s="115" t="str">
        <f t="shared" si="504"/>
        <v>RWNHOURSWORTH</v>
      </c>
      <c r="AW3248" s="126" t="s">
        <v>5513</v>
      </c>
      <c r="AX3248" s="126" t="s">
        <v>5514</v>
      </c>
      <c r="AY3248" s="126" t="s">
        <v>5513</v>
      </c>
      <c r="AZ3248" s="126" t="s">
        <v>5514</v>
      </c>
      <c r="BA3248" s="126" t="str">
        <f t="shared" si="505"/>
        <v>RWN</v>
      </c>
    </row>
    <row r="3249" spans="48:53" hidden="1" x14ac:dyDescent="0.2">
      <c r="AV3249" s="115" t="str">
        <f t="shared" si="504"/>
        <v>RWNINREACH &amp; SHARED CARE</v>
      </c>
      <c r="AW3249" s="126" t="s">
        <v>5546</v>
      </c>
      <c r="AX3249" s="126" t="s">
        <v>5547</v>
      </c>
      <c r="AY3249" s="126" t="s">
        <v>5546</v>
      </c>
      <c r="AZ3249" s="126" t="s">
        <v>5547</v>
      </c>
      <c r="BA3249" s="126" t="str">
        <f t="shared" si="505"/>
        <v>RWN</v>
      </c>
    </row>
    <row r="3250" spans="48:53" hidden="1" x14ac:dyDescent="0.2">
      <c r="AV3250" s="115" t="str">
        <f t="shared" si="504"/>
        <v>RWNIPSWICH HOSPITAL</v>
      </c>
      <c r="AW3250" s="126" t="s">
        <v>5481</v>
      </c>
      <c r="AX3250" s="126" t="s">
        <v>5482</v>
      </c>
      <c r="AY3250" s="126" t="s">
        <v>5481</v>
      </c>
      <c r="AZ3250" s="126" t="s">
        <v>5482</v>
      </c>
      <c r="BA3250" s="126" t="str">
        <f t="shared" si="505"/>
        <v>RWN</v>
      </c>
    </row>
    <row r="3251" spans="48:53" hidden="1" x14ac:dyDescent="0.2">
      <c r="AV3251" s="115" t="str">
        <f t="shared" si="504"/>
        <v>RWNLEVERTON HALL</v>
      </c>
      <c r="AW3251" s="126" t="s">
        <v>5511</v>
      </c>
      <c r="AX3251" s="126" t="s">
        <v>5512</v>
      </c>
      <c r="AY3251" s="126" t="s">
        <v>5511</v>
      </c>
      <c r="AZ3251" s="126" t="s">
        <v>5512</v>
      </c>
      <c r="BA3251" s="126" t="str">
        <f t="shared" si="505"/>
        <v>RWN</v>
      </c>
    </row>
    <row r="3252" spans="48:53" hidden="1" x14ac:dyDescent="0.2">
      <c r="AV3252" s="115" t="str">
        <f t="shared" si="504"/>
        <v>RWNLITTLE ACORNS</v>
      </c>
      <c r="AW3252" s="126" t="s">
        <v>5503</v>
      </c>
      <c r="AX3252" s="126" t="s">
        <v>5504</v>
      </c>
      <c r="AY3252" s="126" t="s">
        <v>5503</v>
      </c>
      <c r="AZ3252" s="126" t="s">
        <v>5504</v>
      </c>
      <c r="BA3252" s="126" t="str">
        <f t="shared" si="505"/>
        <v>RWN</v>
      </c>
    </row>
    <row r="3253" spans="48:53" hidden="1" x14ac:dyDescent="0.2">
      <c r="AV3253" s="115" t="str">
        <f t="shared" si="504"/>
        <v>RWNLUTON &amp; CENTRAL BEDFORDSHIRE MENTAL HEALTH UNIT</v>
      </c>
      <c r="AW3253" s="126" t="s">
        <v>8250</v>
      </c>
      <c r="AX3253" s="126" t="s">
        <v>9736</v>
      </c>
      <c r="AY3253" s="126" t="s">
        <v>8250</v>
      </c>
      <c r="AZ3253" s="126" t="s">
        <v>9736</v>
      </c>
      <c r="BA3253" s="126" t="str">
        <f t="shared" si="505"/>
        <v>RWN</v>
      </c>
    </row>
    <row r="3254" spans="48:53" hidden="1" x14ac:dyDescent="0.2">
      <c r="AV3254" s="115" t="str">
        <f t="shared" si="504"/>
        <v>RWNLUTON &amp; DUNSTABLE HOSPITAL</v>
      </c>
      <c r="AW3254" s="126" t="s">
        <v>5544</v>
      </c>
      <c r="AX3254" s="126" t="s">
        <v>5545</v>
      </c>
      <c r="AY3254" s="126" t="s">
        <v>5544</v>
      </c>
      <c r="AZ3254" s="126" t="s">
        <v>5545</v>
      </c>
      <c r="BA3254" s="126" t="str">
        <f t="shared" si="505"/>
        <v>RWN</v>
      </c>
    </row>
    <row r="3255" spans="48:53" hidden="1" x14ac:dyDescent="0.2">
      <c r="AV3255" s="115" t="str">
        <f t="shared" si="504"/>
        <v>RWNLUTON INTERMEDIATE ASSESSMENT UNIT</v>
      </c>
      <c r="AW3255" s="126" t="s">
        <v>5517</v>
      </c>
      <c r="AX3255" s="126" t="s">
        <v>5518</v>
      </c>
      <c r="AY3255" s="126" t="s">
        <v>5517</v>
      </c>
      <c r="AZ3255" s="126" t="s">
        <v>5518</v>
      </c>
      <c r="BA3255" s="126" t="str">
        <f t="shared" si="505"/>
        <v>RWN</v>
      </c>
    </row>
    <row r="3256" spans="48:53" hidden="1" x14ac:dyDescent="0.2">
      <c r="AV3256" s="115" t="str">
        <f t="shared" si="504"/>
        <v>RWNLUTON SSMS [LDASS]</v>
      </c>
      <c r="AW3256" s="126" t="s">
        <v>5457</v>
      </c>
      <c r="AX3256" s="126" t="s">
        <v>5458</v>
      </c>
      <c r="AY3256" s="126" t="s">
        <v>5457</v>
      </c>
      <c r="AZ3256" s="126" t="s">
        <v>5458</v>
      </c>
      <c r="BA3256" s="126" t="str">
        <f t="shared" si="505"/>
        <v>RWN</v>
      </c>
    </row>
    <row r="3257" spans="48:53" hidden="1" x14ac:dyDescent="0.2">
      <c r="AV3257" s="115" t="str">
        <f t="shared" ref="AV3257:AV3320" si="506">CONCATENATE(LEFT(AW3257, 3),AX3257)</f>
        <v>RWNMAYER WAY</v>
      </c>
      <c r="AW3257" s="126" t="s">
        <v>8249</v>
      </c>
      <c r="AX3257" s="126" t="s">
        <v>9737</v>
      </c>
      <c r="AY3257" s="126" t="s">
        <v>8249</v>
      </c>
      <c r="AZ3257" s="126" t="s">
        <v>9737</v>
      </c>
      <c r="BA3257" s="126" t="str">
        <f t="shared" ref="BA3257:BA3320" si="507">LEFT(AY3257,3)</f>
        <v>RWN</v>
      </c>
    </row>
    <row r="3258" spans="48:53" hidden="1" x14ac:dyDescent="0.2">
      <c r="AV3258" s="115" t="str">
        <f t="shared" si="506"/>
        <v>RWNMEADOWSIDE</v>
      </c>
      <c r="AW3258" s="126" t="s">
        <v>5505</v>
      </c>
      <c r="AX3258" s="126" t="s">
        <v>5506</v>
      </c>
      <c r="AY3258" s="126" t="s">
        <v>5505</v>
      </c>
      <c r="AZ3258" s="126" t="s">
        <v>5506</v>
      </c>
      <c r="BA3258" s="126" t="str">
        <f t="shared" si="507"/>
        <v>RWN</v>
      </c>
    </row>
    <row r="3259" spans="48:53" hidden="1" x14ac:dyDescent="0.2">
      <c r="AV3259" s="115" t="str">
        <f t="shared" si="506"/>
        <v>RWNMENTAL HEALTH AND SOCIAL CARE</v>
      </c>
      <c r="AW3259" s="126" t="s">
        <v>5515</v>
      </c>
      <c r="AX3259" s="126" t="s">
        <v>5516</v>
      </c>
      <c r="AY3259" s="126" t="s">
        <v>5515</v>
      </c>
      <c r="AZ3259" s="126" t="s">
        <v>5516</v>
      </c>
      <c r="BA3259" s="126" t="str">
        <f t="shared" si="507"/>
        <v>RWN</v>
      </c>
    </row>
    <row r="3260" spans="48:53" hidden="1" x14ac:dyDescent="0.2">
      <c r="AV3260" s="115" t="str">
        <f t="shared" si="506"/>
        <v>RWNMENTAL HEALTH UNIT (BASILDON)</v>
      </c>
      <c r="AW3260" s="126" t="s">
        <v>5475</v>
      </c>
      <c r="AX3260" s="126" t="s">
        <v>5476</v>
      </c>
      <c r="AY3260" s="126" t="s">
        <v>5475</v>
      </c>
      <c r="AZ3260" s="126" t="s">
        <v>5476</v>
      </c>
      <c r="BA3260" s="126" t="str">
        <f t="shared" si="507"/>
        <v>RWN</v>
      </c>
    </row>
    <row r="3261" spans="48:53" hidden="1" x14ac:dyDescent="0.2">
      <c r="AV3261" s="115" t="str">
        <f t="shared" si="506"/>
        <v>RWNMOUNTNESSING COURT</v>
      </c>
      <c r="AW3261" s="126" t="s">
        <v>8243</v>
      </c>
      <c r="AX3261" s="126" t="s">
        <v>9738</v>
      </c>
      <c r="AY3261" s="126" t="s">
        <v>8243</v>
      </c>
      <c r="AZ3261" s="126" t="s">
        <v>9738</v>
      </c>
      <c r="BA3261" s="126" t="str">
        <f t="shared" si="507"/>
        <v>RWN</v>
      </c>
    </row>
    <row r="3262" spans="48:53" hidden="1" x14ac:dyDescent="0.2">
      <c r="AV3262" s="115" t="str">
        <f t="shared" si="506"/>
        <v>RWNOPMH BEDFORD/E &amp; MID BEDS</v>
      </c>
      <c r="AW3262" s="126" t="s">
        <v>5471</v>
      </c>
      <c r="AX3262" s="126" t="s">
        <v>5472</v>
      </c>
      <c r="AY3262" s="126" t="s">
        <v>5471</v>
      </c>
      <c r="AZ3262" s="126" t="s">
        <v>5472</v>
      </c>
      <c r="BA3262" s="126" t="str">
        <f t="shared" si="507"/>
        <v>RWN</v>
      </c>
    </row>
    <row r="3263" spans="48:53" hidden="1" x14ac:dyDescent="0.2">
      <c r="AV3263" s="115" t="str">
        <f t="shared" si="506"/>
        <v>RWNOPMH BEDFORD/W &amp; MID BEDS</v>
      </c>
      <c r="AW3263" s="126" t="s">
        <v>5469</v>
      </c>
      <c r="AX3263" s="126" t="s">
        <v>5470</v>
      </c>
      <c r="AY3263" s="126" t="s">
        <v>5469</v>
      </c>
      <c r="AZ3263" s="126" t="s">
        <v>5470</v>
      </c>
      <c r="BA3263" s="126" t="str">
        <f t="shared" si="507"/>
        <v>RWN</v>
      </c>
    </row>
    <row r="3264" spans="48:53" hidden="1" x14ac:dyDescent="0.2">
      <c r="AV3264" s="115" t="str">
        <f t="shared" si="506"/>
        <v>RWNOPMH IVEL VALLEY</v>
      </c>
      <c r="AW3264" s="126" t="s">
        <v>5463</v>
      </c>
      <c r="AX3264" s="126" t="s">
        <v>5464</v>
      </c>
      <c r="AY3264" s="126" t="s">
        <v>5463</v>
      </c>
      <c r="AZ3264" s="126" t="s">
        <v>5464</v>
      </c>
      <c r="BA3264" s="126" t="str">
        <f t="shared" si="507"/>
        <v>RWN</v>
      </c>
    </row>
    <row r="3265" spans="48:53" hidden="1" x14ac:dyDescent="0.2">
      <c r="AV3265" s="115" t="str">
        <f t="shared" si="506"/>
        <v>RWNOPMH LUTON</v>
      </c>
      <c r="AW3265" s="126" t="s">
        <v>5473</v>
      </c>
      <c r="AX3265" s="126" t="s">
        <v>5474</v>
      </c>
      <c r="AY3265" s="126" t="s">
        <v>5473</v>
      </c>
      <c r="AZ3265" s="126" t="s">
        <v>5474</v>
      </c>
      <c r="BA3265" s="126" t="str">
        <f t="shared" si="507"/>
        <v>RWN</v>
      </c>
    </row>
    <row r="3266" spans="48:53" hidden="1" x14ac:dyDescent="0.2">
      <c r="AV3266" s="115" t="str">
        <f t="shared" si="506"/>
        <v>RWNOPMH SOUTH BEDS</v>
      </c>
      <c r="AW3266" s="126" t="s">
        <v>5465</v>
      </c>
      <c r="AX3266" s="126" t="s">
        <v>5466</v>
      </c>
      <c r="AY3266" s="126" t="s">
        <v>5465</v>
      </c>
      <c r="AZ3266" s="126" t="s">
        <v>5466</v>
      </c>
      <c r="BA3266" s="126" t="str">
        <f t="shared" si="507"/>
        <v>RWN</v>
      </c>
    </row>
    <row r="3267" spans="48:53" hidden="1" x14ac:dyDescent="0.2">
      <c r="AV3267" s="115" t="str">
        <f t="shared" si="506"/>
        <v>RWNOTHER COMMUNITY PREMISES</v>
      </c>
      <c r="AW3267" s="126" t="s">
        <v>5519</v>
      </c>
      <c r="AX3267" s="126" t="s">
        <v>5520</v>
      </c>
      <c r="AY3267" s="126" t="s">
        <v>5519</v>
      </c>
      <c r="AZ3267" s="126" t="s">
        <v>5520</v>
      </c>
      <c r="BA3267" s="126" t="str">
        <f t="shared" si="507"/>
        <v>RWN</v>
      </c>
    </row>
    <row r="3268" spans="48:53" hidden="1" x14ac:dyDescent="0.2">
      <c r="AV3268" s="115" t="str">
        <f t="shared" si="506"/>
        <v>RWNPOPLARS</v>
      </c>
      <c r="AW3268" s="126" t="s">
        <v>5526</v>
      </c>
      <c r="AX3268" s="126" t="s">
        <v>5527</v>
      </c>
      <c r="AY3268" s="126" t="s">
        <v>5526</v>
      </c>
      <c r="AZ3268" s="126" t="s">
        <v>5527</v>
      </c>
      <c r="BA3268" s="126" t="str">
        <f t="shared" si="507"/>
        <v>RWN</v>
      </c>
    </row>
    <row r="3269" spans="48:53" hidden="1" x14ac:dyDescent="0.2">
      <c r="AV3269" s="115" t="str">
        <f t="shared" si="506"/>
        <v>RWNPRINCESS ALEXANDRA HOSPITAL</v>
      </c>
      <c r="AW3269" s="126" t="s">
        <v>5487</v>
      </c>
      <c r="AX3269" s="126" t="s">
        <v>5488</v>
      </c>
      <c r="AY3269" s="126" t="s">
        <v>5487</v>
      </c>
      <c r="AZ3269" s="126" t="s">
        <v>5488</v>
      </c>
      <c r="BA3269" s="126" t="str">
        <f t="shared" si="507"/>
        <v>RWN</v>
      </c>
    </row>
    <row r="3270" spans="48:53" hidden="1" x14ac:dyDescent="0.2">
      <c r="AV3270" s="115" t="str">
        <f t="shared" si="506"/>
        <v>RWNRAYLEIGH CRIMINAL JUSTICE</v>
      </c>
      <c r="AW3270" s="126" t="s">
        <v>5507</v>
      </c>
      <c r="AX3270" s="126" t="s">
        <v>5508</v>
      </c>
      <c r="AY3270" s="126" t="s">
        <v>5507</v>
      </c>
      <c r="AZ3270" s="126" t="s">
        <v>5508</v>
      </c>
      <c r="BA3270" s="126" t="str">
        <f t="shared" si="507"/>
        <v>RWN</v>
      </c>
    </row>
    <row r="3271" spans="48:53" hidden="1" x14ac:dyDescent="0.2">
      <c r="AV3271" s="115" t="str">
        <f t="shared" si="506"/>
        <v>RWNROBIN PINTO UNIT</v>
      </c>
      <c r="AW3271" s="126" t="s">
        <v>5467</v>
      </c>
      <c r="AX3271" s="126" t="s">
        <v>5468</v>
      </c>
      <c r="AY3271" s="126" t="s">
        <v>5467</v>
      </c>
      <c r="AZ3271" s="126" t="s">
        <v>5468</v>
      </c>
      <c r="BA3271" s="126" t="str">
        <f t="shared" si="507"/>
        <v>RWN</v>
      </c>
    </row>
    <row r="3272" spans="48:53" hidden="1" x14ac:dyDescent="0.2">
      <c r="AV3272" s="115" t="str">
        <f t="shared" si="506"/>
        <v>RWNROBIN PINTO UNIT</v>
      </c>
      <c r="AW3272" s="126" t="s">
        <v>5525</v>
      </c>
      <c r="AX3272" s="126" t="s">
        <v>5468</v>
      </c>
      <c r="AY3272" s="126" t="s">
        <v>5525</v>
      </c>
      <c r="AZ3272" s="126" t="s">
        <v>5468</v>
      </c>
      <c r="BA3272" s="126" t="str">
        <f t="shared" si="507"/>
        <v>RWN</v>
      </c>
    </row>
    <row r="3273" spans="48:53" hidden="1" x14ac:dyDescent="0.2">
      <c r="AV3273" s="115" t="str">
        <f t="shared" si="506"/>
        <v>RWNROCHFORD COMMUNITY HOSPITAL</v>
      </c>
      <c r="AW3273" s="126" t="s">
        <v>5455</v>
      </c>
      <c r="AX3273" s="126" t="s">
        <v>5456</v>
      </c>
      <c r="AY3273" s="126" t="s">
        <v>5455</v>
      </c>
      <c r="AZ3273" s="126" t="s">
        <v>5456</v>
      </c>
      <c r="BA3273" s="126" t="str">
        <f t="shared" si="507"/>
        <v>RWN</v>
      </c>
    </row>
    <row r="3274" spans="48:53" hidden="1" x14ac:dyDescent="0.2">
      <c r="AV3274" s="115" t="str">
        <f t="shared" si="506"/>
        <v>RWNRUNWELL HOSPITAL</v>
      </c>
      <c r="AW3274" s="126" t="s">
        <v>5461</v>
      </c>
      <c r="AX3274" s="126" t="s">
        <v>5462</v>
      </c>
      <c r="AY3274" s="126" t="s">
        <v>5461</v>
      </c>
      <c r="AZ3274" s="126" t="s">
        <v>5462</v>
      </c>
      <c r="BA3274" s="126" t="str">
        <f t="shared" si="507"/>
        <v>RWN</v>
      </c>
    </row>
    <row r="3275" spans="48:53" hidden="1" x14ac:dyDescent="0.2">
      <c r="AV3275" s="115" t="str">
        <f t="shared" si="506"/>
        <v>RWNSAFFRON WALDEN COMMUNITY HOSPITAL</v>
      </c>
      <c r="AW3275" s="126" t="s">
        <v>5542</v>
      </c>
      <c r="AX3275" s="126" t="s">
        <v>5543</v>
      </c>
      <c r="AY3275" s="126" t="s">
        <v>5542</v>
      </c>
      <c r="AZ3275" s="126" t="s">
        <v>5543</v>
      </c>
      <c r="BA3275" s="126" t="str">
        <f t="shared" si="507"/>
        <v>RWN</v>
      </c>
    </row>
    <row r="3276" spans="48:53" hidden="1" x14ac:dyDescent="0.2">
      <c r="AV3276" s="115" t="str">
        <f t="shared" si="506"/>
        <v>RWNSOBEDAS (SUBSTANCE ABUSE)</v>
      </c>
      <c r="AW3276" s="126" t="s">
        <v>5530</v>
      </c>
      <c r="AX3276" s="126" t="s">
        <v>5531</v>
      </c>
      <c r="AY3276" s="126" t="s">
        <v>5530</v>
      </c>
      <c r="AZ3276" s="126" t="s">
        <v>5531</v>
      </c>
      <c r="BA3276" s="126" t="str">
        <f t="shared" si="507"/>
        <v>RWN</v>
      </c>
    </row>
    <row r="3277" spans="48:53" hidden="1" x14ac:dyDescent="0.2">
      <c r="AV3277" s="115" t="str">
        <f t="shared" si="506"/>
        <v>RWNSOUTHEND CDAS</v>
      </c>
      <c r="AW3277" s="126" t="s">
        <v>5495</v>
      </c>
      <c r="AX3277" s="126" t="s">
        <v>5496</v>
      </c>
      <c r="AY3277" s="126" t="s">
        <v>5495</v>
      </c>
      <c r="AZ3277" s="126" t="s">
        <v>5496</v>
      </c>
      <c r="BA3277" s="126" t="str">
        <f t="shared" si="507"/>
        <v>RWN</v>
      </c>
    </row>
    <row r="3278" spans="48:53" hidden="1" x14ac:dyDescent="0.2">
      <c r="AV3278" s="115" t="str">
        <f t="shared" si="506"/>
        <v>RWNSOUTHEND RESOUCE THERAPY</v>
      </c>
      <c r="AW3278" s="126" t="s">
        <v>5497</v>
      </c>
      <c r="AX3278" s="126" t="s">
        <v>5498</v>
      </c>
      <c r="AY3278" s="126" t="s">
        <v>5497</v>
      </c>
      <c r="AZ3278" s="126" t="s">
        <v>5498</v>
      </c>
      <c r="BA3278" s="126" t="str">
        <f t="shared" si="507"/>
        <v>RWN</v>
      </c>
    </row>
    <row r="3279" spans="48:53" hidden="1" x14ac:dyDescent="0.2">
      <c r="AV3279" s="115" t="str">
        <f t="shared" si="506"/>
        <v>RWNST MARGARET'S HOSPITAL</v>
      </c>
      <c r="AW3279" s="126" t="s">
        <v>5540</v>
      </c>
      <c r="AX3279" s="126" t="s">
        <v>1863</v>
      </c>
      <c r="AY3279" s="126" t="s">
        <v>5540</v>
      </c>
      <c r="AZ3279" s="126" t="s">
        <v>1863</v>
      </c>
      <c r="BA3279" s="126" t="str">
        <f t="shared" si="507"/>
        <v>RWN</v>
      </c>
    </row>
    <row r="3280" spans="48:53" hidden="1" x14ac:dyDescent="0.2">
      <c r="AV3280" s="115" t="str">
        <f t="shared" si="506"/>
        <v>RWNTHE GLADES</v>
      </c>
      <c r="AW3280" s="126" t="s">
        <v>8247</v>
      </c>
      <c r="AX3280" s="126" t="s">
        <v>9739</v>
      </c>
      <c r="AY3280" s="126" t="s">
        <v>8247</v>
      </c>
      <c r="AZ3280" s="126" t="s">
        <v>9739</v>
      </c>
      <c r="BA3280" s="126" t="str">
        <f t="shared" si="507"/>
        <v>RWN</v>
      </c>
    </row>
    <row r="3281" spans="48:53" hidden="1" x14ac:dyDescent="0.2">
      <c r="AV3281" s="115" t="str">
        <f t="shared" si="506"/>
        <v>RWNTHE OLD MILL</v>
      </c>
      <c r="AW3281" s="126" t="s">
        <v>5489</v>
      </c>
      <c r="AX3281" s="126" t="s">
        <v>5490</v>
      </c>
      <c r="AY3281" s="126" t="s">
        <v>5489</v>
      </c>
      <c r="AZ3281" s="126" t="s">
        <v>5490</v>
      </c>
      <c r="BA3281" s="126" t="str">
        <f t="shared" si="507"/>
        <v>RWN</v>
      </c>
    </row>
    <row r="3282" spans="48:53" hidden="1" x14ac:dyDescent="0.2">
      <c r="AV3282" s="115" t="str">
        <f t="shared" si="506"/>
        <v>RWNTHURROCK COMMUNITY HOSPITAL</v>
      </c>
      <c r="AW3282" s="126" t="s">
        <v>5477</v>
      </c>
      <c r="AX3282" s="126" t="s">
        <v>5478</v>
      </c>
      <c r="AY3282" s="126" t="s">
        <v>5477</v>
      </c>
      <c r="AZ3282" s="126" t="s">
        <v>5478</v>
      </c>
      <c r="BA3282" s="126" t="str">
        <f t="shared" si="507"/>
        <v>RWN</v>
      </c>
    </row>
    <row r="3283" spans="48:53" hidden="1" x14ac:dyDescent="0.2">
      <c r="AV3283" s="115" t="str">
        <f t="shared" si="506"/>
        <v>RWNWARLEY HOSPITAL</v>
      </c>
      <c r="AW3283" s="126" t="s">
        <v>5509</v>
      </c>
      <c r="AX3283" s="126" t="s">
        <v>5510</v>
      </c>
      <c r="AY3283" s="126" t="s">
        <v>5509</v>
      </c>
      <c r="AZ3283" s="126" t="s">
        <v>5510</v>
      </c>
      <c r="BA3283" s="126" t="str">
        <f t="shared" si="507"/>
        <v>RWN</v>
      </c>
    </row>
    <row r="3284" spans="48:53" hidden="1" x14ac:dyDescent="0.2">
      <c r="AV3284" s="115" t="str">
        <f t="shared" si="506"/>
        <v>RWNWEST SUFFOLK HOSPITAL</v>
      </c>
      <c r="AW3284" s="126" t="s">
        <v>5479</v>
      </c>
      <c r="AX3284" s="126" t="s">
        <v>5480</v>
      </c>
      <c r="AY3284" s="126" t="s">
        <v>5479</v>
      </c>
      <c r="AZ3284" s="126" t="s">
        <v>5480</v>
      </c>
      <c r="BA3284" s="126" t="str">
        <f t="shared" si="507"/>
        <v>RWN</v>
      </c>
    </row>
    <row r="3285" spans="48:53" hidden="1" x14ac:dyDescent="0.2">
      <c r="AV3285" s="115" t="str">
        <f t="shared" si="506"/>
        <v>RWNWEYMARKS</v>
      </c>
      <c r="AW3285" s="126" t="s">
        <v>5485</v>
      </c>
      <c r="AX3285" s="126" t="s">
        <v>5486</v>
      </c>
      <c r="AY3285" s="126" t="s">
        <v>5485</v>
      </c>
      <c r="AZ3285" s="126" t="s">
        <v>5486</v>
      </c>
      <c r="BA3285" s="126" t="str">
        <f t="shared" si="507"/>
        <v>RWN</v>
      </c>
    </row>
    <row r="3286" spans="48:53" hidden="1" x14ac:dyDescent="0.2">
      <c r="AV3286" s="115" t="str">
        <f t="shared" si="506"/>
        <v>RWNWHICHELLO'S WHARF</v>
      </c>
      <c r="AW3286" s="126" t="s">
        <v>8246</v>
      </c>
      <c r="AX3286" s="126" t="s">
        <v>9740</v>
      </c>
      <c r="AY3286" s="126" t="s">
        <v>8246</v>
      </c>
      <c r="AZ3286" s="126" t="s">
        <v>9740</v>
      </c>
      <c r="BA3286" s="126" t="str">
        <f t="shared" si="507"/>
        <v>RWN</v>
      </c>
    </row>
    <row r="3287" spans="48:53" hidden="1" x14ac:dyDescent="0.2">
      <c r="AV3287" s="115" t="str">
        <f t="shared" si="506"/>
        <v>RWPALEXANDRA HOSPITAL - RWP01</v>
      </c>
      <c r="AW3287" s="126" t="s">
        <v>584</v>
      </c>
      <c r="AX3287" s="126" t="s">
        <v>10721</v>
      </c>
      <c r="AY3287" s="126" t="s">
        <v>584</v>
      </c>
      <c r="AZ3287" s="126" t="s">
        <v>2303</v>
      </c>
      <c r="BA3287" s="126" t="str">
        <f t="shared" si="507"/>
        <v>RWP</v>
      </c>
    </row>
    <row r="3288" spans="48:53" hidden="1" x14ac:dyDescent="0.2">
      <c r="AV3288" s="115" t="str">
        <f t="shared" si="506"/>
        <v>RWPKIDDERMINSTER HOSPITAL - RWP31</v>
      </c>
      <c r="AW3288" s="126" t="s">
        <v>585</v>
      </c>
      <c r="AX3288" s="126" t="s">
        <v>10722</v>
      </c>
      <c r="AY3288" s="126" t="s">
        <v>585</v>
      </c>
      <c r="AZ3288" s="126" t="s">
        <v>9741</v>
      </c>
      <c r="BA3288" s="126" t="str">
        <f t="shared" si="507"/>
        <v>RWP</v>
      </c>
    </row>
    <row r="3289" spans="48:53" hidden="1" x14ac:dyDescent="0.2">
      <c r="AV3289" s="115" t="str">
        <f t="shared" si="506"/>
        <v>RWPKIDDERMINSTER TREATMENT CENTRE - RWPTC</v>
      </c>
      <c r="AW3289" s="126" t="s">
        <v>586</v>
      </c>
      <c r="AX3289" s="126" t="s">
        <v>10723</v>
      </c>
      <c r="AY3289" s="126" t="s">
        <v>586</v>
      </c>
      <c r="AZ3289" s="126" t="s">
        <v>9742</v>
      </c>
      <c r="BA3289" s="126" t="str">
        <f t="shared" si="507"/>
        <v>RWP</v>
      </c>
    </row>
    <row r="3290" spans="48:53" hidden="1" x14ac:dyDescent="0.2">
      <c r="AV3290" s="115" t="str">
        <f t="shared" si="506"/>
        <v>RWPWORCESTERSHIRE ROYAL HOSPITAL - RWP50</v>
      </c>
      <c r="AW3290" s="126" t="s">
        <v>436</v>
      </c>
      <c r="AX3290" s="126" t="s">
        <v>10724</v>
      </c>
      <c r="AY3290" s="126" t="s">
        <v>436</v>
      </c>
      <c r="AZ3290" s="126" t="s">
        <v>2326</v>
      </c>
      <c r="BA3290" s="126" t="str">
        <f t="shared" si="507"/>
        <v>RWP</v>
      </c>
    </row>
    <row r="3291" spans="48:53" hidden="1" x14ac:dyDescent="0.2">
      <c r="AV3291" s="115" t="str">
        <f t="shared" si="506"/>
        <v>RWR(SOVEREIGN HOUSE) HILL END LANE (SITE 3)</v>
      </c>
      <c r="AW3291" t="s">
        <v>8849</v>
      </c>
      <c r="AX3291" s="93" t="s">
        <v>9743</v>
      </c>
      <c r="AY3291" t="s">
        <v>8849</v>
      </c>
      <c r="AZ3291" s="93" t="s">
        <v>9743</v>
      </c>
      <c r="BA3291" s="126" t="str">
        <f t="shared" si="507"/>
        <v>RWR</v>
      </c>
    </row>
    <row r="3292" spans="48:53" hidden="1" x14ac:dyDescent="0.2">
      <c r="AV3292" s="115" t="str">
        <f t="shared" si="506"/>
        <v>RWRABBEY &amp; DEACON UNITS</v>
      </c>
      <c r="AW3292" s="126" t="s">
        <v>1789</v>
      </c>
      <c r="AX3292" s="126" t="s">
        <v>1790</v>
      </c>
      <c r="AY3292" s="126" t="s">
        <v>1789</v>
      </c>
      <c r="AZ3292" s="126" t="s">
        <v>1790</v>
      </c>
      <c r="BA3292" s="126" t="str">
        <f t="shared" si="507"/>
        <v>RWR</v>
      </c>
    </row>
    <row r="3293" spans="48:53" hidden="1" x14ac:dyDescent="0.2">
      <c r="AV3293" s="115" t="str">
        <f t="shared" si="506"/>
        <v>RWRADTU (SHRODELLS)</v>
      </c>
      <c r="AW3293" s="126" t="s">
        <v>1873</v>
      </c>
      <c r="AX3293" s="126" t="s">
        <v>1874</v>
      </c>
      <c r="AY3293" s="126" t="s">
        <v>1873</v>
      </c>
      <c r="AZ3293" s="126" t="s">
        <v>1874</v>
      </c>
      <c r="BA3293" s="126" t="str">
        <f t="shared" si="507"/>
        <v>RWR</v>
      </c>
    </row>
    <row r="3294" spans="48:53" hidden="1" x14ac:dyDescent="0.2">
      <c r="AV3294" s="115" t="str">
        <f t="shared" si="506"/>
        <v>RWRADTU EAST AND NORTH</v>
      </c>
      <c r="AW3294" s="126" t="s">
        <v>1881</v>
      </c>
      <c r="AX3294" s="126" t="s">
        <v>1882</v>
      </c>
      <c r="AY3294" s="126" t="s">
        <v>1881</v>
      </c>
      <c r="AZ3294" s="126" t="s">
        <v>1882</v>
      </c>
      <c r="BA3294" s="126" t="str">
        <f t="shared" si="507"/>
        <v>RWR</v>
      </c>
    </row>
    <row r="3295" spans="48:53" ht="15" hidden="1" x14ac:dyDescent="0.2">
      <c r="AV3295" s="115" t="str">
        <f t="shared" si="506"/>
        <v>RWRADULT MENTAL HEALTH UNIT (GAINSFORD HOUSE)</v>
      </c>
      <c r="AW3295" s="132" t="s">
        <v>8845</v>
      </c>
      <c r="AX3295" s="132" t="s">
        <v>8846</v>
      </c>
      <c r="AY3295" s="132" t="s">
        <v>8845</v>
      </c>
      <c r="AZ3295" s="132" t="s">
        <v>8846</v>
      </c>
      <c r="BA3295" s="126" t="str">
        <f t="shared" si="507"/>
        <v>RWR</v>
      </c>
    </row>
    <row r="3296" spans="48:53" ht="15" hidden="1" x14ac:dyDescent="0.2">
      <c r="AV3296" s="115" t="str">
        <f t="shared" si="506"/>
        <v>RWRADULT MENTAL HEALTH UNIT (HAMPDEN HOUSE)</v>
      </c>
      <c r="AW3296" s="132" t="s">
        <v>8843</v>
      </c>
      <c r="AX3296" s="132" t="s">
        <v>8844</v>
      </c>
      <c r="AY3296" s="132" t="s">
        <v>8843</v>
      </c>
      <c r="AZ3296" s="132" t="s">
        <v>8844</v>
      </c>
      <c r="BA3296" s="126" t="str">
        <f t="shared" si="507"/>
        <v>RWR</v>
      </c>
    </row>
    <row r="3297" spans="48:53" hidden="1" x14ac:dyDescent="0.2">
      <c r="AV3297" s="115" t="str">
        <f t="shared" si="506"/>
        <v>RWRAOT N HERTS &amp; STEVENAGE</v>
      </c>
      <c r="AW3297" s="126" t="s">
        <v>1879</v>
      </c>
      <c r="AX3297" s="126" t="s">
        <v>1880</v>
      </c>
      <c r="AY3297" s="126" t="s">
        <v>1879</v>
      </c>
      <c r="AZ3297" s="126" t="s">
        <v>1880</v>
      </c>
      <c r="BA3297" s="126" t="str">
        <f t="shared" si="507"/>
        <v>RWR</v>
      </c>
    </row>
    <row r="3298" spans="48:53" hidden="1" x14ac:dyDescent="0.2">
      <c r="AV3298" s="115" t="str">
        <f t="shared" si="506"/>
        <v>RWRAPPLETREES &amp; CHERRYTREES</v>
      </c>
      <c r="AW3298" s="126" t="s">
        <v>1791</v>
      </c>
      <c r="AX3298" s="126" t="s">
        <v>1792</v>
      </c>
      <c r="AY3298" s="126" t="s">
        <v>1791</v>
      </c>
      <c r="AZ3298" s="126" t="s">
        <v>1792</v>
      </c>
      <c r="BA3298" s="126" t="str">
        <f t="shared" si="507"/>
        <v>RWR</v>
      </c>
    </row>
    <row r="3299" spans="48:53" hidden="1" x14ac:dyDescent="0.2">
      <c r="AV3299" s="115" t="str">
        <f t="shared" si="506"/>
        <v>RWRCATT NORTH HERTS</v>
      </c>
      <c r="AW3299" s="126" t="s">
        <v>1877</v>
      </c>
      <c r="AX3299" s="126" t="s">
        <v>1878</v>
      </c>
      <c r="AY3299" s="126" t="s">
        <v>1877</v>
      </c>
      <c r="AZ3299" s="126" t="s">
        <v>1878</v>
      </c>
      <c r="BA3299" s="126" t="str">
        <f t="shared" si="507"/>
        <v>RWR</v>
      </c>
    </row>
    <row r="3300" spans="48:53" hidden="1" x14ac:dyDescent="0.2">
      <c r="AV3300" s="115" t="str">
        <f t="shared" si="506"/>
        <v>RWRCOMMUNITY DRUG AND ALCOHOL UNIT (STATION RD)</v>
      </c>
      <c r="AW3300" s="126" t="s">
        <v>1827</v>
      </c>
      <c r="AX3300" s="126" t="s">
        <v>1828</v>
      </c>
      <c r="AY3300" s="126" t="s">
        <v>1827</v>
      </c>
      <c r="AZ3300" s="126" t="s">
        <v>1828</v>
      </c>
      <c r="BA3300" s="126" t="str">
        <f t="shared" si="507"/>
        <v>RWR</v>
      </c>
    </row>
    <row r="3301" spans="48:53" hidden="1" x14ac:dyDescent="0.2">
      <c r="AV3301" s="115" t="str">
        <f t="shared" si="506"/>
        <v>RWRCOMMUNITY SUPPORT UNIT (WATFORD)</v>
      </c>
      <c r="AW3301" s="126" t="s">
        <v>1793</v>
      </c>
      <c r="AX3301" s="126" t="s">
        <v>1794</v>
      </c>
      <c r="AY3301" s="126" t="s">
        <v>1793</v>
      </c>
      <c r="AZ3301" s="126" t="s">
        <v>1794</v>
      </c>
      <c r="BA3301" s="126" t="str">
        <f t="shared" si="507"/>
        <v>RWR</v>
      </c>
    </row>
    <row r="3302" spans="48:53" hidden="1" x14ac:dyDescent="0.2">
      <c r="AV3302" s="115" t="str">
        <f t="shared" si="506"/>
        <v>RWRDAY HOSPITAL</v>
      </c>
      <c r="AW3302" s="126" t="s">
        <v>1858</v>
      </c>
      <c r="AX3302" s="126" t="s">
        <v>1859</v>
      </c>
      <c r="AY3302" s="126" t="s">
        <v>1858</v>
      </c>
      <c r="AZ3302" s="126" t="s">
        <v>1859</v>
      </c>
      <c r="BA3302" s="126" t="str">
        <f t="shared" si="507"/>
        <v>RWR</v>
      </c>
    </row>
    <row r="3303" spans="48:53" ht="15" hidden="1" x14ac:dyDescent="0.2">
      <c r="AV3303" s="115" t="str">
        <f t="shared" si="506"/>
        <v>RWRELDERLY MENTAL AND INFIRM UNIT ELIZABETH COURT</v>
      </c>
      <c r="AW3303" s="132" t="s">
        <v>8837</v>
      </c>
      <c r="AX3303" s="132" t="s">
        <v>8838</v>
      </c>
      <c r="AY3303" s="132" t="s">
        <v>8837</v>
      </c>
      <c r="AZ3303" s="132" t="s">
        <v>8838</v>
      </c>
      <c r="BA3303" s="126" t="str">
        <f t="shared" si="507"/>
        <v>RWR</v>
      </c>
    </row>
    <row r="3304" spans="48:53" ht="15" hidden="1" x14ac:dyDescent="0.2">
      <c r="AV3304" s="115" t="str">
        <f t="shared" si="506"/>
        <v>RWRELDERLY MENTAL AND INFIRM UNIT VICTORIA COURT</v>
      </c>
      <c r="AW3304" s="132" t="s">
        <v>8835</v>
      </c>
      <c r="AX3304" s="132" t="s">
        <v>8836</v>
      </c>
      <c r="AY3304" s="132" t="s">
        <v>8835</v>
      </c>
      <c r="AZ3304" s="132" t="s">
        <v>8836</v>
      </c>
      <c r="BA3304" s="126" t="str">
        <f t="shared" si="507"/>
        <v>RWR</v>
      </c>
    </row>
    <row r="3305" spans="48:53" hidden="1" x14ac:dyDescent="0.2">
      <c r="AV3305" s="115" t="str">
        <f t="shared" si="506"/>
        <v>RWRERIC SHEPHERD ADMINISTRATION</v>
      </c>
      <c r="AW3305" s="126" t="s">
        <v>1795</v>
      </c>
      <c r="AX3305" s="126" t="s">
        <v>1796</v>
      </c>
      <c r="AY3305" s="126" t="s">
        <v>1795</v>
      </c>
      <c r="AZ3305" s="126" t="s">
        <v>1796</v>
      </c>
      <c r="BA3305" s="126" t="str">
        <f t="shared" si="507"/>
        <v>RWR</v>
      </c>
    </row>
    <row r="3306" spans="48:53" hidden="1" x14ac:dyDescent="0.2">
      <c r="AV3306" s="115" t="str">
        <f t="shared" si="506"/>
        <v>RWRHEMEL HEMPSTEAD GENERAL HOSPITAL</v>
      </c>
      <c r="AW3306" s="126" t="s">
        <v>1834</v>
      </c>
      <c r="AX3306" s="126" t="s">
        <v>1835</v>
      </c>
      <c r="AY3306" s="126" t="s">
        <v>1834</v>
      </c>
      <c r="AZ3306" s="126" t="s">
        <v>1835</v>
      </c>
      <c r="BA3306" s="126" t="str">
        <f t="shared" si="507"/>
        <v>RWR</v>
      </c>
    </row>
    <row r="3307" spans="48:53" hidden="1" x14ac:dyDescent="0.2">
      <c r="AV3307" s="115" t="str">
        <f t="shared" si="506"/>
        <v>RWRHERTS AND ESSEX HOSPITAL</v>
      </c>
      <c r="AW3307" s="126" t="s">
        <v>1797</v>
      </c>
      <c r="AX3307" s="126" t="s">
        <v>1798</v>
      </c>
      <c r="AY3307" s="126" t="s">
        <v>1797</v>
      </c>
      <c r="AZ3307" s="126" t="s">
        <v>1798</v>
      </c>
      <c r="BA3307" s="126" t="str">
        <f t="shared" si="507"/>
        <v>RWR</v>
      </c>
    </row>
    <row r="3308" spans="48:53" hidden="1" x14ac:dyDescent="0.2">
      <c r="AV3308" s="115" t="str">
        <f t="shared" si="506"/>
        <v>RWRHORNETS WARD</v>
      </c>
      <c r="AW3308" s="126" t="s">
        <v>1799</v>
      </c>
      <c r="AX3308" s="126" t="s">
        <v>1800</v>
      </c>
      <c r="AY3308" s="126" t="s">
        <v>1799</v>
      </c>
      <c r="AZ3308" s="126" t="s">
        <v>1800</v>
      </c>
      <c r="BA3308" s="126" t="str">
        <f t="shared" si="507"/>
        <v>RWR</v>
      </c>
    </row>
    <row r="3309" spans="48:53" hidden="1" x14ac:dyDescent="0.2">
      <c r="AV3309" s="115" t="str">
        <f t="shared" si="506"/>
        <v>RWRKINGSLEY GREEN</v>
      </c>
      <c r="AW3309" s="126" t="s">
        <v>1831</v>
      </c>
      <c r="AX3309" s="126" t="s">
        <v>7314</v>
      </c>
      <c r="AY3309" s="126" t="s">
        <v>1831</v>
      </c>
      <c r="AZ3309" s="126" t="s">
        <v>7314</v>
      </c>
      <c r="BA3309" s="126" t="str">
        <f t="shared" si="507"/>
        <v>RWR</v>
      </c>
    </row>
    <row r="3310" spans="48:53" ht="15" hidden="1" x14ac:dyDescent="0.2">
      <c r="AV3310" s="115" t="str">
        <f t="shared" si="506"/>
        <v>RWRLAMBOURN GROVE</v>
      </c>
      <c r="AW3310" s="132" t="s">
        <v>8831</v>
      </c>
      <c r="AX3310" s="132" t="s">
        <v>8832</v>
      </c>
      <c r="AY3310" s="132" t="s">
        <v>8831</v>
      </c>
      <c r="AZ3310" s="132" t="s">
        <v>8832</v>
      </c>
      <c r="BA3310" s="126" t="str">
        <f t="shared" si="507"/>
        <v>RWR</v>
      </c>
    </row>
    <row r="3311" spans="48:53" hidden="1" x14ac:dyDescent="0.2">
      <c r="AV3311" s="115" t="str">
        <f t="shared" si="506"/>
        <v>RWRLEXDEN SITE</v>
      </c>
      <c r="AW3311" s="126" t="s">
        <v>1864</v>
      </c>
      <c r="AX3311" s="126" t="s">
        <v>1865</v>
      </c>
      <c r="AY3311" s="126" t="s">
        <v>1864</v>
      </c>
      <c r="AZ3311" s="126" t="s">
        <v>1865</v>
      </c>
      <c r="BA3311" s="126" t="str">
        <f t="shared" si="507"/>
        <v>RWR</v>
      </c>
    </row>
    <row r="3312" spans="48:53" hidden="1" x14ac:dyDescent="0.2">
      <c r="AV3312" s="115" t="str">
        <f t="shared" si="506"/>
        <v>RWRLISTER ADULT ASTON WARD MENTAL HEALTH UNIT</v>
      </c>
      <c r="AW3312" s="126" t="s">
        <v>1840</v>
      </c>
      <c r="AX3312" s="126" t="s">
        <v>1841</v>
      </c>
      <c r="AY3312" s="126" t="s">
        <v>1840</v>
      </c>
      <c r="AZ3312" s="126" t="s">
        <v>1841</v>
      </c>
      <c r="BA3312" s="126" t="str">
        <f t="shared" si="507"/>
        <v>RWR</v>
      </c>
    </row>
    <row r="3313" spans="48:53" hidden="1" x14ac:dyDescent="0.2">
      <c r="AV3313" s="115" t="str">
        <f t="shared" si="506"/>
        <v>RWRLISTER ADULT WILBURY WARD MHU</v>
      </c>
      <c r="AW3313" s="126" t="s">
        <v>1842</v>
      </c>
      <c r="AX3313" s="126" t="s">
        <v>1843</v>
      </c>
      <c r="AY3313" s="126" t="s">
        <v>1842</v>
      </c>
      <c r="AZ3313" s="126" t="s">
        <v>1843</v>
      </c>
      <c r="BA3313" s="126" t="str">
        <f t="shared" si="507"/>
        <v>RWR</v>
      </c>
    </row>
    <row r="3314" spans="48:53" hidden="1" x14ac:dyDescent="0.2">
      <c r="AV3314" s="115" t="str">
        <f t="shared" si="506"/>
        <v>RWRLISTER ELDERLY EDENBROOK WARD MENTAL HEALTH UNIT</v>
      </c>
      <c r="AW3314" s="126" t="s">
        <v>1844</v>
      </c>
      <c r="AX3314" s="126" t="s">
        <v>1845</v>
      </c>
      <c r="AY3314" s="126" t="s">
        <v>1844</v>
      </c>
      <c r="AZ3314" s="126" t="s">
        <v>1845</v>
      </c>
      <c r="BA3314" s="126" t="str">
        <f t="shared" si="507"/>
        <v>RWR</v>
      </c>
    </row>
    <row r="3315" spans="48:53" hidden="1" x14ac:dyDescent="0.2">
      <c r="AV3315" s="115" t="str">
        <f t="shared" si="506"/>
        <v>RWRLISTER ELDERLY FAIRLANDS WARD MENTAL HEALTH UNIT</v>
      </c>
      <c r="AW3315" s="126" t="s">
        <v>1846</v>
      </c>
      <c r="AX3315" s="126" t="s">
        <v>1847</v>
      </c>
      <c r="AY3315" s="126" t="s">
        <v>1846</v>
      </c>
      <c r="AZ3315" s="126" t="s">
        <v>1847</v>
      </c>
      <c r="BA3315" s="126" t="str">
        <f t="shared" si="507"/>
        <v>RWR</v>
      </c>
    </row>
    <row r="3316" spans="48:53" hidden="1" x14ac:dyDescent="0.2">
      <c r="AV3316" s="115" t="str">
        <f t="shared" si="506"/>
        <v>RWRLISTER HOSPITAL</v>
      </c>
      <c r="AW3316" s="126" t="s">
        <v>1832</v>
      </c>
      <c r="AX3316" s="126" t="s">
        <v>1833</v>
      </c>
      <c r="AY3316" s="126" t="s">
        <v>1832</v>
      </c>
      <c r="AZ3316" s="126" t="s">
        <v>1833</v>
      </c>
      <c r="BA3316" s="126" t="str">
        <f t="shared" si="507"/>
        <v>RWR</v>
      </c>
    </row>
    <row r="3317" spans="48:53" hidden="1" x14ac:dyDescent="0.2">
      <c r="AV3317" s="115" t="str">
        <f t="shared" si="506"/>
        <v>RWRLITTLE PLUMSTEAD HOSPITAL</v>
      </c>
      <c r="AW3317" s="126" t="s">
        <v>1856</v>
      </c>
      <c r="AX3317" s="126" t="s">
        <v>1857</v>
      </c>
      <c r="AY3317" s="126" t="s">
        <v>1856</v>
      </c>
      <c r="AZ3317" s="126" t="s">
        <v>1857</v>
      </c>
      <c r="BA3317" s="126" t="str">
        <f t="shared" si="507"/>
        <v>RWR</v>
      </c>
    </row>
    <row r="3318" spans="48:53" hidden="1" x14ac:dyDescent="0.2">
      <c r="AV3318" s="115" t="str">
        <f t="shared" si="506"/>
        <v>RWRLOGANDENE</v>
      </c>
      <c r="AW3318" s="126" t="s">
        <v>1869</v>
      </c>
      <c r="AX3318" s="126" t="s">
        <v>1870</v>
      </c>
      <c r="AY3318" s="126" t="s">
        <v>1869</v>
      </c>
      <c r="AZ3318" s="126" t="s">
        <v>1870</v>
      </c>
      <c r="BA3318" s="126" t="str">
        <f t="shared" si="507"/>
        <v>RWR</v>
      </c>
    </row>
    <row r="3319" spans="48:53" hidden="1" x14ac:dyDescent="0.2">
      <c r="AV3319" s="115" t="str">
        <f t="shared" si="506"/>
        <v>RWRLOGANDENE EMI UNIT</v>
      </c>
      <c r="AW3319" s="126" t="s">
        <v>1801</v>
      </c>
      <c r="AX3319" s="126" t="s">
        <v>1802</v>
      </c>
      <c r="AY3319" s="126" t="s">
        <v>1801</v>
      </c>
      <c r="AZ3319" s="126" t="s">
        <v>1802</v>
      </c>
      <c r="BA3319" s="126" t="str">
        <f t="shared" si="507"/>
        <v>RWR</v>
      </c>
    </row>
    <row r="3320" spans="48:53" ht="15" hidden="1" x14ac:dyDescent="0.2">
      <c r="AV3320" s="115" t="str">
        <f t="shared" si="506"/>
        <v>RWRMENTAL HEALTH SERVICE (ALBANY LODGE)</v>
      </c>
      <c r="AW3320" s="132" t="s">
        <v>8847</v>
      </c>
      <c r="AX3320" s="132" t="s">
        <v>8848</v>
      </c>
      <c r="AY3320" s="132" t="s">
        <v>8847</v>
      </c>
      <c r="AZ3320" s="132" t="s">
        <v>8848</v>
      </c>
      <c r="BA3320" s="126" t="str">
        <f t="shared" si="507"/>
        <v>RWR</v>
      </c>
    </row>
    <row r="3321" spans="48:53" hidden="1" x14ac:dyDescent="0.2">
      <c r="AV3321" s="115" t="str">
        <f t="shared" ref="AV3321:AV3384" si="508">CONCATENATE(LEFT(AW3321, 3),AX3321)</f>
        <v>RWRMENTAL HEALTH SERVICE (LISTER HOSPITAL)</v>
      </c>
      <c r="AW3321" t="s">
        <v>9917</v>
      </c>
      <c r="AX3321" t="s">
        <v>9918</v>
      </c>
      <c r="AY3321" t="s">
        <v>9917</v>
      </c>
      <c r="AZ3321" t="s">
        <v>9918</v>
      </c>
      <c r="BA3321" s="126" t="str">
        <f t="shared" ref="BA3321:BA3384" si="509">LEFT(AY3321,3)</f>
        <v>RWR</v>
      </c>
    </row>
    <row r="3322" spans="48:53" ht="15" hidden="1" x14ac:dyDescent="0.2">
      <c r="AV3322" s="115" t="str">
        <f t="shared" si="508"/>
        <v>RWRMENTAL HEALTH SERVICE (THE MEADOWS)</v>
      </c>
      <c r="AW3322" s="132" t="s">
        <v>8829</v>
      </c>
      <c r="AX3322" s="132" t="s">
        <v>8830</v>
      </c>
      <c r="AY3322" s="132" t="s">
        <v>8829</v>
      </c>
      <c r="AZ3322" s="132" t="s">
        <v>8830</v>
      </c>
      <c r="BA3322" s="126" t="str">
        <f t="shared" si="509"/>
        <v>RWR</v>
      </c>
    </row>
    <row r="3323" spans="48:53" hidden="1" x14ac:dyDescent="0.2">
      <c r="AV3323" s="115" t="str">
        <f t="shared" si="508"/>
        <v>RWRMHU SHRODELLS (ADULT ESSEX WARD)</v>
      </c>
      <c r="AW3323" s="126" t="s">
        <v>1836</v>
      </c>
      <c r="AX3323" s="126" t="s">
        <v>1837</v>
      </c>
      <c r="AY3323" s="126" t="s">
        <v>1836</v>
      </c>
      <c r="AZ3323" s="126" t="s">
        <v>1837</v>
      </c>
      <c r="BA3323" s="126" t="str">
        <f t="shared" si="509"/>
        <v>RWR</v>
      </c>
    </row>
    <row r="3324" spans="48:53" hidden="1" x14ac:dyDescent="0.2">
      <c r="AV3324" s="115" t="str">
        <f t="shared" si="508"/>
        <v>RWRMHU SHRODELLS (ADULT MALDEN WARD)</v>
      </c>
      <c r="AW3324" s="126" t="s">
        <v>1838</v>
      </c>
      <c r="AX3324" s="126" t="s">
        <v>1839</v>
      </c>
      <c r="AY3324" s="126" t="s">
        <v>1838</v>
      </c>
      <c r="AZ3324" s="126" t="s">
        <v>1839</v>
      </c>
      <c r="BA3324" s="126" t="str">
        <f t="shared" si="509"/>
        <v>RWR</v>
      </c>
    </row>
    <row r="3325" spans="48:53" hidden="1" x14ac:dyDescent="0.2">
      <c r="AV3325" s="115" t="str">
        <f t="shared" si="508"/>
        <v>RWRNASCOT LAWN</v>
      </c>
      <c r="AW3325" s="126" t="s">
        <v>1803</v>
      </c>
      <c r="AX3325" s="126" t="s">
        <v>1804</v>
      </c>
      <c r="AY3325" s="126" t="s">
        <v>1803</v>
      </c>
      <c r="AZ3325" s="126" t="s">
        <v>1804</v>
      </c>
      <c r="BA3325" s="126" t="str">
        <f t="shared" si="509"/>
        <v>RWR</v>
      </c>
    </row>
    <row r="3326" spans="48:53" ht="15" hidden="1" x14ac:dyDescent="0.2">
      <c r="AV3326" s="115" t="str">
        <f t="shared" si="508"/>
        <v>RWRPROSPECT HOUSE</v>
      </c>
      <c r="AW3326" s="132" t="s">
        <v>8833</v>
      </c>
      <c r="AX3326" s="132" t="s">
        <v>8834</v>
      </c>
      <c r="AY3326" s="132" t="s">
        <v>8833</v>
      </c>
      <c r="AZ3326" s="132" t="s">
        <v>8834</v>
      </c>
      <c r="BA3326" s="126" t="str">
        <f t="shared" si="509"/>
        <v>RWR</v>
      </c>
    </row>
    <row r="3327" spans="48:53" hidden="1" x14ac:dyDescent="0.2">
      <c r="AV3327" s="115" t="str">
        <f t="shared" si="508"/>
        <v>RWRQE2 ADULT MYMMS WARD MENTAL HEALTH UNIT</v>
      </c>
      <c r="AW3327" s="126" t="s">
        <v>1850</v>
      </c>
      <c r="AX3327" s="126" t="s">
        <v>1851</v>
      </c>
      <c r="AY3327" s="126" t="s">
        <v>1850</v>
      </c>
      <c r="AZ3327" s="126" t="s">
        <v>1851</v>
      </c>
      <c r="BA3327" s="126" t="str">
        <f t="shared" si="509"/>
        <v>RWR</v>
      </c>
    </row>
    <row r="3328" spans="48:53" hidden="1" x14ac:dyDescent="0.2">
      <c r="AV3328" s="115" t="str">
        <f t="shared" si="508"/>
        <v>RWRQE2 ADULT WELWYN WARD MENTAL HEALTH UNIT</v>
      </c>
      <c r="AW3328" s="126" t="s">
        <v>1848</v>
      </c>
      <c r="AX3328" s="126" t="s">
        <v>1849</v>
      </c>
      <c r="AY3328" s="126" t="s">
        <v>1848</v>
      </c>
      <c r="AZ3328" s="126" t="s">
        <v>1849</v>
      </c>
      <c r="BA3328" s="126" t="str">
        <f t="shared" si="509"/>
        <v>RWR</v>
      </c>
    </row>
    <row r="3329" spans="48:53" hidden="1" x14ac:dyDescent="0.2">
      <c r="AV3329" s="115" t="str">
        <f t="shared" si="508"/>
        <v>RWRQE2 MOTHER &amp; BABY THUMBSWOOD UNIT MENTAL HEALTH UNIT</v>
      </c>
      <c r="AW3329" s="126" t="s">
        <v>1852</v>
      </c>
      <c r="AX3329" s="126" t="s">
        <v>1853</v>
      </c>
      <c r="AY3329" s="126" t="s">
        <v>1852</v>
      </c>
      <c r="AZ3329" s="126" t="s">
        <v>1853</v>
      </c>
      <c r="BA3329" s="126" t="str">
        <f t="shared" si="509"/>
        <v>RWR</v>
      </c>
    </row>
    <row r="3330" spans="48:53" hidden="1" x14ac:dyDescent="0.2">
      <c r="AV3330" s="115" t="str">
        <f t="shared" si="508"/>
        <v>RWRRAID - NORTH EAST</v>
      </c>
      <c r="AW3330" s="126" t="s">
        <v>1885</v>
      </c>
      <c r="AX3330" s="126" t="s">
        <v>1886</v>
      </c>
      <c r="AY3330" s="126" t="s">
        <v>1885</v>
      </c>
      <c r="AZ3330" s="126" t="s">
        <v>1886</v>
      </c>
      <c r="BA3330" s="126" t="str">
        <f t="shared" si="509"/>
        <v>RWR</v>
      </c>
    </row>
    <row r="3331" spans="48:53" hidden="1" x14ac:dyDescent="0.2">
      <c r="AV3331" s="115" t="str">
        <f t="shared" si="508"/>
        <v>RWRRAID - SOUTH WEST HERTS</v>
      </c>
      <c r="AW3331" s="126" t="s">
        <v>1883</v>
      </c>
      <c r="AX3331" s="126" t="s">
        <v>1884</v>
      </c>
      <c r="AY3331" s="126" t="s">
        <v>1883</v>
      </c>
      <c r="AZ3331" s="126" t="s">
        <v>1884</v>
      </c>
      <c r="BA3331" s="126" t="str">
        <f t="shared" si="509"/>
        <v>RWR</v>
      </c>
    </row>
    <row r="3332" spans="48:53" hidden="1" x14ac:dyDescent="0.2">
      <c r="AV3332" s="115" t="str">
        <f t="shared" si="508"/>
        <v>RWRSAFFRON GROUND</v>
      </c>
      <c r="AW3332" s="126" t="s">
        <v>1860</v>
      </c>
      <c r="AX3332" s="126" t="s">
        <v>1861</v>
      </c>
      <c r="AY3332" s="126" t="s">
        <v>1860</v>
      </c>
      <c r="AZ3332" s="126" t="s">
        <v>1861</v>
      </c>
      <c r="BA3332" s="126" t="str">
        <f t="shared" si="509"/>
        <v>RWR</v>
      </c>
    </row>
    <row r="3333" spans="48:53" hidden="1" x14ac:dyDescent="0.2">
      <c r="AV3333" s="115" t="str">
        <f t="shared" si="508"/>
        <v>RWRSAFFRON GROUND</v>
      </c>
      <c r="AW3333" s="126" t="s">
        <v>1866</v>
      </c>
      <c r="AX3333" s="126" t="s">
        <v>1861</v>
      </c>
      <c r="AY3333" s="126" t="s">
        <v>1866</v>
      </c>
      <c r="AZ3333" s="126" t="s">
        <v>1861</v>
      </c>
      <c r="BA3333" s="126" t="str">
        <f t="shared" si="509"/>
        <v>RWR</v>
      </c>
    </row>
    <row r="3334" spans="48:53" ht="15" hidden="1" x14ac:dyDescent="0.2">
      <c r="AV3334" s="115" t="str">
        <f t="shared" si="508"/>
        <v>RWRSEWARD LODGE</v>
      </c>
      <c r="AW3334" s="132" t="s">
        <v>8839</v>
      </c>
      <c r="AX3334" s="132" t="s">
        <v>8840</v>
      </c>
      <c r="AY3334" s="132" t="s">
        <v>8839</v>
      </c>
      <c r="AZ3334" s="132" t="s">
        <v>8840</v>
      </c>
      <c r="BA3334" s="126" t="str">
        <f t="shared" si="509"/>
        <v>RWR</v>
      </c>
    </row>
    <row r="3335" spans="48:53" hidden="1" x14ac:dyDescent="0.2">
      <c r="AV3335" s="115" t="str">
        <f t="shared" si="508"/>
        <v>RWRSHRODELLS UNIT</v>
      </c>
      <c r="AW3335" s="126" t="s">
        <v>1829</v>
      </c>
      <c r="AX3335" s="126" t="s">
        <v>1830</v>
      </c>
      <c r="AY3335" s="126" t="s">
        <v>1829</v>
      </c>
      <c r="AZ3335" s="126" t="s">
        <v>1830</v>
      </c>
      <c r="BA3335" s="126" t="str">
        <f t="shared" si="509"/>
        <v>RWR</v>
      </c>
    </row>
    <row r="3336" spans="48:53" hidden="1" x14ac:dyDescent="0.2">
      <c r="AV3336" s="115" t="str">
        <f t="shared" si="508"/>
        <v>RWRSOUTH WEST HERTS COMMUNITY DRUG ALCOHOL UNIT (CDAT)</v>
      </c>
      <c r="AW3336" s="126" t="s">
        <v>1854</v>
      </c>
      <c r="AX3336" s="126" t="s">
        <v>1855</v>
      </c>
      <c r="AY3336" s="126" t="s">
        <v>1854</v>
      </c>
      <c r="AZ3336" s="126" t="s">
        <v>1855</v>
      </c>
      <c r="BA3336" s="126" t="str">
        <f t="shared" si="509"/>
        <v>RWR</v>
      </c>
    </row>
    <row r="3337" spans="48:53" hidden="1" x14ac:dyDescent="0.2">
      <c r="AV3337" s="115" t="str">
        <f t="shared" si="508"/>
        <v>RWRSPECIAL CARE BABY UNIT (HEMEL HEMPSTEAD GENERAL HOSPITAL)</v>
      </c>
      <c r="AW3337" s="126" t="s">
        <v>1805</v>
      </c>
      <c r="AX3337" s="126" t="s">
        <v>1806</v>
      </c>
      <c r="AY3337" s="126" t="s">
        <v>1805</v>
      </c>
      <c r="AZ3337" s="126" t="s">
        <v>1806</v>
      </c>
      <c r="BA3337" s="126" t="str">
        <f t="shared" si="509"/>
        <v>RWR</v>
      </c>
    </row>
    <row r="3338" spans="48:53" hidden="1" x14ac:dyDescent="0.2">
      <c r="AV3338" s="115" t="str">
        <f t="shared" si="508"/>
        <v>RWRSPECIAL CARE BABY UNIT (WATFORD GENERAL HOSPITAL)</v>
      </c>
      <c r="AW3338" s="126" t="s">
        <v>1807</v>
      </c>
      <c r="AX3338" s="126" t="s">
        <v>1808</v>
      </c>
      <c r="AY3338" s="126" t="s">
        <v>1807</v>
      </c>
      <c r="AZ3338" s="126" t="s">
        <v>1808</v>
      </c>
      <c r="BA3338" s="126" t="str">
        <f t="shared" si="509"/>
        <v>RWR</v>
      </c>
    </row>
    <row r="3339" spans="48:53" hidden="1" x14ac:dyDescent="0.2">
      <c r="AV3339" s="115" t="str">
        <f t="shared" si="508"/>
        <v>RWRST ALBANS CDC</v>
      </c>
      <c r="AW3339" s="126" t="s">
        <v>1809</v>
      </c>
      <c r="AX3339" s="126" t="s">
        <v>1810</v>
      </c>
      <c r="AY3339" s="126" t="s">
        <v>1809</v>
      </c>
      <c r="AZ3339" s="126" t="s">
        <v>1810</v>
      </c>
      <c r="BA3339" s="126" t="str">
        <f t="shared" si="509"/>
        <v>RWR</v>
      </c>
    </row>
    <row r="3340" spans="48:53" ht="15" hidden="1" x14ac:dyDescent="0.2">
      <c r="AV3340" s="115" t="str">
        <f t="shared" si="508"/>
        <v>RWRST ALBANS ROAD</v>
      </c>
      <c r="AW3340" s="132" t="s">
        <v>8841</v>
      </c>
      <c r="AX3340" s="132" t="s">
        <v>8842</v>
      </c>
      <c r="AY3340" s="132" t="s">
        <v>8841</v>
      </c>
      <c r="AZ3340" s="132" t="s">
        <v>8842</v>
      </c>
      <c r="BA3340" s="126" t="str">
        <f t="shared" si="509"/>
        <v>RWR</v>
      </c>
    </row>
    <row r="3341" spans="48:53" hidden="1" x14ac:dyDescent="0.2">
      <c r="AV3341" s="115" t="str">
        <f t="shared" si="508"/>
        <v>RWRST CLAIRES</v>
      </c>
      <c r="AW3341" s="126" t="s">
        <v>1811</v>
      </c>
      <c r="AX3341" s="126" t="s">
        <v>1812</v>
      </c>
      <c r="AY3341" s="126" t="s">
        <v>1811</v>
      </c>
      <c r="AZ3341" s="126" t="s">
        <v>1812</v>
      </c>
      <c r="BA3341" s="126" t="str">
        <f t="shared" si="509"/>
        <v>RWR</v>
      </c>
    </row>
    <row r="3342" spans="48:53" hidden="1" x14ac:dyDescent="0.2">
      <c r="AV3342" s="115" t="str">
        <f t="shared" si="508"/>
        <v>RWRST JULIANS</v>
      </c>
      <c r="AW3342" s="126" t="s">
        <v>1813</v>
      </c>
      <c r="AX3342" s="126" t="s">
        <v>1814</v>
      </c>
      <c r="AY3342" s="126" t="s">
        <v>1813</v>
      </c>
      <c r="AZ3342" s="126" t="s">
        <v>1814</v>
      </c>
      <c r="BA3342" s="126" t="str">
        <f t="shared" si="509"/>
        <v>RWR</v>
      </c>
    </row>
    <row r="3343" spans="48:53" hidden="1" x14ac:dyDescent="0.2">
      <c r="AV3343" s="115" t="str">
        <f t="shared" si="508"/>
        <v>RWRST MARGARET'S HOSPITAL</v>
      </c>
      <c r="AW3343" s="126" t="s">
        <v>1862</v>
      </c>
      <c r="AX3343" s="126" t="s">
        <v>1863</v>
      </c>
      <c r="AY3343" s="126" t="s">
        <v>1862</v>
      </c>
      <c r="AZ3343" s="126" t="s">
        <v>1863</v>
      </c>
      <c r="BA3343" s="126" t="str">
        <f t="shared" si="509"/>
        <v>RWR</v>
      </c>
    </row>
    <row r="3344" spans="48:53" hidden="1" x14ac:dyDescent="0.2">
      <c r="AV3344" s="115" t="str">
        <f t="shared" si="508"/>
        <v>RWRST NICHOLAS WARD</v>
      </c>
      <c r="AW3344" s="126" t="s">
        <v>1815</v>
      </c>
      <c r="AX3344" s="126" t="s">
        <v>1816</v>
      </c>
      <c r="AY3344" s="126" t="s">
        <v>1815</v>
      </c>
      <c r="AZ3344" s="126" t="s">
        <v>1816</v>
      </c>
      <c r="BA3344" s="126" t="str">
        <f t="shared" si="509"/>
        <v>RWR</v>
      </c>
    </row>
    <row r="3345" spans="48:53" hidden="1" x14ac:dyDescent="0.2">
      <c r="AV3345" s="115" t="str">
        <f t="shared" si="508"/>
        <v>RWRST PAULS (HEMEL HEMPSTEAD)</v>
      </c>
      <c r="AW3345" s="126" t="s">
        <v>1817</v>
      </c>
      <c r="AX3345" s="126" t="s">
        <v>1818</v>
      </c>
      <c r="AY3345" s="126" t="s">
        <v>1817</v>
      </c>
      <c r="AZ3345" s="126" t="s">
        <v>1818</v>
      </c>
      <c r="BA3345" s="126" t="str">
        <f t="shared" si="509"/>
        <v>RWR</v>
      </c>
    </row>
    <row r="3346" spans="48:53" hidden="1" x14ac:dyDescent="0.2">
      <c r="AV3346" s="115" t="str">
        <f t="shared" si="508"/>
        <v>RWRSTEVENAGE CDAT</v>
      </c>
      <c r="AW3346" s="126" t="s">
        <v>1871</v>
      </c>
      <c r="AX3346" s="126" t="s">
        <v>1872</v>
      </c>
      <c r="AY3346" s="126" t="s">
        <v>1871</v>
      </c>
      <c r="AZ3346" s="126" t="s">
        <v>1872</v>
      </c>
      <c r="BA3346" s="126" t="str">
        <f t="shared" si="509"/>
        <v>RWR</v>
      </c>
    </row>
    <row r="3347" spans="48:53" hidden="1" x14ac:dyDescent="0.2">
      <c r="AV3347" s="115" t="str">
        <f t="shared" si="508"/>
        <v>RWRSTEVENAGE CMHC</v>
      </c>
      <c r="AW3347" s="126" t="s">
        <v>1819</v>
      </c>
      <c r="AX3347" s="126" t="s">
        <v>1820</v>
      </c>
      <c r="AY3347" s="126" t="s">
        <v>1819</v>
      </c>
      <c r="AZ3347" s="126" t="s">
        <v>1820</v>
      </c>
      <c r="BA3347" s="126" t="str">
        <f t="shared" si="509"/>
        <v>RWR</v>
      </c>
    </row>
    <row r="3348" spans="48:53" hidden="1" x14ac:dyDescent="0.2">
      <c r="AV3348" s="115" t="str">
        <f t="shared" si="508"/>
        <v>RWRSW CATT</v>
      </c>
      <c r="AW3348" s="126" t="s">
        <v>1875</v>
      </c>
      <c r="AX3348" s="126" t="s">
        <v>1876</v>
      </c>
      <c r="AY3348" s="126" t="s">
        <v>1875</v>
      </c>
      <c r="AZ3348" s="126" t="s">
        <v>1876</v>
      </c>
      <c r="BA3348" s="126" t="str">
        <f t="shared" si="509"/>
        <v>RWR</v>
      </c>
    </row>
    <row r="3349" spans="48:53" hidden="1" x14ac:dyDescent="0.2">
      <c r="AV3349" s="115" t="str">
        <f t="shared" si="508"/>
        <v>RWRTHE BEACON</v>
      </c>
      <c r="AW3349" s="126" t="s">
        <v>1867</v>
      </c>
      <c r="AX3349" s="126" t="s">
        <v>1868</v>
      </c>
      <c r="AY3349" s="126" t="s">
        <v>1867</v>
      </c>
      <c r="AZ3349" s="126" t="s">
        <v>1868</v>
      </c>
      <c r="BA3349" s="126" t="str">
        <f t="shared" si="509"/>
        <v>RWR</v>
      </c>
    </row>
    <row r="3350" spans="48:53" hidden="1" x14ac:dyDescent="0.2">
      <c r="AV3350" s="115" t="str">
        <f t="shared" si="508"/>
        <v>RWRTHE KESTRELS</v>
      </c>
      <c r="AW3350" s="126" t="s">
        <v>1825</v>
      </c>
      <c r="AX3350" s="126" t="s">
        <v>1826</v>
      </c>
      <c r="AY3350" s="126" t="s">
        <v>1825</v>
      </c>
      <c r="AZ3350" s="126" t="s">
        <v>1826</v>
      </c>
      <c r="BA3350" s="126" t="str">
        <f t="shared" si="509"/>
        <v>RWR</v>
      </c>
    </row>
    <row r="3351" spans="48:53" hidden="1" x14ac:dyDescent="0.2">
      <c r="AV3351" s="115" t="str">
        <f t="shared" si="508"/>
        <v>RWRTHE ORCHARDS</v>
      </c>
      <c r="AW3351" s="126" t="s">
        <v>1821</v>
      </c>
      <c r="AX3351" s="126" t="s">
        <v>1822</v>
      </c>
      <c r="AY3351" s="126" t="s">
        <v>1821</v>
      </c>
      <c r="AZ3351" s="126" t="s">
        <v>1822</v>
      </c>
      <c r="BA3351" s="126" t="str">
        <f t="shared" si="509"/>
        <v>RWR</v>
      </c>
    </row>
    <row r="3352" spans="48:53" hidden="1" x14ac:dyDescent="0.2">
      <c r="AV3352" s="115" t="str">
        <f t="shared" si="508"/>
        <v>RWRTHE STEWARTS</v>
      </c>
      <c r="AW3352" s="126" t="s">
        <v>1823</v>
      </c>
      <c r="AX3352" s="126" t="s">
        <v>1824</v>
      </c>
      <c r="AY3352" s="126" t="s">
        <v>1823</v>
      </c>
      <c r="AZ3352" s="126" t="s">
        <v>1824</v>
      </c>
      <c r="BA3352" s="126" t="str">
        <f t="shared" si="509"/>
        <v>RWR</v>
      </c>
    </row>
    <row r="3353" spans="48:53" hidden="1" x14ac:dyDescent="0.2">
      <c r="AV3353" s="115" t="str">
        <f t="shared" si="508"/>
        <v>RWVAOT(EEM)&amp; RIL(EXETER S&amp;W)</v>
      </c>
      <c r="AW3353" s="126" t="s">
        <v>5639</v>
      </c>
      <c r="AX3353" s="126" t="s">
        <v>5640</v>
      </c>
      <c r="AY3353" s="126" t="s">
        <v>5639</v>
      </c>
      <c r="AZ3353" s="126" t="s">
        <v>5640</v>
      </c>
      <c r="BA3353" s="126" t="str">
        <f t="shared" si="509"/>
        <v>RWV</v>
      </c>
    </row>
    <row r="3354" spans="48:53" hidden="1" x14ac:dyDescent="0.2">
      <c r="AV3354" s="115" t="str">
        <f t="shared" si="508"/>
        <v>RWVBIDEFORD AND DISTRICT HOSPITAL</v>
      </c>
      <c r="AW3354" s="126" t="s">
        <v>5548</v>
      </c>
      <c r="AX3354" s="126" t="s">
        <v>5549</v>
      </c>
      <c r="AY3354" s="126" t="s">
        <v>5548</v>
      </c>
      <c r="AZ3354" s="126" t="s">
        <v>5549</v>
      </c>
      <c r="BA3354" s="126" t="str">
        <f t="shared" si="509"/>
        <v>RWV</v>
      </c>
    </row>
    <row r="3355" spans="48:53" hidden="1" x14ac:dyDescent="0.2">
      <c r="AV3355" s="115" t="str">
        <f t="shared" si="508"/>
        <v>RWVCHANNINGS WOOD (HEALTH)</v>
      </c>
      <c r="AW3355" s="126" t="s">
        <v>5595</v>
      </c>
      <c r="AX3355" s="126" t="s">
        <v>5596</v>
      </c>
      <c r="AY3355" s="126" t="s">
        <v>5595</v>
      </c>
      <c r="AZ3355" s="126" t="s">
        <v>5596</v>
      </c>
      <c r="BA3355" s="126" t="str">
        <f t="shared" si="509"/>
        <v>RWV</v>
      </c>
    </row>
    <row r="3356" spans="48:53" hidden="1" x14ac:dyDescent="0.2">
      <c r="AV3356" s="115" t="str">
        <f t="shared" si="508"/>
        <v>RWVCOOMBEHAVEN WARD</v>
      </c>
      <c r="AW3356" s="126" t="s">
        <v>5659</v>
      </c>
      <c r="AX3356" s="126" t="s">
        <v>5660</v>
      </c>
      <c r="AY3356" s="126" t="s">
        <v>5659</v>
      </c>
      <c r="AZ3356" s="126" t="s">
        <v>5660</v>
      </c>
      <c r="BA3356" s="126" t="str">
        <f t="shared" si="509"/>
        <v>RWV</v>
      </c>
    </row>
    <row r="3357" spans="48:53" hidden="1" x14ac:dyDescent="0.2">
      <c r="AV3357" s="115" t="str">
        <f t="shared" si="508"/>
        <v>RWVCRHT EAST DEVON</v>
      </c>
      <c r="AW3357" s="126" t="s">
        <v>5618</v>
      </c>
      <c r="AX3357" s="126" t="s">
        <v>5619</v>
      </c>
      <c r="AY3357" s="126" t="s">
        <v>5618</v>
      </c>
      <c r="AZ3357" s="126" t="s">
        <v>5619</v>
      </c>
      <c r="BA3357" s="126" t="str">
        <f t="shared" si="509"/>
        <v>RWV</v>
      </c>
    </row>
    <row r="3358" spans="48:53" hidden="1" x14ac:dyDescent="0.2">
      <c r="AV3358" s="115" t="str">
        <f t="shared" si="508"/>
        <v>RWVCRHT EXETER</v>
      </c>
      <c r="AW3358" s="126" t="s">
        <v>5633</v>
      </c>
      <c r="AX3358" s="126" t="s">
        <v>5634</v>
      </c>
      <c r="AY3358" s="126" t="s">
        <v>5633</v>
      </c>
      <c r="AZ3358" s="126" t="s">
        <v>5634</v>
      </c>
      <c r="BA3358" s="126" t="str">
        <f t="shared" si="509"/>
        <v>RWV</v>
      </c>
    </row>
    <row r="3359" spans="48:53" hidden="1" x14ac:dyDescent="0.2">
      <c r="AV3359" s="115" t="str">
        <f t="shared" si="508"/>
        <v>RWVCRHT MID DEVON</v>
      </c>
      <c r="AW3359" s="126" t="s">
        <v>5645</v>
      </c>
      <c r="AX3359" s="126" t="s">
        <v>5646</v>
      </c>
      <c r="AY3359" s="126" t="s">
        <v>5645</v>
      </c>
      <c r="AZ3359" s="126" t="s">
        <v>5646</v>
      </c>
      <c r="BA3359" s="126" t="str">
        <f t="shared" si="509"/>
        <v>RWV</v>
      </c>
    </row>
    <row r="3360" spans="48:53" hidden="1" x14ac:dyDescent="0.2">
      <c r="AV3360" s="115" t="str">
        <f t="shared" si="508"/>
        <v>RWVCRS TEIGNBRIDGE</v>
      </c>
      <c r="AW3360" s="126" t="s">
        <v>5607</v>
      </c>
      <c r="AX3360" s="126" t="s">
        <v>5608</v>
      </c>
      <c r="AY3360" s="126" t="s">
        <v>5607</v>
      </c>
      <c r="AZ3360" s="126" t="s">
        <v>5608</v>
      </c>
      <c r="BA3360" s="126" t="str">
        <f t="shared" si="509"/>
        <v>RWV</v>
      </c>
    </row>
    <row r="3361" spans="48:53" hidden="1" x14ac:dyDescent="0.2">
      <c r="AV3361" s="115" t="str">
        <f t="shared" si="508"/>
        <v>RWVCULVERHAY</v>
      </c>
      <c r="AW3361" s="126" t="s">
        <v>5550</v>
      </c>
      <c r="AX3361" s="126" t="s">
        <v>5551</v>
      </c>
      <c r="AY3361" s="126" t="s">
        <v>5550</v>
      </c>
      <c r="AZ3361" s="126" t="s">
        <v>5551</v>
      </c>
      <c r="BA3361" s="126" t="str">
        <f t="shared" si="509"/>
        <v>RWV</v>
      </c>
    </row>
    <row r="3362" spans="48:53" hidden="1" x14ac:dyDescent="0.2">
      <c r="AV3362" s="115" t="str">
        <f t="shared" si="508"/>
        <v>RWVDARTMOOR (HEALTH)</v>
      </c>
      <c r="AW3362" s="126" t="s">
        <v>5597</v>
      </c>
      <c r="AX3362" s="126" t="s">
        <v>5598</v>
      </c>
      <c r="AY3362" s="126" t="s">
        <v>5597</v>
      </c>
      <c r="AZ3362" s="126" t="s">
        <v>5598</v>
      </c>
      <c r="BA3362" s="126" t="str">
        <f t="shared" si="509"/>
        <v>RWV</v>
      </c>
    </row>
    <row r="3363" spans="48:53" hidden="1" x14ac:dyDescent="0.2">
      <c r="AV3363" s="115" t="str">
        <f t="shared" si="508"/>
        <v>RWVDELDERFIELD WARD</v>
      </c>
      <c r="AW3363" s="126" t="s">
        <v>5661</v>
      </c>
      <c r="AX3363" s="126" t="s">
        <v>5662</v>
      </c>
      <c r="AY3363" s="126" t="s">
        <v>5661</v>
      </c>
      <c r="AZ3363" s="126" t="s">
        <v>5662</v>
      </c>
      <c r="BA3363" s="126" t="str">
        <f t="shared" si="509"/>
        <v>RWV</v>
      </c>
    </row>
    <row r="3364" spans="48:53" hidden="1" x14ac:dyDescent="0.2">
      <c r="AV3364" s="115" t="str">
        <f t="shared" si="508"/>
        <v>RWVDEVON DRUG SERV (EEM P/C)</v>
      </c>
      <c r="AW3364" s="126" t="s">
        <v>5614</v>
      </c>
      <c r="AX3364" s="126" t="s">
        <v>5615</v>
      </c>
      <c r="AY3364" s="126" t="s">
        <v>5614</v>
      </c>
      <c r="AZ3364" s="126" t="s">
        <v>5615</v>
      </c>
      <c r="BA3364" s="126" t="str">
        <f t="shared" si="509"/>
        <v>RWV</v>
      </c>
    </row>
    <row r="3365" spans="48:53" hidden="1" x14ac:dyDescent="0.2">
      <c r="AV3365" s="115" t="str">
        <f t="shared" si="508"/>
        <v>RWVDEVON DRUG SERV (EEM)</v>
      </c>
      <c r="AW3365" s="126" t="s">
        <v>5616</v>
      </c>
      <c r="AX3365" s="126" t="s">
        <v>5617</v>
      </c>
      <c r="AY3365" s="126" t="s">
        <v>5616</v>
      </c>
      <c r="AZ3365" s="126" t="s">
        <v>5617</v>
      </c>
      <c r="BA3365" s="126" t="str">
        <f t="shared" si="509"/>
        <v>RWV</v>
      </c>
    </row>
    <row r="3366" spans="48:53" hidden="1" x14ac:dyDescent="0.2">
      <c r="AV3366" s="115" t="str">
        <f t="shared" si="508"/>
        <v>RWVDEVON DRUG SERV (EEM) NMP</v>
      </c>
      <c r="AW3366" s="126" t="s">
        <v>5671</v>
      </c>
      <c r="AX3366" s="126" t="s">
        <v>5672</v>
      </c>
      <c r="AY3366" s="126" t="s">
        <v>5671</v>
      </c>
      <c r="AZ3366" s="126" t="s">
        <v>5672</v>
      </c>
      <c r="BA3366" s="126" t="str">
        <f t="shared" si="509"/>
        <v>RWV</v>
      </c>
    </row>
    <row r="3367" spans="48:53" hidden="1" x14ac:dyDescent="0.2">
      <c r="AV3367" s="115" t="str">
        <f t="shared" si="508"/>
        <v>RWVDEVON DRUG SERV (S&amp;W) NMP</v>
      </c>
      <c r="AW3367" s="126" t="s">
        <v>5667</v>
      </c>
      <c r="AX3367" s="126" t="s">
        <v>5668</v>
      </c>
      <c r="AY3367" s="126" t="s">
        <v>5667</v>
      </c>
      <c r="AZ3367" s="126" t="s">
        <v>5668</v>
      </c>
      <c r="BA3367" s="126" t="str">
        <f t="shared" si="509"/>
        <v>RWV</v>
      </c>
    </row>
    <row r="3368" spans="48:53" hidden="1" x14ac:dyDescent="0.2">
      <c r="AV3368" s="115" t="str">
        <f t="shared" si="508"/>
        <v>RWVDEVON DRUG SERV(NORTH)NMP</v>
      </c>
      <c r="AW3368" s="126" t="s">
        <v>5675</v>
      </c>
      <c r="AX3368" s="126" t="s">
        <v>5676</v>
      </c>
      <c r="AY3368" s="126" t="s">
        <v>5675</v>
      </c>
      <c r="AZ3368" s="126" t="s">
        <v>5676</v>
      </c>
      <c r="BA3368" s="126" t="str">
        <f t="shared" si="509"/>
        <v>RWV</v>
      </c>
    </row>
    <row r="3369" spans="48:53" hidden="1" x14ac:dyDescent="0.2">
      <c r="AV3369" s="115" t="str">
        <f t="shared" si="508"/>
        <v>RWVDEVON DRUG SERV(NRTH P/C)</v>
      </c>
      <c r="AW3369" s="126" t="s">
        <v>5641</v>
      </c>
      <c r="AX3369" s="126" t="s">
        <v>5642</v>
      </c>
      <c r="AY3369" s="126" t="s">
        <v>5641</v>
      </c>
      <c r="AZ3369" s="126" t="s">
        <v>5642</v>
      </c>
      <c r="BA3369" s="126" t="str">
        <f t="shared" si="509"/>
        <v>RWV</v>
      </c>
    </row>
    <row r="3370" spans="48:53" hidden="1" x14ac:dyDescent="0.2">
      <c r="AV3370" s="115" t="str">
        <f t="shared" si="508"/>
        <v>RWVDEVON DRUG SV(EEM P/C)NMP</v>
      </c>
      <c r="AW3370" s="126" t="s">
        <v>5673</v>
      </c>
      <c r="AX3370" s="126" t="s">
        <v>5674</v>
      </c>
      <c r="AY3370" s="126" t="s">
        <v>5673</v>
      </c>
      <c r="AZ3370" s="126" t="s">
        <v>5674</v>
      </c>
      <c r="BA3370" s="126" t="str">
        <f t="shared" si="509"/>
        <v>RWV</v>
      </c>
    </row>
    <row r="3371" spans="48:53" hidden="1" x14ac:dyDescent="0.2">
      <c r="AV3371" s="115" t="str">
        <f t="shared" si="508"/>
        <v>RWVDEVON DRUG SV(NTH P/C)NMP</v>
      </c>
      <c r="AW3371" s="126" t="s">
        <v>5677</v>
      </c>
      <c r="AX3371" s="126" t="s">
        <v>5678</v>
      </c>
      <c r="AY3371" s="126" t="s">
        <v>5677</v>
      </c>
      <c r="AZ3371" s="126" t="s">
        <v>5678</v>
      </c>
      <c r="BA3371" s="126" t="str">
        <f t="shared" si="509"/>
        <v>RWV</v>
      </c>
    </row>
    <row r="3372" spans="48:53" hidden="1" x14ac:dyDescent="0.2">
      <c r="AV3372" s="115" t="str">
        <f t="shared" si="508"/>
        <v>RWVDEVON DRUG SV(S&amp;W P/C)NMP</v>
      </c>
      <c r="AW3372" s="126" t="s">
        <v>5669</v>
      </c>
      <c r="AX3372" s="126" t="s">
        <v>5670</v>
      </c>
      <c r="AY3372" s="126" t="s">
        <v>5669</v>
      </c>
      <c r="AZ3372" s="126" t="s">
        <v>5670</v>
      </c>
      <c r="BA3372" s="126" t="str">
        <f t="shared" si="509"/>
        <v>RWV</v>
      </c>
    </row>
    <row r="3373" spans="48:53" hidden="1" x14ac:dyDescent="0.2">
      <c r="AV3373" s="115" t="str">
        <f t="shared" si="508"/>
        <v>RWVDIX'S FIELD</v>
      </c>
      <c r="AW3373" s="126" t="s">
        <v>5579</v>
      </c>
      <c r="AX3373" s="126" t="s">
        <v>5580</v>
      </c>
      <c r="AY3373" s="126" t="s">
        <v>5579</v>
      </c>
      <c r="AZ3373" s="126" t="s">
        <v>5580</v>
      </c>
      <c r="BA3373" s="126" t="str">
        <f t="shared" si="509"/>
        <v>RWV</v>
      </c>
    </row>
    <row r="3374" spans="48:53" hidden="1" x14ac:dyDescent="0.2">
      <c r="AV3374" s="115" t="str">
        <f t="shared" si="508"/>
        <v>RWVEXETER (HEALTH)</v>
      </c>
      <c r="AW3374" s="126" t="s">
        <v>5593</v>
      </c>
      <c r="AX3374" s="126" t="s">
        <v>5594</v>
      </c>
      <c r="AY3374" s="126" t="s">
        <v>5593</v>
      </c>
      <c r="AZ3374" s="126" t="s">
        <v>5594</v>
      </c>
      <c r="BA3374" s="126" t="str">
        <f t="shared" si="509"/>
        <v>RWV</v>
      </c>
    </row>
    <row r="3375" spans="48:53" hidden="1" x14ac:dyDescent="0.2">
      <c r="AV3375" s="115" t="str">
        <f t="shared" si="508"/>
        <v>RWVEXETER CRS (NMP)</v>
      </c>
      <c r="AW3375" s="126" t="s">
        <v>5683</v>
      </c>
      <c r="AX3375" s="126" t="s">
        <v>5684</v>
      </c>
      <c r="AY3375" s="126" t="s">
        <v>5683</v>
      </c>
      <c r="AZ3375" s="126" t="s">
        <v>5684</v>
      </c>
      <c r="BA3375" s="126" t="str">
        <f t="shared" si="509"/>
        <v>RWV</v>
      </c>
    </row>
    <row r="3376" spans="48:53" hidden="1" x14ac:dyDescent="0.2">
      <c r="AV3376" s="115" t="str">
        <f t="shared" si="508"/>
        <v>RWVFRANKLYN COMMUNITY HOSPITAL</v>
      </c>
      <c r="AW3376" s="126" t="s">
        <v>5601</v>
      </c>
      <c r="AX3376" s="126" t="s">
        <v>5602</v>
      </c>
      <c r="AY3376" s="126" t="s">
        <v>5601</v>
      </c>
      <c r="AZ3376" s="126" t="s">
        <v>5602</v>
      </c>
      <c r="BA3376" s="126" t="str">
        <f t="shared" si="509"/>
        <v>RWV</v>
      </c>
    </row>
    <row r="3377" spans="48:53" hidden="1" x14ac:dyDescent="0.2">
      <c r="AV3377" s="115" t="str">
        <f t="shared" si="508"/>
        <v>RWVHALDON UNIT</v>
      </c>
      <c r="AW3377" s="126" t="s">
        <v>5649</v>
      </c>
      <c r="AX3377" s="126" t="s">
        <v>5650</v>
      </c>
      <c r="AY3377" s="126" t="s">
        <v>5649</v>
      </c>
      <c r="AZ3377" s="126" t="s">
        <v>5650</v>
      </c>
      <c r="BA3377" s="126" t="str">
        <f t="shared" si="509"/>
        <v>RWV</v>
      </c>
    </row>
    <row r="3378" spans="48:53" hidden="1" x14ac:dyDescent="0.2">
      <c r="AV3378" s="115" t="str">
        <f t="shared" si="508"/>
        <v>RWVHARBOURNE UNIT</v>
      </c>
      <c r="AW3378" s="126" t="s">
        <v>5560</v>
      </c>
      <c r="AX3378" s="126" t="s">
        <v>5561</v>
      </c>
      <c r="AY3378" s="126" t="s">
        <v>5560</v>
      </c>
      <c r="AZ3378" s="126" t="s">
        <v>5561</v>
      </c>
      <c r="BA3378" s="126" t="str">
        <f t="shared" si="509"/>
        <v>RWV</v>
      </c>
    </row>
    <row r="3379" spans="48:53" hidden="1" x14ac:dyDescent="0.2">
      <c r="AV3379" s="115" t="str">
        <f t="shared" si="508"/>
        <v>RWVHILLBANK (CREDITON)</v>
      </c>
      <c r="AW3379" s="126" t="s">
        <v>5571</v>
      </c>
      <c r="AX3379" s="126" t="s">
        <v>5572</v>
      </c>
      <c r="AY3379" s="126" t="s">
        <v>5571</v>
      </c>
      <c r="AZ3379" s="126" t="s">
        <v>5572</v>
      </c>
      <c r="BA3379" s="126" t="str">
        <f t="shared" si="509"/>
        <v>RWV</v>
      </c>
    </row>
    <row r="3380" spans="48:53" hidden="1" x14ac:dyDescent="0.2">
      <c r="AV3380" s="115" t="str">
        <f t="shared" si="508"/>
        <v>RWVKNIGHTSHAYES</v>
      </c>
      <c r="AW3380" s="126" t="s">
        <v>5585</v>
      </c>
      <c r="AX3380" s="126" t="s">
        <v>5586</v>
      </c>
      <c r="AY3380" s="126" t="s">
        <v>5585</v>
      </c>
      <c r="AZ3380" s="126" t="s">
        <v>5586</v>
      </c>
      <c r="BA3380" s="126" t="str">
        <f t="shared" si="509"/>
        <v>RWV</v>
      </c>
    </row>
    <row r="3381" spans="48:53" hidden="1" x14ac:dyDescent="0.2">
      <c r="AV3381" s="115" t="str">
        <f t="shared" si="508"/>
        <v>RWVLARKBY</v>
      </c>
      <c r="AW3381" s="126" t="s">
        <v>5568</v>
      </c>
      <c r="AX3381" s="126" t="s">
        <v>5569</v>
      </c>
      <c r="AY3381" s="126" t="s">
        <v>5568</v>
      </c>
      <c r="AZ3381" s="126" t="s">
        <v>5569</v>
      </c>
      <c r="BA3381" s="126" t="str">
        <f t="shared" si="509"/>
        <v>RWV</v>
      </c>
    </row>
    <row r="3382" spans="48:53" hidden="1" x14ac:dyDescent="0.2">
      <c r="AV3382" s="115" t="str">
        <f t="shared" si="508"/>
        <v>RWVLDS SOUTH AND WEST DEVON</v>
      </c>
      <c r="AW3382" s="126" t="s">
        <v>5663</v>
      </c>
      <c r="AX3382" s="126" t="s">
        <v>5664</v>
      </c>
      <c r="AY3382" s="126" t="s">
        <v>5663</v>
      </c>
      <c r="AZ3382" s="126" t="s">
        <v>5664</v>
      </c>
      <c r="BA3382" s="126" t="str">
        <f t="shared" si="509"/>
        <v>RWV</v>
      </c>
    </row>
    <row r="3383" spans="48:53" hidden="1" x14ac:dyDescent="0.2">
      <c r="AV3383" s="115" t="str">
        <f t="shared" si="508"/>
        <v>RWVLEANDER UNIT</v>
      </c>
      <c r="AW3383" s="126" t="s">
        <v>5587</v>
      </c>
      <c r="AX3383" s="126" t="s">
        <v>5588</v>
      </c>
      <c r="AY3383" s="126" t="s">
        <v>5587</v>
      </c>
      <c r="AZ3383" s="126" t="s">
        <v>5588</v>
      </c>
      <c r="BA3383" s="126" t="str">
        <f t="shared" si="509"/>
        <v>RWV</v>
      </c>
    </row>
    <row r="3384" spans="48:53" hidden="1" x14ac:dyDescent="0.2">
      <c r="AV3384" s="115" t="str">
        <f t="shared" si="508"/>
        <v>RWVMENTAL HEALTH NORTH DEVON (NMP)</v>
      </c>
      <c r="AW3384" s="126" t="s">
        <v>5681</v>
      </c>
      <c r="AX3384" s="126" t="s">
        <v>5682</v>
      </c>
      <c r="AY3384" s="126" t="s">
        <v>5681</v>
      </c>
      <c r="AZ3384" s="126" t="s">
        <v>5682</v>
      </c>
      <c r="BA3384" s="126" t="str">
        <f t="shared" si="509"/>
        <v>RWV</v>
      </c>
    </row>
    <row r="3385" spans="48:53" hidden="1" x14ac:dyDescent="0.2">
      <c r="AV3385" s="115" t="str">
        <f t="shared" ref="AV3385:AV3448" si="510">CONCATENATE(LEFT(AW3385, 3),AX3385)</f>
        <v>RWVMID DEVON R &amp; IL</v>
      </c>
      <c r="AW3385" s="126" t="s">
        <v>5687</v>
      </c>
      <c r="AX3385" s="126" t="s">
        <v>5688</v>
      </c>
      <c r="AY3385" s="126" t="s">
        <v>5687</v>
      </c>
      <c r="AZ3385" s="126" t="s">
        <v>5688</v>
      </c>
      <c r="BA3385" s="126" t="str">
        <f t="shared" ref="BA3385:BA3448" si="511">LEFT(AY3385,3)</f>
        <v>RWV</v>
      </c>
    </row>
    <row r="3386" spans="48:53" hidden="1" x14ac:dyDescent="0.2">
      <c r="AV3386" s="115" t="str">
        <f t="shared" si="510"/>
        <v>RWVNEW LEAF</v>
      </c>
      <c r="AW3386" s="126" t="s">
        <v>5564</v>
      </c>
      <c r="AX3386" s="126" t="s">
        <v>5565</v>
      </c>
      <c r="AY3386" s="126" t="s">
        <v>5564</v>
      </c>
      <c r="AZ3386" s="126" t="s">
        <v>5565</v>
      </c>
      <c r="BA3386" s="126" t="str">
        <f t="shared" si="511"/>
        <v>RWV</v>
      </c>
    </row>
    <row r="3387" spans="48:53" hidden="1" x14ac:dyDescent="0.2">
      <c r="AV3387" s="115" t="str">
        <f t="shared" si="510"/>
        <v>RWVNEWTON ABBOT HOSPITAL</v>
      </c>
      <c r="AW3387" s="126" t="s">
        <v>5570</v>
      </c>
      <c r="AX3387" s="126" t="s">
        <v>2727</v>
      </c>
      <c r="AY3387" s="126" t="s">
        <v>5570</v>
      </c>
      <c r="AZ3387" s="126" t="s">
        <v>2727</v>
      </c>
      <c r="BA3387" s="126" t="str">
        <f t="shared" si="511"/>
        <v>RWV</v>
      </c>
    </row>
    <row r="3388" spans="48:53" hidden="1" x14ac:dyDescent="0.2">
      <c r="AV3388" s="115" t="str">
        <f t="shared" si="510"/>
        <v>RWVNORTH DEVON DAS</v>
      </c>
      <c r="AW3388" s="126" t="s">
        <v>5573</v>
      </c>
      <c r="AX3388" s="126" t="s">
        <v>5574</v>
      </c>
      <c r="AY3388" s="126" t="s">
        <v>5573</v>
      </c>
      <c r="AZ3388" s="126" t="s">
        <v>5574</v>
      </c>
      <c r="BA3388" s="126" t="str">
        <f t="shared" si="511"/>
        <v>RWV</v>
      </c>
    </row>
    <row r="3389" spans="48:53" hidden="1" x14ac:dyDescent="0.2">
      <c r="AV3389" s="115" t="str">
        <f t="shared" si="510"/>
        <v>RWVNORTH DEVON DISTRICT HOSPITAL</v>
      </c>
      <c r="AW3389" s="126" t="s">
        <v>5554</v>
      </c>
      <c r="AX3389" s="126" t="s">
        <v>5555</v>
      </c>
      <c r="AY3389" s="126" t="s">
        <v>5554</v>
      </c>
      <c r="AZ3389" s="126" t="s">
        <v>5555</v>
      </c>
      <c r="BA3389" s="126" t="str">
        <f t="shared" si="511"/>
        <v>RWV</v>
      </c>
    </row>
    <row r="3390" spans="48:53" hidden="1" x14ac:dyDescent="0.2">
      <c r="AV3390" s="115" t="str">
        <f t="shared" si="510"/>
        <v>RWVOKEHAMPTON COMMUNITY HOSPITAL</v>
      </c>
      <c r="AW3390" s="126" t="s">
        <v>5556</v>
      </c>
      <c r="AX3390" s="126" t="s">
        <v>5557</v>
      </c>
      <c r="AY3390" s="126" t="s">
        <v>5556</v>
      </c>
      <c r="AZ3390" s="126" t="s">
        <v>5557</v>
      </c>
      <c r="BA3390" s="126" t="str">
        <f t="shared" si="511"/>
        <v>RWV</v>
      </c>
    </row>
    <row r="3391" spans="48:53" hidden="1" x14ac:dyDescent="0.2">
      <c r="AV3391" s="115" t="str">
        <f t="shared" si="510"/>
        <v>RWVOPMH (CREDITON)</v>
      </c>
      <c r="AW3391" s="126" t="s">
        <v>5653</v>
      </c>
      <c r="AX3391" s="126" t="s">
        <v>5654</v>
      </c>
      <c r="AY3391" s="126" t="s">
        <v>5653</v>
      </c>
      <c r="AZ3391" s="126" t="s">
        <v>5654</v>
      </c>
      <c r="BA3391" s="126" t="str">
        <f t="shared" si="511"/>
        <v>RWV</v>
      </c>
    </row>
    <row r="3392" spans="48:53" hidden="1" x14ac:dyDescent="0.2">
      <c r="AV3392" s="115" t="str">
        <f t="shared" si="510"/>
        <v>RWVOPMH (SIDMOUTH &amp; SEATON)</v>
      </c>
      <c r="AW3392" s="126" t="s">
        <v>5630</v>
      </c>
      <c r="AX3392" s="126" t="s">
        <v>5631</v>
      </c>
      <c r="AY3392" s="126" t="s">
        <v>5630</v>
      </c>
      <c r="AZ3392" s="126" t="s">
        <v>5631</v>
      </c>
      <c r="BA3392" s="126" t="str">
        <f t="shared" si="511"/>
        <v>RWV</v>
      </c>
    </row>
    <row r="3393" spans="48:53" hidden="1" x14ac:dyDescent="0.2">
      <c r="AV3393" s="115" t="str">
        <f t="shared" si="510"/>
        <v>RWVOPMH (TIVERTON/CULLOMPTON)</v>
      </c>
      <c r="AW3393" s="126" t="s">
        <v>5651</v>
      </c>
      <c r="AX3393" s="126" t="s">
        <v>5652</v>
      </c>
      <c r="AY3393" s="126" t="s">
        <v>5651</v>
      </c>
      <c r="AZ3393" s="126" t="s">
        <v>5652</v>
      </c>
      <c r="BA3393" s="126" t="str">
        <f t="shared" si="511"/>
        <v>RWV</v>
      </c>
    </row>
    <row r="3394" spans="48:53" hidden="1" x14ac:dyDescent="0.2">
      <c r="AV3394" s="115" t="str">
        <f t="shared" si="510"/>
        <v>RWVOPMH EAST DEVON COASTAL</v>
      </c>
      <c r="AW3394" s="126" t="s">
        <v>5628</v>
      </c>
      <c r="AX3394" s="126" t="s">
        <v>5629</v>
      </c>
      <c r="AY3394" s="126" t="s">
        <v>5628</v>
      </c>
      <c r="AZ3394" s="126" t="s">
        <v>5629</v>
      </c>
      <c r="BA3394" s="126" t="str">
        <f t="shared" si="511"/>
        <v>RWV</v>
      </c>
    </row>
    <row r="3395" spans="48:53" hidden="1" x14ac:dyDescent="0.2">
      <c r="AV3395" s="115" t="str">
        <f t="shared" si="510"/>
        <v>RWVOPMH EXETER</v>
      </c>
      <c r="AW3395" s="126" t="s">
        <v>5626</v>
      </c>
      <c r="AX3395" s="126" t="s">
        <v>5627</v>
      </c>
      <c r="AY3395" s="126" t="s">
        <v>5626</v>
      </c>
      <c r="AZ3395" s="126" t="s">
        <v>5627</v>
      </c>
      <c r="BA3395" s="126" t="str">
        <f t="shared" si="511"/>
        <v>RWV</v>
      </c>
    </row>
    <row r="3396" spans="48:53" hidden="1" x14ac:dyDescent="0.2">
      <c r="AV3396" s="115" t="str">
        <f t="shared" si="510"/>
        <v>RWVOPMH EXETER</v>
      </c>
      <c r="AW3396" s="126" t="s">
        <v>5632</v>
      </c>
      <c r="AX3396" s="126" t="s">
        <v>5627</v>
      </c>
      <c r="AY3396" s="126" t="s">
        <v>5632</v>
      </c>
      <c r="AZ3396" s="126" t="s">
        <v>5627</v>
      </c>
      <c r="BA3396" s="126" t="str">
        <f t="shared" si="511"/>
        <v>RWV</v>
      </c>
    </row>
    <row r="3397" spans="48:53" hidden="1" x14ac:dyDescent="0.2">
      <c r="AV3397" s="115" t="str">
        <f t="shared" si="510"/>
        <v>RWVOPMH EXETER 2</v>
      </c>
      <c r="AW3397" s="126" t="s">
        <v>5637</v>
      </c>
      <c r="AX3397" s="126" t="s">
        <v>5638</v>
      </c>
      <c r="AY3397" s="126" t="s">
        <v>5637</v>
      </c>
      <c r="AZ3397" s="126" t="s">
        <v>5638</v>
      </c>
      <c r="BA3397" s="126" t="str">
        <f t="shared" si="511"/>
        <v>RWV</v>
      </c>
    </row>
    <row r="3398" spans="48:53" hidden="1" x14ac:dyDescent="0.2">
      <c r="AV3398" s="115" t="str">
        <f t="shared" si="510"/>
        <v>RWVOPMH FRANKLYN HOSPITAL</v>
      </c>
      <c r="AW3398" s="126" t="s">
        <v>5635</v>
      </c>
      <c r="AX3398" s="126" t="s">
        <v>5636</v>
      </c>
      <c r="AY3398" s="126" t="s">
        <v>5635</v>
      </c>
      <c r="AZ3398" s="126" t="s">
        <v>5636</v>
      </c>
      <c r="BA3398" s="126" t="str">
        <f t="shared" si="511"/>
        <v>RWV</v>
      </c>
    </row>
    <row r="3399" spans="48:53" hidden="1" x14ac:dyDescent="0.2">
      <c r="AV3399" s="115" t="str">
        <f t="shared" si="510"/>
        <v>RWVOPMH NORTH - TORRIDGESIDE</v>
      </c>
      <c r="AW3399" s="126" t="s">
        <v>5657</v>
      </c>
      <c r="AX3399" s="126" t="s">
        <v>5658</v>
      </c>
      <c r="AY3399" s="126" t="s">
        <v>5657</v>
      </c>
      <c r="AZ3399" s="126" t="s">
        <v>5658</v>
      </c>
      <c r="BA3399" s="126" t="str">
        <f t="shared" si="511"/>
        <v>RWV</v>
      </c>
    </row>
    <row r="3400" spans="48:53" hidden="1" x14ac:dyDescent="0.2">
      <c r="AV3400" s="115" t="str">
        <f t="shared" si="510"/>
        <v>RWVOPMH NORTH DEVON - WEST (NMP)</v>
      </c>
      <c r="AW3400" s="126" t="s">
        <v>5679</v>
      </c>
      <c r="AX3400" s="126" t="s">
        <v>5680</v>
      </c>
      <c r="AY3400" s="126" t="s">
        <v>5679</v>
      </c>
      <c r="AZ3400" s="126" t="s">
        <v>5680</v>
      </c>
      <c r="BA3400" s="126" t="str">
        <f t="shared" si="511"/>
        <v>RWV</v>
      </c>
    </row>
    <row r="3401" spans="48:53" hidden="1" x14ac:dyDescent="0.2">
      <c r="AV3401" s="115" t="str">
        <f t="shared" si="510"/>
        <v>RWVOPMH NORTH DEVON (EAST)</v>
      </c>
      <c r="AW3401" s="126" t="s">
        <v>5655</v>
      </c>
      <c r="AX3401" s="126" t="s">
        <v>5656</v>
      </c>
      <c r="AY3401" s="126" t="s">
        <v>5655</v>
      </c>
      <c r="AZ3401" s="126" t="s">
        <v>5656</v>
      </c>
      <c r="BA3401" s="126" t="str">
        <f t="shared" si="511"/>
        <v>RWV</v>
      </c>
    </row>
    <row r="3402" spans="48:53" hidden="1" x14ac:dyDescent="0.2">
      <c r="AV3402" s="115" t="str">
        <f t="shared" si="510"/>
        <v>RWVPSYCHOLOGY DEPARTMENT FOR NORTH DEVON</v>
      </c>
      <c r="AW3402" s="126" t="s">
        <v>5603</v>
      </c>
      <c r="AX3402" s="126" t="s">
        <v>5604</v>
      </c>
      <c r="AY3402" s="126" t="s">
        <v>5603</v>
      </c>
      <c r="AZ3402" s="126" t="s">
        <v>5604</v>
      </c>
      <c r="BA3402" s="126" t="str">
        <f t="shared" si="511"/>
        <v>RWV</v>
      </c>
    </row>
    <row r="3403" spans="48:53" hidden="1" x14ac:dyDescent="0.2">
      <c r="AV3403" s="115" t="str">
        <f t="shared" si="510"/>
        <v>RWVREDHILLS</v>
      </c>
      <c r="AW3403" s="126" t="s">
        <v>5575</v>
      </c>
      <c r="AX3403" s="126" t="s">
        <v>5576</v>
      </c>
      <c r="AY3403" s="126" t="s">
        <v>5575</v>
      </c>
      <c r="AZ3403" s="126" t="s">
        <v>5576</v>
      </c>
      <c r="BA3403" s="126" t="str">
        <f t="shared" si="511"/>
        <v>RWV</v>
      </c>
    </row>
    <row r="3404" spans="48:53" hidden="1" x14ac:dyDescent="0.2">
      <c r="AV3404" s="115" t="str">
        <f t="shared" si="510"/>
        <v>RWVRIL &amp; MWA EXMOUTH</v>
      </c>
      <c r="AW3404" s="126" t="s">
        <v>5624</v>
      </c>
      <c r="AX3404" s="126" t="s">
        <v>5625</v>
      </c>
      <c r="AY3404" s="126" t="s">
        <v>5624</v>
      </c>
      <c r="AZ3404" s="126" t="s">
        <v>5625</v>
      </c>
      <c r="BA3404" s="126" t="str">
        <f t="shared" si="511"/>
        <v>RWV</v>
      </c>
    </row>
    <row r="3405" spans="48:53" hidden="1" x14ac:dyDescent="0.2">
      <c r="AV3405" s="115" t="str">
        <f t="shared" si="510"/>
        <v>RWVRIL &amp; MWA HONITON</v>
      </c>
      <c r="AW3405" s="126" t="s">
        <v>5620</v>
      </c>
      <c r="AX3405" s="126" t="s">
        <v>5621</v>
      </c>
      <c r="AY3405" s="126" t="s">
        <v>5620</v>
      </c>
      <c r="AZ3405" s="126" t="s">
        <v>5621</v>
      </c>
      <c r="BA3405" s="126" t="str">
        <f t="shared" si="511"/>
        <v>RWV</v>
      </c>
    </row>
    <row r="3406" spans="48:53" hidden="1" x14ac:dyDescent="0.2">
      <c r="AV3406" s="115" t="str">
        <f t="shared" si="510"/>
        <v>RWVRIL &amp; MWA TIVERTON</v>
      </c>
      <c r="AW3406" s="126" t="s">
        <v>5643</v>
      </c>
      <c r="AX3406" s="126" t="s">
        <v>5644</v>
      </c>
      <c r="AY3406" s="126" t="s">
        <v>5643</v>
      </c>
      <c r="AZ3406" s="126" t="s">
        <v>5644</v>
      </c>
      <c r="BA3406" s="126" t="str">
        <f t="shared" si="511"/>
        <v>RWV</v>
      </c>
    </row>
    <row r="3407" spans="48:53" hidden="1" x14ac:dyDescent="0.2">
      <c r="AV3407" s="115" t="str">
        <f t="shared" si="510"/>
        <v>RWVRIVERSIDE</v>
      </c>
      <c r="AW3407" s="126" t="s">
        <v>5589</v>
      </c>
      <c r="AX3407" s="126" t="s">
        <v>5590</v>
      </c>
      <c r="AY3407" s="126" t="s">
        <v>5589</v>
      </c>
      <c r="AZ3407" s="126" t="s">
        <v>5590</v>
      </c>
      <c r="BA3407" s="126" t="str">
        <f t="shared" si="511"/>
        <v>RWV</v>
      </c>
    </row>
    <row r="3408" spans="48:53" hidden="1" x14ac:dyDescent="0.2">
      <c r="AV3408" s="115" t="str">
        <f t="shared" si="510"/>
        <v>RWVSOUTHAMPTON ADRC</v>
      </c>
      <c r="AW3408" s="126" t="s">
        <v>5583</v>
      </c>
      <c r="AX3408" s="126" t="s">
        <v>5584</v>
      </c>
      <c r="AY3408" s="126" t="s">
        <v>5583</v>
      </c>
      <c r="AZ3408" s="126" t="s">
        <v>5584</v>
      </c>
      <c r="BA3408" s="126" t="str">
        <f t="shared" si="511"/>
        <v>RWV</v>
      </c>
    </row>
    <row r="3409" spans="48:53" hidden="1" x14ac:dyDescent="0.2">
      <c r="AV3409" s="115" t="str">
        <f t="shared" si="510"/>
        <v>RWVSTEP EEM &amp; MWA EXETER</v>
      </c>
      <c r="AW3409" s="126" t="s">
        <v>5622</v>
      </c>
      <c r="AX3409" s="126" t="s">
        <v>5623</v>
      </c>
      <c r="AY3409" s="126" t="s">
        <v>5622</v>
      </c>
      <c r="AZ3409" s="126" t="s">
        <v>5623</v>
      </c>
      <c r="BA3409" s="126" t="str">
        <f t="shared" si="511"/>
        <v>RWV</v>
      </c>
    </row>
    <row r="3410" spans="48:53" hidden="1" x14ac:dyDescent="0.2">
      <c r="AV3410" s="115" t="str">
        <f t="shared" si="510"/>
        <v>RWVSTEP EXETER EAST &amp; MID (NMP)</v>
      </c>
      <c r="AW3410" s="126" t="s">
        <v>5685</v>
      </c>
      <c r="AX3410" s="126" t="s">
        <v>5686</v>
      </c>
      <c r="AY3410" s="126" t="s">
        <v>5685</v>
      </c>
      <c r="AZ3410" s="126" t="s">
        <v>5686</v>
      </c>
      <c r="BA3410" s="126" t="str">
        <f t="shared" si="511"/>
        <v>RWV</v>
      </c>
    </row>
    <row r="3411" spans="48:53" hidden="1" x14ac:dyDescent="0.2">
      <c r="AV3411" s="115" t="str">
        <f t="shared" si="510"/>
        <v>RWVSTEP NORTH DEVON (NMP)</v>
      </c>
      <c r="AW3411" s="126" t="s">
        <v>5647</v>
      </c>
      <c r="AX3411" s="126" t="s">
        <v>5648</v>
      </c>
      <c r="AY3411" s="126" t="s">
        <v>5647</v>
      </c>
      <c r="AZ3411" s="126" t="s">
        <v>5648</v>
      </c>
      <c r="BA3411" s="126" t="str">
        <f t="shared" si="511"/>
        <v>RWV</v>
      </c>
    </row>
    <row r="3412" spans="48:53" hidden="1" x14ac:dyDescent="0.2">
      <c r="AV3412" s="115" t="str">
        <f t="shared" si="510"/>
        <v>RWVSTEP/RIL/WBA SH&amp;WEST</v>
      </c>
      <c r="AW3412" s="126" t="s">
        <v>5605</v>
      </c>
      <c r="AX3412" s="126" t="s">
        <v>5606</v>
      </c>
      <c r="AY3412" s="126" t="s">
        <v>5605</v>
      </c>
      <c r="AZ3412" s="126" t="s">
        <v>5606</v>
      </c>
      <c r="BA3412" s="126" t="str">
        <f t="shared" si="511"/>
        <v>RWV</v>
      </c>
    </row>
    <row r="3413" spans="48:53" hidden="1" x14ac:dyDescent="0.2">
      <c r="AV3413" s="115" t="str">
        <f t="shared" si="510"/>
        <v>RWVTEIGNBRIDGE CRS (NMP)</v>
      </c>
      <c r="AW3413" s="126" t="s">
        <v>5689</v>
      </c>
      <c r="AX3413" s="126" t="s">
        <v>5690</v>
      </c>
      <c r="AY3413" s="126" t="s">
        <v>5689</v>
      </c>
      <c r="AZ3413" s="126" t="s">
        <v>5690</v>
      </c>
      <c r="BA3413" s="126" t="str">
        <f t="shared" si="511"/>
        <v>RWV</v>
      </c>
    </row>
    <row r="3414" spans="48:53" hidden="1" x14ac:dyDescent="0.2">
      <c r="AV3414" s="115" t="str">
        <f t="shared" si="510"/>
        <v>RWVTEIGNVIEW</v>
      </c>
      <c r="AW3414" s="126" t="s">
        <v>5552</v>
      </c>
      <c r="AX3414" s="126" t="s">
        <v>5553</v>
      </c>
      <c r="AY3414" s="126" t="s">
        <v>5552</v>
      </c>
      <c r="AZ3414" s="126" t="s">
        <v>5553</v>
      </c>
      <c r="BA3414" s="126" t="str">
        <f t="shared" si="511"/>
        <v>RWV</v>
      </c>
    </row>
    <row r="3415" spans="48:53" hidden="1" x14ac:dyDescent="0.2">
      <c r="AV3415" s="115" t="str">
        <f t="shared" si="510"/>
        <v>RWVTHE CEDARS (EXETER)</v>
      </c>
      <c r="AW3415" s="126" t="s">
        <v>5599</v>
      </c>
      <c r="AX3415" s="126" t="s">
        <v>5600</v>
      </c>
      <c r="AY3415" s="126" t="s">
        <v>5599</v>
      </c>
      <c r="AZ3415" s="126" t="s">
        <v>5600</v>
      </c>
      <c r="BA3415" s="126" t="str">
        <f t="shared" si="511"/>
        <v>RWV</v>
      </c>
    </row>
    <row r="3416" spans="48:53" hidden="1" x14ac:dyDescent="0.2">
      <c r="AV3416" s="115" t="str">
        <f t="shared" si="510"/>
        <v>RWVTHE GABLES, ILFRACOMBE</v>
      </c>
      <c r="AW3416" s="126" t="s">
        <v>5562</v>
      </c>
      <c r="AX3416" s="126" t="s">
        <v>5563</v>
      </c>
      <c r="AY3416" s="126" t="s">
        <v>5562</v>
      </c>
      <c r="AZ3416" s="126" t="s">
        <v>5563</v>
      </c>
      <c r="BA3416" s="126" t="str">
        <f t="shared" si="511"/>
        <v>RWV</v>
      </c>
    </row>
    <row r="3417" spans="48:53" hidden="1" x14ac:dyDescent="0.2">
      <c r="AV3417" s="115" t="str">
        <f t="shared" si="510"/>
        <v>RWVTHE LAURELS</v>
      </c>
      <c r="AW3417" s="126" t="s">
        <v>5611</v>
      </c>
      <c r="AX3417" s="126" t="s">
        <v>1767</v>
      </c>
      <c r="AY3417" s="126" t="s">
        <v>5611</v>
      </c>
      <c r="AZ3417" s="126" t="s">
        <v>1767</v>
      </c>
      <c r="BA3417" s="126" t="str">
        <f t="shared" si="511"/>
        <v>RWV</v>
      </c>
    </row>
    <row r="3418" spans="48:53" hidden="1" x14ac:dyDescent="0.2">
      <c r="AV3418" s="115" t="str">
        <f t="shared" si="510"/>
        <v>RWVTHE QUAY</v>
      </c>
      <c r="AW3418" s="126" t="s">
        <v>5591</v>
      </c>
      <c r="AX3418" s="126" t="s">
        <v>5592</v>
      </c>
      <c r="AY3418" s="126" t="s">
        <v>5591</v>
      </c>
      <c r="AZ3418" s="126" t="s">
        <v>5592</v>
      </c>
      <c r="BA3418" s="126" t="str">
        <f t="shared" si="511"/>
        <v>RWV</v>
      </c>
    </row>
    <row r="3419" spans="48:53" hidden="1" x14ac:dyDescent="0.2">
      <c r="AV3419" s="115" t="str">
        <f t="shared" si="510"/>
        <v>RWVTIVERTON HOSPITAL</v>
      </c>
      <c r="AW3419" s="126" t="s">
        <v>5566</v>
      </c>
      <c r="AX3419" s="126" t="s">
        <v>5567</v>
      </c>
      <c r="AY3419" s="126" t="s">
        <v>5566</v>
      </c>
      <c r="AZ3419" s="126" t="s">
        <v>5567</v>
      </c>
      <c r="BA3419" s="126" t="str">
        <f t="shared" si="511"/>
        <v>RWV</v>
      </c>
    </row>
    <row r="3420" spans="48:53" hidden="1" x14ac:dyDescent="0.2">
      <c r="AV3420" s="115" t="str">
        <f t="shared" si="510"/>
        <v>RWVTORBAY CRS</v>
      </c>
      <c r="AW3420" s="126" t="s">
        <v>5609</v>
      </c>
      <c r="AX3420" s="126" t="s">
        <v>5610</v>
      </c>
      <c r="AY3420" s="126" t="s">
        <v>5609</v>
      </c>
      <c r="AZ3420" s="126" t="s">
        <v>5610</v>
      </c>
      <c r="BA3420" s="126" t="str">
        <f t="shared" si="511"/>
        <v>RWV</v>
      </c>
    </row>
    <row r="3421" spans="48:53" hidden="1" x14ac:dyDescent="0.2">
      <c r="AV3421" s="115" t="str">
        <f t="shared" si="510"/>
        <v>RWVTORBAY DRUG SERV(CJT) NMP</v>
      </c>
      <c r="AW3421" s="126" t="s">
        <v>5665</v>
      </c>
      <c r="AX3421" s="126" t="s">
        <v>5666</v>
      </c>
      <c r="AY3421" s="126" t="s">
        <v>5665</v>
      </c>
      <c r="AZ3421" s="126" t="s">
        <v>5666</v>
      </c>
      <c r="BA3421" s="126" t="str">
        <f t="shared" si="511"/>
        <v>RWV</v>
      </c>
    </row>
    <row r="3422" spans="48:53" hidden="1" x14ac:dyDescent="0.2">
      <c r="AV3422" s="115" t="str">
        <f t="shared" si="510"/>
        <v>RWVTORBAY HOSPITAL</v>
      </c>
      <c r="AW3422" s="126" t="s">
        <v>5577</v>
      </c>
      <c r="AX3422" s="126" t="s">
        <v>5578</v>
      </c>
      <c r="AY3422" s="126" t="s">
        <v>5577</v>
      </c>
      <c r="AZ3422" s="126" t="s">
        <v>5578</v>
      </c>
      <c r="BA3422" s="126" t="str">
        <f t="shared" si="511"/>
        <v>RWV</v>
      </c>
    </row>
    <row r="3423" spans="48:53" hidden="1" x14ac:dyDescent="0.2">
      <c r="AV3423" s="115" t="str">
        <f t="shared" si="510"/>
        <v>RWVWAVERLEY</v>
      </c>
      <c r="AW3423" s="126" t="s">
        <v>5558</v>
      </c>
      <c r="AX3423" s="126" t="s">
        <v>5559</v>
      </c>
      <c r="AY3423" s="126" t="s">
        <v>5558</v>
      </c>
      <c r="AZ3423" s="126" t="s">
        <v>5559</v>
      </c>
      <c r="BA3423" s="126" t="str">
        <f t="shared" si="511"/>
        <v>RWV</v>
      </c>
    </row>
    <row r="3424" spans="48:53" hidden="1" x14ac:dyDescent="0.2">
      <c r="AV3424" s="115" t="str">
        <f t="shared" si="510"/>
        <v>RWVWEST DEVON CRS</v>
      </c>
      <c r="AW3424" s="126" t="s">
        <v>5612</v>
      </c>
      <c r="AX3424" s="126" t="s">
        <v>5613</v>
      </c>
      <c r="AY3424" s="126" t="s">
        <v>5612</v>
      </c>
      <c r="AZ3424" s="126" t="s">
        <v>5613</v>
      </c>
      <c r="BA3424" s="126" t="str">
        <f t="shared" si="511"/>
        <v>RWV</v>
      </c>
    </row>
    <row r="3425" spans="48:53" hidden="1" x14ac:dyDescent="0.2">
      <c r="AV3425" s="115" t="str">
        <f t="shared" si="510"/>
        <v>RWVWILTSHIRE ADPR</v>
      </c>
      <c r="AW3425" s="126" t="s">
        <v>5581</v>
      </c>
      <c r="AX3425" s="126" t="s">
        <v>5582</v>
      </c>
      <c r="AY3425" s="126" t="s">
        <v>5581</v>
      </c>
      <c r="AZ3425" s="126" t="s">
        <v>5582</v>
      </c>
      <c r="BA3425" s="126" t="str">
        <f t="shared" si="511"/>
        <v>RWV</v>
      </c>
    </row>
    <row r="3426" spans="48:53" hidden="1" x14ac:dyDescent="0.2">
      <c r="AV3426" s="115" t="str">
        <f t="shared" si="510"/>
        <v>RWWHALTON HOSPITAL - RWWHG</v>
      </c>
      <c r="AW3426" s="126" t="s">
        <v>437</v>
      </c>
      <c r="AX3426" s="126" t="s">
        <v>10725</v>
      </c>
      <c r="AY3426" s="126" t="s">
        <v>437</v>
      </c>
      <c r="AZ3426" s="126" t="s">
        <v>9744</v>
      </c>
      <c r="BA3426" s="126" t="str">
        <f t="shared" si="511"/>
        <v>RWW</v>
      </c>
    </row>
    <row r="3427" spans="48:53" hidden="1" x14ac:dyDescent="0.2">
      <c r="AV3427" s="115" t="str">
        <f t="shared" si="510"/>
        <v>RWWHIGHFIELD HOSPITAL - RWW46</v>
      </c>
      <c r="AW3427" s="126" t="s">
        <v>438</v>
      </c>
      <c r="AX3427" s="126" t="s">
        <v>10726</v>
      </c>
      <c r="AY3427" s="126" t="s">
        <v>438</v>
      </c>
      <c r="AZ3427" s="126" t="s">
        <v>7198</v>
      </c>
      <c r="BA3427" s="126" t="str">
        <f t="shared" si="511"/>
        <v>RWW</v>
      </c>
    </row>
    <row r="3428" spans="48:53" hidden="1" x14ac:dyDescent="0.2">
      <c r="AV3428" s="115" t="str">
        <f t="shared" si="510"/>
        <v>RWWHOUGHTON HALL - RWWH0</v>
      </c>
      <c r="AW3428" s="126" t="s">
        <v>439</v>
      </c>
      <c r="AX3428" s="126" t="s">
        <v>10727</v>
      </c>
      <c r="AY3428" s="126" t="s">
        <v>439</v>
      </c>
      <c r="AZ3428" s="126" t="s">
        <v>9745</v>
      </c>
      <c r="BA3428" s="126" t="str">
        <f t="shared" si="511"/>
        <v>RWW</v>
      </c>
    </row>
    <row r="3429" spans="48:53" hidden="1" x14ac:dyDescent="0.2">
      <c r="AV3429" s="115" t="str">
        <f t="shared" si="510"/>
        <v>RWWWARRINGTON HOSPITAL - RWWWH</v>
      </c>
      <c r="AW3429" s="126" t="s">
        <v>440</v>
      </c>
      <c r="AX3429" s="126" t="s">
        <v>10728</v>
      </c>
      <c r="AY3429" s="126" t="s">
        <v>440</v>
      </c>
      <c r="AZ3429" s="126" t="s">
        <v>9746</v>
      </c>
      <c r="BA3429" s="126" t="str">
        <f t="shared" si="511"/>
        <v>RWW</v>
      </c>
    </row>
    <row r="3430" spans="48:53" hidden="1" x14ac:dyDescent="0.2">
      <c r="AV3430" s="115" t="str">
        <f t="shared" si="510"/>
        <v>RWXABINGDON HOSPITAL OUT-PATIENTS DEPARTMENT</v>
      </c>
      <c r="AW3430" s="126" t="s">
        <v>5802</v>
      </c>
      <c r="AX3430" s="126" t="s">
        <v>5803</v>
      </c>
      <c r="AY3430" s="126" t="s">
        <v>5802</v>
      </c>
      <c r="AZ3430" s="126" t="s">
        <v>5803</v>
      </c>
      <c r="BA3430" s="126" t="str">
        <f t="shared" si="511"/>
        <v>RWX</v>
      </c>
    </row>
    <row r="3431" spans="48:53" hidden="1" x14ac:dyDescent="0.2">
      <c r="AV3431" s="115" t="str">
        <f t="shared" si="510"/>
        <v>RWXALL SAINTS ANNEXE</v>
      </c>
      <c r="AW3431" s="126" t="s">
        <v>5768</v>
      </c>
      <c r="AX3431" s="126" t="s">
        <v>5769</v>
      </c>
      <c r="AY3431" s="126" t="s">
        <v>5768</v>
      </c>
      <c r="AZ3431" s="126" t="s">
        <v>5769</v>
      </c>
      <c r="BA3431" s="126" t="str">
        <f t="shared" si="511"/>
        <v>RWX</v>
      </c>
    </row>
    <row r="3432" spans="48:53" hidden="1" x14ac:dyDescent="0.2">
      <c r="AV3432" s="115" t="str">
        <f t="shared" si="510"/>
        <v>RWXBATTLE HOSPITAL</v>
      </c>
      <c r="AW3432" s="126" t="s">
        <v>5711</v>
      </c>
      <c r="AX3432" s="126" t="s">
        <v>5712</v>
      </c>
      <c r="AY3432" s="126" t="s">
        <v>5711</v>
      </c>
      <c r="AZ3432" s="126" t="s">
        <v>5712</v>
      </c>
      <c r="BA3432" s="126" t="str">
        <f t="shared" si="511"/>
        <v>RWX</v>
      </c>
    </row>
    <row r="3433" spans="48:53" hidden="1" x14ac:dyDescent="0.2">
      <c r="AV3433" s="115" t="str">
        <f t="shared" si="510"/>
        <v>RWXBUCKLEBURY MEMORIAL HALL</v>
      </c>
      <c r="AW3433" s="126" t="s">
        <v>5778</v>
      </c>
      <c r="AX3433" s="126" t="s">
        <v>5779</v>
      </c>
      <c r="AY3433" s="126" t="s">
        <v>5778</v>
      </c>
      <c r="AZ3433" s="126" t="s">
        <v>5779</v>
      </c>
      <c r="BA3433" s="126" t="str">
        <f t="shared" si="511"/>
        <v>RWX</v>
      </c>
    </row>
    <row r="3434" spans="48:53" hidden="1" x14ac:dyDescent="0.2">
      <c r="AV3434" s="115" t="str">
        <f t="shared" si="510"/>
        <v>RWXBUTRITION &amp; DIETETICS AT WOKINGHAM HOSPITAL</v>
      </c>
      <c r="AW3434" s="126" t="s">
        <v>5792</v>
      </c>
      <c r="AX3434" s="126" t="s">
        <v>5793</v>
      </c>
      <c r="AY3434" s="126" t="s">
        <v>5792</v>
      </c>
      <c r="AZ3434" s="126" t="s">
        <v>5793</v>
      </c>
      <c r="BA3434" s="126" t="str">
        <f t="shared" si="511"/>
        <v>RWX</v>
      </c>
    </row>
    <row r="3435" spans="48:53" hidden="1" x14ac:dyDescent="0.2">
      <c r="AV3435" s="115" t="str">
        <f t="shared" si="510"/>
        <v>RWXCALCOT BRANCH</v>
      </c>
      <c r="AW3435" s="126" t="s">
        <v>5766</v>
      </c>
      <c r="AX3435" s="126" t="s">
        <v>5767</v>
      </c>
      <c r="AY3435" s="126" t="s">
        <v>5766</v>
      </c>
      <c r="AZ3435" s="126" t="s">
        <v>5767</v>
      </c>
      <c r="BA3435" s="126" t="str">
        <f t="shared" si="511"/>
        <v>RWX</v>
      </c>
    </row>
    <row r="3436" spans="48:53" hidden="1" x14ac:dyDescent="0.2">
      <c r="AV3436" s="115" t="str">
        <f t="shared" si="510"/>
        <v>RWXCHURCHILL HOSPITAL</v>
      </c>
      <c r="AW3436" s="126" t="s">
        <v>5805</v>
      </c>
      <c r="AX3436" s="126" t="s">
        <v>2034</v>
      </c>
      <c r="AY3436" s="126" t="s">
        <v>5805</v>
      </c>
      <c r="AZ3436" s="126" t="s">
        <v>2034</v>
      </c>
      <c r="BA3436" s="126" t="str">
        <f t="shared" si="511"/>
        <v>RWX</v>
      </c>
    </row>
    <row r="3437" spans="48:53" hidden="1" x14ac:dyDescent="0.2">
      <c r="AV3437" s="115" t="str">
        <f t="shared" si="510"/>
        <v>RWXCHURCHILL HOSPITAL OXFORD</v>
      </c>
      <c r="AW3437" s="126" t="s">
        <v>5800</v>
      </c>
      <c r="AX3437" s="126" t="s">
        <v>5801</v>
      </c>
      <c r="AY3437" s="126" t="s">
        <v>5800</v>
      </c>
      <c r="AZ3437" s="126" t="s">
        <v>5801</v>
      </c>
      <c r="BA3437" s="126" t="str">
        <f t="shared" si="511"/>
        <v>RWX</v>
      </c>
    </row>
    <row r="3438" spans="48:53" hidden="1" x14ac:dyDescent="0.2">
      <c r="AV3438" s="115" t="str">
        <f t="shared" si="510"/>
        <v>RWXCOMMUNITY PAEDIATRIC - P7C</v>
      </c>
      <c r="AW3438" s="126" t="s">
        <v>5717</v>
      </c>
      <c r="AX3438" s="126" t="s">
        <v>5718</v>
      </c>
      <c r="AY3438" s="126" t="s">
        <v>5717</v>
      </c>
      <c r="AZ3438" s="126" t="s">
        <v>5718</v>
      </c>
      <c r="BA3438" s="126" t="str">
        <f t="shared" si="511"/>
        <v>RWX</v>
      </c>
    </row>
    <row r="3439" spans="48:53" hidden="1" x14ac:dyDescent="0.2">
      <c r="AV3439" s="115" t="str">
        <f t="shared" si="510"/>
        <v>RWXCOMMUNITY PAEDIATRIC -P9A</v>
      </c>
      <c r="AW3439" s="126" t="s">
        <v>5739</v>
      </c>
      <c r="AX3439" s="126" t="s">
        <v>5740</v>
      </c>
      <c r="AY3439" s="126" t="s">
        <v>5739</v>
      </c>
      <c r="AZ3439" s="126" t="s">
        <v>5740</v>
      </c>
      <c r="BA3439" s="126" t="str">
        <f t="shared" si="511"/>
        <v>RWX</v>
      </c>
    </row>
    <row r="3440" spans="48:53" hidden="1" x14ac:dyDescent="0.2">
      <c r="AV3440" s="115" t="str">
        <f t="shared" si="510"/>
        <v>RWXDAY HOSPITAL - P7D</v>
      </c>
      <c r="AW3440" s="126" t="s">
        <v>5719</v>
      </c>
      <c r="AX3440" s="126" t="s">
        <v>5720</v>
      </c>
      <c r="AY3440" s="126" t="s">
        <v>5719</v>
      </c>
      <c r="AZ3440" s="126" t="s">
        <v>5720</v>
      </c>
      <c r="BA3440" s="126" t="str">
        <f t="shared" si="511"/>
        <v>RWX</v>
      </c>
    </row>
    <row r="3441" spans="48:53" hidden="1" x14ac:dyDescent="0.2">
      <c r="AV3441" s="115" t="str">
        <f t="shared" si="510"/>
        <v>RWXDELLWOOD HOSPITAL</v>
      </c>
      <c r="AW3441" s="126" t="s">
        <v>5796</v>
      </c>
      <c r="AX3441" s="126" t="s">
        <v>5797</v>
      </c>
      <c r="AY3441" s="126" t="s">
        <v>5796</v>
      </c>
      <c r="AZ3441" s="126" t="s">
        <v>5797</v>
      </c>
      <c r="BA3441" s="126" t="str">
        <f t="shared" si="511"/>
        <v>RWX</v>
      </c>
    </row>
    <row r="3442" spans="48:53" hidden="1" x14ac:dyDescent="0.2">
      <c r="AV3442" s="115" t="str">
        <f t="shared" si="510"/>
        <v>RWXDIABETES CTR - WAM P5H</v>
      </c>
      <c r="AW3442" s="126" t="s">
        <v>5699</v>
      </c>
      <c r="AX3442" s="126" t="s">
        <v>5700</v>
      </c>
      <c r="AY3442" s="126" t="s">
        <v>5699</v>
      </c>
      <c r="AZ3442" s="126" t="s">
        <v>5700</v>
      </c>
      <c r="BA3442" s="126" t="str">
        <f t="shared" si="511"/>
        <v>RWX</v>
      </c>
    </row>
    <row r="3443" spans="48:53" hidden="1" x14ac:dyDescent="0.2">
      <c r="AV3443" s="115" t="str">
        <f t="shared" si="510"/>
        <v>RWXFIRST WOOSEHILL SCOUT HUT</v>
      </c>
      <c r="AW3443" s="126" t="s">
        <v>5770</v>
      </c>
      <c r="AX3443" s="126" t="s">
        <v>5771</v>
      </c>
      <c r="AY3443" s="126" t="s">
        <v>5770</v>
      </c>
      <c r="AZ3443" s="126" t="s">
        <v>5771</v>
      </c>
      <c r="BA3443" s="126" t="str">
        <f t="shared" si="511"/>
        <v>RWX</v>
      </c>
    </row>
    <row r="3444" spans="48:53" hidden="1" x14ac:dyDescent="0.2">
      <c r="AV3444" s="115" t="str">
        <f t="shared" si="510"/>
        <v>RWXFOUNDATION</v>
      </c>
      <c r="AW3444" s="126" t="s">
        <v>5748</v>
      </c>
      <c r="AX3444" s="126" t="s">
        <v>5749</v>
      </c>
      <c r="AY3444" s="126" t="s">
        <v>5748</v>
      </c>
      <c r="AZ3444" s="126" t="s">
        <v>5749</v>
      </c>
      <c r="BA3444" s="126" t="str">
        <f t="shared" si="511"/>
        <v>RWX</v>
      </c>
    </row>
    <row r="3445" spans="48:53" hidden="1" x14ac:dyDescent="0.2">
      <c r="AV3445" s="115" t="str">
        <f t="shared" si="510"/>
        <v>RWXFRIMLEY PARK HOSPITAL</v>
      </c>
      <c r="AW3445" s="126" t="s">
        <v>5737</v>
      </c>
      <c r="AX3445" s="126" t="s">
        <v>5738</v>
      </c>
      <c r="AY3445" s="126" t="s">
        <v>5737</v>
      </c>
      <c r="AZ3445" s="126" t="s">
        <v>5738</v>
      </c>
      <c r="BA3445" s="126" t="str">
        <f t="shared" si="511"/>
        <v>RWX</v>
      </c>
    </row>
    <row r="3446" spans="48:53" hidden="1" x14ac:dyDescent="0.2">
      <c r="AV3446" s="115" t="str">
        <f t="shared" si="510"/>
        <v>RWXHEATHERWOOD HOSPITAL</v>
      </c>
      <c r="AW3446" s="126" t="s">
        <v>5713</v>
      </c>
      <c r="AX3446" s="126" t="s">
        <v>5714</v>
      </c>
      <c r="AY3446" s="126" t="s">
        <v>5713</v>
      </c>
      <c r="AZ3446" s="126" t="s">
        <v>5714</v>
      </c>
      <c r="BA3446" s="126" t="str">
        <f t="shared" si="511"/>
        <v>RWX</v>
      </c>
    </row>
    <row r="3447" spans="48:53" hidden="1" x14ac:dyDescent="0.2">
      <c r="AV3447" s="115" t="str">
        <f t="shared" si="510"/>
        <v>RWXHEATHLANDS</v>
      </c>
      <c r="AW3447" s="126" t="s">
        <v>5743</v>
      </c>
      <c r="AX3447" s="126" t="s">
        <v>3541</v>
      </c>
      <c r="AY3447" s="126" t="s">
        <v>5743</v>
      </c>
      <c r="AZ3447" s="126" t="s">
        <v>3541</v>
      </c>
      <c r="BA3447" s="126" t="str">
        <f t="shared" si="511"/>
        <v>RWX</v>
      </c>
    </row>
    <row r="3448" spans="48:53" hidden="1" x14ac:dyDescent="0.2">
      <c r="AV3448" s="115" t="str">
        <f t="shared" si="510"/>
        <v>RWXHENRY TUDOR - P6C</v>
      </c>
      <c r="AW3448" s="126" t="s">
        <v>5703</v>
      </c>
      <c r="AX3448" s="126" t="s">
        <v>5704</v>
      </c>
      <c r="AY3448" s="126" t="s">
        <v>5703</v>
      </c>
      <c r="AZ3448" s="126" t="s">
        <v>5704</v>
      </c>
      <c r="BA3448" s="126" t="str">
        <f t="shared" si="511"/>
        <v>RWX</v>
      </c>
    </row>
    <row r="3449" spans="48:53" hidden="1" x14ac:dyDescent="0.2">
      <c r="AV3449" s="115" t="str">
        <f t="shared" ref="AV3449:AV3512" si="512">CONCATENATE(LEFT(AW3449, 3),AX3449)</f>
        <v>RWXINTERMEDIATE CARE - P2A</v>
      </c>
      <c r="AW3449" s="126" t="s">
        <v>5691</v>
      </c>
      <c r="AX3449" s="126" t="s">
        <v>5692</v>
      </c>
      <c r="AY3449" s="126" t="s">
        <v>5691</v>
      </c>
      <c r="AZ3449" s="126" t="s">
        <v>5692</v>
      </c>
      <c r="BA3449" s="126" t="str">
        <f t="shared" ref="BA3449:BA3512" si="513">LEFT(AY3449,3)</f>
        <v>RWX</v>
      </c>
    </row>
    <row r="3450" spans="48:53" hidden="1" x14ac:dyDescent="0.2">
      <c r="AV3450" s="115" t="str">
        <f t="shared" si="512"/>
        <v>RWXINTERMEDIATE CARE - P2C</v>
      </c>
      <c r="AW3450" s="126" t="s">
        <v>5693</v>
      </c>
      <c r="AX3450" s="126" t="s">
        <v>5694</v>
      </c>
      <c r="AY3450" s="126" t="s">
        <v>5693</v>
      </c>
      <c r="AZ3450" s="126" t="s">
        <v>5694</v>
      </c>
      <c r="BA3450" s="126" t="str">
        <f t="shared" si="513"/>
        <v>RWX</v>
      </c>
    </row>
    <row r="3451" spans="48:53" hidden="1" x14ac:dyDescent="0.2">
      <c r="AV3451" s="115" t="str">
        <f t="shared" si="512"/>
        <v>RWXINTERMEDIATE CARE - P2D</v>
      </c>
      <c r="AW3451" s="126" t="s">
        <v>5695</v>
      </c>
      <c r="AX3451" s="126" t="s">
        <v>5696</v>
      </c>
      <c r="AY3451" s="126" t="s">
        <v>5695</v>
      </c>
      <c r="AZ3451" s="126" t="s">
        <v>5696</v>
      </c>
      <c r="BA3451" s="126" t="str">
        <f t="shared" si="513"/>
        <v>RWX</v>
      </c>
    </row>
    <row r="3452" spans="48:53" hidden="1" x14ac:dyDescent="0.2">
      <c r="AV3452" s="115" t="str">
        <f t="shared" si="512"/>
        <v>RWXKING EDWARD VII</v>
      </c>
      <c r="AW3452" s="126" t="s">
        <v>5723</v>
      </c>
      <c r="AX3452" s="126" t="s">
        <v>5724</v>
      </c>
      <c r="AY3452" s="126" t="s">
        <v>5723</v>
      </c>
      <c r="AZ3452" s="126" t="s">
        <v>5724</v>
      </c>
      <c r="BA3452" s="126" t="str">
        <f t="shared" si="513"/>
        <v>RWX</v>
      </c>
    </row>
    <row r="3453" spans="48:53" hidden="1" x14ac:dyDescent="0.2">
      <c r="AV3453" s="115" t="str">
        <f t="shared" si="512"/>
        <v>RWXLD BRACKNELL</v>
      </c>
      <c r="AW3453" s="126" t="s">
        <v>5798</v>
      </c>
      <c r="AX3453" s="126" t="s">
        <v>5799</v>
      </c>
      <c r="AY3453" s="126" t="s">
        <v>5798</v>
      </c>
      <c r="AZ3453" s="126" t="s">
        <v>5799</v>
      </c>
      <c r="BA3453" s="126" t="str">
        <f t="shared" si="513"/>
        <v>RWX</v>
      </c>
    </row>
    <row r="3454" spans="48:53" hidden="1" x14ac:dyDescent="0.2">
      <c r="AV3454" s="115" t="str">
        <f t="shared" si="512"/>
        <v>RWXNEW HOPE</v>
      </c>
      <c r="AW3454" s="126" t="s">
        <v>5744</v>
      </c>
      <c r="AX3454" s="126" t="s">
        <v>5745</v>
      </c>
      <c r="AY3454" s="126" t="s">
        <v>5744</v>
      </c>
      <c r="AZ3454" s="126" t="s">
        <v>5745</v>
      </c>
      <c r="BA3454" s="126" t="str">
        <f t="shared" si="513"/>
        <v>RWX</v>
      </c>
    </row>
    <row r="3455" spans="48:53" hidden="1" x14ac:dyDescent="0.2">
      <c r="AV3455" s="115" t="str">
        <f t="shared" si="512"/>
        <v>RWXNEW HORIZONS</v>
      </c>
      <c r="AW3455" s="126" t="s">
        <v>5709</v>
      </c>
      <c r="AX3455" s="126" t="s">
        <v>5710</v>
      </c>
      <c r="AY3455" s="126" t="s">
        <v>5709</v>
      </c>
      <c r="AZ3455" s="126" t="s">
        <v>5710</v>
      </c>
      <c r="BA3455" s="126" t="str">
        <f t="shared" si="513"/>
        <v>RWX</v>
      </c>
    </row>
    <row r="3456" spans="48:53" hidden="1" x14ac:dyDescent="0.2">
      <c r="AV3456" s="115" t="str">
        <f t="shared" si="512"/>
        <v>RWXNUTRITION &amp; DIETETICS AT WEST BERKS HOSPITAL</v>
      </c>
      <c r="AW3456" s="126" t="s">
        <v>5790</v>
      </c>
      <c r="AX3456" s="126" t="s">
        <v>5791</v>
      </c>
      <c r="AY3456" s="126" t="s">
        <v>5790</v>
      </c>
      <c r="AZ3456" s="126" t="s">
        <v>5791</v>
      </c>
      <c r="BA3456" s="126" t="str">
        <f t="shared" si="513"/>
        <v>RWX</v>
      </c>
    </row>
    <row r="3457" spans="48:53" hidden="1" x14ac:dyDescent="0.2">
      <c r="AV3457" s="115" t="str">
        <f t="shared" si="512"/>
        <v>RWXNUTRITION &amp; DIETETICS SUPPORT &amp; LD AT WOKINGHAM HOSPITAL</v>
      </c>
      <c r="AW3457" s="126" t="s">
        <v>5794</v>
      </c>
      <c r="AX3457" s="126" t="s">
        <v>5795</v>
      </c>
      <c r="AY3457" s="126" t="s">
        <v>5794</v>
      </c>
      <c r="AZ3457" s="126" t="s">
        <v>5795</v>
      </c>
      <c r="BA3457" s="126" t="str">
        <f t="shared" si="513"/>
        <v>RWX</v>
      </c>
    </row>
    <row r="3458" spans="48:53" hidden="1" x14ac:dyDescent="0.2">
      <c r="AV3458" s="115" t="str">
        <f t="shared" si="512"/>
        <v>RWXPROSPECT PARK HOSPITAL</v>
      </c>
      <c r="AW3458" s="126" t="s">
        <v>5697</v>
      </c>
      <c r="AX3458" s="126" t="s">
        <v>5698</v>
      </c>
      <c r="AY3458" s="126" t="s">
        <v>5697</v>
      </c>
      <c r="AZ3458" s="126" t="s">
        <v>5698</v>
      </c>
      <c r="BA3458" s="126" t="str">
        <f t="shared" si="513"/>
        <v>RWX</v>
      </c>
    </row>
    <row r="3459" spans="48:53" hidden="1" x14ac:dyDescent="0.2">
      <c r="AV3459" s="115" t="str">
        <f t="shared" si="512"/>
        <v>RWXPSYCHIATRY OLDER AGED NEWBURY CONS3</v>
      </c>
      <c r="AW3459" s="126" t="s">
        <v>5806</v>
      </c>
      <c r="AX3459" s="126" t="s">
        <v>5807</v>
      </c>
      <c r="AY3459" s="126" t="s">
        <v>5806</v>
      </c>
      <c r="AZ3459" s="126" t="s">
        <v>5807</v>
      </c>
      <c r="BA3459" s="126" t="str">
        <f t="shared" si="513"/>
        <v>RWX</v>
      </c>
    </row>
    <row r="3460" spans="48:53" hidden="1" x14ac:dyDescent="0.2">
      <c r="AV3460" s="115" t="str">
        <f t="shared" si="512"/>
        <v>RWXRAPID ASSESSMENT - WAMP6D</v>
      </c>
      <c r="AW3460" s="126" t="s">
        <v>5705</v>
      </c>
      <c r="AX3460" s="126" t="s">
        <v>5706</v>
      </c>
      <c r="AY3460" s="126" t="s">
        <v>5705</v>
      </c>
      <c r="AZ3460" s="126" t="s">
        <v>5706</v>
      </c>
      <c r="BA3460" s="126" t="str">
        <f t="shared" si="513"/>
        <v>RWX</v>
      </c>
    </row>
    <row r="3461" spans="48:53" hidden="1" x14ac:dyDescent="0.2">
      <c r="AV3461" s="115" t="str">
        <f t="shared" si="512"/>
        <v>RWXRAVENSWOOD VILLAGE</v>
      </c>
      <c r="AW3461" s="126" t="s">
        <v>5725</v>
      </c>
      <c r="AX3461" s="126" t="s">
        <v>5726</v>
      </c>
      <c r="AY3461" s="126" t="s">
        <v>5725</v>
      </c>
      <c r="AZ3461" s="126" t="s">
        <v>5726</v>
      </c>
      <c r="BA3461" s="126" t="str">
        <f t="shared" si="513"/>
        <v>RWX</v>
      </c>
    </row>
    <row r="3462" spans="48:53" hidden="1" x14ac:dyDescent="0.2">
      <c r="AV3462" s="115" t="str">
        <f t="shared" si="512"/>
        <v>RWXROYAL BERKSHIRE HOSPITAL</v>
      </c>
      <c r="AW3462" s="126" t="s">
        <v>5727</v>
      </c>
      <c r="AX3462" s="126" t="s">
        <v>5728</v>
      </c>
      <c r="AY3462" s="126" t="s">
        <v>5727</v>
      </c>
      <c r="AZ3462" s="126" t="s">
        <v>5728</v>
      </c>
      <c r="BA3462" s="126" t="str">
        <f t="shared" si="513"/>
        <v>RWX</v>
      </c>
    </row>
    <row r="3463" spans="48:53" hidden="1" x14ac:dyDescent="0.2">
      <c r="AV3463" s="115" t="str">
        <f t="shared" si="512"/>
        <v>RWXSHINFIELD PARISH HALL</v>
      </c>
      <c r="AW3463" s="126" t="s">
        <v>5786</v>
      </c>
      <c r="AX3463" s="126" t="s">
        <v>5787</v>
      </c>
      <c r="AY3463" s="126" t="s">
        <v>5786</v>
      </c>
      <c r="AZ3463" s="126" t="s">
        <v>5787</v>
      </c>
      <c r="BA3463" s="126" t="str">
        <f t="shared" si="513"/>
        <v>RWX</v>
      </c>
    </row>
    <row r="3464" spans="48:53" hidden="1" x14ac:dyDescent="0.2">
      <c r="AV3464" s="115" t="str">
        <f t="shared" si="512"/>
        <v>RWXSIX OAKS</v>
      </c>
      <c r="AW3464" s="126" t="s">
        <v>5701</v>
      </c>
      <c r="AX3464" s="126" t="s">
        <v>5702</v>
      </c>
      <c r="AY3464" s="126" t="s">
        <v>5701</v>
      </c>
      <c r="AZ3464" s="126" t="s">
        <v>5702</v>
      </c>
      <c r="BA3464" s="126" t="str">
        <f t="shared" si="513"/>
        <v>RWX</v>
      </c>
    </row>
    <row r="3465" spans="48:53" hidden="1" x14ac:dyDescent="0.2">
      <c r="AV3465" s="115" t="str">
        <f t="shared" si="512"/>
        <v>RWXSLOUGH HOMELESS - OUR CONCERN</v>
      </c>
      <c r="AW3465" s="126" t="s">
        <v>5746</v>
      </c>
      <c r="AX3465" s="126" t="s">
        <v>5747</v>
      </c>
      <c r="AY3465" s="126" t="s">
        <v>5746</v>
      </c>
      <c r="AZ3465" s="126" t="s">
        <v>5747</v>
      </c>
      <c r="BA3465" s="126" t="str">
        <f t="shared" si="513"/>
        <v>RWX</v>
      </c>
    </row>
    <row r="3466" spans="48:53" hidden="1" x14ac:dyDescent="0.2">
      <c r="AV3466" s="115" t="str">
        <f t="shared" si="512"/>
        <v>RWXSLT AT WOKINGHAM HOSPITAL</v>
      </c>
      <c r="AW3466" s="126" t="s">
        <v>5788</v>
      </c>
      <c r="AX3466" s="126" t="s">
        <v>5789</v>
      </c>
      <c r="AY3466" s="126" t="s">
        <v>5788</v>
      </c>
      <c r="AZ3466" s="126" t="s">
        <v>5789</v>
      </c>
      <c r="BA3466" s="126" t="str">
        <f t="shared" si="513"/>
        <v>RWX</v>
      </c>
    </row>
    <row r="3467" spans="48:53" hidden="1" x14ac:dyDescent="0.2">
      <c r="AV3467" s="115" t="str">
        <f t="shared" si="512"/>
        <v>RWXSPACE</v>
      </c>
      <c r="AW3467" s="126" t="s">
        <v>5752</v>
      </c>
      <c r="AX3467" s="126" t="s">
        <v>5753</v>
      </c>
      <c r="AY3467" s="126" t="s">
        <v>5752</v>
      </c>
      <c r="AZ3467" s="126" t="s">
        <v>5753</v>
      </c>
      <c r="BA3467" s="126" t="str">
        <f t="shared" si="513"/>
        <v>RWX</v>
      </c>
    </row>
    <row r="3468" spans="48:53" hidden="1" x14ac:dyDescent="0.2">
      <c r="AV3468" s="115" t="str">
        <f t="shared" si="512"/>
        <v>RWXST MARKS HOSPITAL</v>
      </c>
      <c r="AW3468" s="126" t="s">
        <v>5729</v>
      </c>
      <c r="AX3468" s="126" t="s">
        <v>5730</v>
      </c>
      <c r="AY3468" s="126" t="s">
        <v>5729</v>
      </c>
      <c r="AZ3468" s="126" t="s">
        <v>5730</v>
      </c>
      <c r="BA3468" s="126" t="str">
        <f t="shared" si="513"/>
        <v>RWX</v>
      </c>
    </row>
    <row r="3469" spans="48:53" hidden="1" x14ac:dyDescent="0.2">
      <c r="AV3469" s="115" t="str">
        <f t="shared" si="512"/>
        <v>RWXST MARY THE VIRGIN HALL (READING)</v>
      </c>
      <c r="AW3469" s="126" t="s">
        <v>5780</v>
      </c>
      <c r="AX3469" s="126" t="s">
        <v>5781</v>
      </c>
      <c r="AY3469" s="126" t="s">
        <v>5780</v>
      </c>
      <c r="AZ3469" s="126" t="s">
        <v>5781</v>
      </c>
      <c r="BA3469" s="126" t="str">
        <f t="shared" si="513"/>
        <v>RWX</v>
      </c>
    </row>
    <row r="3470" spans="48:53" hidden="1" x14ac:dyDescent="0.2">
      <c r="AV3470" s="115" t="str">
        <f t="shared" si="512"/>
        <v>RWXST MARY THE VIRGIN HALL (WOKINGHAM)</v>
      </c>
      <c r="AW3470" s="126" t="s">
        <v>5772</v>
      </c>
      <c r="AX3470" s="126" t="s">
        <v>5773</v>
      </c>
      <c r="AY3470" s="126" t="s">
        <v>5772</v>
      </c>
      <c r="AZ3470" s="126" t="s">
        <v>5773</v>
      </c>
      <c r="BA3470" s="126" t="str">
        <f t="shared" si="513"/>
        <v>RWX</v>
      </c>
    </row>
    <row r="3471" spans="48:53" hidden="1" x14ac:dyDescent="0.2">
      <c r="AV3471" s="115" t="str">
        <f t="shared" si="512"/>
        <v>RWXST PETERS HOSPITAL</v>
      </c>
      <c r="AW3471" s="126" t="s">
        <v>5754</v>
      </c>
      <c r="AX3471" s="126" t="s">
        <v>5755</v>
      </c>
      <c r="AY3471" s="126" t="s">
        <v>5754</v>
      </c>
      <c r="AZ3471" s="126" t="s">
        <v>5755</v>
      </c>
      <c r="BA3471" s="126" t="str">
        <f t="shared" si="513"/>
        <v>RWX</v>
      </c>
    </row>
    <row r="3472" spans="48:53" hidden="1" x14ac:dyDescent="0.2">
      <c r="AV3472" s="115" t="str">
        <f t="shared" si="512"/>
        <v>RWXSWALLOWFIELD PARISH HALL</v>
      </c>
      <c r="AW3472" s="126" t="s">
        <v>5776</v>
      </c>
      <c r="AX3472" s="126" t="s">
        <v>5777</v>
      </c>
      <c r="AY3472" s="126" t="s">
        <v>5776</v>
      </c>
      <c r="AZ3472" s="126" t="s">
        <v>5777</v>
      </c>
      <c r="BA3472" s="126" t="str">
        <f t="shared" si="513"/>
        <v>RWX</v>
      </c>
    </row>
    <row r="3473" spans="48:53" hidden="1" x14ac:dyDescent="0.2">
      <c r="AV3473" s="115" t="str">
        <f t="shared" si="512"/>
        <v>RWXT2, MAIDENHEAD</v>
      </c>
      <c r="AW3473" s="126" t="s">
        <v>5756</v>
      </c>
      <c r="AX3473" s="126" t="s">
        <v>5757</v>
      </c>
      <c r="AY3473" s="126" t="s">
        <v>5756</v>
      </c>
      <c r="AZ3473" s="126" t="s">
        <v>5757</v>
      </c>
      <c r="BA3473" s="126" t="str">
        <f t="shared" si="513"/>
        <v>RWX</v>
      </c>
    </row>
    <row r="3474" spans="48:53" hidden="1" x14ac:dyDescent="0.2">
      <c r="AV3474" s="115" t="str">
        <f t="shared" si="512"/>
        <v>RWXTANFIELD</v>
      </c>
      <c r="AW3474" s="126" t="s">
        <v>5764</v>
      </c>
      <c r="AX3474" s="126" t="s">
        <v>5765</v>
      </c>
      <c r="AY3474" s="126" t="s">
        <v>5764</v>
      </c>
      <c r="AZ3474" s="126" t="s">
        <v>5765</v>
      </c>
      <c r="BA3474" s="126" t="str">
        <f t="shared" si="513"/>
        <v>RWX</v>
      </c>
    </row>
    <row r="3475" spans="48:53" hidden="1" x14ac:dyDescent="0.2">
      <c r="AV3475" s="115" t="str">
        <f t="shared" si="512"/>
        <v>RWXTHATCHAM CATHOLIC HALL</v>
      </c>
      <c r="AW3475" s="126" t="s">
        <v>5762</v>
      </c>
      <c r="AX3475" s="126" t="s">
        <v>5763</v>
      </c>
      <c r="AY3475" s="126" t="s">
        <v>5762</v>
      </c>
      <c r="AZ3475" s="126" t="s">
        <v>5763</v>
      </c>
      <c r="BA3475" s="126" t="str">
        <f t="shared" si="513"/>
        <v>RWX</v>
      </c>
    </row>
    <row r="3476" spans="48:53" hidden="1" x14ac:dyDescent="0.2">
      <c r="AV3476" s="115" t="str">
        <f t="shared" si="512"/>
        <v>RWXTHE OLD FORGE</v>
      </c>
      <c r="AW3476" s="126" t="s">
        <v>5760</v>
      </c>
      <c r="AX3476" s="126" t="s">
        <v>5761</v>
      </c>
      <c r="AY3476" s="126" t="s">
        <v>5760</v>
      </c>
      <c r="AZ3476" s="126" t="s">
        <v>5761</v>
      </c>
      <c r="BA3476" s="126" t="str">
        <f t="shared" si="513"/>
        <v>RWX</v>
      </c>
    </row>
    <row r="3477" spans="48:53" hidden="1" x14ac:dyDescent="0.2">
      <c r="AV3477" s="115" t="str">
        <f t="shared" si="512"/>
        <v>RWXTHEALE</v>
      </c>
      <c r="AW3477" s="126" t="s">
        <v>5758</v>
      </c>
      <c r="AX3477" s="126" t="s">
        <v>5759</v>
      </c>
      <c r="AY3477" s="126" t="s">
        <v>5758</v>
      </c>
      <c r="AZ3477" s="126" t="s">
        <v>5759</v>
      </c>
      <c r="BA3477" s="126" t="str">
        <f t="shared" si="513"/>
        <v>RWX</v>
      </c>
    </row>
    <row r="3478" spans="48:53" hidden="1" x14ac:dyDescent="0.2">
      <c r="AV3478" s="115" t="str">
        <f t="shared" si="512"/>
        <v>RWXTIME SQUARE</v>
      </c>
      <c r="AW3478" s="126" t="s">
        <v>5741</v>
      </c>
      <c r="AX3478" s="126" t="s">
        <v>5742</v>
      </c>
      <c r="AY3478" s="126" t="s">
        <v>5741</v>
      </c>
      <c r="AZ3478" s="126" t="s">
        <v>5742</v>
      </c>
      <c r="BA3478" s="126" t="str">
        <f t="shared" si="513"/>
        <v>RWX</v>
      </c>
    </row>
    <row r="3479" spans="48:53" hidden="1" x14ac:dyDescent="0.2">
      <c r="AV3479" s="115" t="str">
        <f t="shared" si="512"/>
        <v>RWXTOWNLANDS HOSPITAL</v>
      </c>
      <c r="AW3479" s="126" t="s">
        <v>5782</v>
      </c>
      <c r="AX3479" s="126" t="s">
        <v>5783</v>
      </c>
      <c r="AY3479" s="126" t="s">
        <v>5782</v>
      </c>
      <c r="AZ3479" s="126" t="s">
        <v>5783</v>
      </c>
      <c r="BA3479" s="126" t="str">
        <f t="shared" si="513"/>
        <v>RWX</v>
      </c>
    </row>
    <row r="3480" spans="48:53" hidden="1" x14ac:dyDescent="0.2">
      <c r="AV3480" s="115" t="str">
        <f t="shared" si="512"/>
        <v>RWXTURNING POINT, NEWBURY</v>
      </c>
      <c r="AW3480" s="126" t="s">
        <v>5750</v>
      </c>
      <c r="AX3480" s="126" t="s">
        <v>5751</v>
      </c>
      <c r="AY3480" s="126" t="s">
        <v>5750</v>
      </c>
      <c r="AZ3480" s="126" t="s">
        <v>5751</v>
      </c>
      <c r="BA3480" s="126" t="str">
        <f t="shared" si="513"/>
        <v>RWX</v>
      </c>
    </row>
    <row r="3481" spans="48:53" hidden="1" x14ac:dyDescent="0.2">
      <c r="AV3481" s="115" t="str">
        <f t="shared" si="512"/>
        <v>RWXUNIVERSITY OF READING</v>
      </c>
      <c r="AW3481" s="126" t="s">
        <v>5774</v>
      </c>
      <c r="AX3481" s="126" t="s">
        <v>5775</v>
      </c>
      <c r="AY3481" s="126" t="s">
        <v>5774</v>
      </c>
      <c r="AZ3481" s="126" t="s">
        <v>5775</v>
      </c>
      <c r="BA3481" s="126" t="str">
        <f t="shared" si="513"/>
        <v>RWX</v>
      </c>
    </row>
    <row r="3482" spans="48:53" hidden="1" x14ac:dyDescent="0.2">
      <c r="AV3482" s="115" t="str">
        <f t="shared" si="512"/>
        <v>RWXUPTON ELDERLY - P7A</v>
      </c>
      <c r="AW3482" s="126" t="s">
        <v>5715</v>
      </c>
      <c r="AX3482" s="126" t="s">
        <v>5716</v>
      </c>
      <c r="AY3482" s="126" t="s">
        <v>5715</v>
      </c>
      <c r="AZ3482" s="126" t="s">
        <v>5716</v>
      </c>
      <c r="BA3482" s="126" t="str">
        <f t="shared" si="513"/>
        <v>RWX</v>
      </c>
    </row>
    <row r="3483" spans="48:53" hidden="1" x14ac:dyDescent="0.2">
      <c r="AV3483" s="115" t="str">
        <f t="shared" si="512"/>
        <v>RWXUPTON HOSPITAL</v>
      </c>
      <c r="AW3483" s="126" t="s">
        <v>5731</v>
      </c>
      <c r="AX3483" s="126" t="s">
        <v>5732</v>
      </c>
      <c r="AY3483" s="126" t="s">
        <v>5731</v>
      </c>
      <c r="AZ3483" s="126" t="s">
        <v>5732</v>
      </c>
      <c r="BA3483" s="126" t="str">
        <f t="shared" si="513"/>
        <v>RWX</v>
      </c>
    </row>
    <row r="3484" spans="48:53" hidden="1" x14ac:dyDescent="0.2">
      <c r="AV3484" s="115" t="str">
        <f t="shared" si="512"/>
        <v>RWXUPTON PAEDIATRIC - P7E</v>
      </c>
      <c r="AW3484" s="126" t="s">
        <v>5721</v>
      </c>
      <c r="AX3484" s="126" t="s">
        <v>5722</v>
      </c>
      <c r="AY3484" s="126" t="s">
        <v>5721</v>
      </c>
      <c r="AZ3484" s="126" t="s">
        <v>5722</v>
      </c>
      <c r="BA3484" s="126" t="str">
        <f t="shared" si="513"/>
        <v>RWX</v>
      </c>
    </row>
    <row r="3485" spans="48:53" hidden="1" x14ac:dyDescent="0.2">
      <c r="AV3485" s="115" t="str">
        <f t="shared" si="512"/>
        <v>RWXWEST BERKSHIRE COMMUNITY HOSPITAL</v>
      </c>
      <c r="AW3485" s="126" t="s">
        <v>5733</v>
      </c>
      <c r="AX3485" s="126" t="s">
        <v>5734</v>
      </c>
      <c r="AY3485" s="126" t="s">
        <v>5733</v>
      </c>
      <c r="AZ3485" s="126" t="s">
        <v>5734</v>
      </c>
      <c r="BA3485" s="126" t="str">
        <f t="shared" si="513"/>
        <v>RWX</v>
      </c>
    </row>
    <row r="3486" spans="48:53" hidden="1" x14ac:dyDescent="0.2">
      <c r="AV3486" s="115" t="str">
        <f t="shared" si="512"/>
        <v>RWXWEXHAM PARK HOSPITAL</v>
      </c>
      <c r="AW3486" s="126" t="s">
        <v>5735</v>
      </c>
      <c r="AX3486" s="126" t="s">
        <v>5736</v>
      </c>
      <c r="AY3486" s="126" t="s">
        <v>5735</v>
      </c>
      <c r="AZ3486" s="126" t="s">
        <v>5736</v>
      </c>
      <c r="BA3486" s="126" t="str">
        <f t="shared" si="513"/>
        <v>RWX</v>
      </c>
    </row>
    <row r="3487" spans="48:53" hidden="1" x14ac:dyDescent="0.2">
      <c r="AV3487" s="115" t="str">
        <f t="shared" si="512"/>
        <v>RWXWINDSOR DIALYSIS UNIT</v>
      </c>
      <c r="AW3487" s="126" t="s">
        <v>5784</v>
      </c>
      <c r="AX3487" s="126" t="s">
        <v>5785</v>
      </c>
      <c r="AY3487" s="126" t="s">
        <v>5784</v>
      </c>
      <c r="AZ3487" s="126" t="s">
        <v>5785</v>
      </c>
      <c r="BA3487" s="126" t="str">
        <f t="shared" si="513"/>
        <v>RWX</v>
      </c>
    </row>
    <row r="3488" spans="48:53" hidden="1" x14ac:dyDescent="0.2">
      <c r="AV3488" s="115" t="str">
        <f t="shared" si="512"/>
        <v>RWXWITNEY COMMUNITY HOSPITAL</v>
      </c>
      <c r="AW3488" s="126" t="s">
        <v>5804</v>
      </c>
      <c r="AX3488" s="126" t="s">
        <v>3819</v>
      </c>
      <c r="AY3488" s="126" t="s">
        <v>5804</v>
      </c>
      <c r="AZ3488" s="126" t="s">
        <v>3819</v>
      </c>
      <c r="BA3488" s="126" t="str">
        <f t="shared" si="513"/>
        <v>RWX</v>
      </c>
    </row>
    <row r="3489" spans="48:53" hidden="1" x14ac:dyDescent="0.2">
      <c r="AV3489" s="115" t="str">
        <f t="shared" si="512"/>
        <v>RWXWOKINGHAM COMMUNITY HOSPITAL</v>
      </c>
      <c r="AW3489" s="126" t="s">
        <v>5707</v>
      </c>
      <c r="AX3489" s="126" t="s">
        <v>5708</v>
      </c>
      <c r="AY3489" s="126" t="s">
        <v>5707</v>
      </c>
      <c r="AZ3489" s="126" t="s">
        <v>5708</v>
      </c>
      <c r="BA3489" s="126" t="str">
        <f t="shared" si="513"/>
        <v>RWX</v>
      </c>
    </row>
    <row r="3490" spans="48:53" hidden="1" x14ac:dyDescent="0.2">
      <c r="AV3490" s="115" t="str">
        <f t="shared" si="512"/>
        <v>RWYCALDERDALE ROYAL HOSPITAL - RWY02</v>
      </c>
      <c r="AW3490" s="126" t="s">
        <v>948</v>
      </c>
      <c r="AX3490" s="126" t="s">
        <v>10729</v>
      </c>
      <c r="AY3490" s="126" t="s">
        <v>948</v>
      </c>
      <c r="AZ3490" s="126" t="s">
        <v>9747</v>
      </c>
      <c r="BA3490" s="126" t="str">
        <f t="shared" si="513"/>
        <v>RWY</v>
      </c>
    </row>
    <row r="3491" spans="48:53" hidden="1" x14ac:dyDescent="0.2">
      <c r="AV3491" s="115" t="str">
        <f t="shared" si="512"/>
        <v>RWYHUDDERSFIELD ROYAL INFIRMARY - RWY01</v>
      </c>
      <c r="AW3491" s="126" t="s">
        <v>949</v>
      </c>
      <c r="AX3491" s="126" t="s">
        <v>10730</v>
      </c>
      <c r="AY3491" s="126" t="s">
        <v>949</v>
      </c>
      <c r="AZ3491" s="126" t="s">
        <v>9748</v>
      </c>
      <c r="BA3491" s="126" t="str">
        <f t="shared" si="513"/>
        <v>RWY</v>
      </c>
    </row>
    <row r="3492" spans="48:53" hidden="1" x14ac:dyDescent="0.2">
      <c r="AV3492" s="115" t="str">
        <f t="shared" si="512"/>
        <v>RX1KINGS MILL HOSPITAL SITE - RX1BC</v>
      </c>
      <c r="AW3492" s="126" t="s">
        <v>950</v>
      </c>
      <c r="AX3492" s="126" t="s">
        <v>10731</v>
      </c>
      <c r="AY3492" s="126" t="s">
        <v>950</v>
      </c>
      <c r="AZ3492" s="126" t="s">
        <v>9749</v>
      </c>
      <c r="BA3492" s="126" t="str">
        <f t="shared" si="513"/>
        <v>RX1</v>
      </c>
    </row>
    <row r="3493" spans="48:53" hidden="1" x14ac:dyDescent="0.2">
      <c r="AV3493" s="115" t="str">
        <f t="shared" si="512"/>
        <v>RX1NOTTINGHAM UNIVERSITY HOSPITALS NHS TRUST - CITY CAMPUS - RX1CC</v>
      </c>
      <c r="AW3493" s="126" t="s">
        <v>951</v>
      </c>
      <c r="AX3493" s="126" t="s">
        <v>10732</v>
      </c>
      <c r="AY3493" s="126" t="s">
        <v>951</v>
      </c>
      <c r="AZ3493" s="126" t="s">
        <v>9750</v>
      </c>
      <c r="BA3493" s="126" t="str">
        <f t="shared" si="513"/>
        <v>RX1</v>
      </c>
    </row>
    <row r="3494" spans="48:53" hidden="1" x14ac:dyDescent="0.2">
      <c r="AV3494" s="115" t="str">
        <f t="shared" si="512"/>
        <v>RX1NOTTINGHAM UNIVERSITY HOSPITALS NHS TRUST - QUEEN'S MEDICAL CENTRE CAMPUS - RX1RA</v>
      </c>
      <c r="AW3494" s="126" t="s">
        <v>952</v>
      </c>
      <c r="AX3494" s="126" t="s">
        <v>10733</v>
      </c>
      <c r="AY3494" s="126" t="s">
        <v>952</v>
      </c>
      <c r="AZ3494" s="126" t="s">
        <v>9751</v>
      </c>
      <c r="BA3494" s="126" t="str">
        <f t="shared" si="513"/>
        <v>RX1</v>
      </c>
    </row>
    <row r="3495" spans="48:53" hidden="1" x14ac:dyDescent="0.2">
      <c r="AV3495" s="115" t="str">
        <f t="shared" si="512"/>
        <v>RX2ACRE DAY HOSPITAL</v>
      </c>
      <c r="AW3495" s="126" t="s">
        <v>5864</v>
      </c>
      <c r="AX3495" s="126" t="s">
        <v>5865</v>
      </c>
      <c r="AY3495" s="126" t="s">
        <v>5864</v>
      </c>
      <c r="AZ3495" s="126" t="s">
        <v>5865</v>
      </c>
      <c r="BA3495" s="126" t="str">
        <f t="shared" si="513"/>
        <v>RX2</v>
      </c>
    </row>
    <row r="3496" spans="48:53" hidden="1" x14ac:dyDescent="0.2">
      <c r="AV3496" s="115" t="str">
        <f t="shared" si="512"/>
        <v>RX2AHTT BRIGHTON</v>
      </c>
      <c r="AW3496" s="126" t="s">
        <v>5867</v>
      </c>
      <c r="AX3496" s="126" t="s">
        <v>5868</v>
      </c>
      <c r="AY3496" s="126" t="s">
        <v>5867</v>
      </c>
      <c r="AZ3496" s="126" t="s">
        <v>5868</v>
      </c>
      <c r="BA3496" s="126" t="str">
        <f t="shared" si="513"/>
        <v>RX2</v>
      </c>
    </row>
    <row r="3497" spans="48:53" hidden="1" x14ac:dyDescent="0.2">
      <c r="AV3497" s="115" t="str">
        <f t="shared" si="512"/>
        <v>RX2ALAN GARDNER COTTAGE</v>
      </c>
      <c r="AW3497" s="126" t="s">
        <v>6248</v>
      </c>
      <c r="AX3497" s="126" t="s">
        <v>6249</v>
      </c>
      <c r="AY3497" s="126" t="s">
        <v>6248</v>
      </c>
      <c r="AZ3497" s="126" t="s">
        <v>6249</v>
      </c>
      <c r="BA3497" s="126" t="str">
        <f t="shared" si="513"/>
        <v>RX2</v>
      </c>
    </row>
    <row r="3498" spans="48:53" hidden="1" x14ac:dyDescent="0.2">
      <c r="AV3498" s="115" t="str">
        <f t="shared" si="512"/>
        <v>RX2ALEXANDRA VILLAS SITE</v>
      </c>
      <c r="AW3498" s="126" t="s">
        <v>5834</v>
      </c>
      <c r="AX3498" s="126" t="s">
        <v>5835</v>
      </c>
      <c r="AY3498" s="126" t="s">
        <v>5834</v>
      </c>
      <c r="AZ3498" s="126" t="s">
        <v>5835</v>
      </c>
      <c r="BA3498" s="126" t="str">
        <f t="shared" si="513"/>
        <v>RX2</v>
      </c>
    </row>
    <row r="3499" spans="48:53" hidden="1" x14ac:dyDescent="0.2">
      <c r="AV3499" s="115" t="str">
        <f t="shared" si="512"/>
        <v>RX2AMBERSTONE HOSPITAL</v>
      </c>
      <c r="AW3499" s="126" t="s">
        <v>6128</v>
      </c>
      <c r="AX3499" s="126" t="s">
        <v>6129</v>
      </c>
      <c r="AY3499" s="126" t="s">
        <v>6128</v>
      </c>
      <c r="AZ3499" s="126" t="s">
        <v>6129</v>
      </c>
      <c r="BA3499" s="126" t="str">
        <f t="shared" si="513"/>
        <v>RX2</v>
      </c>
    </row>
    <row r="3500" spans="48:53" hidden="1" x14ac:dyDescent="0.2">
      <c r="AV3500" s="115" t="str">
        <f t="shared" si="512"/>
        <v>RX2AOT BRIGHTON</v>
      </c>
      <c r="AW3500" s="126" t="s">
        <v>5871</v>
      </c>
      <c r="AX3500" s="126" t="s">
        <v>5872</v>
      </c>
      <c r="AY3500" s="126" t="s">
        <v>5871</v>
      </c>
      <c r="AZ3500" s="126" t="s">
        <v>5872</v>
      </c>
      <c r="BA3500" s="126" t="str">
        <f t="shared" si="513"/>
        <v>RX2</v>
      </c>
    </row>
    <row r="3501" spans="48:53" hidden="1" x14ac:dyDescent="0.2">
      <c r="AV3501" s="115" t="str">
        <f t="shared" si="512"/>
        <v>RX2AOT/REHAB EASTBOURNE &amp; WEALD</v>
      </c>
      <c r="AW3501" s="126" t="s">
        <v>5945</v>
      </c>
      <c r="AX3501" s="126" t="s">
        <v>5946</v>
      </c>
      <c r="AY3501" s="126" t="s">
        <v>5945</v>
      </c>
      <c r="AZ3501" s="126" t="s">
        <v>5946</v>
      </c>
      <c r="BA3501" s="126" t="str">
        <f t="shared" si="513"/>
        <v>RX2</v>
      </c>
    </row>
    <row r="3502" spans="48:53" hidden="1" x14ac:dyDescent="0.2">
      <c r="AV3502" s="115" t="str">
        <f t="shared" si="512"/>
        <v>RX2B &amp; H ATS EAST (SC)</v>
      </c>
      <c r="AW3502" s="126" t="s">
        <v>5846</v>
      </c>
      <c r="AX3502" s="126" t="s">
        <v>5847</v>
      </c>
      <c r="AY3502" s="126" t="s">
        <v>5846</v>
      </c>
      <c r="AZ3502" s="126" t="s">
        <v>5847</v>
      </c>
      <c r="BA3502" s="126" t="str">
        <f t="shared" si="513"/>
        <v>RX2</v>
      </c>
    </row>
    <row r="3503" spans="48:53" hidden="1" x14ac:dyDescent="0.2">
      <c r="AV3503" s="115" t="str">
        <f t="shared" si="512"/>
        <v>RX2B &amp; H ATS EAST (SY)</v>
      </c>
      <c r="AW3503" s="126" t="s">
        <v>5852</v>
      </c>
      <c r="AX3503" s="126" t="s">
        <v>5853</v>
      </c>
      <c r="AY3503" s="126" t="s">
        <v>5852</v>
      </c>
      <c r="AZ3503" s="126" t="s">
        <v>5853</v>
      </c>
      <c r="BA3503" s="126" t="str">
        <f t="shared" si="513"/>
        <v>RX2</v>
      </c>
    </row>
    <row r="3504" spans="48:53" hidden="1" x14ac:dyDescent="0.2">
      <c r="AV3504" s="115" t="str">
        <f t="shared" si="512"/>
        <v>RX2B &amp; H ATS EAST (TS)</v>
      </c>
      <c r="AW3504" s="126" t="s">
        <v>5848</v>
      </c>
      <c r="AX3504" s="126" t="s">
        <v>5849</v>
      </c>
      <c r="AY3504" s="126" t="s">
        <v>5848</v>
      </c>
      <c r="AZ3504" s="126" t="s">
        <v>5849</v>
      </c>
      <c r="BA3504" s="126" t="str">
        <f t="shared" si="513"/>
        <v>RX2</v>
      </c>
    </row>
    <row r="3505" spans="48:53" hidden="1" x14ac:dyDescent="0.2">
      <c r="AV3505" s="115" t="str">
        <f t="shared" si="512"/>
        <v>RX2B &amp; H ATS WEST (GP)</v>
      </c>
      <c r="AW3505" s="126" t="s">
        <v>5836</v>
      </c>
      <c r="AX3505" s="126" t="s">
        <v>5837</v>
      </c>
      <c r="AY3505" s="126" t="s">
        <v>5836</v>
      </c>
      <c r="AZ3505" s="126" t="s">
        <v>5837</v>
      </c>
      <c r="BA3505" s="126" t="str">
        <f t="shared" si="513"/>
        <v>RX2</v>
      </c>
    </row>
    <row r="3506" spans="48:53" hidden="1" x14ac:dyDescent="0.2">
      <c r="AV3506" s="115" t="str">
        <f t="shared" si="512"/>
        <v>RX2B &amp; H ATS WEST (MA)</v>
      </c>
      <c r="AW3506" s="126" t="s">
        <v>5854</v>
      </c>
      <c r="AX3506" s="126" t="s">
        <v>5855</v>
      </c>
      <c r="AY3506" s="126" t="s">
        <v>5854</v>
      </c>
      <c r="AZ3506" s="126" t="s">
        <v>5855</v>
      </c>
      <c r="BA3506" s="126" t="str">
        <f t="shared" si="513"/>
        <v>RX2</v>
      </c>
    </row>
    <row r="3507" spans="48:53" hidden="1" x14ac:dyDescent="0.2">
      <c r="AV3507" s="115" t="str">
        <f t="shared" si="512"/>
        <v>RX2B &amp; H ATS WEST (RG)</v>
      </c>
      <c r="AW3507" s="126" t="s">
        <v>5858</v>
      </c>
      <c r="AX3507" s="126" t="s">
        <v>5859</v>
      </c>
      <c r="AY3507" s="126" t="s">
        <v>5858</v>
      </c>
      <c r="AZ3507" s="126" t="s">
        <v>5859</v>
      </c>
      <c r="BA3507" s="126" t="str">
        <f t="shared" si="513"/>
        <v>RX2</v>
      </c>
    </row>
    <row r="3508" spans="48:53" hidden="1" x14ac:dyDescent="0.2">
      <c r="AV3508" s="115" t="str">
        <f t="shared" si="512"/>
        <v>RX2B &amp; H ATS WEST (VL)</v>
      </c>
      <c r="AW3508" s="126" t="s">
        <v>5856</v>
      </c>
      <c r="AX3508" s="126" t="s">
        <v>5857</v>
      </c>
      <c r="AY3508" s="126" t="s">
        <v>5856</v>
      </c>
      <c r="AZ3508" s="126" t="s">
        <v>5857</v>
      </c>
      <c r="BA3508" s="126" t="str">
        <f t="shared" si="513"/>
        <v>RX2</v>
      </c>
    </row>
    <row r="3509" spans="48:53" hidden="1" x14ac:dyDescent="0.2">
      <c r="AV3509" s="115" t="str">
        <f t="shared" si="512"/>
        <v>RX2B &amp; H CENTRAL RECOVERY</v>
      </c>
      <c r="AW3509" s="126" t="s">
        <v>5875</v>
      </c>
      <c r="AX3509" s="126" t="s">
        <v>5876</v>
      </c>
      <c r="AY3509" s="126" t="s">
        <v>5875</v>
      </c>
      <c r="AZ3509" s="126" t="s">
        <v>5876</v>
      </c>
      <c r="BA3509" s="126" t="str">
        <f t="shared" si="513"/>
        <v>RX2</v>
      </c>
    </row>
    <row r="3510" spans="48:53" hidden="1" x14ac:dyDescent="0.2">
      <c r="AV3510" s="115" t="str">
        <f t="shared" si="512"/>
        <v>RX2B&amp;H ATS EAST (SB)</v>
      </c>
      <c r="AW3510" s="126" t="s">
        <v>5877</v>
      </c>
      <c r="AX3510" s="126" t="s">
        <v>5878</v>
      </c>
      <c r="AY3510" s="126" t="s">
        <v>5877</v>
      </c>
      <c r="AZ3510" s="126" t="s">
        <v>5878</v>
      </c>
      <c r="BA3510" s="126" t="str">
        <f t="shared" si="513"/>
        <v>RX2</v>
      </c>
    </row>
    <row r="3511" spans="48:53" hidden="1" x14ac:dyDescent="0.2">
      <c r="AV3511" s="115" t="str">
        <f t="shared" si="512"/>
        <v>RX2B&amp;H ATS WEST (PL)</v>
      </c>
      <c r="AW3511" s="126" t="s">
        <v>5879</v>
      </c>
      <c r="AX3511" s="126" t="s">
        <v>5880</v>
      </c>
      <c r="AY3511" s="126" t="s">
        <v>5879</v>
      </c>
      <c r="AZ3511" s="126" t="s">
        <v>5880</v>
      </c>
      <c r="BA3511" s="126" t="str">
        <f t="shared" si="513"/>
        <v>RX2</v>
      </c>
    </row>
    <row r="3512" spans="48:53" hidden="1" x14ac:dyDescent="0.2">
      <c r="AV3512" s="115" t="str">
        <f t="shared" si="512"/>
        <v>RX2B&amp;H DEMENTIA CARE AT HOME</v>
      </c>
      <c r="AW3512" s="126" t="s">
        <v>5810</v>
      </c>
      <c r="AX3512" s="126" t="s">
        <v>5811</v>
      </c>
      <c r="AY3512" s="126" t="s">
        <v>5810</v>
      </c>
      <c r="AZ3512" s="126" t="s">
        <v>5811</v>
      </c>
      <c r="BA3512" s="126" t="str">
        <f t="shared" si="513"/>
        <v>RX2</v>
      </c>
    </row>
    <row r="3513" spans="48:53" hidden="1" x14ac:dyDescent="0.2">
      <c r="AV3513" s="115" t="str">
        <f t="shared" ref="AV3513:AV3576" si="514">CONCATENATE(LEFT(AW3513, 3),AX3513)</f>
        <v>RX2BARLAVINGTON MANOR</v>
      </c>
      <c r="AW3513" s="126" t="s">
        <v>6111</v>
      </c>
      <c r="AX3513" s="126" t="s">
        <v>6112</v>
      </c>
      <c r="AY3513" s="126" t="s">
        <v>6111</v>
      </c>
      <c r="AZ3513" s="126" t="s">
        <v>6112</v>
      </c>
      <c r="BA3513" s="126" t="str">
        <f t="shared" ref="BA3513:BA3576" si="515">LEFT(AY3513,3)</f>
        <v>RX2</v>
      </c>
    </row>
    <row r="3514" spans="48:53" hidden="1" x14ac:dyDescent="0.2">
      <c r="AV3514" s="115" t="str">
        <f t="shared" si="514"/>
        <v>RX2BEECHMONT</v>
      </c>
      <c r="AW3514" s="126" t="s">
        <v>6094</v>
      </c>
      <c r="AX3514" s="126" t="s">
        <v>6095</v>
      </c>
      <c r="AY3514" s="126" t="s">
        <v>6094</v>
      </c>
      <c r="AZ3514" s="126" t="s">
        <v>6095</v>
      </c>
      <c r="BA3514" s="126" t="str">
        <f t="shared" si="515"/>
        <v>RX2</v>
      </c>
    </row>
    <row r="3515" spans="48:53" hidden="1" x14ac:dyDescent="0.2">
      <c r="AV3515" s="115" t="str">
        <f t="shared" si="514"/>
        <v>RX2BEECHWOOD UNIT</v>
      </c>
      <c r="AW3515" s="126" t="s">
        <v>6174</v>
      </c>
      <c r="AX3515" s="126" t="s">
        <v>6175</v>
      </c>
      <c r="AY3515" s="126" t="s">
        <v>6174</v>
      </c>
      <c r="AZ3515" s="126" t="s">
        <v>6175</v>
      </c>
      <c r="BA3515" s="126" t="str">
        <f t="shared" si="515"/>
        <v>RX2</v>
      </c>
    </row>
    <row r="3516" spans="48:53" hidden="1" x14ac:dyDescent="0.2">
      <c r="AV3516" s="115" t="str">
        <f t="shared" si="514"/>
        <v>RX2BEXHILL COMMUNITY HOSPITAL</v>
      </c>
      <c r="AW3516" s="126" t="s">
        <v>6180</v>
      </c>
      <c r="AX3516" s="126" t="s">
        <v>6181</v>
      </c>
      <c r="AY3516" s="126" t="s">
        <v>6180</v>
      </c>
      <c r="AZ3516" s="126" t="s">
        <v>6181</v>
      </c>
      <c r="BA3516" s="126" t="str">
        <f t="shared" si="515"/>
        <v>RX2</v>
      </c>
    </row>
    <row r="3517" spans="48:53" hidden="1" x14ac:dyDescent="0.2">
      <c r="AV3517" s="115" t="str">
        <f t="shared" si="514"/>
        <v>RX2BOWHILL</v>
      </c>
      <c r="AW3517" s="126" t="s">
        <v>6152</v>
      </c>
      <c r="AX3517" s="126" t="s">
        <v>6153</v>
      </c>
      <c r="AY3517" s="126" t="s">
        <v>6152</v>
      </c>
      <c r="AZ3517" s="126" t="s">
        <v>6153</v>
      </c>
      <c r="BA3517" s="126" t="str">
        <f t="shared" si="515"/>
        <v>RX2</v>
      </c>
    </row>
    <row r="3518" spans="48:53" hidden="1" x14ac:dyDescent="0.2">
      <c r="AV3518" s="115" t="str">
        <f t="shared" si="514"/>
        <v>RX2BRAMBLYS</v>
      </c>
      <c r="AW3518" s="126" t="s">
        <v>6238</v>
      </c>
      <c r="AX3518" s="126" t="s">
        <v>6239</v>
      </c>
      <c r="AY3518" s="126" t="s">
        <v>6238</v>
      </c>
      <c r="AZ3518" s="126" t="s">
        <v>6239</v>
      </c>
      <c r="BA3518" s="126" t="str">
        <f t="shared" si="515"/>
        <v>RX2</v>
      </c>
    </row>
    <row r="3519" spans="48:53" hidden="1" x14ac:dyDescent="0.2">
      <c r="AV3519" s="115" t="str">
        <f t="shared" si="514"/>
        <v>RX2BRIGHTON EAST LWWDT (SC)</v>
      </c>
      <c r="AW3519" s="126" t="s">
        <v>5840</v>
      </c>
      <c r="AX3519" s="126" t="s">
        <v>5841</v>
      </c>
      <c r="AY3519" s="126" t="s">
        <v>5840</v>
      </c>
      <c r="AZ3519" s="126" t="s">
        <v>5841</v>
      </c>
      <c r="BA3519" s="126" t="str">
        <f t="shared" si="515"/>
        <v>RX2</v>
      </c>
    </row>
    <row r="3520" spans="48:53" hidden="1" x14ac:dyDescent="0.2">
      <c r="AV3520" s="115" t="str">
        <f t="shared" si="514"/>
        <v>RX2BRIGHTON GENERAL HOSPITAL</v>
      </c>
      <c r="AW3520" s="126" t="s">
        <v>6182</v>
      </c>
      <c r="AX3520" s="126" t="s">
        <v>2800</v>
      </c>
      <c r="AY3520" s="126" t="s">
        <v>6182</v>
      </c>
      <c r="AZ3520" s="126" t="s">
        <v>2800</v>
      </c>
      <c r="BA3520" s="126" t="str">
        <f t="shared" si="515"/>
        <v>RX2</v>
      </c>
    </row>
    <row r="3521" spans="48:53" hidden="1" x14ac:dyDescent="0.2">
      <c r="AV3521" s="115" t="str">
        <f t="shared" si="514"/>
        <v>RX2BRIGHTON SMS</v>
      </c>
      <c r="AW3521" s="126" t="s">
        <v>5850</v>
      </c>
      <c r="AX3521" s="126" t="s">
        <v>5851</v>
      </c>
      <c r="AY3521" s="126" t="s">
        <v>5850</v>
      </c>
      <c r="AZ3521" s="126" t="s">
        <v>5851</v>
      </c>
      <c r="BA3521" s="126" t="str">
        <f t="shared" si="515"/>
        <v>RX2</v>
      </c>
    </row>
    <row r="3522" spans="48:53" hidden="1" x14ac:dyDescent="0.2">
      <c r="AV3522" s="115" t="str">
        <f t="shared" si="514"/>
        <v>RX2BRIGHTON WEST LWWDT (MA)</v>
      </c>
      <c r="AW3522" s="126" t="s">
        <v>5838</v>
      </c>
      <c r="AX3522" s="126" t="s">
        <v>5839</v>
      </c>
      <c r="AY3522" s="126" t="s">
        <v>5838</v>
      </c>
      <c r="AZ3522" s="126" t="s">
        <v>5839</v>
      </c>
      <c r="BA3522" s="126" t="str">
        <f t="shared" si="515"/>
        <v>RX2</v>
      </c>
    </row>
    <row r="3523" spans="48:53" hidden="1" x14ac:dyDescent="0.2">
      <c r="AV3523" s="115" t="str">
        <f t="shared" si="514"/>
        <v>RX2BRIGHTON WEST LWWDT (VL)</v>
      </c>
      <c r="AW3523" s="126" t="s">
        <v>5842</v>
      </c>
      <c r="AX3523" s="126" t="s">
        <v>5843</v>
      </c>
      <c r="AY3523" s="126" t="s">
        <v>5842</v>
      </c>
      <c r="AZ3523" s="126" t="s">
        <v>5843</v>
      </c>
      <c r="BA3523" s="126" t="str">
        <f t="shared" si="515"/>
        <v>RX2</v>
      </c>
    </row>
    <row r="3524" spans="48:53" hidden="1" x14ac:dyDescent="0.2">
      <c r="AV3524" s="115" t="str">
        <f t="shared" si="514"/>
        <v>RX2BRUNSWICK WARD</v>
      </c>
      <c r="AW3524" s="126" t="s">
        <v>5812</v>
      </c>
      <c r="AX3524" s="126" t="s">
        <v>5813</v>
      </c>
      <c r="AY3524" s="126" t="s">
        <v>5812</v>
      </c>
      <c r="AZ3524" s="126" t="s">
        <v>5813</v>
      </c>
      <c r="BA3524" s="126" t="str">
        <f t="shared" si="515"/>
        <v>RX2</v>
      </c>
    </row>
    <row r="3525" spans="48:53" hidden="1" x14ac:dyDescent="0.2">
      <c r="AV3525" s="115" t="str">
        <f t="shared" si="514"/>
        <v>RX2BUCKLAND HOSPITAL</v>
      </c>
      <c r="AW3525" s="126" t="s">
        <v>6234</v>
      </c>
      <c r="AX3525" s="126" t="s">
        <v>6235</v>
      </c>
      <c r="AY3525" s="126" t="s">
        <v>6234</v>
      </c>
      <c r="AZ3525" s="126" t="s">
        <v>6235</v>
      </c>
      <c r="BA3525" s="126" t="str">
        <f t="shared" si="515"/>
        <v>RX2</v>
      </c>
    </row>
    <row r="3526" spans="48:53" hidden="1" x14ac:dyDescent="0.2">
      <c r="AV3526" s="115" t="str">
        <f t="shared" si="514"/>
        <v>RX2CARE CO-OPS</v>
      </c>
      <c r="AW3526" s="126" t="s">
        <v>6209</v>
      </c>
      <c r="AX3526" s="126" t="s">
        <v>6210</v>
      </c>
      <c r="AY3526" s="126" t="s">
        <v>6209</v>
      </c>
      <c r="AZ3526" s="126" t="s">
        <v>6210</v>
      </c>
      <c r="BA3526" s="126" t="str">
        <f t="shared" si="515"/>
        <v>RX2</v>
      </c>
    </row>
    <row r="3527" spans="48:53" hidden="1" x14ac:dyDescent="0.2">
      <c r="AV3527" s="115" t="str">
        <f t="shared" si="514"/>
        <v>RX2CATCH-22 24/7</v>
      </c>
      <c r="AW3527" s="126" t="s">
        <v>5951</v>
      </c>
      <c r="AX3527" s="126" t="s">
        <v>5952</v>
      </c>
      <c r="AY3527" s="126" t="s">
        <v>5951</v>
      </c>
      <c r="AZ3527" s="126" t="s">
        <v>5952</v>
      </c>
      <c r="BA3527" s="126" t="str">
        <f t="shared" si="515"/>
        <v>RX2</v>
      </c>
    </row>
    <row r="3528" spans="48:53" hidden="1" x14ac:dyDescent="0.2">
      <c r="AV3528" s="115" t="str">
        <f t="shared" si="514"/>
        <v>RX2CFOT WEST SUSSEX</v>
      </c>
      <c r="AW3528" s="126" t="s">
        <v>6028</v>
      </c>
      <c r="AX3528" s="126" t="s">
        <v>6029</v>
      </c>
      <c r="AY3528" s="126" t="s">
        <v>6028</v>
      </c>
      <c r="AZ3528" s="126" t="s">
        <v>6029</v>
      </c>
      <c r="BA3528" s="126" t="str">
        <f t="shared" si="515"/>
        <v>RX2</v>
      </c>
    </row>
    <row r="3529" spans="48:53" hidden="1" x14ac:dyDescent="0.2">
      <c r="AV3529" s="115" t="str">
        <f t="shared" si="514"/>
        <v>RX2CHAILEY HERITAGE</v>
      </c>
      <c r="AW3529" s="126" t="s">
        <v>6190</v>
      </c>
      <c r="AX3529" s="126" t="s">
        <v>6191</v>
      </c>
      <c r="AY3529" s="126" t="s">
        <v>6190</v>
      </c>
      <c r="AZ3529" s="126" t="s">
        <v>6191</v>
      </c>
      <c r="BA3529" s="126" t="str">
        <f t="shared" si="515"/>
        <v>RX2</v>
      </c>
    </row>
    <row r="3530" spans="48:53" hidden="1" x14ac:dyDescent="0.2">
      <c r="AV3530" s="115" t="str">
        <f t="shared" si="514"/>
        <v>RX2CHALKHILL</v>
      </c>
      <c r="AW3530" s="126" t="s">
        <v>6219</v>
      </c>
      <c r="AX3530" s="126" t="s">
        <v>6220</v>
      </c>
      <c r="AY3530" s="126" t="s">
        <v>6219</v>
      </c>
      <c r="AZ3530" s="126" t="s">
        <v>6220</v>
      </c>
      <c r="BA3530" s="126" t="str">
        <f t="shared" si="515"/>
        <v>RX2</v>
      </c>
    </row>
    <row r="3531" spans="48:53" hidden="1" x14ac:dyDescent="0.2">
      <c r="AV3531" s="115" t="str">
        <f t="shared" si="514"/>
        <v>RX2CHALLENGING BEHAVIOUR UNIT</v>
      </c>
      <c r="AW3531" s="126" t="s">
        <v>6136</v>
      </c>
      <c r="AX3531" s="126" t="s">
        <v>6137</v>
      </c>
      <c r="AY3531" s="126" t="s">
        <v>6136</v>
      </c>
      <c r="AZ3531" s="126" t="s">
        <v>6137</v>
      </c>
      <c r="BA3531" s="126" t="str">
        <f t="shared" si="515"/>
        <v>RX2</v>
      </c>
    </row>
    <row r="3532" spans="48:53" hidden="1" x14ac:dyDescent="0.2">
      <c r="AV3532" s="115" t="str">
        <f t="shared" si="514"/>
        <v>RX2CHANCTONBURY WARD</v>
      </c>
      <c r="AW3532" s="126" t="s">
        <v>6021</v>
      </c>
      <c r="AX3532" s="126" t="s">
        <v>6022</v>
      </c>
      <c r="AY3532" s="126" t="s">
        <v>6021</v>
      </c>
      <c r="AZ3532" s="126" t="s">
        <v>6022</v>
      </c>
      <c r="BA3532" s="126" t="str">
        <f t="shared" si="515"/>
        <v>RX2</v>
      </c>
    </row>
    <row r="3533" spans="48:53" hidden="1" x14ac:dyDescent="0.2">
      <c r="AV3533" s="115" t="str">
        <f t="shared" si="514"/>
        <v>RX2CHASE COMMUNITY HOSPITAL</v>
      </c>
      <c r="AW3533" s="126" t="s">
        <v>6253</v>
      </c>
      <c r="AX3533" s="126" t="s">
        <v>2501</v>
      </c>
      <c r="AY3533" s="126" t="s">
        <v>6253</v>
      </c>
      <c r="AZ3533" s="126" t="s">
        <v>2501</v>
      </c>
      <c r="BA3533" s="126" t="str">
        <f t="shared" si="515"/>
        <v>RX2</v>
      </c>
    </row>
    <row r="3534" spans="48:53" hidden="1" x14ac:dyDescent="0.2">
      <c r="AV3534" s="115" t="str">
        <f t="shared" si="514"/>
        <v>RX2CHICHESTER AOT</v>
      </c>
      <c r="AW3534" s="126" t="s">
        <v>5989</v>
      </c>
      <c r="AX3534" s="126" t="s">
        <v>5990</v>
      </c>
      <c r="AY3534" s="126" t="s">
        <v>5989</v>
      </c>
      <c r="AZ3534" s="126" t="s">
        <v>5990</v>
      </c>
      <c r="BA3534" s="126" t="str">
        <f t="shared" si="515"/>
        <v>RX2</v>
      </c>
    </row>
    <row r="3535" spans="48:53" hidden="1" x14ac:dyDescent="0.2">
      <c r="AV3535" s="115" t="str">
        <f t="shared" si="514"/>
        <v>RX2CHICHESTER CRT</v>
      </c>
      <c r="AW3535" s="126" t="s">
        <v>5991</v>
      </c>
      <c r="AX3535" s="126" t="s">
        <v>5992</v>
      </c>
      <c r="AY3535" s="126" t="s">
        <v>5991</v>
      </c>
      <c r="AZ3535" s="126" t="s">
        <v>5992</v>
      </c>
      <c r="BA3535" s="126" t="str">
        <f t="shared" si="515"/>
        <v>RX2</v>
      </c>
    </row>
    <row r="3536" spans="48:53" hidden="1" x14ac:dyDescent="0.2">
      <c r="AV3536" s="115" t="str">
        <f t="shared" si="514"/>
        <v>RX2CLAYTON WARD</v>
      </c>
      <c r="AW3536" s="126" t="s">
        <v>5928</v>
      </c>
      <c r="AX3536" s="126" t="s">
        <v>5929</v>
      </c>
      <c r="AY3536" s="126" t="s">
        <v>5928</v>
      </c>
      <c r="AZ3536" s="126" t="s">
        <v>5929</v>
      </c>
      <c r="BA3536" s="126" t="str">
        <f t="shared" si="515"/>
        <v>RX2</v>
      </c>
    </row>
    <row r="3537" spans="48:53" hidden="1" x14ac:dyDescent="0.2">
      <c r="AV3537" s="115" t="str">
        <f t="shared" si="514"/>
        <v>RX2CLERMONT</v>
      </c>
      <c r="AW3537" s="126" t="s">
        <v>6176</v>
      </c>
      <c r="AX3537" s="126" t="s">
        <v>6177</v>
      </c>
      <c r="AY3537" s="126" t="s">
        <v>6176</v>
      </c>
      <c r="AZ3537" s="126" t="s">
        <v>6177</v>
      </c>
      <c r="BA3537" s="126" t="str">
        <f t="shared" si="515"/>
        <v>RX2</v>
      </c>
    </row>
    <row r="3538" spans="48:53" hidden="1" x14ac:dyDescent="0.2">
      <c r="AV3538" s="115" t="str">
        <f t="shared" si="514"/>
        <v>RX2COBURN WARD</v>
      </c>
      <c r="AW3538" s="126" t="s">
        <v>5824</v>
      </c>
      <c r="AX3538" s="126" t="s">
        <v>5825</v>
      </c>
      <c r="AY3538" s="126" t="s">
        <v>5824</v>
      </c>
      <c r="AZ3538" s="126" t="s">
        <v>5825</v>
      </c>
      <c r="BA3538" s="126" t="str">
        <f t="shared" si="515"/>
        <v>RX2</v>
      </c>
    </row>
    <row r="3539" spans="48:53" hidden="1" x14ac:dyDescent="0.2">
      <c r="AV3539" s="115" t="str">
        <f t="shared" si="514"/>
        <v>RX2COLWOOD ADOLESCENT UNIT</v>
      </c>
      <c r="AW3539" s="126" t="s">
        <v>5953</v>
      </c>
      <c r="AX3539" s="126" t="s">
        <v>5954</v>
      </c>
      <c r="AY3539" s="126" t="s">
        <v>5953</v>
      </c>
      <c r="AZ3539" s="126" t="s">
        <v>5954</v>
      </c>
      <c r="BA3539" s="126" t="str">
        <f t="shared" si="515"/>
        <v>RX2</v>
      </c>
    </row>
    <row r="3540" spans="48:53" hidden="1" x14ac:dyDescent="0.2">
      <c r="AV3540" s="115" t="str">
        <f t="shared" si="514"/>
        <v>RX2CONQUEST HOSPITAL</v>
      </c>
      <c r="AW3540" s="126" t="s">
        <v>6178</v>
      </c>
      <c r="AX3540" s="126" t="s">
        <v>6179</v>
      </c>
      <c r="AY3540" s="126" t="s">
        <v>6178</v>
      </c>
      <c r="AZ3540" s="126" t="s">
        <v>6179</v>
      </c>
      <c r="BA3540" s="126" t="str">
        <f t="shared" si="515"/>
        <v>RX2</v>
      </c>
    </row>
    <row r="3541" spans="48:53" hidden="1" x14ac:dyDescent="0.2">
      <c r="AV3541" s="115" t="str">
        <f t="shared" si="514"/>
        <v>RX2CRAWLEY - OPMHS</v>
      </c>
      <c r="AW3541" s="126" t="s">
        <v>6003</v>
      </c>
      <c r="AX3541" s="126" t="s">
        <v>6004</v>
      </c>
      <c r="AY3541" s="126" t="s">
        <v>6003</v>
      </c>
      <c r="AZ3541" s="126" t="s">
        <v>6004</v>
      </c>
      <c r="BA3541" s="126" t="str">
        <f t="shared" si="515"/>
        <v>RX2</v>
      </c>
    </row>
    <row r="3542" spans="48:53" hidden="1" x14ac:dyDescent="0.2">
      <c r="AV3542" s="115" t="str">
        <f t="shared" si="514"/>
        <v>RX2CRAWLEY &amp; HORSHAM ATC (GS)</v>
      </c>
      <c r="AW3542" s="126" t="s">
        <v>6013</v>
      </c>
      <c r="AX3542" s="126" t="s">
        <v>6014</v>
      </c>
      <c r="AY3542" s="126" t="s">
        <v>6013</v>
      </c>
      <c r="AZ3542" s="126" t="s">
        <v>6014</v>
      </c>
      <c r="BA3542" s="126" t="str">
        <f t="shared" si="515"/>
        <v>RX2</v>
      </c>
    </row>
    <row r="3543" spans="48:53" hidden="1" x14ac:dyDescent="0.2">
      <c r="AV3543" s="115" t="str">
        <f t="shared" si="514"/>
        <v>RX2CRAWLEY &amp; HORSHAM ATC (SR)</v>
      </c>
      <c r="AW3543" s="126" t="s">
        <v>6011</v>
      </c>
      <c r="AX3543" s="126" t="s">
        <v>6012</v>
      </c>
      <c r="AY3543" s="126" t="s">
        <v>6011</v>
      </c>
      <c r="AZ3543" s="126" t="s">
        <v>6012</v>
      </c>
      <c r="BA3543" s="126" t="str">
        <f t="shared" si="515"/>
        <v>RX2</v>
      </c>
    </row>
    <row r="3544" spans="48:53" hidden="1" x14ac:dyDescent="0.2">
      <c r="AV3544" s="115" t="str">
        <f t="shared" si="514"/>
        <v>RX2CRAWLEY HOSPITAL</v>
      </c>
      <c r="AW3544" s="126" t="s">
        <v>6079</v>
      </c>
      <c r="AX3544" s="126" t="s">
        <v>2824</v>
      </c>
      <c r="AY3544" s="126" t="s">
        <v>6079</v>
      </c>
      <c r="AZ3544" s="126" t="s">
        <v>2824</v>
      </c>
      <c r="BA3544" s="126" t="str">
        <f t="shared" si="515"/>
        <v>RX2</v>
      </c>
    </row>
    <row r="3545" spans="48:53" hidden="1" x14ac:dyDescent="0.2">
      <c r="AV3545" s="115" t="str">
        <f t="shared" si="514"/>
        <v>RX2CRAWLEY RECOVERY AND WELL-BEING</v>
      </c>
      <c r="AW3545" s="126" t="s">
        <v>6236</v>
      </c>
      <c r="AX3545" s="126" t="s">
        <v>6237</v>
      </c>
      <c r="AY3545" s="126" t="s">
        <v>6236</v>
      </c>
      <c r="AZ3545" s="126" t="s">
        <v>6237</v>
      </c>
      <c r="BA3545" s="126" t="str">
        <f t="shared" si="515"/>
        <v>RX2</v>
      </c>
    </row>
    <row r="3546" spans="48:53" hidden="1" x14ac:dyDescent="0.2">
      <c r="AV3546" s="115" t="str">
        <f t="shared" si="514"/>
        <v>RX2CRHT EASTBOURNE/WEALDON</v>
      </c>
      <c r="AW3546" s="126" t="s">
        <v>5943</v>
      </c>
      <c r="AX3546" s="126" t="s">
        <v>5944</v>
      </c>
      <c r="AY3546" s="126" t="s">
        <v>5943</v>
      </c>
      <c r="AZ3546" s="126" t="s">
        <v>5944</v>
      </c>
      <c r="BA3546" s="126" t="str">
        <f t="shared" si="515"/>
        <v>RX2</v>
      </c>
    </row>
    <row r="3547" spans="48:53" hidden="1" x14ac:dyDescent="0.2">
      <c r="AV3547" s="115" t="str">
        <f t="shared" si="514"/>
        <v>RX2CRHT HASTINGS/ROTHER</v>
      </c>
      <c r="AW3547" s="126" t="s">
        <v>5894</v>
      </c>
      <c r="AX3547" s="126" t="s">
        <v>5895</v>
      </c>
      <c r="AY3547" s="126" t="s">
        <v>5894</v>
      </c>
      <c r="AZ3547" s="126" t="s">
        <v>5895</v>
      </c>
      <c r="BA3547" s="126" t="str">
        <f t="shared" si="515"/>
        <v>RX2</v>
      </c>
    </row>
    <row r="3548" spans="48:53" hidden="1" x14ac:dyDescent="0.2">
      <c r="AV3548" s="115" t="str">
        <f t="shared" si="514"/>
        <v>RX2CRI LEWISHAM</v>
      </c>
      <c r="AW3548" s="126" t="s">
        <v>6222</v>
      </c>
      <c r="AX3548" s="126" t="s">
        <v>6223</v>
      </c>
      <c r="AY3548" s="126" t="s">
        <v>6222</v>
      </c>
      <c r="AZ3548" s="126" t="s">
        <v>6223</v>
      </c>
      <c r="BA3548" s="126" t="str">
        <f t="shared" si="515"/>
        <v>RX2</v>
      </c>
    </row>
    <row r="3549" spans="48:53" hidden="1" x14ac:dyDescent="0.2">
      <c r="AV3549" s="115" t="str">
        <f t="shared" si="514"/>
        <v>RX2CRI MAIDSTONE</v>
      </c>
      <c r="AW3549" s="126" t="s">
        <v>6226</v>
      </c>
      <c r="AX3549" s="126" t="s">
        <v>6227</v>
      </c>
      <c r="AY3549" s="126" t="s">
        <v>6226</v>
      </c>
      <c r="AZ3549" s="126" t="s">
        <v>6227</v>
      </c>
      <c r="BA3549" s="126" t="str">
        <f t="shared" si="515"/>
        <v>RX2</v>
      </c>
    </row>
    <row r="3550" spans="48:53" hidden="1" x14ac:dyDescent="0.2">
      <c r="AV3550" s="115" t="str">
        <f t="shared" si="514"/>
        <v>RX2CRI TONBRIDGE</v>
      </c>
      <c r="AW3550" s="126" t="s">
        <v>6224</v>
      </c>
      <c r="AX3550" s="126" t="s">
        <v>6225</v>
      </c>
      <c r="AY3550" s="126" t="s">
        <v>6224</v>
      </c>
      <c r="AZ3550" s="126" t="s">
        <v>6225</v>
      </c>
      <c r="BA3550" s="126" t="str">
        <f t="shared" si="515"/>
        <v>RX2</v>
      </c>
    </row>
    <row r="3551" spans="48:53" hidden="1" x14ac:dyDescent="0.2">
      <c r="AV3551" s="115" t="str">
        <f t="shared" si="514"/>
        <v>RX2CRICKET PAVILLION</v>
      </c>
      <c r="AW3551" s="126" t="s">
        <v>6023</v>
      </c>
      <c r="AX3551" s="126" t="s">
        <v>6024</v>
      </c>
      <c r="AY3551" s="126" t="s">
        <v>6023</v>
      </c>
      <c r="AZ3551" s="126" t="s">
        <v>6024</v>
      </c>
      <c r="BA3551" s="126" t="str">
        <f t="shared" si="515"/>
        <v>RX2</v>
      </c>
    </row>
    <row r="3552" spans="48:53" hidden="1" x14ac:dyDescent="0.2">
      <c r="AV3552" s="115" t="str">
        <f t="shared" si="514"/>
        <v>RX2DAISY DCS ENFIELD</v>
      </c>
      <c r="AW3552" s="126" t="s">
        <v>6232</v>
      </c>
      <c r="AX3552" s="126" t="s">
        <v>6233</v>
      </c>
      <c r="AY3552" s="126" t="s">
        <v>6232</v>
      </c>
      <c r="AZ3552" s="126" t="s">
        <v>6233</v>
      </c>
      <c r="BA3552" s="126" t="str">
        <f t="shared" si="515"/>
        <v>RX2</v>
      </c>
    </row>
    <row r="3553" spans="48:53" hidden="1" x14ac:dyDescent="0.2">
      <c r="AV3553" s="115" t="str">
        <f t="shared" si="514"/>
        <v>RX2DAISY DCS READING</v>
      </c>
      <c r="AW3553" s="126" t="s">
        <v>6230</v>
      </c>
      <c r="AX3553" s="126" t="s">
        <v>6231</v>
      </c>
      <c r="AY3553" s="126" t="s">
        <v>6230</v>
      </c>
      <c r="AZ3553" s="126" t="s">
        <v>6231</v>
      </c>
      <c r="BA3553" s="126" t="str">
        <f t="shared" si="515"/>
        <v>RX2</v>
      </c>
    </row>
    <row r="3554" spans="48:53" hidden="1" x14ac:dyDescent="0.2">
      <c r="AV3554" s="115" t="str">
        <f t="shared" si="514"/>
        <v>RX2DEPARTMENT OF PSYCHIATRY</v>
      </c>
      <c r="AW3554" s="126" t="s">
        <v>6121</v>
      </c>
      <c r="AX3554" s="126" t="s">
        <v>2106</v>
      </c>
      <c r="AY3554" s="126" t="s">
        <v>6121</v>
      </c>
      <c r="AZ3554" s="126" t="s">
        <v>2106</v>
      </c>
      <c r="BA3554" s="126" t="str">
        <f t="shared" si="515"/>
        <v>RX2</v>
      </c>
    </row>
    <row r="3555" spans="48:53" hidden="1" x14ac:dyDescent="0.2">
      <c r="AV3555" s="115" t="str">
        <f t="shared" si="514"/>
        <v>RX2DOCTORS ON CALL BASE</v>
      </c>
      <c r="AW3555" s="126" t="s">
        <v>6019</v>
      </c>
      <c r="AX3555" s="126" t="s">
        <v>6020</v>
      </c>
      <c r="AY3555" s="126" t="s">
        <v>6019</v>
      </c>
      <c r="AZ3555" s="126" t="s">
        <v>6020</v>
      </c>
      <c r="BA3555" s="126" t="str">
        <f t="shared" si="515"/>
        <v>RX2</v>
      </c>
    </row>
    <row r="3556" spans="48:53" hidden="1" x14ac:dyDescent="0.2">
      <c r="AV3556" s="115" t="str">
        <f t="shared" si="514"/>
        <v>RX2DOVE DAY HOSPITAL</v>
      </c>
      <c r="AW3556" s="126" t="s">
        <v>6025</v>
      </c>
      <c r="AX3556" s="126" t="s">
        <v>6026</v>
      </c>
      <c r="AY3556" s="126" t="s">
        <v>6025</v>
      </c>
      <c r="AZ3556" s="126" t="s">
        <v>6026</v>
      </c>
      <c r="BA3556" s="126" t="str">
        <f t="shared" si="515"/>
        <v>RX2</v>
      </c>
    </row>
    <row r="3557" spans="48:53" hidden="1" x14ac:dyDescent="0.2">
      <c r="AV3557" s="115" t="str">
        <f t="shared" si="514"/>
        <v>RX2DOVE WARD</v>
      </c>
      <c r="AW3557" s="126" t="s">
        <v>6027</v>
      </c>
      <c r="AX3557" s="126" t="s">
        <v>3583</v>
      </c>
      <c r="AY3557" s="126" t="s">
        <v>6027</v>
      </c>
      <c r="AZ3557" s="126" t="s">
        <v>3583</v>
      </c>
      <c r="BA3557" s="126" t="str">
        <f t="shared" si="515"/>
        <v>RX2</v>
      </c>
    </row>
    <row r="3558" spans="48:53" hidden="1" x14ac:dyDescent="0.2">
      <c r="AV3558" s="115" t="str">
        <f t="shared" si="514"/>
        <v>RX2DOVE WARD</v>
      </c>
      <c r="AW3558" s="126" t="s">
        <v>6102</v>
      </c>
      <c r="AX3558" s="126" t="s">
        <v>3583</v>
      </c>
      <c r="AY3558" s="126" t="s">
        <v>6102</v>
      </c>
      <c r="AZ3558" s="126" t="s">
        <v>3583</v>
      </c>
      <c r="BA3558" s="126" t="str">
        <f t="shared" si="515"/>
        <v>RX2</v>
      </c>
    </row>
    <row r="3559" spans="48:53" hidden="1" x14ac:dyDescent="0.2">
      <c r="AV3559" s="115" t="str">
        <f t="shared" si="514"/>
        <v>RX2E SX. YOUNGER PERSONS SMS</v>
      </c>
      <c r="AW3559" s="126" t="s">
        <v>5926</v>
      </c>
      <c r="AX3559" s="126" t="s">
        <v>5927</v>
      </c>
      <c r="AY3559" s="126" t="s">
        <v>5926</v>
      </c>
      <c r="AZ3559" s="126" t="s">
        <v>5927</v>
      </c>
      <c r="BA3559" s="126" t="str">
        <f t="shared" si="515"/>
        <v>RX2</v>
      </c>
    </row>
    <row r="3560" spans="48:53" hidden="1" x14ac:dyDescent="0.2">
      <c r="AV3560" s="115" t="str">
        <f t="shared" si="514"/>
        <v>RX2EASTBOURNE / OUSE VALLY SMS</v>
      </c>
      <c r="AW3560" s="126" t="s">
        <v>5924</v>
      </c>
      <c r="AX3560" s="126" t="s">
        <v>5925</v>
      </c>
      <c r="AY3560" s="126" t="s">
        <v>5924</v>
      </c>
      <c r="AZ3560" s="126" t="s">
        <v>5925</v>
      </c>
      <c r="BA3560" s="126" t="str">
        <f t="shared" si="515"/>
        <v>RX2</v>
      </c>
    </row>
    <row r="3561" spans="48:53" hidden="1" x14ac:dyDescent="0.2">
      <c r="AV3561" s="115" t="str">
        <f t="shared" si="514"/>
        <v>RX2EASTBOURNE DISTRICT GENERAL HOSPITAL</v>
      </c>
      <c r="AW3561" s="126" t="s">
        <v>6218</v>
      </c>
      <c r="AX3561" s="126" t="s">
        <v>2810</v>
      </c>
      <c r="AY3561" s="126" t="s">
        <v>6218</v>
      </c>
      <c r="AZ3561" s="126" t="s">
        <v>2810</v>
      </c>
      <c r="BA3561" s="126" t="str">
        <f t="shared" si="515"/>
        <v>RX2</v>
      </c>
    </row>
    <row r="3562" spans="48:53" hidden="1" x14ac:dyDescent="0.2">
      <c r="AV3562" s="115" t="str">
        <f t="shared" si="514"/>
        <v>RX2EASTERGATE BUILDING</v>
      </c>
      <c r="AW3562" s="126" t="s">
        <v>5906</v>
      </c>
      <c r="AX3562" s="126" t="s">
        <v>5907</v>
      </c>
      <c r="AY3562" s="126" t="s">
        <v>5906</v>
      </c>
      <c r="AZ3562" s="126" t="s">
        <v>5907</v>
      </c>
      <c r="BA3562" s="126" t="str">
        <f t="shared" si="515"/>
        <v>RX2</v>
      </c>
    </row>
    <row r="3563" spans="48:53" hidden="1" x14ac:dyDescent="0.2">
      <c r="AV3563" s="115" t="str">
        <f t="shared" si="514"/>
        <v>RX2FERNLEIGH</v>
      </c>
      <c r="AW3563" s="126" t="s">
        <v>6194</v>
      </c>
      <c r="AX3563" s="126" t="s">
        <v>6195</v>
      </c>
      <c r="AY3563" s="126" t="s">
        <v>6194</v>
      </c>
      <c r="AZ3563" s="126" t="s">
        <v>6195</v>
      </c>
      <c r="BA3563" s="126" t="str">
        <f t="shared" si="515"/>
        <v>RX2</v>
      </c>
    </row>
    <row r="3564" spans="48:53" hidden="1" x14ac:dyDescent="0.2">
      <c r="AV3564" s="115" t="str">
        <f t="shared" si="514"/>
        <v>RX2FORENSIC BRIGHTON AND HOVE</v>
      </c>
      <c r="AW3564" s="126" t="s">
        <v>5918</v>
      </c>
      <c r="AX3564" s="126" t="s">
        <v>5919</v>
      </c>
      <c r="AY3564" s="126" t="s">
        <v>5918</v>
      </c>
      <c r="AZ3564" s="126" t="s">
        <v>5919</v>
      </c>
      <c r="BA3564" s="126" t="str">
        <f t="shared" si="515"/>
        <v>RX2</v>
      </c>
    </row>
    <row r="3565" spans="48:53" hidden="1" x14ac:dyDescent="0.2">
      <c r="AV3565" s="115" t="str">
        <f t="shared" si="514"/>
        <v>RX2FORENSIC EASTBOURNE / WEALDEN</v>
      </c>
      <c r="AW3565" s="126" t="s">
        <v>5920</v>
      </c>
      <c r="AX3565" s="126" t="s">
        <v>5921</v>
      </c>
      <c r="AY3565" s="126" t="s">
        <v>5920</v>
      </c>
      <c r="AZ3565" s="126" t="s">
        <v>5921</v>
      </c>
      <c r="BA3565" s="126" t="str">
        <f t="shared" si="515"/>
        <v>RX2</v>
      </c>
    </row>
    <row r="3566" spans="48:53" hidden="1" x14ac:dyDescent="0.2">
      <c r="AV3566" s="115" t="str">
        <f t="shared" si="514"/>
        <v>RX2FORENSIC HASTINGS/ROTHER</v>
      </c>
      <c r="AW3566" s="126" t="s">
        <v>5922</v>
      </c>
      <c r="AX3566" s="126" t="s">
        <v>5923</v>
      </c>
      <c r="AY3566" s="126" t="s">
        <v>5922</v>
      </c>
      <c r="AZ3566" s="126" t="s">
        <v>5923</v>
      </c>
      <c r="BA3566" s="126" t="str">
        <f t="shared" si="515"/>
        <v>RX2</v>
      </c>
    </row>
    <row r="3567" spans="48:53" hidden="1" x14ac:dyDescent="0.2">
      <c r="AV3567" s="115" t="str">
        <f t="shared" si="514"/>
        <v>RX2FORT SOUTHWICK</v>
      </c>
      <c r="AW3567" s="126" t="s">
        <v>6254</v>
      </c>
      <c r="AX3567" s="126" t="s">
        <v>6255</v>
      </c>
      <c r="AY3567" s="126" t="s">
        <v>6254</v>
      </c>
      <c r="AZ3567" s="126" t="s">
        <v>6255</v>
      </c>
      <c r="BA3567" s="126" t="str">
        <f t="shared" si="515"/>
        <v>RX2</v>
      </c>
    </row>
    <row r="3568" spans="48:53" hidden="1" x14ac:dyDescent="0.2">
      <c r="AV3568" s="115" t="str">
        <f t="shared" si="514"/>
        <v>RX2FOXHOLME COTTAGES (1&amp;2)</v>
      </c>
      <c r="AW3568" s="126" t="s">
        <v>5930</v>
      </c>
      <c r="AX3568" s="126" t="s">
        <v>5931</v>
      </c>
      <c r="AY3568" s="126" t="s">
        <v>5930</v>
      </c>
      <c r="AZ3568" s="126" t="s">
        <v>5931</v>
      </c>
      <c r="BA3568" s="126" t="str">
        <f t="shared" si="515"/>
        <v>RX2</v>
      </c>
    </row>
    <row r="3569" spans="48:53" hidden="1" x14ac:dyDescent="0.2">
      <c r="AV3569" s="115" t="str">
        <f t="shared" si="514"/>
        <v>RX2GLEBELANDS CMTHE</v>
      </c>
      <c r="AW3569" s="126" t="s">
        <v>6096</v>
      </c>
      <c r="AX3569" s="126" t="s">
        <v>6097</v>
      </c>
      <c r="AY3569" s="126" t="s">
        <v>6096</v>
      </c>
      <c r="AZ3569" s="126" t="s">
        <v>6097</v>
      </c>
      <c r="BA3569" s="126" t="str">
        <f t="shared" si="515"/>
        <v>RX2</v>
      </c>
    </row>
    <row r="3570" spans="48:53" hidden="1" x14ac:dyDescent="0.2">
      <c r="AV3570" s="115" t="str">
        <f t="shared" si="514"/>
        <v>RX2GOSPORT WAR MEMORIAL HOSPITAL</v>
      </c>
      <c r="AW3570" s="126" t="s">
        <v>6243</v>
      </c>
      <c r="AX3570" s="126" t="s">
        <v>2473</v>
      </c>
      <c r="AY3570" s="126" t="s">
        <v>6243</v>
      </c>
      <c r="AZ3570" s="126" t="s">
        <v>2473</v>
      </c>
      <c r="BA3570" s="126" t="str">
        <f t="shared" si="515"/>
        <v>RX2</v>
      </c>
    </row>
    <row r="3571" spans="48:53" hidden="1" x14ac:dyDescent="0.2">
      <c r="AV3571" s="115" t="str">
        <f t="shared" si="514"/>
        <v>RX2GRANGEMEAD</v>
      </c>
      <c r="AW3571" s="126" t="s">
        <v>6130</v>
      </c>
      <c r="AX3571" s="126" t="s">
        <v>6131</v>
      </c>
      <c r="AY3571" s="126" t="s">
        <v>6130</v>
      </c>
      <c r="AZ3571" s="126" t="s">
        <v>6131</v>
      </c>
      <c r="BA3571" s="126" t="str">
        <f t="shared" si="515"/>
        <v>RX2</v>
      </c>
    </row>
    <row r="3572" spans="48:53" hidden="1" x14ac:dyDescent="0.2">
      <c r="AV3572" s="115" t="str">
        <f t="shared" si="514"/>
        <v>RX2GREENACRES</v>
      </c>
      <c r="AW3572" s="126" t="s">
        <v>6036</v>
      </c>
      <c r="AX3572" s="126" t="s">
        <v>6037</v>
      </c>
      <c r="AY3572" s="126" t="s">
        <v>6036</v>
      </c>
      <c r="AZ3572" s="126" t="s">
        <v>6037</v>
      </c>
      <c r="BA3572" s="126" t="str">
        <f t="shared" si="515"/>
        <v>RX2</v>
      </c>
    </row>
    <row r="3573" spans="48:53" hidden="1" x14ac:dyDescent="0.2">
      <c r="AV3573" s="115" t="str">
        <f t="shared" si="514"/>
        <v>RX2GROVE WARD</v>
      </c>
      <c r="AW3573" s="126" t="s">
        <v>5826</v>
      </c>
      <c r="AX3573" s="126" t="s">
        <v>5827</v>
      </c>
      <c r="AY3573" s="126" t="s">
        <v>5826</v>
      </c>
      <c r="AZ3573" s="126" t="s">
        <v>5827</v>
      </c>
      <c r="BA3573" s="126" t="str">
        <f t="shared" si="515"/>
        <v>RX2</v>
      </c>
    </row>
    <row r="3574" spans="48:53" hidden="1" x14ac:dyDescent="0.2">
      <c r="AV3574" s="115" t="str">
        <f t="shared" si="514"/>
        <v>RX2H &amp; ROTHER SMHT (CS)</v>
      </c>
      <c r="AW3574" s="126" t="s">
        <v>6068</v>
      </c>
      <c r="AX3574" s="126" t="s">
        <v>6069</v>
      </c>
      <c r="AY3574" s="126" t="s">
        <v>6068</v>
      </c>
      <c r="AZ3574" s="126" t="s">
        <v>6069</v>
      </c>
      <c r="BA3574" s="126" t="str">
        <f t="shared" si="515"/>
        <v>RX2</v>
      </c>
    </row>
    <row r="3575" spans="48:53" hidden="1" x14ac:dyDescent="0.2">
      <c r="AV3575" s="115" t="str">
        <f t="shared" si="514"/>
        <v>RX2H &amp; ROTHER SMHT (MA)</v>
      </c>
      <c r="AW3575" s="126" t="s">
        <v>6082</v>
      </c>
      <c r="AX3575" s="126" t="s">
        <v>6083</v>
      </c>
      <c r="AY3575" s="126" t="s">
        <v>6082</v>
      </c>
      <c r="AZ3575" s="126" t="s">
        <v>6083</v>
      </c>
      <c r="BA3575" s="126" t="str">
        <f t="shared" si="515"/>
        <v>RX2</v>
      </c>
    </row>
    <row r="3576" spans="48:53" hidden="1" x14ac:dyDescent="0.2">
      <c r="AV3576" s="115" t="str">
        <f t="shared" si="514"/>
        <v>RX2H &amp; ROTHER SMHT (RMB)</v>
      </c>
      <c r="AW3576" s="126" t="s">
        <v>6062</v>
      </c>
      <c r="AX3576" s="126" t="s">
        <v>6063</v>
      </c>
      <c r="AY3576" s="126" t="s">
        <v>6062</v>
      </c>
      <c r="AZ3576" s="126" t="s">
        <v>6063</v>
      </c>
      <c r="BA3576" s="126" t="str">
        <f t="shared" si="515"/>
        <v>RX2</v>
      </c>
    </row>
    <row r="3577" spans="48:53" hidden="1" x14ac:dyDescent="0.2">
      <c r="AV3577" s="115" t="str">
        <f t="shared" ref="AV3577:AV3640" si="516">CONCATENATE(LEFT(AW3577, 3),AX3577)</f>
        <v>RX2H &amp; ROTHER SMHT (RS)</v>
      </c>
      <c r="AW3577" s="126" t="s">
        <v>6080</v>
      </c>
      <c r="AX3577" s="126" t="s">
        <v>6081</v>
      </c>
      <c r="AY3577" s="126" t="s">
        <v>6080</v>
      </c>
      <c r="AZ3577" s="126" t="s">
        <v>6081</v>
      </c>
      <c r="BA3577" s="126" t="str">
        <f t="shared" ref="BA3577:BA3640" si="517">LEFT(AY3577,3)</f>
        <v>RX2</v>
      </c>
    </row>
    <row r="3578" spans="48:53" hidden="1" x14ac:dyDescent="0.2">
      <c r="AV3578" s="115" t="str">
        <f t="shared" si="516"/>
        <v>RX2H &amp; ROTHER SMHT (SA)</v>
      </c>
      <c r="AW3578" s="126" t="s">
        <v>6064</v>
      </c>
      <c r="AX3578" s="126" t="s">
        <v>6065</v>
      </c>
      <c r="AY3578" s="126" t="s">
        <v>6064</v>
      </c>
      <c r="AZ3578" s="126" t="s">
        <v>6065</v>
      </c>
      <c r="BA3578" s="126" t="str">
        <f t="shared" si="517"/>
        <v>RX2</v>
      </c>
    </row>
    <row r="3579" spans="48:53" hidden="1" x14ac:dyDescent="0.2">
      <c r="AV3579" s="115" t="str">
        <f t="shared" si="516"/>
        <v>RX2H &amp; ROTHER SMHT (SM)</v>
      </c>
      <c r="AW3579" s="126" t="s">
        <v>6066</v>
      </c>
      <c r="AX3579" s="126" t="s">
        <v>6067</v>
      </c>
      <c r="AY3579" s="126" t="s">
        <v>6066</v>
      </c>
      <c r="AZ3579" s="126" t="s">
        <v>6067</v>
      </c>
      <c r="BA3579" s="126" t="str">
        <f t="shared" si="517"/>
        <v>RX2</v>
      </c>
    </row>
    <row r="3580" spans="48:53" hidden="1" x14ac:dyDescent="0.2">
      <c r="AV3580" s="115" t="str">
        <f t="shared" si="516"/>
        <v>RX2H &amp; ROTHER SMHT (SV)</v>
      </c>
      <c r="AW3580" s="126" t="s">
        <v>6084</v>
      </c>
      <c r="AX3580" s="126" t="s">
        <v>6085</v>
      </c>
      <c r="AY3580" s="126" t="s">
        <v>6084</v>
      </c>
      <c r="AZ3580" s="126" t="s">
        <v>6085</v>
      </c>
      <c r="BA3580" s="126" t="str">
        <f t="shared" si="517"/>
        <v>RX2</v>
      </c>
    </row>
    <row r="3581" spans="48:53" hidden="1" x14ac:dyDescent="0.2">
      <c r="AV3581" s="115" t="str">
        <f t="shared" si="516"/>
        <v>RX2HAILSHAM &amp; EASTBOURNE EIS</v>
      </c>
      <c r="AW3581" s="126" t="s">
        <v>5947</v>
      </c>
      <c r="AX3581" s="126" t="s">
        <v>5948</v>
      </c>
      <c r="AY3581" s="126" t="s">
        <v>5947</v>
      </c>
      <c r="AZ3581" s="126" t="s">
        <v>5948</v>
      </c>
      <c r="BA3581" s="126" t="str">
        <f t="shared" si="517"/>
        <v>RX2</v>
      </c>
    </row>
    <row r="3582" spans="48:53" hidden="1" x14ac:dyDescent="0.2">
      <c r="AV3582" s="115" t="str">
        <f t="shared" si="516"/>
        <v>RX2HASTINGS &amp; ROTHER EIS</v>
      </c>
      <c r="AW3582" s="126" t="s">
        <v>6109</v>
      </c>
      <c r="AX3582" s="126" t="s">
        <v>6110</v>
      </c>
      <c r="AY3582" s="126" t="s">
        <v>6109</v>
      </c>
      <c r="AZ3582" s="126" t="s">
        <v>6110</v>
      </c>
      <c r="BA3582" s="126" t="str">
        <f t="shared" si="517"/>
        <v>RX2</v>
      </c>
    </row>
    <row r="3583" spans="48:53" hidden="1" x14ac:dyDescent="0.2">
      <c r="AV3583" s="115" t="str">
        <f t="shared" si="516"/>
        <v>RX2HASTINGS &amp; ROTHER OP (CS)</v>
      </c>
      <c r="AW3583" s="126" t="s">
        <v>5890</v>
      </c>
      <c r="AX3583" s="126" t="s">
        <v>5891</v>
      </c>
      <c r="AY3583" s="126" t="s">
        <v>5890</v>
      </c>
      <c r="AZ3583" s="126" t="s">
        <v>5891</v>
      </c>
      <c r="BA3583" s="126" t="str">
        <f t="shared" si="517"/>
        <v>RX2</v>
      </c>
    </row>
    <row r="3584" spans="48:53" hidden="1" x14ac:dyDescent="0.2">
      <c r="AV3584" s="115" t="str">
        <f t="shared" si="516"/>
        <v>RX2HASTINGS &amp; ROTHER OP (IKM)</v>
      </c>
      <c r="AW3584" s="126" t="s">
        <v>5886</v>
      </c>
      <c r="AX3584" s="126" t="s">
        <v>5887</v>
      </c>
      <c r="AY3584" s="126" t="s">
        <v>5886</v>
      </c>
      <c r="AZ3584" s="126" t="s">
        <v>5887</v>
      </c>
      <c r="BA3584" s="126" t="str">
        <f t="shared" si="517"/>
        <v>RX2</v>
      </c>
    </row>
    <row r="3585" spans="48:53" hidden="1" x14ac:dyDescent="0.2">
      <c r="AV3585" s="115" t="str">
        <f t="shared" si="516"/>
        <v>RX2HASTINGS &amp; ROTHER SMS</v>
      </c>
      <c r="AW3585" s="126" t="s">
        <v>6056</v>
      </c>
      <c r="AX3585" s="126" t="s">
        <v>6057</v>
      </c>
      <c r="AY3585" s="126" t="s">
        <v>6056</v>
      </c>
      <c r="AZ3585" s="126" t="s">
        <v>6057</v>
      </c>
      <c r="BA3585" s="126" t="str">
        <f t="shared" si="517"/>
        <v>RX2</v>
      </c>
    </row>
    <row r="3586" spans="48:53" hidden="1" x14ac:dyDescent="0.2">
      <c r="AV3586" s="115" t="str">
        <f t="shared" si="516"/>
        <v>RX2HASTINGS AND ROTHER LDS</v>
      </c>
      <c r="AW3586" s="126" t="s">
        <v>5884</v>
      </c>
      <c r="AX3586" s="126" t="s">
        <v>5885</v>
      </c>
      <c r="AY3586" s="126" t="s">
        <v>5884</v>
      </c>
      <c r="AZ3586" s="126" t="s">
        <v>5885</v>
      </c>
      <c r="BA3586" s="126" t="str">
        <f t="shared" si="517"/>
        <v>RX2</v>
      </c>
    </row>
    <row r="3587" spans="48:53" hidden="1" x14ac:dyDescent="0.2">
      <c r="AV3587" s="115" t="str">
        <f t="shared" si="516"/>
        <v>RX2HASTINGS DEMENTIA</v>
      </c>
      <c r="AW3587" s="126" t="s">
        <v>5888</v>
      </c>
      <c r="AX3587" s="126" t="s">
        <v>5889</v>
      </c>
      <c r="AY3587" s="126" t="s">
        <v>5888</v>
      </c>
      <c r="AZ3587" s="126" t="s">
        <v>5889</v>
      </c>
      <c r="BA3587" s="126" t="str">
        <f t="shared" si="517"/>
        <v>RX2</v>
      </c>
    </row>
    <row r="3588" spans="48:53" hidden="1" x14ac:dyDescent="0.2">
      <c r="AV3588" s="115" t="str">
        <f t="shared" si="516"/>
        <v>RX2HAVEN WARD</v>
      </c>
      <c r="AW3588" s="126" t="s">
        <v>5814</v>
      </c>
      <c r="AX3588" s="126" t="s">
        <v>5815</v>
      </c>
      <c r="AY3588" s="126" t="s">
        <v>5814</v>
      </c>
      <c r="AZ3588" s="126" t="s">
        <v>5815</v>
      </c>
      <c r="BA3588" s="126" t="str">
        <f t="shared" si="517"/>
        <v>RX2</v>
      </c>
    </row>
    <row r="3589" spans="48:53" hidden="1" x14ac:dyDescent="0.2">
      <c r="AV3589" s="115" t="str">
        <f t="shared" si="516"/>
        <v>RX2HEATHFIELD WARD</v>
      </c>
      <c r="AW3589" s="126" t="s">
        <v>5896</v>
      </c>
      <c r="AX3589" s="126" t="s">
        <v>5897</v>
      </c>
      <c r="AY3589" s="126" t="s">
        <v>5896</v>
      </c>
      <c r="AZ3589" s="126" t="s">
        <v>5897</v>
      </c>
      <c r="BA3589" s="126" t="str">
        <f t="shared" si="517"/>
        <v>RX2</v>
      </c>
    </row>
    <row r="3590" spans="48:53" hidden="1" x14ac:dyDescent="0.2">
      <c r="AV3590" s="115" t="str">
        <f t="shared" si="516"/>
        <v>RX2HIGHMORE</v>
      </c>
      <c r="AW3590" s="126" t="s">
        <v>6122</v>
      </c>
      <c r="AX3590" s="126" t="s">
        <v>6123</v>
      </c>
      <c r="AY3590" s="126" t="s">
        <v>6122</v>
      </c>
      <c r="AZ3590" s="126" t="s">
        <v>6123</v>
      </c>
      <c r="BA3590" s="126" t="str">
        <f t="shared" si="517"/>
        <v>RX2</v>
      </c>
    </row>
    <row r="3591" spans="48:53" hidden="1" x14ac:dyDescent="0.2">
      <c r="AV3591" s="115" t="str">
        <f t="shared" si="516"/>
        <v>RX2HOMEFIELD PLACE</v>
      </c>
      <c r="AW3591" s="126" t="s">
        <v>6124</v>
      </c>
      <c r="AX3591" s="126" t="s">
        <v>6125</v>
      </c>
      <c r="AY3591" s="126" t="s">
        <v>6124</v>
      </c>
      <c r="AZ3591" s="126" t="s">
        <v>6125</v>
      </c>
      <c r="BA3591" s="126" t="str">
        <f t="shared" si="517"/>
        <v>RX2</v>
      </c>
    </row>
    <row r="3592" spans="48:53" hidden="1" x14ac:dyDescent="0.2">
      <c r="AV3592" s="115" t="str">
        <f t="shared" si="516"/>
        <v>RX2HOMEOPATHIC HOSPITAL</v>
      </c>
      <c r="AW3592" s="126" t="s">
        <v>6250</v>
      </c>
      <c r="AX3592" s="126" t="s">
        <v>6251</v>
      </c>
      <c r="AY3592" s="126" t="s">
        <v>6250</v>
      </c>
      <c r="AZ3592" s="126" t="s">
        <v>6251</v>
      </c>
      <c r="BA3592" s="126" t="str">
        <f t="shared" si="517"/>
        <v>RX2</v>
      </c>
    </row>
    <row r="3593" spans="48:53" hidden="1" x14ac:dyDescent="0.2">
      <c r="AV3593" s="115" t="str">
        <f t="shared" si="516"/>
        <v>RX2HOMESTEAD</v>
      </c>
      <c r="AW3593" s="126" t="s">
        <v>6158</v>
      </c>
      <c r="AX3593" s="126" t="s">
        <v>6159</v>
      </c>
      <c r="AY3593" s="126" t="s">
        <v>6158</v>
      </c>
      <c r="AZ3593" s="126" t="s">
        <v>6159</v>
      </c>
      <c r="BA3593" s="126" t="str">
        <f t="shared" si="517"/>
        <v>RX2</v>
      </c>
    </row>
    <row r="3594" spans="48:53" hidden="1" x14ac:dyDescent="0.2">
      <c r="AV3594" s="115" t="str">
        <f t="shared" si="516"/>
        <v>RX2HORSHAM HOSPITAL</v>
      </c>
      <c r="AW3594" s="126" t="s">
        <v>6078</v>
      </c>
      <c r="AX3594" s="126" t="s">
        <v>2826</v>
      </c>
      <c r="AY3594" s="126" t="s">
        <v>6078</v>
      </c>
      <c r="AZ3594" s="126" t="s">
        <v>2826</v>
      </c>
      <c r="BA3594" s="126" t="str">
        <f t="shared" si="517"/>
        <v>RX2</v>
      </c>
    </row>
    <row r="3595" spans="48:53" hidden="1" x14ac:dyDescent="0.2">
      <c r="AV3595" s="115" t="str">
        <f t="shared" si="516"/>
        <v>RX2HORTICULTURE REHABILITATION UNIT</v>
      </c>
      <c r="AW3595" s="126" t="s">
        <v>6150</v>
      </c>
      <c r="AX3595" s="126" t="s">
        <v>6151</v>
      </c>
      <c r="AY3595" s="126" t="s">
        <v>6150</v>
      </c>
      <c r="AZ3595" s="126" t="s">
        <v>6151</v>
      </c>
      <c r="BA3595" s="126" t="str">
        <f t="shared" si="517"/>
        <v>RX2</v>
      </c>
    </row>
    <row r="3596" spans="48:53" hidden="1" x14ac:dyDescent="0.2">
      <c r="AV3596" s="115" t="str">
        <f t="shared" si="516"/>
        <v>RX2HW, L&amp;H ATS DEMENTIA (AK)</v>
      </c>
      <c r="AW3596" s="126" t="s">
        <v>5912</v>
      </c>
      <c r="AX3596" s="126" t="s">
        <v>5913</v>
      </c>
      <c r="AY3596" s="126" t="s">
        <v>5912</v>
      </c>
      <c r="AZ3596" s="126" t="s">
        <v>5913</v>
      </c>
      <c r="BA3596" s="126" t="str">
        <f t="shared" si="517"/>
        <v>RX2</v>
      </c>
    </row>
    <row r="3597" spans="48:53" hidden="1" x14ac:dyDescent="0.2">
      <c r="AV3597" s="115" t="str">
        <f t="shared" si="516"/>
        <v>RX2HW, L&amp;H ATS DEMENTIA (NT)</v>
      </c>
      <c r="AW3597" s="126" t="s">
        <v>5916</v>
      </c>
      <c r="AX3597" s="126" t="s">
        <v>5917</v>
      </c>
      <c r="AY3597" s="126" t="s">
        <v>5916</v>
      </c>
      <c r="AZ3597" s="126" t="s">
        <v>5917</v>
      </c>
      <c r="BA3597" s="126" t="str">
        <f t="shared" si="517"/>
        <v>RX2</v>
      </c>
    </row>
    <row r="3598" spans="48:53" hidden="1" x14ac:dyDescent="0.2">
      <c r="AV3598" s="115" t="str">
        <f t="shared" si="516"/>
        <v>RX2HW, L&amp;H ATS FUNCTIONAL (AK)</v>
      </c>
      <c r="AW3598" s="126" t="s">
        <v>5914</v>
      </c>
      <c r="AX3598" s="126" t="s">
        <v>5915</v>
      </c>
      <c r="AY3598" s="126" t="s">
        <v>5914</v>
      </c>
      <c r="AZ3598" s="126" t="s">
        <v>5915</v>
      </c>
      <c r="BA3598" s="126" t="str">
        <f t="shared" si="517"/>
        <v>RX2</v>
      </c>
    </row>
    <row r="3599" spans="48:53" hidden="1" x14ac:dyDescent="0.2">
      <c r="AV3599" s="115" t="str">
        <f t="shared" si="516"/>
        <v>RX2HW, L&amp;H ATS FUNCTIONAL (MP)</v>
      </c>
      <c r="AW3599" s="126" t="s">
        <v>5939</v>
      </c>
      <c r="AX3599" s="126" t="s">
        <v>5940</v>
      </c>
      <c r="AY3599" s="126" t="s">
        <v>5939</v>
      </c>
      <c r="AZ3599" s="126" t="s">
        <v>5940</v>
      </c>
      <c r="BA3599" s="126" t="str">
        <f t="shared" si="517"/>
        <v>RX2</v>
      </c>
    </row>
    <row r="3600" spans="48:53" hidden="1" x14ac:dyDescent="0.2">
      <c r="AV3600" s="115" t="str">
        <f t="shared" si="516"/>
        <v>RX2HW, L&amp;H ATS FUNCTIONAL (SA)</v>
      </c>
      <c r="AW3600" s="126" t="s">
        <v>5941</v>
      </c>
      <c r="AX3600" s="126" t="s">
        <v>5942</v>
      </c>
      <c r="AY3600" s="126" t="s">
        <v>5941</v>
      </c>
      <c r="AZ3600" s="126" t="s">
        <v>5942</v>
      </c>
      <c r="BA3600" s="126" t="str">
        <f t="shared" si="517"/>
        <v>RX2</v>
      </c>
    </row>
    <row r="3601" spans="48:53" hidden="1" x14ac:dyDescent="0.2">
      <c r="AV3601" s="115" t="str">
        <f t="shared" si="516"/>
        <v>RX2HW, L&amp;H ATS FUNCTIONAL (SO)</v>
      </c>
      <c r="AW3601" s="126" t="s">
        <v>5949</v>
      </c>
      <c r="AX3601" s="126" t="s">
        <v>5950</v>
      </c>
      <c r="AY3601" s="126" t="s">
        <v>5949</v>
      </c>
      <c r="AZ3601" s="126" t="s">
        <v>5950</v>
      </c>
      <c r="BA3601" s="126" t="str">
        <f t="shared" si="517"/>
        <v>RX2</v>
      </c>
    </row>
    <row r="3602" spans="48:53" hidden="1" x14ac:dyDescent="0.2">
      <c r="AV3602" s="115" t="str">
        <f t="shared" si="516"/>
        <v>RX2HW,L&amp;H ATS FUNCTIONAL(NT)</v>
      </c>
      <c r="AW3602" s="126" t="s">
        <v>6098</v>
      </c>
      <c r="AX3602" s="126" t="s">
        <v>6099</v>
      </c>
      <c r="AY3602" s="126" t="s">
        <v>6098</v>
      </c>
      <c r="AZ3602" s="126" t="s">
        <v>6099</v>
      </c>
      <c r="BA3602" s="126" t="str">
        <f t="shared" si="517"/>
        <v>RX2</v>
      </c>
    </row>
    <row r="3603" spans="48:53" hidden="1" x14ac:dyDescent="0.2">
      <c r="AV3603" s="115" t="str">
        <f t="shared" si="516"/>
        <v>RX2ICS QUEENS PARK VILLAS</v>
      </c>
      <c r="AW3603" s="126" t="s">
        <v>6221</v>
      </c>
      <c r="AX3603" s="126" t="s">
        <v>2870</v>
      </c>
      <c r="AY3603" s="126" t="s">
        <v>6221</v>
      </c>
      <c r="AZ3603" s="126" t="s">
        <v>2870</v>
      </c>
      <c r="BA3603" s="126" t="str">
        <f t="shared" si="517"/>
        <v>RX2</v>
      </c>
    </row>
    <row r="3604" spans="48:53" hidden="1" x14ac:dyDescent="0.2">
      <c r="AV3604" s="115" t="str">
        <f t="shared" si="516"/>
        <v>RX2IRIS WARD</v>
      </c>
      <c r="AW3604" s="126" t="s">
        <v>6005</v>
      </c>
      <c r="AX3604" s="126" t="s">
        <v>6006</v>
      </c>
      <c r="AY3604" s="126" t="s">
        <v>6005</v>
      </c>
      <c r="AZ3604" s="126" t="s">
        <v>6006</v>
      </c>
      <c r="BA3604" s="126" t="str">
        <f t="shared" si="517"/>
        <v>RX2</v>
      </c>
    </row>
    <row r="3605" spans="48:53" hidden="1" x14ac:dyDescent="0.2">
      <c r="AV3605" s="115" t="str">
        <f t="shared" si="516"/>
        <v>RX2KENT AND CANTERBURY HOSPITAL</v>
      </c>
      <c r="AW3605" s="126" t="s">
        <v>6228</v>
      </c>
      <c r="AX3605" s="126" t="s">
        <v>6229</v>
      </c>
      <c r="AY3605" s="126" t="s">
        <v>6228</v>
      </c>
      <c r="AZ3605" s="126" t="s">
        <v>6229</v>
      </c>
      <c r="BA3605" s="126" t="str">
        <f t="shared" si="517"/>
        <v>RX2</v>
      </c>
    </row>
    <row r="3606" spans="48:53" hidden="1" x14ac:dyDescent="0.2">
      <c r="AV3606" s="115" t="str">
        <f t="shared" si="516"/>
        <v>RX2LANGLEY GREEN HOSPITAL</v>
      </c>
      <c r="AW3606" s="126" t="s">
        <v>6192</v>
      </c>
      <c r="AX3606" s="126" t="s">
        <v>6193</v>
      </c>
      <c r="AY3606" s="126" t="s">
        <v>6192</v>
      </c>
      <c r="AZ3606" s="126" t="s">
        <v>6193</v>
      </c>
      <c r="BA3606" s="126" t="str">
        <f t="shared" si="517"/>
        <v>RX2</v>
      </c>
    </row>
    <row r="3607" spans="48:53" hidden="1" x14ac:dyDescent="0.2">
      <c r="AV3607" s="115" t="str">
        <f t="shared" si="516"/>
        <v>RX2LARCHWOOD CHILDRENS UNIT</v>
      </c>
      <c r="AW3607" s="126" t="s">
        <v>5955</v>
      </c>
      <c r="AX3607" s="126" t="s">
        <v>5956</v>
      </c>
      <c r="AY3607" s="126" t="s">
        <v>5955</v>
      </c>
      <c r="AZ3607" s="126" t="s">
        <v>5956</v>
      </c>
      <c r="BA3607" s="126" t="str">
        <f t="shared" si="517"/>
        <v>RX2</v>
      </c>
    </row>
    <row r="3608" spans="48:53" hidden="1" x14ac:dyDescent="0.2">
      <c r="AV3608" s="115" t="str">
        <f t="shared" si="516"/>
        <v>RX2LEWES &amp; WEALDEN LDS</v>
      </c>
      <c r="AW3608" s="126" t="s">
        <v>5910</v>
      </c>
      <c r="AX3608" s="126" t="s">
        <v>5911</v>
      </c>
      <c r="AY3608" s="126" t="s">
        <v>5910</v>
      </c>
      <c r="AZ3608" s="126" t="s">
        <v>5911</v>
      </c>
      <c r="BA3608" s="126" t="str">
        <f t="shared" si="517"/>
        <v>RX2</v>
      </c>
    </row>
    <row r="3609" spans="48:53" hidden="1" x14ac:dyDescent="0.2">
      <c r="AV3609" s="115" t="str">
        <f t="shared" si="516"/>
        <v>RX2LEWES VICTORIA HOSPITAL</v>
      </c>
      <c r="AW3609" s="126" t="s">
        <v>6170</v>
      </c>
      <c r="AX3609" s="126" t="s">
        <v>6171</v>
      </c>
      <c r="AY3609" s="126" t="s">
        <v>6170</v>
      </c>
      <c r="AZ3609" s="126" t="s">
        <v>6171</v>
      </c>
      <c r="BA3609" s="126" t="str">
        <f t="shared" si="517"/>
        <v>RX2</v>
      </c>
    </row>
    <row r="3610" spans="48:53" hidden="1" x14ac:dyDescent="0.2">
      <c r="AV3610" s="115" t="str">
        <f t="shared" si="516"/>
        <v>RX2LILAC WARD</v>
      </c>
      <c r="AW3610" s="126" t="s">
        <v>6115</v>
      </c>
      <c r="AX3610" s="126" t="s">
        <v>6116</v>
      </c>
      <c r="AY3610" s="126" t="s">
        <v>6115</v>
      </c>
      <c r="AZ3610" s="126" t="s">
        <v>6116</v>
      </c>
      <c r="BA3610" s="126" t="str">
        <f t="shared" si="517"/>
        <v>RX2</v>
      </c>
    </row>
    <row r="3611" spans="48:53" hidden="1" x14ac:dyDescent="0.2">
      <c r="AV3611" s="115" t="str">
        <f t="shared" si="516"/>
        <v>RX2LINWOOD</v>
      </c>
      <c r="AW3611" s="126" t="s">
        <v>5957</v>
      </c>
      <c r="AX3611" s="126" t="s">
        <v>5958</v>
      </c>
      <c r="AY3611" s="126" t="s">
        <v>5957</v>
      </c>
      <c r="AZ3611" s="126" t="s">
        <v>5958</v>
      </c>
      <c r="BA3611" s="126" t="str">
        <f t="shared" si="517"/>
        <v>RX2</v>
      </c>
    </row>
    <row r="3612" spans="48:53" hidden="1" x14ac:dyDescent="0.2">
      <c r="AV3612" s="115" t="str">
        <f t="shared" si="516"/>
        <v>RX2LITTLECOTE CHILDRENS HOME</v>
      </c>
      <c r="AW3612" s="126" t="s">
        <v>6132</v>
      </c>
      <c r="AX3612" s="126" t="s">
        <v>6133</v>
      </c>
      <c r="AY3612" s="126" t="s">
        <v>6132</v>
      </c>
      <c r="AZ3612" s="126" t="s">
        <v>6133</v>
      </c>
      <c r="BA3612" s="126" t="str">
        <f t="shared" si="517"/>
        <v>RX2</v>
      </c>
    </row>
    <row r="3613" spans="48:53" hidden="1" x14ac:dyDescent="0.2">
      <c r="AV3613" s="115" t="str">
        <f t="shared" si="516"/>
        <v>RX2MARTINS FARM</v>
      </c>
      <c r="AW3613" s="126" t="s">
        <v>5860</v>
      </c>
      <c r="AX3613" s="126" t="s">
        <v>5861</v>
      </c>
      <c r="AY3613" s="126" t="s">
        <v>5860</v>
      </c>
      <c r="AZ3613" s="126" t="s">
        <v>5861</v>
      </c>
      <c r="BA3613" s="126" t="str">
        <f t="shared" si="517"/>
        <v>RX2</v>
      </c>
    </row>
    <row r="3614" spans="48:53" hidden="1" x14ac:dyDescent="0.2">
      <c r="AV3614" s="115" t="str">
        <f t="shared" si="516"/>
        <v>RX2MAYFIELD PLACE</v>
      </c>
      <c r="AW3614" s="126" t="s">
        <v>6160</v>
      </c>
      <c r="AX3614" s="126" t="s">
        <v>6161</v>
      </c>
      <c r="AY3614" s="126" t="s">
        <v>6160</v>
      </c>
      <c r="AZ3614" s="126" t="s">
        <v>6161</v>
      </c>
      <c r="BA3614" s="126" t="str">
        <f t="shared" si="517"/>
        <v>RX2</v>
      </c>
    </row>
    <row r="3615" spans="48:53" hidden="1" x14ac:dyDescent="0.2">
      <c r="AV3615" s="115" t="str">
        <f t="shared" si="516"/>
        <v>RX2MEADOWFIELD</v>
      </c>
      <c r="AW3615" s="126" t="s">
        <v>5985</v>
      </c>
      <c r="AX3615" s="126" t="s">
        <v>5986</v>
      </c>
      <c r="AY3615" s="126" t="s">
        <v>5985</v>
      </c>
      <c r="AZ3615" s="126" t="s">
        <v>5986</v>
      </c>
      <c r="BA3615" s="126" t="str">
        <f t="shared" si="517"/>
        <v>RX2</v>
      </c>
    </row>
    <row r="3616" spans="48:53" hidden="1" x14ac:dyDescent="0.2">
      <c r="AV3616" s="115" t="str">
        <f t="shared" si="516"/>
        <v>RX2MENTAL HEALTH BLOCK, HORSHAM HOSPITAL</v>
      </c>
      <c r="AW3616" s="126" t="s">
        <v>5902</v>
      </c>
      <c r="AX3616" s="126" t="s">
        <v>5903</v>
      </c>
      <c r="AY3616" s="126" t="s">
        <v>5902</v>
      </c>
      <c r="AZ3616" s="126" t="s">
        <v>5903</v>
      </c>
      <c r="BA3616" s="126" t="str">
        <f t="shared" si="517"/>
        <v>RX2</v>
      </c>
    </row>
    <row r="3617" spans="48:53" hidden="1" x14ac:dyDescent="0.2">
      <c r="AV3617" s="115" t="str">
        <f t="shared" si="516"/>
        <v>RX2MERIDIAN WARD</v>
      </c>
      <c r="AW3617" s="126" t="s">
        <v>5818</v>
      </c>
      <c r="AX3617" s="126" t="s">
        <v>5819</v>
      </c>
      <c r="AY3617" s="126" t="s">
        <v>5818</v>
      </c>
      <c r="AZ3617" s="126" t="s">
        <v>5819</v>
      </c>
      <c r="BA3617" s="126" t="str">
        <f t="shared" si="517"/>
        <v>RX2</v>
      </c>
    </row>
    <row r="3618" spans="48:53" hidden="1" x14ac:dyDescent="0.2">
      <c r="AV3618" s="115" t="str">
        <f t="shared" si="516"/>
        <v>RX2MID SUSSEX - LWWDT</v>
      </c>
      <c r="AW3618" s="126" t="s">
        <v>5993</v>
      </c>
      <c r="AX3618" s="126" t="s">
        <v>5994</v>
      </c>
      <c r="AY3618" s="126" t="s">
        <v>5993</v>
      </c>
      <c r="AZ3618" s="126" t="s">
        <v>5994</v>
      </c>
      <c r="BA3618" s="126" t="str">
        <f t="shared" si="517"/>
        <v>RX2</v>
      </c>
    </row>
    <row r="3619" spans="48:53" hidden="1" x14ac:dyDescent="0.2">
      <c r="AV3619" s="115" t="str">
        <f t="shared" si="516"/>
        <v>RX2MID SUSSEX ATC (PJ)</v>
      </c>
      <c r="AW3619" s="126" t="s">
        <v>5997</v>
      </c>
      <c r="AX3619" s="126" t="s">
        <v>5998</v>
      </c>
      <c r="AY3619" s="126" t="s">
        <v>5997</v>
      </c>
      <c r="AZ3619" s="126" t="s">
        <v>5998</v>
      </c>
      <c r="BA3619" s="126" t="str">
        <f t="shared" si="517"/>
        <v>RX2</v>
      </c>
    </row>
    <row r="3620" spans="48:53" hidden="1" x14ac:dyDescent="0.2">
      <c r="AV3620" s="115" t="str">
        <f t="shared" si="516"/>
        <v>RX2MID SUSSEX ATC (SE)</v>
      </c>
      <c r="AW3620" s="126" t="s">
        <v>5995</v>
      </c>
      <c r="AX3620" s="126" t="s">
        <v>5996</v>
      </c>
      <c r="AY3620" s="126" t="s">
        <v>5995</v>
      </c>
      <c r="AZ3620" s="126" t="s">
        <v>5996</v>
      </c>
      <c r="BA3620" s="126" t="str">
        <f t="shared" si="517"/>
        <v>RX2</v>
      </c>
    </row>
    <row r="3621" spans="48:53" hidden="1" x14ac:dyDescent="0.2">
      <c r="AV3621" s="115" t="str">
        <f t="shared" si="516"/>
        <v>RX2MIDHURST COMMUNITY HOSPITAL</v>
      </c>
      <c r="AW3621" s="126" t="s">
        <v>5936</v>
      </c>
      <c r="AX3621" s="126" t="s">
        <v>2816</v>
      </c>
      <c r="AY3621" s="126" t="s">
        <v>5936</v>
      </c>
      <c r="AZ3621" s="126" t="s">
        <v>2816</v>
      </c>
      <c r="BA3621" s="126" t="str">
        <f t="shared" si="517"/>
        <v>RX2</v>
      </c>
    </row>
    <row r="3622" spans="48:53" hidden="1" x14ac:dyDescent="0.2">
      <c r="AV3622" s="115" t="str">
        <f t="shared" si="516"/>
        <v>RX2MILL VIEW HOSPITAL</v>
      </c>
      <c r="AW3622" s="126" t="s">
        <v>5830</v>
      </c>
      <c r="AX3622" s="126" t="s">
        <v>2860</v>
      </c>
      <c r="AY3622" s="126" t="s">
        <v>5830</v>
      </c>
      <c r="AZ3622" s="126" t="s">
        <v>2860</v>
      </c>
      <c r="BA3622" s="126" t="str">
        <f t="shared" si="517"/>
        <v>RX2</v>
      </c>
    </row>
    <row r="3623" spans="48:53" hidden="1" x14ac:dyDescent="0.2">
      <c r="AV3623" s="115" t="str">
        <f t="shared" si="516"/>
        <v>RX2MILTON GRANGE</v>
      </c>
      <c r="AW3623" s="126" t="s">
        <v>6134</v>
      </c>
      <c r="AX3623" s="126" t="s">
        <v>6135</v>
      </c>
      <c r="AY3623" s="126" t="s">
        <v>6134</v>
      </c>
      <c r="AZ3623" s="126" t="s">
        <v>6135</v>
      </c>
      <c r="BA3623" s="126" t="str">
        <f t="shared" si="517"/>
        <v>RX2</v>
      </c>
    </row>
    <row r="3624" spans="48:53" hidden="1" x14ac:dyDescent="0.2">
      <c r="AV3624" s="115" t="str">
        <f t="shared" si="516"/>
        <v>RX2MINSTRELS GALLERY</v>
      </c>
      <c r="AW3624" s="126" t="s">
        <v>6032</v>
      </c>
      <c r="AX3624" s="126" t="s">
        <v>6033</v>
      </c>
      <c r="AY3624" s="126" t="s">
        <v>6032</v>
      </c>
      <c r="AZ3624" s="126" t="s">
        <v>6033</v>
      </c>
      <c r="BA3624" s="126" t="str">
        <f t="shared" si="517"/>
        <v>RX2</v>
      </c>
    </row>
    <row r="3625" spans="48:53" hidden="1" x14ac:dyDescent="0.2">
      <c r="AV3625" s="115" t="str">
        <f t="shared" si="516"/>
        <v>RX2MOAT CROFT</v>
      </c>
      <c r="AW3625" s="126" t="s">
        <v>6138</v>
      </c>
      <c r="AX3625" s="126" t="s">
        <v>6139</v>
      </c>
      <c r="AY3625" s="126" t="s">
        <v>6138</v>
      </c>
      <c r="AZ3625" s="126" t="s">
        <v>6139</v>
      </c>
      <c r="BA3625" s="126" t="str">
        <f t="shared" si="517"/>
        <v>RX2</v>
      </c>
    </row>
    <row r="3626" spans="48:53" hidden="1" x14ac:dyDescent="0.2">
      <c r="AV3626" s="115" t="str">
        <f t="shared" si="516"/>
        <v>RX2MORTUARY</v>
      </c>
      <c r="AW3626" s="126" t="s">
        <v>6074</v>
      </c>
      <c r="AX3626" s="126" t="s">
        <v>6075</v>
      </c>
      <c r="AY3626" s="126" t="s">
        <v>6074</v>
      </c>
      <c r="AZ3626" s="126" t="s">
        <v>6075</v>
      </c>
      <c r="BA3626" s="126" t="str">
        <f t="shared" si="517"/>
        <v>RX2</v>
      </c>
    </row>
    <row r="3627" spans="48:53" hidden="1" x14ac:dyDescent="0.2">
      <c r="AV3627" s="115" t="str">
        <f t="shared" si="516"/>
        <v>RX2MOUNT DENYS</v>
      </c>
      <c r="AW3627" s="126" t="s">
        <v>6185</v>
      </c>
      <c r="AX3627" s="126" t="s">
        <v>6186</v>
      </c>
      <c r="AY3627" s="126" t="s">
        <v>6185</v>
      </c>
      <c r="AZ3627" s="126" t="s">
        <v>6186</v>
      </c>
      <c r="BA3627" s="126" t="str">
        <f t="shared" si="517"/>
        <v>RX2</v>
      </c>
    </row>
    <row r="3628" spans="48:53" hidden="1" x14ac:dyDescent="0.2">
      <c r="AV3628" s="115" t="str">
        <f t="shared" si="516"/>
        <v>RX2NEVILL HOSPITAL</v>
      </c>
      <c r="AW3628" s="126" t="s">
        <v>5831</v>
      </c>
      <c r="AX3628" s="126" t="s">
        <v>2864</v>
      </c>
      <c r="AY3628" s="126" t="s">
        <v>5831</v>
      </c>
      <c r="AZ3628" s="126" t="s">
        <v>2864</v>
      </c>
      <c r="BA3628" s="126" t="str">
        <f t="shared" si="517"/>
        <v>RX2</v>
      </c>
    </row>
    <row r="3629" spans="48:53" hidden="1" x14ac:dyDescent="0.2">
      <c r="AV3629" s="115" t="str">
        <f t="shared" si="516"/>
        <v>RX2NEWHAVEN HILLRISE DAY HOSPITAL</v>
      </c>
      <c r="AW3629" s="126" t="s">
        <v>6162</v>
      </c>
      <c r="AX3629" s="126" t="s">
        <v>6163</v>
      </c>
      <c r="AY3629" s="126" t="s">
        <v>6162</v>
      </c>
      <c r="AZ3629" s="126" t="s">
        <v>6163</v>
      </c>
      <c r="BA3629" s="126" t="str">
        <f t="shared" si="517"/>
        <v>RX2</v>
      </c>
    </row>
    <row r="3630" spans="48:53" hidden="1" x14ac:dyDescent="0.2">
      <c r="AV3630" s="115" t="str">
        <f t="shared" si="516"/>
        <v>RX2NORTH WEST SUSSEX AOT</v>
      </c>
      <c r="AW3630" s="126" t="s">
        <v>6009</v>
      </c>
      <c r="AX3630" s="126" t="s">
        <v>6010</v>
      </c>
      <c r="AY3630" s="126" t="s">
        <v>6009</v>
      </c>
      <c r="AZ3630" s="126" t="s">
        <v>6010</v>
      </c>
      <c r="BA3630" s="126" t="str">
        <f t="shared" si="517"/>
        <v>RX2</v>
      </c>
    </row>
    <row r="3631" spans="48:53" hidden="1" x14ac:dyDescent="0.2">
      <c r="AV3631" s="115" t="str">
        <f t="shared" si="516"/>
        <v>RX2NORTH WEST SUSSEX MAS</v>
      </c>
      <c r="AW3631" s="126" t="s">
        <v>6086</v>
      </c>
      <c r="AX3631" s="126" t="s">
        <v>6087</v>
      </c>
      <c r="AY3631" s="126" t="s">
        <v>6086</v>
      </c>
      <c r="AZ3631" s="126" t="s">
        <v>6087</v>
      </c>
      <c r="BA3631" s="126" t="str">
        <f t="shared" si="517"/>
        <v>RX2</v>
      </c>
    </row>
    <row r="3632" spans="48:53" hidden="1" x14ac:dyDescent="0.2">
      <c r="AV3632" s="115" t="str">
        <f t="shared" si="516"/>
        <v>RX2NORTH WESTERN LWWDT</v>
      </c>
      <c r="AW3632" s="126" t="s">
        <v>6007</v>
      </c>
      <c r="AX3632" s="126" t="s">
        <v>6008</v>
      </c>
      <c r="AY3632" s="126" t="s">
        <v>6007</v>
      </c>
      <c r="AZ3632" s="126" t="s">
        <v>6008</v>
      </c>
      <c r="BA3632" s="126" t="str">
        <f t="shared" si="517"/>
        <v>RX2</v>
      </c>
    </row>
    <row r="3633" spans="48:53" hidden="1" x14ac:dyDescent="0.2">
      <c r="AV3633" s="115" t="str">
        <f t="shared" si="516"/>
        <v>RX2NORTHDOWN</v>
      </c>
      <c r="AW3633" s="126" t="s">
        <v>5862</v>
      </c>
      <c r="AX3633" s="126" t="s">
        <v>5863</v>
      </c>
      <c r="AY3633" s="126" t="s">
        <v>5862</v>
      </c>
      <c r="AZ3633" s="126" t="s">
        <v>5863</v>
      </c>
      <c r="BA3633" s="126" t="str">
        <f t="shared" si="517"/>
        <v>RX2</v>
      </c>
    </row>
    <row r="3634" spans="48:53" hidden="1" x14ac:dyDescent="0.2">
      <c r="AV3634" s="115" t="str">
        <f t="shared" si="516"/>
        <v>RX2NWS.CRS &amp; HTT</v>
      </c>
      <c r="AW3634" s="126" t="s">
        <v>6015</v>
      </c>
      <c r="AX3634" s="126" t="s">
        <v>6016</v>
      </c>
      <c r="AY3634" s="126" t="s">
        <v>6015</v>
      </c>
      <c r="AZ3634" s="126" t="s">
        <v>6016</v>
      </c>
      <c r="BA3634" s="126" t="str">
        <f t="shared" si="517"/>
        <v>RX2</v>
      </c>
    </row>
    <row r="3635" spans="48:53" hidden="1" x14ac:dyDescent="0.2">
      <c r="AV3635" s="115" t="str">
        <f t="shared" si="516"/>
        <v>RX2OAK PARK</v>
      </c>
      <c r="AW3635" s="126" t="s">
        <v>6241</v>
      </c>
      <c r="AX3635" s="126" t="s">
        <v>6242</v>
      </c>
      <c r="AY3635" s="126" t="s">
        <v>6241</v>
      </c>
      <c r="AZ3635" s="126" t="s">
        <v>6242</v>
      </c>
      <c r="BA3635" s="126" t="str">
        <f t="shared" si="517"/>
        <v>RX2</v>
      </c>
    </row>
    <row r="3636" spans="48:53" hidden="1" x14ac:dyDescent="0.2">
      <c r="AV3636" s="115" t="str">
        <f t="shared" si="516"/>
        <v>RX2OAKLANDS WARD</v>
      </c>
      <c r="AW3636" s="126" t="s">
        <v>5965</v>
      </c>
      <c r="AX3636" s="126" t="s">
        <v>5966</v>
      </c>
      <c r="AY3636" s="126" t="s">
        <v>5965</v>
      </c>
      <c r="AZ3636" s="126" t="s">
        <v>5966</v>
      </c>
      <c r="BA3636" s="126" t="str">
        <f t="shared" si="517"/>
        <v>RX2</v>
      </c>
    </row>
    <row r="3637" spans="48:53" hidden="1" x14ac:dyDescent="0.2">
      <c r="AV3637" s="115" t="str">
        <f t="shared" si="516"/>
        <v>RX2OLD MILL SQUARE</v>
      </c>
      <c r="AW3637" s="126" t="s">
        <v>6072</v>
      </c>
      <c r="AX3637" s="126" t="s">
        <v>6073</v>
      </c>
      <c r="AY3637" s="126" t="s">
        <v>6072</v>
      </c>
      <c r="AZ3637" s="126" t="s">
        <v>6073</v>
      </c>
      <c r="BA3637" s="126" t="str">
        <f t="shared" si="517"/>
        <v>RX2</v>
      </c>
    </row>
    <row r="3638" spans="48:53" hidden="1" x14ac:dyDescent="0.2">
      <c r="AV3638" s="115" t="str">
        <f t="shared" si="516"/>
        <v>RX2OLD STEINE (YMCA)</v>
      </c>
      <c r="AW3638" s="126" t="s">
        <v>6211</v>
      </c>
      <c r="AX3638" s="126" t="s">
        <v>6212</v>
      </c>
      <c r="AY3638" s="126" t="s">
        <v>6211</v>
      </c>
      <c r="AZ3638" s="126" t="s">
        <v>6212</v>
      </c>
      <c r="BA3638" s="126" t="str">
        <f t="shared" si="517"/>
        <v>RX2</v>
      </c>
    </row>
    <row r="3639" spans="48:53" hidden="1" x14ac:dyDescent="0.2">
      <c r="AV3639" s="115" t="str">
        <f t="shared" si="516"/>
        <v>RX2ORCHARD WARD</v>
      </c>
      <c r="AW3639" s="126" t="s">
        <v>5828</v>
      </c>
      <c r="AX3639" s="126" t="s">
        <v>5829</v>
      </c>
      <c r="AY3639" s="126" t="s">
        <v>5828</v>
      </c>
      <c r="AZ3639" s="126" t="s">
        <v>5829</v>
      </c>
      <c r="BA3639" s="126" t="str">
        <f t="shared" si="517"/>
        <v>RX2</v>
      </c>
    </row>
    <row r="3640" spans="48:53" hidden="1" x14ac:dyDescent="0.2">
      <c r="AV3640" s="115" t="str">
        <f t="shared" si="516"/>
        <v>RX2PACK-IT (UNIT 17)</v>
      </c>
      <c r="AW3640" s="126" t="s">
        <v>6017</v>
      </c>
      <c r="AX3640" s="126" t="s">
        <v>6018</v>
      </c>
      <c r="AY3640" s="126" t="s">
        <v>6017</v>
      </c>
      <c r="AZ3640" s="126" t="s">
        <v>6018</v>
      </c>
      <c r="BA3640" s="126" t="str">
        <f t="shared" si="517"/>
        <v>RX2</v>
      </c>
    </row>
    <row r="3641" spans="48:53" hidden="1" x14ac:dyDescent="0.2">
      <c r="AV3641" s="115" t="str">
        <f t="shared" ref="AV3641:AV3704" si="518">CONCATENATE(LEFT(AW3641, 3),AX3641)</f>
        <v>RX2PAVILLION WARD</v>
      </c>
      <c r="AW3641" s="126" t="s">
        <v>5820</v>
      </c>
      <c r="AX3641" s="126" t="s">
        <v>5821</v>
      </c>
      <c r="AY3641" s="126" t="s">
        <v>5820</v>
      </c>
      <c r="AZ3641" s="126" t="s">
        <v>5821</v>
      </c>
      <c r="BA3641" s="126" t="str">
        <f t="shared" ref="BA3641:BA3704" si="519">LEFT(AY3641,3)</f>
        <v>RX2</v>
      </c>
    </row>
    <row r="3642" spans="48:53" hidden="1" x14ac:dyDescent="0.2">
      <c r="AV3642" s="115" t="str">
        <f t="shared" si="518"/>
        <v>RX2PRESTON HALL HOSPITAL</v>
      </c>
      <c r="AW3642" s="126" t="s">
        <v>6246</v>
      </c>
      <c r="AX3642" s="126" t="s">
        <v>6247</v>
      </c>
      <c r="AY3642" s="126" t="s">
        <v>6246</v>
      </c>
      <c r="AZ3642" s="126" t="s">
        <v>6247</v>
      </c>
      <c r="BA3642" s="126" t="str">
        <f t="shared" si="519"/>
        <v>RX2</v>
      </c>
    </row>
    <row r="3643" spans="48:53" hidden="1" x14ac:dyDescent="0.2">
      <c r="AV3643" s="115" t="str">
        <f t="shared" si="518"/>
        <v>RX2PRESTON SKREENS</v>
      </c>
      <c r="AW3643" s="126" t="s">
        <v>6244</v>
      </c>
      <c r="AX3643" s="126" t="s">
        <v>6245</v>
      </c>
      <c r="AY3643" s="126" t="s">
        <v>6244</v>
      </c>
      <c r="AZ3643" s="126" t="s">
        <v>6245</v>
      </c>
      <c r="BA3643" s="126" t="str">
        <f t="shared" si="519"/>
        <v>RX2</v>
      </c>
    </row>
    <row r="3644" spans="48:53" hidden="1" x14ac:dyDescent="0.2">
      <c r="AV3644" s="115" t="str">
        <f t="shared" si="518"/>
        <v>RX2PRIMROSE COTTAGES (1&amp;2)</v>
      </c>
      <c r="AW3644" s="126" t="s">
        <v>5900</v>
      </c>
      <c r="AX3644" s="126" t="s">
        <v>5901</v>
      </c>
      <c r="AY3644" s="126" t="s">
        <v>5900</v>
      </c>
      <c r="AZ3644" s="126" t="s">
        <v>5901</v>
      </c>
      <c r="BA3644" s="126" t="str">
        <f t="shared" si="519"/>
        <v>RX2</v>
      </c>
    </row>
    <row r="3645" spans="48:53" hidden="1" x14ac:dyDescent="0.2">
      <c r="AV3645" s="115" t="str">
        <f t="shared" si="518"/>
        <v>RX2PRINCESS ROYAL HOSPITAL</v>
      </c>
      <c r="AW3645" s="126" t="s">
        <v>5881</v>
      </c>
      <c r="AX3645" s="126" t="s">
        <v>2541</v>
      </c>
      <c r="AY3645" s="126" t="s">
        <v>5881</v>
      </c>
      <c r="AZ3645" s="126" t="s">
        <v>2541</v>
      </c>
      <c r="BA3645" s="126" t="str">
        <f t="shared" si="519"/>
        <v>RX2</v>
      </c>
    </row>
    <row r="3646" spans="48:53" hidden="1" x14ac:dyDescent="0.2">
      <c r="AV3646" s="115" t="str">
        <f t="shared" si="518"/>
        <v>RX2PRINTING REHABILITATION UNIT</v>
      </c>
      <c r="AW3646" s="126" t="s">
        <v>6148</v>
      </c>
      <c r="AX3646" s="126" t="s">
        <v>6149</v>
      </c>
      <c r="AY3646" s="126" t="s">
        <v>6148</v>
      </c>
      <c r="AZ3646" s="126" t="s">
        <v>6149</v>
      </c>
      <c r="BA3646" s="126" t="str">
        <f t="shared" si="519"/>
        <v>RX2</v>
      </c>
    </row>
    <row r="3647" spans="48:53" hidden="1" x14ac:dyDescent="0.2">
      <c r="AV3647" s="115" t="str">
        <f t="shared" si="518"/>
        <v>RX2PROMENADE WARD</v>
      </c>
      <c r="AW3647" s="126" t="s">
        <v>5816</v>
      </c>
      <c r="AX3647" s="126" t="s">
        <v>5817</v>
      </c>
      <c r="AY3647" s="126" t="s">
        <v>5816</v>
      </c>
      <c r="AZ3647" s="126" t="s">
        <v>5817</v>
      </c>
      <c r="BA3647" s="126" t="str">
        <f t="shared" si="519"/>
        <v>RX2</v>
      </c>
    </row>
    <row r="3648" spans="48:53" hidden="1" x14ac:dyDescent="0.2">
      <c r="AV3648" s="115" t="str">
        <f t="shared" si="518"/>
        <v>RX2QUEEN VICTORIA HOSPITAL</v>
      </c>
      <c r="AW3648" s="126" t="s">
        <v>6196</v>
      </c>
      <c r="AX3648" s="126" t="s">
        <v>2829</v>
      </c>
      <c r="AY3648" s="126" t="s">
        <v>6196</v>
      </c>
      <c r="AZ3648" s="126" t="s">
        <v>2829</v>
      </c>
      <c r="BA3648" s="126" t="str">
        <f t="shared" si="519"/>
        <v>RX2</v>
      </c>
    </row>
    <row r="3649" spans="48:53" hidden="1" x14ac:dyDescent="0.2">
      <c r="AV3649" s="115" t="str">
        <f t="shared" si="518"/>
        <v>RX2REGENCY WARD</v>
      </c>
      <c r="AW3649" s="126" t="s">
        <v>5822</v>
      </c>
      <c r="AX3649" s="126" t="s">
        <v>5823</v>
      </c>
      <c r="AY3649" s="126" t="s">
        <v>5822</v>
      </c>
      <c r="AZ3649" s="126" t="s">
        <v>5823</v>
      </c>
      <c r="BA3649" s="126" t="str">
        <f t="shared" si="519"/>
        <v>RX2</v>
      </c>
    </row>
    <row r="3650" spans="48:53" hidden="1" x14ac:dyDescent="0.2">
      <c r="AV3650" s="115" t="str">
        <f t="shared" si="518"/>
        <v>RX2REHABILITATION BRIGHTON</v>
      </c>
      <c r="AW3650" s="126" t="s">
        <v>5869</v>
      </c>
      <c r="AX3650" s="126" t="s">
        <v>5870</v>
      </c>
      <c r="AY3650" s="126" t="s">
        <v>5869</v>
      </c>
      <c r="AZ3650" s="126" t="s">
        <v>5870</v>
      </c>
      <c r="BA3650" s="126" t="str">
        <f t="shared" si="519"/>
        <v>RX2</v>
      </c>
    </row>
    <row r="3651" spans="48:53" hidden="1" x14ac:dyDescent="0.2">
      <c r="AV3651" s="115" t="str">
        <f t="shared" si="518"/>
        <v>RX2ROBOROUGH DAY HOSPITAL</v>
      </c>
      <c r="AW3651" s="126" t="s">
        <v>6144</v>
      </c>
      <c r="AX3651" s="126" t="s">
        <v>6145</v>
      </c>
      <c r="AY3651" s="126" t="s">
        <v>6144</v>
      </c>
      <c r="AZ3651" s="126" t="s">
        <v>6145</v>
      </c>
      <c r="BA3651" s="126" t="str">
        <f t="shared" si="519"/>
        <v>RX2</v>
      </c>
    </row>
    <row r="3652" spans="48:53" hidden="1" x14ac:dyDescent="0.2">
      <c r="AV3652" s="115" t="str">
        <f t="shared" si="518"/>
        <v>RX2ROSE WARD</v>
      </c>
      <c r="AW3652" s="126" t="s">
        <v>6113</v>
      </c>
      <c r="AX3652" s="126" t="s">
        <v>6114</v>
      </c>
      <c r="AY3652" s="126" t="s">
        <v>6113</v>
      </c>
      <c r="AZ3652" s="126" t="s">
        <v>6114</v>
      </c>
      <c r="BA3652" s="126" t="str">
        <f t="shared" si="519"/>
        <v>RX2</v>
      </c>
    </row>
    <row r="3653" spans="48:53" hidden="1" x14ac:dyDescent="0.2">
      <c r="AV3653" s="115" t="str">
        <f t="shared" si="518"/>
        <v>RX2ROSEMARY PARK</v>
      </c>
      <c r="AW3653" s="126" t="s">
        <v>6197</v>
      </c>
      <c r="AX3653" s="126" t="s">
        <v>6198</v>
      </c>
      <c r="AY3653" s="126" t="s">
        <v>6197</v>
      </c>
      <c r="AZ3653" s="126" t="s">
        <v>6198</v>
      </c>
      <c r="BA3653" s="126" t="str">
        <f t="shared" si="519"/>
        <v>RX2</v>
      </c>
    </row>
    <row r="3654" spans="48:53" hidden="1" x14ac:dyDescent="0.2">
      <c r="AV3654" s="115" t="str">
        <f t="shared" si="518"/>
        <v>RX2ROTHERFIELD MEWS (1&amp;2)</v>
      </c>
      <c r="AW3654" s="126" t="s">
        <v>5937</v>
      </c>
      <c r="AX3654" s="126" t="s">
        <v>5938</v>
      </c>
      <c r="AY3654" s="126" t="s">
        <v>5937</v>
      </c>
      <c r="AZ3654" s="126" t="s">
        <v>5938</v>
      </c>
      <c r="BA3654" s="126" t="str">
        <f t="shared" si="519"/>
        <v>RX2</v>
      </c>
    </row>
    <row r="3655" spans="48:53" hidden="1" x14ac:dyDescent="0.2">
      <c r="AV3655" s="115" t="str">
        <f t="shared" si="518"/>
        <v>RX2ROYAL SUSSEX COUNTY HOSPITAL</v>
      </c>
      <c r="AW3655" s="126" t="s">
        <v>6188</v>
      </c>
      <c r="AX3655" s="126" t="s">
        <v>6189</v>
      </c>
      <c r="AY3655" s="126" t="s">
        <v>6188</v>
      </c>
      <c r="AZ3655" s="126" t="s">
        <v>6189</v>
      </c>
      <c r="BA3655" s="126" t="str">
        <f t="shared" si="519"/>
        <v>RX2</v>
      </c>
    </row>
    <row r="3656" spans="48:53" hidden="1" x14ac:dyDescent="0.2">
      <c r="AV3656" s="115" t="str">
        <f t="shared" si="518"/>
        <v>RX2RYE MEMORIAL HOSPITAL</v>
      </c>
      <c r="AW3656" s="126" t="s">
        <v>6070</v>
      </c>
      <c r="AX3656" s="126" t="s">
        <v>6071</v>
      </c>
      <c r="AY3656" s="126" t="s">
        <v>6070</v>
      </c>
      <c r="AZ3656" s="126" t="s">
        <v>6071</v>
      </c>
      <c r="BA3656" s="126" t="str">
        <f t="shared" si="519"/>
        <v>RX2</v>
      </c>
    </row>
    <row r="3657" spans="48:53" hidden="1" x14ac:dyDescent="0.2">
      <c r="AV3657" s="115" t="str">
        <f t="shared" si="518"/>
        <v>RX2RYE MEMORIAL HOSPITAL</v>
      </c>
      <c r="AW3657" s="126" t="s">
        <v>6215</v>
      </c>
      <c r="AX3657" s="126" t="s">
        <v>6071</v>
      </c>
      <c r="AY3657" s="126" t="s">
        <v>6215</v>
      </c>
      <c r="AZ3657" s="126" t="s">
        <v>6071</v>
      </c>
      <c r="BA3657" s="126" t="str">
        <f t="shared" si="519"/>
        <v>RX2</v>
      </c>
    </row>
    <row r="3658" spans="48:53" hidden="1" x14ac:dyDescent="0.2">
      <c r="AV3658" s="115" t="str">
        <f t="shared" si="518"/>
        <v>RX2SEAFORD DAY HOSPITAL</v>
      </c>
      <c r="AW3658" s="126" t="s">
        <v>6126</v>
      </c>
      <c r="AX3658" s="126" t="s">
        <v>6127</v>
      </c>
      <c r="AY3658" s="126" t="s">
        <v>6126</v>
      </c>
      <c r="AZ3658" s="126" t="s">
        <v>6127</v>
      </c>
      <c r="BA3658" s="126" t="str">
        <f t="shared" si="519"/>
        <v>RX2</v>
      </c>
    </row>
    <row r="3659" spans="48:53" hidden="1" x14ac:dyDescent="0.2">
      <c r="AV3659" s="115" t="str">
        <f t="shared" si="518"/>
        <v>RX2SEASIDE CHILDRENS HOME</v>
      </c>
      <c r="AW3659" s="126" t="s">
        <v>6142</v>
      </c>
      <c r="AX3659" s="126" t="s">
        <v>6143</v>
      </c>
      <c r="AY3659" s="126" t="s">
        <v>6142</v>
      </c>
      <c r="AZ3659" s="126" t="s">
        <v>6143</v>
      </c>
      <c r="BA3659" s="126" t="str">
        <f t="shared" si="519"/>
        <v>RX2</v>
      </c>
    </row>
    <row r="3660" spans="48:53" hidden="1" x14ac:dyDescent="0.2">
      <c r="AV3660" s="115" t="str">
        <f t="shared" si="518"/>
        <v>RX2SMS E'BOURNE - BUXTED</v>
      </c>
      <c r="AW3660" s="126" t="s">
        <v>6054</v>
      </c>
      <c r="AX3660" s="126" t="s">
        <v>6055</v>
      </c>
      <c r="AY3660" s="126" t="s">
        <v>6054</v>
      </c>
      <c r="AZ3660" s="126" t="s">
        <v>6055</v>
      </c>
      <c r="BA3660" s="126" t="str">
        <f t="shared" si="519"/>
        <v>RX2</v>
      </c>
    </row>
    <row r="3661" spans="48:53" hidden="1" x14ac:dyDescent="0.2">
      <c r="AV3661" s="115" t="str">
        <f t="shared" si="518"/>
        <v>RX2SMS E'BOURNE - CHAPEL ST</v>
      </c>
      <c r="AW3661" s="126" t="s">
        <v>6052</v>
      </c>
      <c r="AX3661" s="126" t="s">
        <v>6053</v>
      </c>
      <c r="AY3661" s="126" t="s">
        <v>6052</v>
      </c>
      <c r="AZ3661" s="126" t="s">
        <v>6053</v>
      </c>
      <c r="BA3661" s="126" t="str">
        <f t="shared" si="519"/>
        <v>RX2</v>
      </c>
    </row>
    <row r="3662" spans="48:53" hidden="1" x14ac:dyDescent="0.2">
      <c r="AV3662" s="115" t="str">
        <f t="shared" si="518"/>
        <v>RX2SMS E'BOURNE - GREEN ST</v>
      </c>
      <c r="AW3662" s="126" t="s">
        <v>6046</v>
      </c>
      <c r="AX3662" s="126" t="s">
        <v>6047</v>
      </c>
      <c r="AY3662" s="126" t="s">
        <v>6046</v>
      </c>
      <c r="AZ3662" s="126" t="s">
        <v>6047</v>
      </c>
      <c r="BA3662" s="126" t="str">
        <f t="shared" si="519"/>
        <v>RX2</v>
      </c>
    </row>
    <row r="3663" spans="48:53" hidden="1" x14ac:dyDescent="0.2">
      <c r="AV3663" s="115" t="str">
        <f t="shared" si="518"/>
        <v>RX2SMS E'BOURNE - SEASIDE</v>
      </c>
      <c r="AW3663" s="126" t="s">
        <v>6048</v>
      </c>
      <c r="AX3663" s="126" t="s">
        <v>6049</v>
      </c>
      <c r="AY3663" s="126" t="s">
        <v>6048</v>
      </c>
      <c r="AZ3663" s="126" t="s">
        <v>6049</v>
      </c>
      <c r="BA3663" s="126" t="str">
        <f t="shared" si="519"/>
        <v>RX2</v>
      </c>
    </row>
    <row r="3664" spans="48:53" hidden="1" x14ac:dyDescent="0.2">
      <c r="AV3664" s="115" t="str">
        <f t="shared" si="518"/>
        <v>RX2SMS E'BOURNE - ST ANDREWS</v>
      </c>
      <c r="AW3664" s="126" t="s">
        <v>6050</v>
      </c>
      <c r="AX3664" s="126" t="s">
        <v>6051</v>
      </c>
      <c r="AY3664" s="126" t="s">
        <v>6050</v>
      </c>
      <c r="AZ3664" s="126" t="s">
        <v>6051</v>
      </c>
      <c r="BA3664" s="126" t="str">
        <f t="shared" si="519"/>
        <v>RX2</v>
      </c>
    </row>
    <row r="3665" spans="48:53" hidden="1" x14ac:dyDescent="0.2">
      <c r="AV3665" s="115" t="str">
        <f t="shared" si="518"/>
        <v>RX2SMS HASTINGS - CARISBROOKE</v>
      </c>
      <c r="AW3665" s="126" t="s">
        <v>6040</v>
      </c>
      <c r="AX3665" s="126" t="s">
        <v>6041</v>
      </c>
      <c r="AY3665" s="126" t="s">
        <v>6040</v>
      </c>
      <c r="AZ3665" s="126" t="s">
        <v>6041</v>
      </c>
      <c r="BA3665" s="126" t="str">
        <f t="shared" si="519"/>
        <v>RX2</v>
      </c>
    </row>
    <row r="3666" spans="48:53" hidden="1" x14ac:dyDescent="0.2">
      <c r="AV3666" s="115" t="str">
        <f t="shared" si="518"/>
        <v>RX2SMS HASTINGS - COLLINGTON</v>
      </c>
      <c r="AW3666" s="126" t="s">
        <v>6042</v>
      </c>
      <c r="AX3666" s="126" t="s">
        <v>6043</v>
      </c>
      <c r="AY3666" s="126" t="s">
        <v>6042</v>
      </c>
      <c r="AZ3666" s="126" t="s">
        <v>6043</v>
      </c>
      <c r="BA3666" s="126" t="str">
        <f t="shared" si="519"/>
        <v>RX2</v>
      </c>
    </row>
    <row r="3667" spans="48:53" hidden="1" x14ac:dyDescent="0.2">
      <c r="AV3667" s="115" t="str">
        <f t="shared" si="518"/>
        <v>RX2SMS HASTINGS - CORNWALLIS</v>
      </c>
      <c r="AW3667" s="126" t="s">
        <v>6038</v>
      </c>
      <c r="AX3667" s="126" t="s">
        <v>6039</v>
      </c>
      <c r="AY3667" s="126" t="s">
        <v>6038</v>
      </c>
      <c r="AZ3667" s="126" t="s">
        <v>6039</v>
      </c>
      <c r="BA3667" s="126" t="str">
        <f t="shared" si="519"/>
        <v>RX2</v>
      </c>
    </row>
    <row r="3668" spans="48:53" hidden="1" x14ac:dyDescent="0.2">
      <c r="AV3668" s="115" t="str">
        <f t="shared" si="518"/>
        <v>RX2SMS HASTINGS - HOLLINGTON</v>
      </c>
      <c r="AW3668" s="126" t="s">
        <v>6060</v>
      </c>
      <c r="AX3668" s="126" t="s">
        <v>6061</v>
      </c>
      <c r="AY3668" s="126" t="s">
        <v>6060</v>
      </c>
      <c r="AZ3668" s="126" t="s">
        <v>6061</v>
      </c>
      <c r="BA3668" s="126" t="str">
        <f t="shared" si="519"/>
        <v>RX2</v>
      </c>
    </row>
    <row r="3669" spans="48:53" hidden="1" x14ac:dyDescent="0.2">
      <c r="AV3669" s="115" t="str">
        <f t="shared" si="518"/>
        <v>RX2SMS HASTINGS - SIDLEY</v>
      </c>
      <c r="AW3669" s="126" t="s">
        <v>6044</v>
      </c>
      <c r="AX3669" s="126" t="s">
        <v>6045</v>
      </c>
      <c r="AY3669" s="126" t="s">
        <v>6044</v>
      </c>
      <c r="AZ3669" s="126" t="s">
        <v>6045</v>
      </c>
      <c r="BA3669" s="126" t="str">
        <f t="shared" si="519"/>
        <v>RX2</v>
      </c>
    </row>
    <row r="3670" spans="48:53" hidden="1" x14ac:dyDescent="0.2">
      <c r="AV3670" s="115" t="str">
        <f t="shared" si="518"/>
        <v>RX2SMS HASTINGS - SILVER</v>
      </c>
      <c r="AW3670" s="126" t="s">
        <v>6058</v>
      </c>
      <c r="AX3670" s="126" t="s">
        <v>6059</v>
      </c>
      <c r="AY3670" s="126" t="s">
        <v>6058</v>
      </c>
      <c r="AZ3670" s="126" t="s">
        <v>6059</v>
      </c>
      <c r="BA3670" s="126" t="str">
        <f t="shared" si="519"/>
        <v>RX2</v>
      </c>
    </row>
    <row r="3671" spans="48:53" hidden="1" x14ac:dyDescent="0.2">
      <c r="AV3671" s="115" t="str">
        <f t="shared" si="518"/>
        <v>RX2SOUTHDOWN</v>
      </c>
      <c r="AW3671" s="126" t="s">
        <v>5983</v>
      </c>
      <c r="AX3671" s="126" t="s">
        <v>5984</v>
      </c>
      <c r="AY3671" s="126" t="s">
        <v>5983</v>
      </c>
      <c r="AZ3671" s="126" t="s">
        <v>5984</v>
      </c>
      <c r="BA3671" s="126" t="str">
        <f t="shared" si="519"/>
        <v>RX2</v>
      </c>
    </row>
    <row r="3672" spans="48:53" hidden="1" x14ac:dyDescent="0.2">
      <c r="AV3672" s="115" t="str">
        <f t="shared" si="518"/>
        <v>RX2SOUTHLANDS HOSPITAL</v>
      </c>
      <c r="AW3672" s="126" t="s">
        <v>5866</v>
      </c>
      <c r="AX3672" s="126" t="s">
        <v>2812</v>
      </c>
      <c r="AY3672" s="126" t="s">
        <v>5866</v>
      </c>
      <c r="AZ3672" s="126" t="s">
        <v>2812</v>
      </c>
      <c r="BA3672" s="126" t="str">
        <f t="shared" si="519"/>
        <v>RX2</v>
      </c>
    </row>
    <row r="3673" spans="48:53" hidden="1" x14ac:dyDescent="0.2">
      <c r="AV3673" s="115" t="str">
        <f t="shared" si="518"/>
        <v>RX2SPRINGVALE CMHC (EAST GRINSTEAD)</v>
      </c>
      <c r="AW3673" s="126" t="s">
        <v>5977</v>
      </c>
      <c r="AX3673" s="126" t="s">
        <v>5978</v>
      </c>
      <c r="AY3673" s="126" t="s">
        <v>5977</v>
      </c>
      <c r="AZ3673" s="126" t="s">
        <v>5978</v>
      </c>
      <c r="BA3673" s="126" t="str">
        <f t="shared" si="519"/>
        <v>RX2</v>
      </c>
    </row>
    <row r="3674" spans="48:53" hidden="1" x14ac:dyDescent="0.2">
      <c r="AV3674" s="115" t="str">
        <f t="shared" si="518"/>
        <v>RX2ST PETERS PLACE</v>
      </c>
      <c r="AW3674" s="126" t="s">
        <v>6183</v>
      </c>
      <c r="AX3674" s="126" t="s">
        <v>6184</v>
      </c>
      <c r="AY3674" s="126" t="s">
        <v>6183</v>
      </c>
      <c r="AZ3674" s="126" t="s">
        <v>6184</v>
      </c>
      <c r="BA3674" s="126" t="str">
        <f t="shared" si="519"/>
        <v>RX2</v>
      </c>
    </row>
    <row r="3675" spans="48:53" hidden="1" x14ac:dyDescent="0.2">
      <c r="AV3675" s="115" t="str">
        <f t="shared" si="518"/>
        <v>RX2ST RICHARDS HOSPITAL</v>
      </c>
      <c r="AW3675" s="126" t="s">
        <v>6252</v>
      </c>
      <c r="AX3675" s="126" t="s">
        <v>2820</v>
      </c>
      <c r="AY3675" s="126" t="s">
        <v>6252</v>
      </c>
      <c r="AZ3675" s="126" t="s">
        <v>2820</v>
      </c>
      <c r="BA3675" s="126" t="str">
        <f t="shared" si="519"/>
        <v>RX2</v>
      </c>
    </row>
    <row r="3676" spans="48:53" hidden="1" x14ac:dyDescent="0.2">
      <c r="AV3676" s="115" t="str">
        <f t="shared" si="518"/>
        <v>RX2STOWFORD</v>
      </c>
      <c r="AW3676" s="126" t="s">
        <v>5808</v>
      </c>
      <c r="AX3676" s="126" t="s">
        <v>5809</v>
      </c>
      <c r="AY3676" s="126" t="s">
        <v>5808</v>
      </c>
      <c r="AZ3676" s="126" t="s">
        <v>5809</v>
      </c>
      <c r="BA3676" s="126" t="str">
        <f t="shared" si="519"/>
        <v>RX2</v>
      </c>
    </row>
    <row r="3677" spans="48:53" hidden="1" x14ac:dyDescent="0.2">
      <c r="AV3677" s="115" t="str">
        <f t="shared" si="518"/>
        <v>RX2STURTON PLACE</v>
      </c>
      <c r="AW3677" s="126" t="s">
        <v>6140</v>
      </c>
      <c r="AX3677" s="126" t="s">
        <v>6141</v>
      </c>
      <c r="AY3677" s="126" t="s">
        <v>6140</v>
      </c>
      <c r="AZ3677" s="126" t="s">
        <v>6141</v>
      </c>
      <c r="BA3677" s="126" t="str">
        <f t="shared" si="519"/>
        <v>RX2</v>
      </c>
    </row>
    <row r="3678" spans="48:53" hidden="1" x14ac:dyDescent="0.2">
      <c r="AV3678" s="115" t="str">
        <f t="shared" si="518"/>
        <v>RX2SUMMERFOLD CMHC (BURGESS HILL)</v>
      </c>
      <c r="AW3678" s="126" t="s">
        <v>5979</v>
      </c>
      <c r="AX3678" s="126" t="s">
        <v>5980</v>
      </c>
      <c r="AY3678" s="126" t="s">
        <v>5979</v>
      </c>
      <c r="AZ3678" s="126" t="s">
        <v>5980</v>
      </c>
      <c r="BA3678" s="126" t="str">
        <f t="shared" si="519"/>
        <v>RX2</v>
      </c>
    </row>
    <row r="3679" spans="48:53" hidden="1" x14ac:dyDescent="0.2">
      <c r="AV3679" s="115" t="str">
        <f t="shared" si="518"/>
        <v>RX2SUSSEX BEACON</v>
      </c>
      <c r="AW3679" s="126" t="s">
        <v>6199</v>
      </c>
      <c r="AX3679" s="126" t="s">
        <v>6200</v>
      </c>
      <c r="AY3679" s="126" t="s">
        <v>6199</v>
      </c>
      <c r="AZ3679" s="126" t="s">
        <v>6200</v>
      </c>
      <c r="BA3679" s="126" t="str">
        <f t="shared" si="519"/>
        <v>RX2</v>
      </c>
    </row>
    <row r="3680" spans="48:53" hidden="1" x14ac:dyDescent="0.2">
      <c r="AV3680" s="115" t="str">
        <f t="shared" si="518"/>
        <v>RX2SUSSEX CARE</v>
      </c>
      <c r="AW3680" s="126" t="s">
        <v>6201</v>
      </c>
      <c r="AX3680" s="126" t="s">
        <v>6202</v>
      </c>
      <c r="AY3680" s="126" t="s">
        <v>6201</v>
      </c>
      <c r="AZ3680" s="126" t="s">
        <v>6202</v>
      </c>
      <c r="BA3680" s="126" t="str">
        <f t="shared" si="519"/>
        <v>RX2</v>
      </c>
    </row>
    <row r="3681" spans="48:53" hidden="1" x14ac:dyDescent="0.2">
      <c r="AV3681" s="115" t="str">
        <f t="shared" si="518"/>
        <v>RX2TAKE TWO</v>
      </c>
      <c r="AW3681" s="126" t="s">
        <v>5832</v>
      </c>
      <c r="AX3681" s="126" t="s">
        <v>5833</v>
      </c>
      <c r="AY3681" s="126" t="s">
        <v>5832</v>
      </c>
      <c r="AZ3681" s="126" t="s">
        <v>5833</v>
      </c>
      <c r="BA3681" s="126" t="str">
        <f t="shared" si="519"/>
        <v>RX2</v>
      </c>
    </row>
    <row r="3682" spans="48:53" hidden="1" x14ac:dyDescent="0.2">
      <c r="AV3682" s="115" t="str">
        <f t="shared" si="518"/>
        <v>RX2TEASEL CHILDRENS HOME</v>
      </c>
      <c r="AW3682" s="126" t="s">
        <v>6156</v>
      </c>
      <c r="AX3682" s="126" t="s">
        <v>6157</v>
      </c>
      <c r="AY3682" s="126" t="s">
        <v>6156</v>
      </c>
      <c r="AZ3682" s="126" t="s">
        <v>6157</v>
      </c>
      <c r="BA3682" s="126" t="str">
        <f t="shared" si="519"/>
        <v>RX2</v>
      </c>
    </row>
    <row r="3683" spans="48:53" hidden="1" x14ac:dyDescent="0.2">
      <c r="AV3683" s="115" t="str">
        <f t="shared" si="518"/>
        <v>RX2THE BOURNE</v>
      </c>
      <c r="AW3683" s="126" t="s">
        <v>6146</v>
      </c>
      <c r="AX3683" s="126" t="s">
        <v>6147</v>
      </c>
      <c r="AY3683" s="126" t="s">
        <v>6146</v>
      </c>
      <c r="AZ3683" s="126" t="s">
        <v>6147</v>
      </c>
      <c r="BA3683" s="126" t="str">
        <f t="shared" si="519"/>
        <v>RX2</v>
      </c>
    </row>
    <row r="3684" spans="48:53" hidden="1" x14ac:dyDescent="0.2">
      <c r="AV3684" s="115" t="str">
        <f t="shared" si="518"/>
        <v>RX2THE BRIDGE</v>
      </c>
      <c r="AW3684" s="126" t="s">
        <v>6240</v>
      </c>
      <c r="AX3684" s="126" t="s">
        <v>3189</v>
      </c>
      <c r="AY3684" s="126" t="s">
        <v>6240</v>
      </c>
      <c r="AZ3684" s="126" t="s">
        <v>3189</v>
      </c>
      <c r="BA3684" s="126" t="str">
        <f t="shared" si="519"/>
        <v>RX2</v>
      </c>
    </row>
    <row r="3685" spans="48:53" hidden="1" x14ac:dyDescent="0.2">
      <c r="AV3685" s="115" t="str">
        <f t="shared" si="518"/>
        <v>RX2THE CEDARS</v>
      </c>
      <c r="AW3685" s="126" t="s">
        <v>6155</v>
      </c>
      <c r="AX3685" s="126" t="s">
        <v>1701</v>
      </c>
      <c r="AY3685" s="126" t="s">
        <v>6155</v>
      </c>
      <c r="AZ3685" s="126" t="s">
        <v>1701</v>
      </c>
      <c r="BA3685" s="126" t="str">
        <f t="shared" si="519"/>
        <v>RX2</v>
      </c>
    </row>
    <row r="3686" spans="48:53" hidden="1" x14ac:dyDescent="0.2">
      <c r="AV3686" s="115" t="str">
        <f t="shared" si="518"/>
        <v>RX2THE CHAPEL (HELLINGLY SITE)</v>
      </c>
      <c r="AW3686" s="126" t="s">
        <v>6164</v>
      </c>
      <c r="AX3686" s="126" t="s">
        <v>6165</v>
      </c>
      <c r="AY3686" s="126" t="s">
        <v>6164</v>
      </c>
      <c r="AZ3686" s="126" t="s">
        <v>6165</v>
      </c>
      <c r="BA3686" s="126" t="str">
        <f t="shared" si="519"/>
        <v>RX2</v>
      </c>
    </row>
    <row r="3687" spans="48:53" hidden="1" x14ac:dyDescent="0.2">
      <c r="AV3687" s="115" t="str">
        <f t="shared" si="518"/>
        <v>RX2THE COTTAGE - HORSHAM HOSPITAL</v>
      </c>
      <c r="AW3687" s="126" t="s">
        <v>5987</v>
      </c>
      <c r="AX3687" s="126" t="s">
        <v>5988</v>
      </c>
      <c r="AY3687" s="126" t="s">
        <v>5987</v>
      </c>
      <c r="AZ3687" s="126" t="s">
        <v>5988</v>
      </c>
      <c r="BA3687" s="126" t="str">
        <f t="shared" si="519"/>
        <v>RX2</v>
      </c>
    </row>
    <row r="3688" spans="48:53" hidden="1" x14ac:dyDescent="0.2">
      <c r="AV3688" s="115" t="str">
        <f t="shared" si="518"/>
        <v>RX2THE CRECHE</v>
      </c>
      <c r="AW3688" s="126" t="s">
        <v>6166</v>
      </c>
      <c r="AX3688" s="126" t="s">
        <v>6167</v>
      </c>
      <c r="AY3688" s="126" t="s">
        <v>6166</v>
      </c>
      <c r="AZ3688" s="126" t="s">
        <v>6167</v>
      </c>
      <c r="BA3688" s="126" t="str">
        <f t="shared" si="519"/>
        <v>RX2</v>
      </c>
    </row>
    <row r="3689" spans="48:53" hidden="1" x14ac:dyDescent="0.2">
      <c r="AV3689" s="115" t="str">
        <f t="shared" si="518"/>
        <v>RX2THE CYGNETS NURSERY</v>
      </c>
      <c r="AW3689" s="126" t="s">
        <v>6076</v>
      </c>
      <c r="AX3689" s="126" t="s">
        <v>6077</v>
      </c>
      <c r="AY3689" s="126" t="s">
        <v>6076</v>
      </c>
      <c r="AZ3689" s="126" t="s">
        <v>6077</v>
      </c>
      <c r="BA3689" s="126" t="str">
        <f t="shared" si="519"/>
        <v>RX2</v>
      </c>
    </row>
    <row r="3690" spans="48:53" hidden="1" x14ac:dyDescent="0.2">
      <c r="AV3690" s="115" t="str">
        <f t="shared" si="518"/>
        <v>RX2THE FIELDINGS</v>
      </c>
      <c r="AW3690" s="126" t="s">
        <v>6203</v>
      </c>
      <c r="AX3690" s="126" t="s">
        <v>6204</v>
      </c>
      <c r="AY3690" s="126" t="s">
        <v>6203</v>
      </c>
      <c r="AZ3690" s="126" t="s">
        <v>6204</v>
      </c>
      <c r="BA3690" s="126" t="str">
        <f t="shared" si="519"/>
        <v>RX2</v>
      </c>
    </row>
    <row r="3691" spans="48:53" hidden="1" x14ac:dyDescent="0.2">
      <c r="AV3691" s="115" t="str">
        <f t="shared" si="518"/>
        <v>RX2THE FIRS</v>
      </c>
      <c r="AW3691" s="126" t="s">
        <v>6172</v>
      </c>
      <c r="AX3691" s="126" t="s">
        <v>4409</v>
      </c>
      <c r="AY3691" s="126" t="s">
        <v>6172</v>
      </c>
      <c r="AZ3691" s="126" t="s">
        <v>4409</v>
      </c>
      <c r="BA3691" s="126" t="str">
        <f t="shared" si="519"/>
        <v>RX2</v>
      </c>
    </row>
    <row r="3692" spans="48:53" hidden="1" x14ac:dyDescent="0.2">
      <c r="AV3692" s="115" t="str">
        <f t="shared" si="518"/>
        <v>RX2THE GRANGE</v>
      </c>
      <c r="AW3692" s="126" t="s">
        <v>6205</v>
      </c>
      <c r="AX3692" s="126" t="s">
        <v>2002</v>
      </c>
      <c r="AY3692" s="126" t="s">
        <v>6205</v>
      </c>
      <c r="AZ3692" s="126" t="s">
        <v>2002</v>
      </c>
      <c r="BA3692" s="126" t="str">
        <f t="shared" si="519"/>
        <v>RX2</v>
      </c>
    </row>
    <row r="3693" spans="48:53" hidden="1" x14ac:dyDescent="0.2">
      <c r="AV3693" s="115" t="str">
        <f t="shared" si="518"/>
        <v>RX2THE HAROLD KIDD UNIT</v>
      </c>
      <c r="AW3693" s="126" t="s">
        <v>5898</v>
      </c>
      <c r="AX3693" s="126" t="s">
        <v>5899</v>
      </c>
      <c r="AY3693" s="126" t="s">
        <v>5898</v>
      </c>
      <c r="AZ3693" s="126" t="s">
        <v>5899</v>
      </c>
      <c r="BA3693" s="126" t="str">
        <f t="shared" si="519"/>
        <v>RX2</v>
      </c>
    </row>
    <row r="3694" spans="48:53" hidden="1" x14ac:dyDescent="0.2">
      <c r="AV3694" s="115" t="str">
        <f t="shared" si="518"/>
        <v>RX2THE LARCHES</v>
      </c>
      <c r="AW3694" s="126" t="s">
        <v>5981</v>
      </c>
      <c r="AX3694" s="126" t="s">
        <v>5982</v>
      </c>
      <c r="AY3694" s="126" t="s">
        <v>5981</v>
      </c>
      <c r="AZ3694" s="126" t="s">
        <v>5982</v>
      </c>
      <c r="BA3694" s="126" t="str">
        <f t="shared" si="519"/>
        <v>RX2</v>
      </c>
    </row>
    <row r="3695" spans="48:53" hidden="1" x14ac:dyDescent="0.2">
      <c r="AV3695" s="115" t="str">
        <f t="shared" si="518"/>
        <v>RX2THE MERTON</v>
      </c>
      <c r="AW3695" s="126" t="s">
        <v>6117</v>
      </c>
      <c r="AX3695" s="126" t="s">
        <v>6118</v>
      </c>
      <c r="AY3695" s="126" t="s">
        <v>6117</v>
      </c>
      <c r="AZ3695" s="126" t="s">
        <v>6118</v>
      </c>
      <c r="BA3695" s="126" t="str">
        <f t="shared" si="519"/>
        <v>RX2</v>
      </c>
    </row>
    <row r="3696" spans="48:53" hidden="1" x14ac:dyDescent="0.2">
      <c r="AV3696" s="115" t="str">
        <f t="shared" si="518"/>
        <v>RX2THE PEARSON UNIT, MIDHURST COMMUNITY HOSPITAL</v>
      </c>
      <c r="AW3696" s="126" t="s">
        <v>5934</v>
      </c>
      <c r="AX3696" s="126" t="s">
        <v>5935</v>
      </c>
      <c r="AY3696" s="126" t="s">
        <v>5934</v>
      </c>
      <c r="AZ3696" s="126" t="s">
        <v>5935</v>
      </c>
      <c r="BA3696" s="126" t="str">
        <f t="shared" si="519"/>
        <v>RX2</v>
      </c>
    </row>
    <row r="3697" spans="48:53" hidden="1" x14ac:dyDescent="0.2">
      <c r="AV3697" s="115" t="str">
        <f t="shared" si="518"/>
        <v>RX2THE RICHARD HOTHAM UNIT</v>
      </c>
      <c r="AW3697" s="126" t="s">
        <v>5932</v>
      </c>
      <c r="AX3697" s="126" t="s">
        <v>5933</v>
      </c>
      <c r="AY3697" s="126" t="s">
        <v>5932</v>
      </c>
      <c r="AZ3697" s="126" t="s">
        <v>5933</v>
      </c>
      <c r="BA3697" s="126" t="str">
        <f t="shared" si="519"/>
        <v>RX2</v>
      </c>
    </row>
    <row r="3698" spans="48:53" hidden="1" x14ac:dyDescent="0.2">
      <c r="AV3698" s="115" t="str">
        <f t="shared" si="518"/>
        <v>RX2THE SALTINGS</v>
      </c>
      <c r="AW3698" s="126" t="s">
        <v>6034</v>
      </c>
      <c r="AX3698" s="126" t="s">
        <v>6035</v>
      </c>
      <c r="AY3698" s="126" t="s">
        <v>6034</v>
      </c>
      <c r="AZ3698" s="126" t="s">
        <v>6035</v>
      </c>
      <c r="BA3698" s="126" t="str">
        <f t="shared" si="519"/>
        <v>RX2</v>
      </c>
    </row>
    <row r="3699" spans="48:53" hidden="1" x14ac:dyDescent="0.2">
      <c r="AV3699" s="115" t="str">
        <f t="shared" si="518"/>
        <v>RX2THE SANCTUARY</v>
      </c>
      <c r="AW3699" s="126" t="s">
        <v>6092</v>
      </c>
      <c r="AX3699" s="126" t="s">
        <v>6093</v>
      </c>
      <c r="AY3699" s="126" t="s">
        <v>6092</v>
      </c>
      <c r="AZ3699" s="126" t="s">
        <v>6093</v>
      </c>
      <c r="BA3699" s="126" t="str">
        <f t="shared" si="519"/>
        <v>RX2</v>
      </c>
    </row>
    <row r="3700" spans="48:53" hidden="1" x14ac:dyDescent="0.2">
      <c r="AV3700" s="115" t="str">
        <f t="shared" si="518"/>
        <v>RX2THE SCOTT UNIT &amp; PAEDIATRIC DEVELOPMENT UNIT</v>
      </c>
      <c r="AW3700" s="126" t="s">
        <v>6119</v>
      </c>
      <c r="AX3700" s="126" t="s">
        <v>6120</v>
      </c>
      <c r="AY3700" s="126" t="s">
        <v>6119</v>
      </c>
      <c r="AZ3700" s="126" t="s">
        <v>6120</v>
      </c>
      <c r="BA3700" s="126" t="str">
        <f t="shared" si="519"/>
        <v>RX2</v>
      </c>
    </row>
    <row r="3701" spans="48:53" hidden="1" x14ac:dyDescent="0.2">
      <c r="AV3701" s="115" t="str">
        <f t="shared" si="518"/>
        <v>RX2THE SUMMIT</v>
      </c>
      <c r="AW3701" s="126" t="s">
        <v>6001</v>
      </c>
      <c r="AX3701" s="126" t="s">
        <v>6002</v>
      </c>
      <c r="AY3701" s="126" t="s">
        <v>6001</v>
      </c>
      <c r="AZ3701" s="126" t="s">
        <v>6002</v>
      </c>
      <c r="BA3701" s="126" t="str">
        <f t="shared" si="519"/>
        <v>RX2</v>
      </c>
    </row>
    <row r="3702" spans="48:53" hidden="1" x14ac:dyDescent="0.2">
      <c r="AV3702" s="115" t="str">
        <f t="shared" si="518"/>
        <v>RX2THE WEALD DAY HOSPITAL</v>
      </c>
      <c r="AW3702" s="126" t="s">
        <v>5904</v>
      </c>
      <c r="AX3702" s="126" t="s">
        <v>5905</v>
      </c>
      <c r="AY3702" s="126" t="s">
        <v>5904</v>
      </c>
      <c r="AZ3702" s="126" t="s">
        <v>5905</v>
      </c>
      <c r="BA3702" s="126" t="str">
        <f t="shared" si="519"/>
        <v>RX2</v>
      </c>
    </row>
    <row r="3703" spans="48:53" hidden="1" x14ac:dyDescent="0.2">
      <c r="AV3703" s="115" t="str">
        <f t="shared" si="518"/>
        <v>RX2TRIAGE BRIGHTON</v>
      </c>
      <c r="AW3703" s="126" t="s">
        <v>5873</v>
      </c>
      <c r="AX3703" s="126" t="s">
        <v>5874</v>
      </c>
      <c r="AY3703" s="126" t="s">
        <v>5873</v>
      </c>
      <c r="AZ3703" s="126" t="s">
        <v>5874</v>
      </c>
      <c r="BA3703" s="126" t="str">
        <f t="shared" si="519"/>
        <v>RX2</v>
      </c>
    </row>
    <row r="3704" spans="48:53" hidden="1" x14ac:dyDescent="0.2">
      <c r="AV3704" s="115" t="str">
        <f t="shared" si="518"/>
        <v>RX2UNIT 5 CIGNETS</v>
      </c>
      <c r="AW3704" s="126" t="s">
        <v>6216</v>
      </c>
      <c r="AX3704" s="126" t="s">
        <v>6217</v>
      </c>
      <c r="AY3704" s="126" t="s">
        <v>6216</v>
      </c>
      <c r="AZ3704" s="126" t="s">
        <v>6217</v>
      </c>
      <c r="BA3704" s="126" t="str">
        <f t="shared" si="519"/>
        <v>RX2</v>
      </c>
    </row>
    <row r="3705" spans="48:53" hidden="1" x14ac:dyDescent="0.2">
      <c r="AV3705" s="115" t="str">
        <f t="shared" ref="AV3705:AV3770" si="520">CONCATENATE(LEFT(AW3705, 3),AX3705)</f>
        <v>RX2VANTAGE POINT</v>
      </c>
      <c r="AW3705" s="126" t="s">
        <v>6213</v>
      </c>
      <c r="AX3705" s="126" t="s">
        <v>6214</v>
      </c>
      <c r="AY3705" s="126" t="s">
        <v>6213</v>
      </c>
      <c r="AZ3705" s="126" t="s">
        <v>6214</v>
      </c>
      <c r="BA3705" s="126" t="str">
        <f t="shared" ref="BA3705:BA3770" si="521">LEFT(AY3705,3)</f>
        <v>RX2</v>
      </c>
    </row>
    <row r="3706" spans="48:53" hidden="1" x14ac:dyDescent="0.2">
      <c r="AV3706" s="115" t="str">
        <f t="shared" si="520"/>
        <v>RX2VILLA WARD &amp; DOWNSVIEW</v>
      </c>
      <c r="AW3706" s="126" t="s">
        <v>5882</v>
      </c>
      <c r="AX3706" s="126" t="s">
        <v>5883</v>
      </c>
      <c r="AY3706" s="126" t="s">
        <v>5882</v>
      </c>
      <c r="AZ3706" s="126" t="s">
        <v>5883</v>
      </c>
      <c r="BA3706" s="126" t="str">
        <f t="shared" si="521"/>
        <v>RX2</v>
      </c>
    </row>
    <row r="3707" spans="48:53" hidden="1" x14ac:dyDescent="0.2">
      <c r="AV3707" s="115" t="str">
        <f t="shared" si="520"/>
        <v>RX2W. SUSSEX MAS SOUTH (GB)</v>
      </c>
      <c r="AW3707" s="126" t="s">
        <v>6103</v>
      </c>
      <c r="AX3707" s="126" t="s">
        <v>6104</v>
      </c>
      <c r="AY3707" s="126" t="s">
        <v>6103</v>
      </c>
      <c r="AZ3707" s="126" t="s">
        <v>6104</v>
      </c>
      <c r="BA3707" s="126" t="str">
        <f t="shared" si="521"/>
        <v>RX2</v>
      </c>
    </row>
    <row r="3708" spans="48:53" hidden="1" x14ac:dyDescent="0.2">
      <c r="AV3708" s="115" t="str">
        <f t="shared" si="520"/>
        <v>RX2W. SX. YOUNG PERSONS SMT</v>
      </c>
      <c r="AW3708" s="126" t="s">
        <v>6030</v>
      </c>
      <c r="AX3708" s="126" t="s">
        <v>6031</v>
      </c>
      <c r="AY3708" s="126" t="s">
        <v>6030</v>
      </c>
      <c r="AZ3708" s="126" t="s">
        <v>6031</v>
      </c>
      <c r="BA3708" s="126" t="str">
        <f t="shared" si="521"/>
        <v>RX2</v>
      </c>
    </row>
    <row r="3709" spans="48:53" hidden="1" x14ac:dyDescent="0.2">
      <c r="AV3709" s="115" t="str">
        <f t="shared" si="520"/>
        <v>RX2WARNINGLID DAY HOSPITAL</v>
      </c>
      <c r="AW3709" s="126" t="s">
        <v>5908</v>
      </c>
      <c r="AX3709" s="126" t="s">
        <v>5909</v>
      </c>
      <c r="AY3709" s="126" t="s">
        <v>5908</v>
      </c>
      <c r="AZ3709" s="126" t="s">
        <v>5909</v>
      </c>
      <c r="BA3709" s="126" t="str">
        <f t="shared" si="521"/>
        <v>RX2</v>
      </c>
    </row>
    <row r="3710" spans="48:53" hidden="1" x14ac:dyDescent="0.2">
      <c r="AV3710" s="115" t="str">
        <f t="shared" si="520"/>
        <v>RX2WEST B&amp;H DEMENTIA ATS</v>
      </c>
      <c r="AW3710" s="126" t="s">
        <v>5844</v>
      </c>
      <c r="AX3710" s="126" t="s">
        <v>5845</v>
      </c>
      <c r="AY3710" s="126" t="s">
        <v>5844</v>
      </c>
      <c r="AZ3710" s="126" t="s">
        <v>5845</v>
      </c>
      <c r="BA3710" s="126" t="str">
        <f t="shared" si="521"/>
        <v>RX2</v>
      </c>
    </row>
    <row r="3711" spans="48:53" hidden="1" x14ac:dyDescent="0.2">
      <c r="AV3711" s="115" t="str">
        <f t="shared" si="520"/>
        <v>RX2WEST SUSSEX DCS WEST</v>
      </c>
      <c r="AW3711" s="126" t="s">
        <v>6100</v>
      </c>
      <c r="AX3711" s="126" t="s">
        <v>6101</v>
      </c>
      <c r="AY3711" s="126" t="s">
        <v>6100</v>
      </c>
      <c r="AZ3711" s="126" t="s">
        <v>6101</v>
      </c>
      <c r="BA3711" s="126" t="str">
        <f t="shared" si="521"/>
        <v>RX2</v>
      </c>
    </row>
    <row r="3712" spans="48:53" hidden="1" x14ac:dyDescent="0.2">
      <c r="AV3712" s="115" t="str">
        <f t="shared" si="520"/>
        <v>RX2WEST SUSSEX EIS NORTH</v>
      </c>
      <c r="AW3712" s="126" t="s">
        <v>5999</v>
      </c>
      <c r="AX3712" s="126" t="s">
        <v>6000</v>
      </c>
      <c r="AY3712" s="126" t="s">
        <v>5999</v>
      </c>
      <c r="AZ3712" s="126" t="s">
        <v>6000</v>
      </c>
      <c r="BA3712" s="126" t="str">
        <f t="shared" si="521"/>
        <v>RX2</v>
      </c>
    </row>
    <row r="3713" spans="48:53" hidden="1" x14ac:dyDescent="0.2">
      <c r="AV3713" s="115" t="str">
        <f t="shared" si="520"/>
        <v>RX2WEST SUSSEX EIS WEST</v>
      </c>
      <c r="AW3713" s="126" t="s">
        <v>5959</v>
      </c>
      <c r="AX3713" s="126" t="s">
        <v>5960</v>
      </c>
      <c r="AY3713" s="126" t="s">
        <v>5959</v>
      </c>
      <c r="AZ3713" s="126" t="s">
        <v>5960</v>
      </c>
      <c r="BA3713" s="126" t="str">
        <f t="shared" si="521"/>
        <v>RX2</v>
      </c>
    </row>
    <row r="3714" spans="48:53" hidden="1" x14ac:dyDescent="0.2">
      <c r="AV3714" s="115" t="str">
        <f t="shared" si="520"/>
        <v>RX2WEST SUSSEX MAS SOUTH</v>
      </c>
      <c r="AW3714" s="126" t="s">
        <v>6088</v>
      </c>
      <c r="AX3714" s="126" t="s">
        <v>6089</v>
      </c>
      <c r="AY3714" s="126" t="s">
        <v>6088</v>
      </c>
      <c r="AZ3714" s="126" t="s">
        <v>6089</v>
      </c>
      <c r="BA3714" s="126" t="str">
        <f t="shared" si="521"/>
        <v>RX2</v>
      </c>
    </row>
    <row r="3715" spans="48:53" hidden="1" x14ac:dyDescent="0.2">
      <c r="AV3715" s="115" t="str">
        <f t="shared" si="520"/>
        <v>RX2WEST SUSSEX MAS WEST</v>
      </c>
      <c r="AW3715" s="126" t="s">
        <v>6090</v>
      </c>
      <c r="AX3715" s="126" t="s">
        <v>6091</v>
      </c>
      <c r="AY3715" s="126" t="s">
        <v>6090</v>
      </c>
      <c r="AZ3715" s="126" t="s">
        <v>6091</v>
      </c>
      <c r="BA3715" s="126" t="str">
        <f t="shared" si="521"/>
        <v>RX2</v>
      </c>
    </row>
    <row r="3716" spans="48:53" hidden="1" x14ac:dyDescent="0.2">
      <c r="AV3716" s="115" t="str">
        <f t="shared" si="520"/>
        <v>RX2WESTERN SUSSEX ATS (AC)</v>
      </c>
      <c r="AW3716" s="126" t="s">
        <v>6105</v>
      </c>
      <c r="AX3716" s="126" t="s">
        <v>6106</v>
      </c>
      <c r="AY3716" s="126" t="s">
        <v>6105</v>
      </c>
      <c r="AZ3716" s="126" t="s">
        <v>6106</v>
      </c>
      <c r="BA3716" s="126" t="str">
        <f t="shared" si="521"/>
        <v>RX2</v>
      </c>
    </row>
    <row r="3717" spans="48:53" hidden="1" x14ac:dyDescent="0.2">
      <c r="AV3717" s="115" t="str">
        <f t="shared" si="520"/>
        <v>RX2WESTERN SUSSEX ATS (AW)</v>
      </c>
      <c r="AW3717" s="126" t="s">
        <v>5967</v>
      </c>
      <c r="AX3717" s="126" t="s">
        <v>5968</v>
      </c>
      <c r="AY3717" s="126" t="s">
        <v>5967</v>
      </c>
      <c r="AZ3717" s="126" t="s">
        <v>5968</v>
      </c>
      <c r="BA3717" s="126" t="str">
        <f t="shared" si="521"/>
        <v>RX2</v>
      </c>
    </row>
    <row r="3718" spans="48:53" hidden="1" x14ac:dyDescent="0.2">
      <c r="AV3718" s="115" t="str">
        <f t="shared" si="520"/>
        <v>RX2WESTERN SUSSEX ATS (BQ)</v>
      </c>
      <c r="AW3718" s="126" t="s">
        <v>5973</v>
      </c>
      <c r="AX3718" s="126" t="s">
        <v>5974</v>
      </c>
      <c r="AY3718" s="126" t="s">
        <v>5973</v>
      </c>
      <c r="AZ3718" s="126" t="s">
        <v>5974</v>
      </c>
      <c r="BA3718" s="126" t="str">
        <f t="shared" si="521"/>
        <v>RX2</v>
      </c>
    </row>
    <row r="3719" spans="48:53" hidden="1" x14ac:dyDescent="0.2">
      <c r="AV3719" s="115" t="str">
        <f t="shared" si="520"/>
        <v>RX2WESTERN SUSSEX ATS (GK)</v>
      </c>
      <c r="AW3719" s="126" t="s">
        <v>6107</v>
      </c>
      <c r="AX3719" s="126" t="s">
        <v>6108</v>
      </c>
      <c r="AY3719" s="126" t="s">
        <v>6107</v>
      </c>
      <c r="AZ3719" s="126" t="s">
        <v>6108</v>
      </c>
      <c r="BA3719" s="126" t="str">
        <f t="shared" si="521"/>
        <v>RX2</v>
      </c>
    </row>
    <row r="3720" spans="48:53" hidden="1" x14ac:dyDescent="0.2">
      <c r="AV3720" s="115" t="str">
        <f t="shared" si="520"/>
        <v>RX2WESTERN SUSSEX ATS (JS)</v>
      </c>
      <c r="AW3720" s="126" t="s">
        <v>5975</v>
      </c>
      <c r="AX3720" s="126" t="s">
        <v>5976</v>
      </c>
      <c r="AY3720" s="126" t="s">
        <v>5975</v>
      </c>
      <c r="AZ3720" s="126" t="s">
        <v>5976</v>
      </c>
      <c r="BA3720" s="126" t="str">
        <f t="shared" si="521"/>
        <v>RX2</v>
      </c>
    </row>
    <row r="3721" spans="48:53" hidden="1" x14ac:dyDescent="0.2">
      <c r="AV3721" s="115" t="str">
        <f t="shared" si="520"/>
        <v>RX2WESTERN SUSSEX ATS (MB)</v>
      </c>
      <c r="AW3721" s="126" t="s">
        <v>5969</v>
      </c>
      <c r="AX3721" s="126" t="s">
        <v>5970</v>
      </c>
      <c r="AY3721" s="126" t="s">
        <v>5969</v>
      </c>
      <c r="AZ3721" s="126" t="s">
        <v>5970</v>
      </c>
      <c r="BA3721" s="126" t="str">
        <f t="shared" si="521"/>
        <v>RX2</v>
      </c>
    </row>
    <row r="3722" spans="48:53" hidden="1" x14ac:dyDescent="0.2">
      <c r="AV3722" s="115" t="str">
        <f t="shared" si="520"/>
        <v>RX2WESTERN SUSSEX ATS (SA)</v>
      </c>
      <c r="AW3722" s="126" t="s">
        <v>5971</v>
      </c>
      <c r="AX3722" s="126" t="s">
        <v>5972</v>
      </c>
      <c r="AY3722" s="126" t="s">
        <v>5971</v>
      </c>
      <c r="AZ3722" s="126" t="s">
        <v>5972</v>
      </c>
      <c r="BA3722" s="126" t="str">
        <f t="shared" si="521"/>
        <v>RX2</v>
      </c>
    </row>
    <row r="3723" spans="48:53" hidden="1" x14ac:dyDescent="0.2">
      <c r="AV3723" s="115" t="str">
        <f t="shared" si="520"/>
        <v>RX2WESTERN SUSSEX LWWD (AC)</v>
      </c>
      <c r="AW3723" s="126" t="s">
        <v>5961</v>
      </c>
      <c r="AX3723" s="126" t="s">
        <v>5962</v>
      </c>
      <c r="AY3723" s="126" t="s">
        <v>5961</v>
      </c>
      <c r="AZ3723" s="126" t="s">
        <v>5962</v>
      </c>
      <c r="BA3723" s="126" t="str">
        <f t="shared" si="521"/>
        <v>RX2</v>
      </c>
    </row>
    <row r="3724" spans="48:53" hidden="1" x14ac:dyDescent="0.2">
      <c r="AV3724" s="115" t="str">
        <f t="shared" si="520"/>
        <v>RX2WESTERN SUSSEX LWWD (TC)</v>
      </c>
      <c r="AW3724" s="126" t="s">
        <v>5963</v>
      </c>
      <c r="AX3724" s="126" t="s">
        <v>5964</v>
      </c>
      <c r="AY3724" s="126" t="s">
        <v>5963</v>
      </c>
      <c r="AZ3724" s="126" t="s">
        <v>5964</v>
      </c>
      <c r="BA3724" s="126" t="str">
        <f t="shared" si="521"/>
        <v>RX2</v>
      </c>
    </row>
    <row r="3725" spans="48:53" hidden="1" x14ac:dyDescent="0.2">
      <c r="AV3725" s="115" t="str">
        <f t="shared" si="520"/>
        <v>RX2WOODLANDS</v>
      </c>
      <c r="AW3725" s="126" t="s">
        <v>6173</v>
      </c>
      <c r="AX3725" s="126" t="s">
        <v>1397</v>
      </c>
      <c r="AY3725" s="126" t="s">
        <v>6173</v>
      </c>
      <c r="AZ3725" s="126" t="s">
        <v>1397</v>
      </c>
      <c r="BA3725" s="126" t="str">
        <f t="shared" si="521"/>
        <v>RX2</v>
      </c>
    </row>
    <row r="3726" spans="48:53" hidden="1" x14ac:dyDescent="0.2">
      <c r="AV3726" s="115" t="str">
        <f t="shared" si="520"/>
        <v>RX2WOODLANDS WARD</v>
      </c>
      <c r="AW3726" s="126" t="s">
        <v>5892</v>
      </c>
      <c r="AX3726" s="126" t="s">
        <v>5893</v>
      </c>
      <c r="AY3726" s="126" t="s">
        <v>5892</v>
      </c>
      <c r="AZ3726" s="126" t="s">
        <v>5893</v>
      </c>
      <c r="BA3726" s="126" t="str">
        <f t="shared" si="521"/>
        <v>RX2</v>
      </c>
    </row>
    <row r="3727" spans="48:53" hidden="1" x14ac:dyDescent="0.2">
      <c r="AV3727" s="115" t="str">
        <f t="shared" si="520"/>
        <v>RX2WOODSIDE</v>
      </c>
      <c r="AW3727" s="126" t="s">
        <v>6154</v>
      </c>
      <c r="AX3727" s="126" t="s">
        <v>2250</v>
      </c>
      <c r="AY3727" s="126" t="s">
        <v>6154</v>
      </c>
      <c r="AZ3727" s="126" t="s">
        <v>2250</v>
      </c>
      <c r="BA3727" s="126" t="str">
        <f t="shared" si="521"/>
        <v>RX2</v>
      </c>
    </row>
    <row r="3728" spans="48:53" hidden="1" x14ac:dyDescent="0.2">
      <c r="AV3728" s="115" t="str">
        <f t="shared" si="520"/>
        <v>RX2WOODSIDE ANNEXE</v>
      </c>
      <c r="AW3728" s="126" t="s">
        <v>6168</v>
      </c>
      <c r="AX3728" s="126" t="s">
        <v>6169</v>
      </c>
      <c r="AY3728" s="126" t="s">
        <v>6168</v>
      </c>
      <c r="AZ3728" s="126" t="s">
        <v>6169</v>
      </c>
      <c r="BA3728" s="126" t="str">
        <f t="shared" si="521"/>
        <v>RX2</v>
      </c>
    </row>
    <row r="3729" spans="48:53" hidden="1" x14ac:dyDescent="0.2">
      <c r="AV3729" s="115" t="str">
        <f t="shared" si="520"/>
        <v>RX2WORTHING HOSPITAL</v>
      </c>
      <c r="AW3729" s="126" t="s">
        <v>6187</v>
      </c>
      <c r="AX3729" s="126" t="s">
        <v>2802</v>
      </c>
      <c r="AY3729" s="126" t="s">
        <v>6187</v>
      </c>
      <c r="AZ3729" s="126" t="s">
        <v>2802</v>
      </c>
      <c r="BA3729" s="126" t="str">
        <f t="shared" si="521"/>
        <v>RX2</v>
      </c>
    </row>
    <row r="3730" spans="48:53" hidden="1" x14ac:dyDescent="0.2">
      <c r="AV3730" s="115" t="str">
        <f t="shared" si="520"/>
        <v>RX2YASMIN BYSIDE COMFORT</v>
      </c>
      <c r="AW3730" s="126" t="s">
        <v>6206</v>
      </c>
      <c r="AX3730" s="126" t="s">
        <v>6207</v>
      </c>
      <c r="AY3730" s="126" t="s">
        <v>6206</v>
      </c>
      <c r="AZ3730" s="126" t="s">
        <v>6207</v>
      </c>
      <c r="BA3730" s="126" t="str">
        <f t="shared" si="521"/>
        <v>RX2</v>
      </c>
    </row>
    <row r="3731" spans="48:53" hidden="1" x14ac:dyDescent="0.2">
      <c r="AV3731" s="115" t="str">
        <f t="shared" si="520"/>
        <v>RX2ZACHARY MERTON HOSPITAL</v>
      </c>
      <c r="AW3731" s="126" t="s">
        <v>6208</v>
      </c>
      <c r="AX3731" s="126" t="s">
        <v>2804</v>
      </c>
      <c r="AY3731" s="126" t="s">
        <v>6208</v>
      </c>
      <c r="AZ3731" s="126" t="s">
        <v>2804</v>
      </c>
      <c r="BA3731" s="126" t="str">
        <f t="shared" si="521"/>
        <v>RX2</v>
      </c>
    </row>
    <row r="3732" spans="48:53" hidden="1" x14ac:dyDescent="0.2">
      <c r="AV3732" s="115" t="str">
        <f t="shared" si="520"/>
        <v>RX3ABDALE HOUSE - COMMUNITY UNIT</v>
      </c>
      <c r="AW3732" s="126" t="s">
        <v>9021</v>
      </c>
      <c r="AX3732" s="126" t="s">
        <v>8634</v>
      </c>
      <c r="AY3732" s="126" t="s">
        <v>9021</v>
      </c>
      <c r="AZ3732" s="126" t="s">
        <v>8634</v>
      </c>
      <c r="BA3732" s="126" t="str">
        <f t="shared" si="521"/>
        <v>RX3</v>
      </c>
    </row>
    <row r="3733" spans="48:53" hidden="1" x14ac:dyDescent="0.2">
      <c r="AV3733" s="115" t="str">
        <f t="shared" si="520"/>
        <v>RX3ADT NORTH</v>
      </c>
      <c r="AW3733" s="126" t="s">
        <v>6321</v>
      </c>
      <c r="AX3733" s="126" t="s">
        <v>6322</v>
      </c>
      <c r="AY3733" s="126" t="s">
        <v>6321</v>
      </c>
      <c r="AZ3733" s="126" t="s">
        <v>6322</v>
      </c>
      <c r="BA3733" s="126" t="str">
        <f t="shared" si="521"/>
        <v>RX3</v>
      </c>
    </row>
    <row r="3734" spans="48:53" hidden="1" x14ac:dyDescent="0.2">
      <c r="AV3734" s="115" t="str">
        <f t="shared" si="520"/>
        <v>RX3AFFECTIVE - FOXRUSH</v>
      </c>
      <c r="AW3734" s="126" t="s">
        <v>6449</v>
      </c>
      <c r="AX3734" s="126" t="s">
        <v>6450</v>
      </c>
      <c r="AY3734" s="126" t="s">
        <v>6449</v>
      </c>
      <c r="AZ3734" s="126" t="s">
        <v>6450</v>
      </c>
      <c r="BA3734" s="126" t="str">
        <f t="shared" si="521"/>
        <v>RX3</v>
      </c>
    </row>
    <row r="3735" spans="48:53" hidden="1" x14ac:dyDescent="0.2">
      <c r="AV3735" s="115" t="str">
        <f t="shared" si="520"/>
        <v>RX3ASTBURY</v>
      </c>
      <c r="AW3735" s="126" t="s">
        <v>6409</v>
      </c>
      <c r="AX3735" s="126" t="s">
        <v>6410</v>
      </c>
      <c r="AY3735" s="126" t="s">
        <v>6409</v>
      </c>
      <c r="AZ3735" s="126" t="s">
        <v>6410</v>
      </c>
      <c r="BA3735" s="126" t="str">
        <f t="shared" si="521"/>
        <v>RX3</v>
      </c>
    </row>
    <row r="3736" spans="48:53" hidden="1" x14ac:dyDescent="0.2">
      <c r="AV3736" s="115" t="str">
        <f t="shared" si="520"/>
        <v>RX3AUCKLAND PARK HOSPITAL</v>
      </c>
      <c r="AW3736" s="126" t="s">
        <v>6353</v>
      </c>
      <c r="AX3736" s="126" t="s">
        <v>6354</v>
      </c>
      <c r="AY3736" s="126" t="s">
        <v>6353</v>
      </c>
      <c r="AZ3736" s="126" t="s">
        <v>6354</v>
      </c>
      <c r="BA3736" s="126" t="str">
        <f t="shared" si="521"/>
        <v>RX3</v>
      </c>
    </row>
    <row r="3737" spans="48:53" hidden="1" x14ac:dyDescent="0.2">
      <c r="AV3737" s="115" t="str">
        <f t="shared" si="520"/>
        <v>RX3AYSGARTH</v>
      </c>
      <c r="AW3737" s="126" t="s">
        <v>6363</v>
      </c>
      <c r="AX3737" s="126" t="s">
        <v>6364</v>
      </c>
      <c r="AY3737" s="126" t="s">
        <v>6363</v>
      </c>
      <c r="AZ3737" s="126" t="s">
        <v>6364</v>
      </c>
      <c r="BA3737" s="126" t="str">
        <f t="shared" si="521"/>
        <v>RX3</v>
      </c>
    </row>
    <row r="3738" spans="48:53" hidden="1" x14ac:dyDescent="0.2">
      <c r="AV3738" s="115" t="str">
        <f t="shared" si="520"/>
        <v>RX3BANKFIELDS COURT ADMIN UNIT</v>
      </c>
      <c r="AW3738" s="126" t="s">
        <v>8651</v>
      </c>
      <c r="AX3738" s="126" t="s">
        <v>8652</v>
      </c>
      <c r="AY3738" s="126" t="s">
        <v>8651</v>
      </c>
      <c r="AZ3738" s="126" t="s">
        <v>8652</v>
      </c>
      <c r="BA3738" s="126" t="str">
        <f t="shared" si="521"/>
        <v>RX3</v>
      </c>
    </row>
    <row r="3739" spans="48:53" hidden="1" x14ac:dyDescent="0.2">
      <c r="AV3739" s="115" t="str">
        <f t="shared" si="520"/>
        <v>RX3BANKFIELDS COURT THE LODGE</v>
      </c>
      <c r="AW3739" s="126" t="s">
        <v>8647</v>
      </c>
      <c r="AX3739" s="126" t="s">
        <v>8648</v>
      </c>
      <c r="AY3739" s="126" t="s">
        <v>8647</v>
      </c>
      <c r="AZ3739" s="126" t="s">
        <v>8648</v>
      </c>
      <c r="BA3739" s="126" t="str">
        <f t="shared" si="521"/>
        <v>RX3</v>
      </c>
    </row>
    <row r="3740" spans="48:53" hidden="1" x14ac:dyDescent="0.2">
      <c r="AV3740" s="115" t="str">
        <f t="shared" si="520"/>
        <v>RX3BANKFIELDS COURT UNIT 1</v>
      </c>
      <c r="AW3740" s="126" t="s">
        <v>10884</v>
      </c>
      <c r="AX3740" s="126" t="s">
        <v>10885</v>
      </c>
      <c r="AY3740" s="126" t="s">
        <v>10884</v>
      </c>
      <c r="AZ3740" s="126" t="s">
        <v>10885</v>
      </c>
      <c r="BA3740" s="126" t="str">
        <f t="shared" si="521"/>
        <v>RX3</v>
      </c>
    </row>
    <row r="3741" spans="48:53" hidden="1" x14ac:dyDescent="0.2">
      <c r="AV3741" s="115" t="str">
        <f t="shared" si="520"/>
        <v>RX3BANKFIELDS COURT UNIT 2</v>
      </c>
      <c r="AW3741" s="126" t="s">
        <v>8643</v>
      </c>
      <c r="AX3741" s="126" t="s">
        <v>8644</v>
      </c>
      <c r="AY3741" s="126" t="s">
        <v>8643</v>
      </c>
      <c r="AZ3741" s="126" t="s">
        <v>8644</v>
      </c>
      <c r="BA3741" s="126" t="str">
        <f t="shared" si="521"/>
        <v>RX3</v>
      </c>
    </row>
    <row r="3742" spans="48:53" hidden="1" x14ac:dyDescent="0.2">
      <c r="AV3742" s="115" t="str">
        <f t="shared" si="520"/>
        <v>RX3BANKFIELDS COURT UNIT 3</v>
      </c>
      <c r="AW3742" s="126" t="s">
        <v>8649</v>
      </c>
      <c r="AX3742" s="126" t="s">
        <v>8650</v>
      </c>
      <c r="AY3742" s="126" t="s">
        <v>8649</v>
      </c>
      <c r="AZ3742" s="126" t="s">
        <v>8650</v>
      </c>
      <c r="BA3742" s="126" t="str">
        <f t="shared" si="521"/>
        <v>RX3</v>
      </c>
    </row>
    <row r="3743" spans="48:53" hidden="1" x14ac:dyDescent="0.2">
      <c r="AV3743" s="115" t="str">
        <f t="shared" si="520"/>
        <v>RX3BANKFIELDS COURT UNIT 4</v>
      </c>
      <c r="AW3743" s="126" t="s">
        <v>10886</v>
      </c>
      <c r="AX3743" s="126" t="s">
        <v>10887</v>
      </c>
      <c r="AY3743" s="126" t="s">
        <v>10886</v>
      </c>
      <c r="AZ3743" s="126" t="s">
        <v>10887</v>
      </c>
      <c r="BA3743" s="126" t="str">
        <f t="shared" si="521"/>
        <v>RX3</v>
      </c>
    </row>
    <row r="3744" spans="48:53" hidden="1" x14ac:dyDescent="0.2">
      <c r="AV3744" s="115" t="str">
        <f t="shared" si="520"/>
        <v>RX3C &amp; YPS 1</v>
      </c>
      <c r="AW3744" s="126" t="s">
        <v>6307</v>
      </c>
      <c r="AX3744" s="126" t="s">
        <v>6308</v>
      </c>
      <c r="AY3744" s="126" t="s">
        <v>6307</v>
      </c>
      <c r="AZ3744" s="126" t="s">
        <v>6308</v>
      </c>
      <c r="BA3744" s="126" t="str">
        <f t="shared" si="521"/>
        <v>RX3</v>
      </c>
    </row>
    <row r="3745" spans="48:53" hidden="1" x14ac:dyDescent="0.2">
      <c r="AV3745" s="115" t="str">
        <f t="shared" si="520"/>
        <v>RX3C &amp; YPS 2</v>
      </c>
      <c r="AW3745" s="126" t="s">
        <v>6311</v>
      </c>
      <c r="AX3745" s="126" t="s">
        <v>6312</v>
      </c>
      <c r="AY3745" s="126" t="s">
        <v>6311</v>
      </c>
      <c r="AZ3745" s="126" t="s">
        <v>6312</v>
      </c>
      <c r="BA3745" s="126" t="str">
        <f t="shared" si="521"/>
        <v>RX3</v>
      </c>
    </row>
    <row r="3746" spans="48:53" hidden="1" x14ac:dyDescent="0.2">
      <c r="AV3746" s="115" t="str">
        <f t="shared" si="520"/>
        <v>RX3C &amp; YPS CLS</v>
      </c>
      <c r="AW3746" s="126" t="s">
        <v>6315</v>
      </c>
      <c r="AX3746" s="126" t="s">
        <v>6316</v>
      </c>
      <c r="AY3746" s="126" t="s">
        <v>6315</v>
      </c>
      <c r="AZ3746" s="126" t="s">
        <v>6316</v>
      </c>
      <c r="BA3746" s="126" t="str">
        <f t="shared" si="521"/>
        <v>RX3</v>
      </c>
    </row>
    <row r="3747" spans="48:53" hidden="1" x14ac:dyDescent="0.2">
      <c r="AV3747" s="115" t="str">
        <f t="shared" si="520"/>
        <v>RX3CAMPHILL VILLAGE TRUST</v>
      </c>
      <c r="AW3747" s="126" t="s">
        <v>6269</v>
      </c>
      <c r="AX3747" s="126" t="s">
        <v>6270</v>
      </c>
      <c r="AY3747" s="126" t="s">
        <v>6269</v>
      </c>
      <c r="AZ3747" s="126" t="s">
        <v>6270</v>
      </c>
      <c r="BA3747" s="126" t="str">
        <f t="shared" si="521"/>
        <v>RX3</v>
      </c>
    </row>
    <row r="3748" spans="48:53" hidden="1" x14ac:dyDescent="0.2">
      <c r="AV3748" s="115" t="str">
        <f t="shared" si="520"/>
        <v>RX3CENTENARY SUITE</v>
      </c>
      <c r="AW3748" s="126" t="s">
        <v>6263</v>
      </c>
      <c r="AX3748" s="126" t="s">
        <v>6264</v>
      </c>
      <c r="AY3748" s="126" t="s">
        <v>6263</v>
      </c>
      <c r="AZ3748" s="126" t="s">
        <v>6264</v>
      </c>
      <c r="BA3748" s="126" t="str">
        <f t="shared" si="521"/>
        <v>RX3</v>
      </c>
    </row>
    <row r="3749" spans="48:53" hidden="1" x14ac:dyDescent="0.2">
      <c r="AV3749" s="115" t="str">
        <f t="shared" si="520"/>
        <v>RX3CHERRY TREE HOUSE</v>
      </c>
      <c r="AW3749" s="126" t="s">
        <v>10081</v>
      </c>
      <c r="AX3749" s="126" t="s">
        <v>10734</v>
      </c>
      <c r="AY3749" s="126" t="s">
        <v>10081</v>
      </c>
      <c r="AZ3749" s="126" t="s">
        <v>10082</v>
      </c>
      <c r="BA3749" s="126" t="str">
        <f t="shared" si="521"/>
        <v>RX3</v>
      </c>
    </row>
    <row r="3750" spans="48:53" hidden="1" x14ac:dyDescent="0.2">
      <c r="AV3750" s="115" t="str">
        <f t="shared" si="520"/>
        <v>RX3CHILDRENS &amp; YOUNG PEOPLES(2)</v>
      </c>
      <c r="AW3750" s="126" t="s">
        <v>6289</v>
      </c>
      <c r="AX3750" s="126" t="s">
        <v>6290</v>
      </c>
      <c r="AY3750" s="126" t="s">
        <v>6289</v>
      </c>
      <c r="AZ3750" s="126" t="s">
        <v>6290</v>
      </c>
      <c r="BA3750" s="126" t="str">
        <f t="shared" si="521"/>
        <v>RX3</v>
      </c>
    </row>
    <row r="3751" spans="48:53" hidden="1" x14ac:dyDescent="0.2">
      <c r="AV3751" s="115" t="str">
        <f t="shared" si="520"/>
        <v>RX3CHILDRENS &amp; YOUNG PEOPLES(3)</v>
      </c>
      <c r="AW3751" s="126" t="s">
        <v>6291</v>
      </c>
      <c r="AX3751" s="126" t="s">
        <v>6292</v>
      </c>
      <c r="AY3751" s="126" t="s">
        <v>6291</v>
      </c>
      <c r="AZ3751" s="126" t="s">
        <v>6292</v>
      </c>
      <c r="BA3751" s="126" t="str">
        <f t="shared" si="521"/>
        <v>RX3</v>
      </c>
    </row>
    <row r="3752" spans="48:53" hidden="1" x14ac:dyDescent="0.2">
      <c r="AV3752" s="115" t="str">
        <f t="shared" si="520"/>
        <v>RX3COATHAM MEMORIAL HALL</v>
      </c>
      <c r="AW3752" s="126" t="s">
        <v>6267</v>
      </c>
      <c r="AX3752" s="126" t="s">
        <v>6268</v>
      </c>
      <c r="AY3752" s="126" t="s">
        <v>6267</v>
      </c>
      <c r="AZ3752" s="126" t="s">
        <v>6268</v>
      </c>
      <c r="BA3752" s="126" t="str">
        <f t="shared" si="521"/>
        <v>RX3</v>
      </c>
    </row>
    <row r="3753" spans="48:53" hidden="1" x14ac:dyDescent="0.2">
      <c r="AV3753" s="115" t="str">
        <f t="shared" si="520"/>
        <v>RX3CROSS LANE HOSPITAL AYCKBOURN</v>
      </c>
      <c r="AW3753" s="126" t="s">
        <v>8635</v>
      </c>
      <c r="AX3753" s="126" t="s">
        <v>8636</v>
      </c>
      <c r="AY3753" s="126" t="s">
        <v>8635</v>
      </c>
      <c r="AZ3753" s="126" t="s">
        <v>8636</v>
      </c>
      <c r="BA3753" s="126" t="str">
        <f t="shared" si="521"/>
        <v>RX3</v>
      </c>
    </row>
    <row r="3754" spans="48:53" hidden="1" x14ac:dyDescent="0.2">
      <c r="AV3754" s="115" t="str">
        <f t="shared" si="520"/>
        <v>RX3CROSS LANE HOSPITAL ROWAN LEA</v>
      </c>
      <c r="AW3754" s="126" t="s">
        <v>8639</v>
      </c>
      <c r="AX3754" s="126" t="s">
        <v>8640</v>
      </c>
      <c r="AY3754" s="126" t="s">
        <v>8639</v>
      </c>
      <c r="AZ3754" s="126" t="s">
        <v>8640</v>
      </c>
      <c r="BA3754" s="126" t="str">
        <f t="shared" si="521"/>
        <v>RX3</v>
      </c>
    </row>
    <row r="3755" spans="48:53" hidden="1" x14ac:dyDescent="0.2">
      <c r="AV3755" s="115" t="str">
        <f t="shared" si="520"/>
        <v>RX3CYPS - NORTH YORKSHIRE 1</v>
      </c>
      <c r="AW3755" s="126" t="s">
        <v>6439</v>
      </c>
      <c r="AX3755" s="126" t="s">
        <v>6440</v>
      </c>
      <c r="AY3755" s="126" t="s">
        <v>6439</v>
      </c>
      <c r="AZ3755" s="126" t="s">
        <v>6440</v>
      </c>
      <c r="BA3755" s="126" t="str">
        <f t="shared" si="521"/>
        <v>RX3</v>
      </c>
    </row>
    <row r="3756" spans="48:53" hidden="1" x14ac:dyDescent="0.2">
      <c r="AV3756" s="115" t="str">
        <f t="shared" si="520"/>
        <v>RX3CYPS - NORTH YORKSHIRE 2</v>
      </c>
      <c r="AW3756" s="126" t="s">
        <v>6441</v>
      </c>
      <c r="AX3756" s="126" t="s">
        <v>6442</v>
      </c>
      <c r="AY3756" s="126" t="s">
        <v>6441</v>
      </c>
      <c r="AZ3756" s="126" t="s">
        <v>6442</v>
      </c>
      <c r="BA3756" s="126" t="str">
        <f t="shared" si="521"/>
        <v>RX3</v>
      </c>
    </row>
    <row r="3757" spans="48:53" hidden="1" x14ac:dyDescent="0.2">
      <c r="AV3757" s="115" t="str">
        <f t="shared" si="520"/>
        <v>RX3DARLINGTON MEMORIAL ROWAN BUILDING</v>
      </c>
      <c r="AW3757" s="126" t="s">
        <v>6355</v>
      </c>
      <c r="AX3757" s="126" t="s">
        <v>6356</v>
      </c>
      <c r="AY3757" s="126" t="s">
        <v>6355</v>
      </c>
      <c r="AZ3757" s="126" t="s">
        <v>6356</v>
      </c>
      <c r="BA3757" s="126" t="str">
        <f t="shared" si="521"/>
        <v>RX3</v>
      </c>
    </row>
    <row r="3758" spans="48:53" hidden="1" x14ac:dyDescent="0.2">
      <c r="AV3758" s="115" t="str">
        <f t="shared" si="520"/>
        <v>RX3EARLSTON HOUSE</v>
      </c>
      <c r="AW3758" s="126" t="s">
        <v>8628</v>
      </c>
      <c r="AX3758" s="126" t="s">
        <v>8629</v>
      </c>
      <c r="AY3758" s="126" t="s">
        <v>8628</v>
      </c>
      <c r="AZ3758" s="126" t="s">
        <v>8629</v>
      </c>
      <c r="BA3758" s="126" t="str">
        <f t="shared" si="521"/>
        <v>RX3</v>
      </c>
    </row>
    <row r="3759" spans="48:53" hidden="1" x14ac:dyDescent="0.2">
      <c r="AV3759" s="115" t="str">
        <f t="shared" si="520"/>
        <v>RX3EAST CLEVELAND HOSPITAL</v>
      </c>
      <c r="AW3759" s="126" t="s">
        <v>6388</v>
      </c>
      <c r="AX3759" s="126" t="s">
        <v>6389</v>
      </c>
      <c r="AY3759" s="126" t="s">
        <v>6388</v>
      </c>
      <c r="AZ3759" s="126" t="s">
        <v>6389</v>
      </c>
      <c r="BA3759" s="126" t="str">
        <f t="shared" si="521"/>
        <v>RX3</v>
      </c>
    </row>
    <row r="3760" spans="48:53" hidden="1" x14ac:dyDescent="0.2">
      <c r="AV3760" s="115" t="str">
        <f t="shared" si="520"/>
        <v>RX3EATING DISORDERS OP</v>
      </c>
      <c r="AW3760" s="126" t="s">
        <v>6471</v>
      </c>
      <c r="AX3760" s="126" t="s">
        <v>6472</v>
      </c>
      <c r="AY3760" s="126" t="s">
        <v>6471</v>
      </c>
      <c r="AZ3760" s="126" t="s">
        <v>6472</v>
      </c>
      <c r="BA3760" s="126" t="str">
        <f t="shared" si="521"/>
        <v>RX3</v>
      </c>
    </row>
    <row r="3761" spans="48:53" hidden="1" x14ac:dyDescent="0.2">
      <c r="AV3761" s="115" t="str">
        <f t="shared" si="520"/>
        <v>RX3EDEN HILL</v>
      </c>
      <c r="AW3761" s="126" t="s">
        <v>6391</v>
      </c>
      <c r="AX3761" s="126" t="s">
        <v>6392</v>
      </c>
      <c r="AY3761" s="126" t="s">
        <v>6391</v>
      </c>
      <c r="AZ3761" s="126" t="s">
        <v>6392</v>
      </c>
      <c r="BA3761" s="126" t="str">
        <f t="shared" si="521"/>
        <v>RX3</v>
      </c>
    </row>
    <row r="3762" spans="48:53" hidden="1" x14ac:dyDescent="0.2">
      <c r="AV3762" s="115" t="str">
        <f t="shared" si="520"/>
        <v>RX3EIP (NP)</v>
      </c>
      <c r="AW3762" s="126" t="s">
        <v>6323</v>
      </c>
      <c r="AX3762" s="126" t="s">
        <v>6324</v>
      </c>
      <c r="AY3762" s="126" t="s">
        <v>6323</v>
      </c>
      <c r="AZ3762" s="126" t="s">
        <v>6324</v>
      </c>
      <c r="BA3762" s="126" t="str">
        <f t="shared" si="521"/>
        <v>RX3</v>
      </c>
    </row>
    <row r="3763" spans="48:53" hidden="1" x14ac:dyDescent="0.2">
      <c r="AV3763" s="115" t="str">
        <f t="shared" si="520"/>
        <v>RX3ESTON &amp; EAST CLEVELAND OLD AGE PSYCH</v>
      </c>
      <c r="AW3763" s="126" t="s">
        <v>6423</v>
      </c>
      <c r="AX3763" s="126" t="s">
        <v>6424</v>
      </c>
      <c r="AY3763" s="126" t="s">
        <v>6423</v>
      </c>
      <c r="AZ3763" s="126" t="s">
        <v>6424</v>
      </c>
      <c r="BA3763" s="126" t="str">
        <f t="shared" si="521"/>
        <v>RX3</v>
      </c>
    </row>
    <row r="3764" spans="48:53" hidden="1" x14ac:dyDescent="0.2">
      <c r="AV3764" s="115" t="str">
        <f t="shared" si="520"/>
        <v>RX3FORENSIC LD</v>
      </c>
      <c r="AW3764" s="126" t="s">
        <v>6443</v>
      </c>
      <c r="AX3764" s="126" t="s">
        <v>6444</v>
      </c>
      <c r="AY3764" s="126" t="s">
        <v>6443</v>
      </c>
      <c r="AZ3764" s="126" t="s">
        <v>6444</v>
      </c>
      <c r="BA3764" s="126" t="str">
        <f t="shared" si="521"/>
        <v>RX3</v>
      </c>
    </row>
    <row r="3765" spans="48:53" hidden="1" x14ac:dyDescent="0.2">
      <c r="AV3765" s="115" t="str">
        <f t="shared" si="520"/>
        <v>RX3FOXRUSH AFFECTIVE DISORDER</v>
      </c>
      <c r="AW3765" s="126" t="s">
        <v>6367</v>
      </c>
      <c r="AX3765" s="126" t="s">
        <v>6368</v>
      </c>
      <c r="AY3765" s="126" t="s">
        <v>6367</v>
      </c>
      <c r="AZ3765" s="126" t="s">
        <v>6368</v>
      </c>
      <c r="BA3765" s="126" t="str">
        <f t="shared" si="521"/>
        <v>RX3</v>
      </c>
    </row>
    <row r="3766" spans="48:53" hidden="1" x14ac:dyDescent="0.2">
      <c r="AV3766" s="115" t="str">
        <f t="shared" si="520"/>
        <v>RX3FOXRUSH AFFECTIVE DISORDER</v>
      </c>
      <c r="AW3766" s="126" t="s">
        <v>6375</v>
      </c>
      <c r="AX3766" s="126" t="s">
        <v>6368</v>
      </c>
      <c r="AY3766" s="126" t="s">
        <v>6375</v>
      </c>
      <c r="AZ3766" s="126" t="s">
        <v>6368</v>
      </c>
      <c r="BA3766" s="126" t="str">
        <f t="shared" si="521"/>
        <v>RX3</v>
      </c>
    </row>
    <row r="3767" spans="48:53" hidden="1" x14ac:dyDescent="0.2">
      <c r="AV3767" s="115" t="str">
        <f t="shared" si="520"/>
        <v>RX3GEORGE HARDWICK FOUNDATION</v>
      </c>
      <c r="AW3767" s="126" t="s">
        <v>6265</v>
      </c>
      <c r="AX3767" s="126" t="s">
        <v>6266</v>
      </c>
      <c r="AY3767" s="126" t="s">
        <v>6265</v>
      </c>
      <c r="AZ3767" s="126" t="s">
        <v>6266</v>
      </c>
      <c r="BA3767" s="126" t="str">
        <f t="shared" si="521"/>
        <v>RX3</v>
      </c>
    </row>
    <row r="3768" spans="48:53" hidden="1" x14ac:dyDescent="0.2">
      <c r="AV3768" s="115" t="str">
        <f t="shared" si="520"/>
        <v>RX3GOODALL (NP)</v>
      </c>
      <c r="AW3768" s="126" t="s">
        <v>6339</v>
      </c>
      <c r="AX3768" s="126" t="s">
        <v>6340</v>
      </c>
      <c r="AY3768" s="126" t="s">
        <v>6339</v>
      </c>
      <c r="AZ3768" s="126" t="s">
        <v>6340</v>
      </c>
      <c r="BA3768" s="126" t="str">
        <f t="shared" si="521"/>
        <v>RX3</v>
      </c>
    </row>
    <row r="3769" spans="48:53" hidden="1" x14ac:dyDescent="0.2">
      <c r="AV3769" s="115" t="str">
        <f t="shared" si="520"/>
        <v>RX3GROUND FLOOR</v>
      </c>
      <c r="AW3769" s="126" t="s">
        <v>6397</v>
      </c>
      <c r="AX3769" s="126" t="s">
        <v>6398</v>
      </c>
      <c r="AY3769" s="126" t="s">
        <v>6397</v>
      </c>
      <c r="AZ3769" s="126" t="s">
        <v>6398</v>
      </c>
      <c r="BA3769" s="126" t="str">
        <f t="shared" si="521"/>
        <v>RX3</v>
      </c>
    </row>
    <row r="3770" spans="48:53" hidden="1" x14ac:dyDescent="0.2">
      <c r="AV3770" s="115" t="str">
        <f t="shared" si="520"/>
        <v>RX3GUISBOROUGH GENERAL HOSPITAL</v>
      </c>
      <c r="AW3770" s="126" t="s">
        <v>6386</v>
      </c>
      <c r="AX3770" s="126" t="s">
        <v>6387</v>
      </c>
      <c r="AY3770" s="126" t="s">
        <v>6386</v>
      </c>
      <c r="AZ3770" s="126" t="s">
        <v>6387</v>
      </c>
      <c r="BA3770" s="126" t="str">
        <f t="shared" si="521"/>
        <v>RX3</v>
      </c>
    </row>
    <row r="3771" spans="48:53" hidden="1" x14ac:dyDescent="0.2">
      <c r="AV3771" s="115" t="str">
        <f t="shared" ref="AV3771:AV3834" si="522">CONCATENATE(LEFT(AW3771, 3),AX3771)</f>
        <v>RX3H/POOL LD CHILDRENS SERV</v>
      </c>
      <c r="AW3771" s="126" t="s">
        <v>6421</v>
      </c>
      <c r="AX3771" s="126" t="s">
        <v>6422</v>
      </c>
      <c r="AY3771" s="126" t="s">
        <v>6421</v>
      </c>
      <c r="AZ3771" s="126" t="s">
        <v>6422</v>
      </c>
      <c r="BA3771" s="126" t="str">
        <f t="shared" ref="BA3771:BA3834" si="523">LEFT(AY3771,3)</f>
        <v>RX3</v>
      </c>
    </row>
    <row r="3772" spans="48:53" hidden="1" x14ac:dyDescent="0.2">
      <c r="AV3772" s="115" t="str">
        <f t="shared" si="522"/>
        <v>RX3HARROGATE IHTT</v>
      </c>
      <c r="AW3772" s="126" t="s">
        <v>6445</v>
      </c>
      <c r="AX3772" s="126" t="s">
        <v>6446</v>
      </c>
      <c r="AY3772" s="126" t="s">
        <v>6445</v>
      </c>
      <c r="AZ3772" s="126" t="s">
        <v>6446</v>
      </c>
      <c r="BA3772" s="126" t="str">
        <f t="shared" si="523"/>
        <v>RX3</v>
      </c>
    </row>
    <row r="3773" spans="48:53" hidden="1" x14ac:dyDescent="0.2">
      <c r="AV3773" s="115" t="str">
        <f t="shared" si="522"/>
        <v>RX3HARTLEPOOL CARERS ASSOCIATION</v>
      </c>
      <c r="AW3773" s="126" t="s">
        <v>6295</v>
      </c>
      <c r="AX3773" s="126" t="s">
        <v>6296</v>
      </c>
      <c r="AY3773" s="126" t="s">
        <v>6295</v>
      </c>
      <c r="AZ3773" s="126" t="s">
        <v>6296</v>
      </c>
      <c r="BA3773" s="126" t="str">
        <f t="shared" si="523"/>
        <v>RX3</v>
      </c>
    </row>
    <row r="3774" spans="48:53" hidden="1" x14ac:dyDescent="0.2">
      <c r="AV3774" s="115" t="str">
        <f t="shared" si="522"/>
        <v>RX3KILTON VIEW</v>
      </c>
      <c r="AW3774" s="126" t="s">
        <v>6369</v>
      </c>
      <c r="AX3774" s="126" t="s">
        <v>6370</v>
      </c>
      <c r="AY3774" s="126" t="s">
        <v>6369</v>
      </c>
      <c r="AZ3774" s="126" t="s">
        <v>6370</v>
      </c>
      <c r="BA3774" s="126" t="str">
        <f t="shared" si="523"/>
        <v>RX3</v>
      </c>
    </row>
    <row r="3775" spans="48:53" hidden="1" x14ac:dyDescent="0.2">
      <c r="AV3775" s="115" t="str">
        <f t="shared" si="522"/>
        <v>RX3LANCHESTER ROAD HOSPITAL</v>
      </c>
      <c r="AW3775" s="126" t="s">
        <v>8626</v>
      </c>
      <c r="AX3775" s="126" t="s">
        <v>8627</v>
      </c>
      <c r="AY3775" s="126" t="s">
        <v>8626</v>
      </c>
      <c r="AZ3775" s="126" t="s">
        <v>8627</v>
      </c>
      <c r="BA3775" s="126" t="str">
        <f t="shared" si="523"/>
        <v>RX3</v>
      </c>
    </row>
    <row r="3776" spans="48:53" hidden="1" x14ac:dyDescent="0.2">
      <c r="AV3776" s="115" t="str">
        <f t="shared" si="522"/>
        <v>RX3LD - NORTH</v>
      </c>
      <c r="AW3776" s="126" t="s">
        <v>6325</v>
      </c>
      <c r="AX3776" s="126" t="s">
        <v>6326</v>
      </c>
      <c r="AY3776" s="126" t="s">
        <v>6325</v>
      </c>
      <c r="AZ3776" s="126" t="s">
        <v>6326</v>
      </c>
      <c r="BA3776" s="126" t="str">
        <f t="shared" si="523"/>
        <v>RX3</v>
      </c>
    </row>
    <row r="3777" spans="48:53" hidden="1" x14ac:dyDescent="0.2">
      <c r="AV3777" s="115" t="str">
        <f t="shared" si="522"/>
        <v>RX3LD - SOUTH</v>
      </c>
      <c r="AW3777" s="126" t="s">
        <v>6327</v>
      </c>
      <c r="AX3777" s="126" t="s">
        <v>6328</v>
      </c>
      <c r="AY3777" s="126" t="s">
        <v>6327</v>
      </c>
      <c r="AZ3777" s="126" t="s">
        <v>6328</v>
      </c>
      <c r="BA3777" s="126" t="str">
        <f t="shared" si="523"/>
        <v>RX3</v>
      </c>
    </row>
    <row r="3778" spans="48:53" hidden="1" x14ac:dyDescent="0.2">
      <c r="AV3778" s="115" t="str">
        <f t="shared" si="522"/>
        <v>RX3LD NORTH (1)</v>
      </c>
      <c r="AW3778" s="126" t="s">
        <v>6331</v>
      </c>
      <c r="AX3778" s="126" t="s">
        <v>6332</v>
      </c>
      <c r="AY3778" s="126" t="s">
        <v>6331</v>
      </c>
      <c r="AZ3778" s="126" t="s">
        <v>6332</v>
      </c>
      <c r="BA3778" s="126" t="str">
        <f t="shared" si="523"/>
        <v>RX3</v>
      </c>
    </row>
    <row r="3779" spans="48:53" hidden="1" x14ac:dyDescent="0.2">
      <c r="AV3779" s="115" t="str">
        <f t="shared" si="522"/>
        <v>RX3LD NORTH (2)</v>
      </c>
      <c r="AW3779" s="126" t="s">
        <v>6333</v>
      </c>
      <c r="AX3779" s="126" t="s">
        <v>6334</v>
      </c>
      <c r="AY3779" s="126" t="s">
        <v>6333</v>
      </c>
      <c r="AZ3779" s="126" t="s">
        <v>6334</v>
      </c>
      <c r="BA3779" s="126" t="str">
        <f t="shared" si="523"/>
        <v>RX3</v>
      </c>
    </row>
    <row r="3780" spans="48:53" hidden="1" x14ac:dyDescent="0.2">
      <c r="AV3780" s="115" t="str">
        <f t="shared" si="522"/>
        <v>RX3LD NORTH (3)</v>
      </c>
      <c r="AW3780" s="126" t="s">
        <v>6335</v>
      </c>
      <c r="AX3780" s="126" t="s">
        <v>6336</v>
      </c>
      <c r="AY3780" s="126" t="s">
        <v>6335</v>
      </c>
      <c r="AZ3780" s="126" t="s">
        <v>6336</v>
      </c>
      <c r="BA3780" s="126" t="str">
        <f t="shared" si="523"/>
        <v>RX3</v>
      </c>
    </row>
    <row r="3781" spans="48:53" hidden="1" x14ac:dyDescent="0.2">
      <c r="AV3781" s="115" t="str">
        <f t="shared" si="522"/>
        <v>RX3LD SOUTH 2</v>
      </c>
      <c r="AW3781" s="126" t="s">
        <v>6319</v>
      </c>
      <c r="AX3781" s="126" t="s">
        <v>6320</v>
      </c>
      <c r="AY3781" s="126" t="s">
        <v>6319</v>
      </c>
      <c r="AZ3781" s="126" t="s">
        <v>6320</v>
      </c>
      <c r="BA3781" s="126" t="str">
        <f t="shared" si="523"/>
        <v>RX3</v>
      </c>
    </row>
    <row r="3782" spans="48:53" hidden="1" x14ac:dyDescent="0.2">
      <c r="AV3782" s="115" t="str">
        <f t="shared" si="522"/>
        <v>RX3LUNEDALE</v>
      </c>
      <c r="AW3782" s="126" t="s">
        <v>6467</v>
      </c>
      <c r="AX3782" s="126" t="s">
        <v>6468</v>
      </c>
      <c r="AY3782" s="126" t="s">
        <v>6467</v>
      </c>
      <c r="AZ3782" s="126" t="s">
        <v>6468</v>
      </c>
      <c r="BA3782" s="126" t="str">
        <f t="shared" si="523"/>
        <v>RX3</v>
      </c>
    </row>
    <row r="3783" spans="48:53" hidden="1" x14ac:dyDescent="0.2">
      <c r="AV3783" s="115" t="str">
        <f t="shared" si="522"/>
        <v>RX3LUSTRUM VALE</v>
      </c>
      <c r="AW3783" s="126" t="s">
        <v>6401</v>
      </c>
      <c r="AX3783" s="126" t="s">
        <v>6402</v>
      </c>
      <c r="AY3783" s="126" t="s">
        <v>6401</v>
      </c>
      <c r="AZ3783" s="126" t="s">
        <v>6402</v>
      </c>
      <c r="BA3783" s="126" t="str">
        <f t="shared" si="523"/>
        <v>RX3</v>
      </c>
    </row>
    <row r="3784" spans="48:53" hidden="1" x14ac:dyDescent="0.2">
      <c r="AV3784" s="115" t="str">
        <f t="shared" si="522"/>
        <v>RX3LUSTRUM VALE MHSOP NMP</v>
      </c>
      <c r="AW3784" s="126" t="s">
        <v>6465</v>
      </c>
      <c r="AX3784" s="126" t="s">
        <v>6466</v>
      </c>
      <c r="AY3784" s="126" t="s">
        <v>6465</v>
      </c>
      <c r="AZ3784" s="126" t="s">
        <v>6466</v>
      </c>
      <c r="BA3784" s="126" t="str">
        <f t="shared" si="523"/>
        <v>RX3</v>
      </c>
    </row>
    <row r="3785" spans="48:53" hidden="1" x14ac:dyDescent="0.2">
      <c r="AV3785" s="115" t="str">
        <f t="shared" si="522"/>
        <v>RX3M'BRO MHSOP 3 NMP</v>
      </c>
      <c r="AW3785" s="126" t="s">
        <v>6299</v>
      </c>
      <c r="AX3785" s="126" t="s">
        <v>6300</v>
      </c>
      <c r="AY3785" s="126" t="s">
        <v>6299</v>
      </c>
      <c r="AZ3785" s="126" t="s">
        <v>6300</v>
      </c>
      <c r="BA3785" s="126" t="str">
        <f t="shared" si="523"/>
        <v>RX3</v>
      </c>
    </row>
    <row r="3786" spans="48:53" hidden="1" x14ac:dyDescent="0.2">
      <c r="AV3786" s="115" t="str">
        <f t="shared" si="522"/>
        <v>RX3M'BRO MHSOP SECTOR 2</v>
      </c>
      <c r="AW3786" s="126" t="s">
        <v>6425</v>
      </c>
      <c r="AX3786" s="126" t="s">
        <v>6426</v>
      </c>
      <c r="AY3786" s="126" t="s">
        <v>6425</v>
      </c>
      <c r="AZ3786" s="126" t="s">
        <v>6426</v>
      </c>
      <c r="BA3786" s="126" t="str">
        <f t="shared" si="523"/>
        <v>RX3</v>
      </c>
    </row>
    <row r="3787" spans="48:53" hidden="1" x14ac:dyDescent="0.2">
      <c r="AV3787" s="115" t="str">
        <f t="shared" si="522"/>
        <v>RX3MEADOWFIELDS</v>
      </c>
      <c r="AW3787" s="126" t="s">
        <v>10072</v>
      </c>
      <c r="AX3787" s="126" t="s">
        <v>10073</v>
      </c>
      <c r="AY3787" s="126" t="s">
        <v>10072</v>
      </c>
      <c r="AZ3787" s="126" t="s">
        <v>10073</v>
      </c>
      <c r="BA3787" s="126" t="str">
        <f t="shared" si="523"/>
        <v>RX3</v>
      </c>
    </row>
    <row r="3788" spans="48:53" hidden="1" x14ac:dyDescent="0.2">
      <c r="AV3788" s="115" t="str">
        <f t="shared" si="522"/>
        <v>RX3MENTAL HEALTH UNIT - FRIARAGE HOSPITAL</v>
      </c>
      <c r="AW3788" s="126" t="s">
        <v>6479</v>
      </c>
      <c r="AX3788" s="126" t="s">
        <v>6480</v>
      </c>
      <c r="AY3788" s="126" t="s">
        <v>6479</v>
      </c>
      <c r="AZ3788" s="126" t="s">
        <v>6480</v>
      </c>
      <c r="BA3788" s="126" t="str">
        <f t="shared" si="523"/>
        <v>RX3</v>
      </c>
    </row>
    <row r="3789" spans="48:53" hidden="1" x14ac:dyDescent="0.2">
      <c r="AV3789" s="115" t="str">
        <f t="shared" si="522"/>
        <v>RX3MHSOP - APK NP 2</v>
      </c>
      <c r="AW3789" s="126" t="s">
        <v>6349</v>
      </c>
      <c r="AX3789" s="126" t="s">
        <v>6350</v>
      </c>
      <c r="AY3789" s="126" t="s">
        <v>6349</v>
      </c>
      <c r="AZ3789" s="126" t="s">
        <v>6350</v>
      </c>
      <c r="BA3789" s="126" t="str">
        <f t="shared" si="523"/>
        <v>RX3</v>
      </c>
    </row>
    <row r="3790" spans="48:53" hidden="1" x14ac:dyDescent="0.2">
      <c r="AV3790" s="115" t="str">
        <f t="shared" si="522"/>
        <v>RX3MHSOP - NORTH YORKSHIRE 1</v>
      </c>
      <c r="AW3790" s="126" t="s">
        <v>6433</v>
      </c>
      <c r="AX3790" s="126" t="s">
        <v>6434</v>
      </c>
      <c r="AY3790" s="126" t="s">
        <v>6433</v>
      </c>
      <c r="AZ3790" s="126" t="s">
        <v>6434</v>
      </c>
      <c r="BA3790" s="126" t="str">
        <f t="shared" si="523"/>
        <v>RX3</v>
      </c>
    </row>
    <row r="3791" spans="48:53" hidden="1" x14ac:dyDescent="0.2">
      <c r="AV3791" s="115" t="str">
        <f t="shared" si="522"/>
        <v>RX3MHSOP - NORTH YORKSHIRE 2</v>
      </c>
      <c r="AW3791" s="126" t="s">
        <v>6435</v>
      </c>
      <c r="AX3791" s="126" t="s">
        <v>6436</v>
      </c>
      <c r="AY3791" s="126" t="s">
        <v>6435</v>
      </c>
      <c r="AZ3791" s="126" t="s">
        <v>6436</v>
      </c>
      <c r="BA3791" s="126" t="str">
        <f t="shared" si="523"/>
        <v>RX3</v>
      </c>
    </row>
    <row r="3792" spans="48:53" hidden="1" x14ac:dyDescent="0.2">
      <c r="AV3792" s="115" t="str">
        <f t="shared" si="522"/>
        <v>RX3MHSOP - NORTH YORKSHIRE 3</v>
      </c>
      <c r="AW3792" s="126" t="s">
        <v>6437</v>
      </c>
      <c r="AX3792" s="126" t="s">
        <v>6438</v>
      </c>
      <c r="AY3792" s="126" t="s">
        <v>6437</v>
      </c>
      <c r="AZ3792" s="126" t="s">
        <v>6438</v>
      </c>
      <c r="BA3792" s="126" t="str">
        <f t="shared" si="523"/>
        <v>RX3</v>
      </c>
    </row>
    <row r="3793" spans="48:53" hidden="1" x14ac:dyDescent="0.2">
      <c r="AV3793" s="115" t="str">
        <f t="shared" si="522"/>
        <v>RX3MHSOP AP NP</v>
      </c>
      <c r="AW3793" s="126" t="s">
        <v>6343</v>
      </c>
      <c r="AX3793" s="126" t="s">
        <v>6344</v>
      </c>
      <c r="AY3793" s="126" t="s">
        <v>6343</v>
      </c>
      <c r="AZ3793" s="126" t="s">
        <v>6344</v>
      </c>
      <c r="BA3793" s="126" t="str">
        <f t="shared" si="523"/>
        <v>RX3</v>
      </c>
    </row>
    <row r="3794" spans="48:53" hidden="1" x14ac:dyDescent="0.2">
      <c r="AV3794" s="115" t="str">
        <f t="shared" si="522"/>
        <v>RX3MHSOP APK NP</v>
      </c>
      <c r="AW3794" s="126" t="s">
        <v>6345</v>
      </c>
      <c r="AX3794" s="126" t="s">
        <v>6346</v>
      </c>
      <c r="AY3794" s="126" t="s">
        <v>6345</v>
      </c>
      <c r="AZ3794" s="126" t="s">
        <v>6346</v>
      </c>
      <c r="BA3794" s="126" t="str">
        <f t="shared" si="523"/>
        <v>RX3</v>
      </c>
    </row>
    <row r="3795" spans="48:53" hidden="1" x14ac:dyDescent="0.2">
      <c r="AV3795" s="115" t="str">
        <f t="shared" si="522"/>
        <v>RX3MHSOP LR (NP)</v>
      </c>
      <c r="AW3795" s="126" t="s">
        <v>6341</v>
      </c>
      <c r="AX3795" s="126" t="s">
        <v>6342</v>
      </c>
      <c r="AY3795" s="126" t="s">
        <v>6341</v>
      </c>
      <c r="AZ3795" s="126" t="s">
        <v>6342</v>
      </c>
      <c r="BA3795" s="126" t="str">
        <f t="shared" si="523"/>
        <v>RX3</v>
      </c>
    </row>
    <row r="3796" spans="48:53" hidden="1" x14ac:dyDescent="0.2">
      <c r="AV3796" s="115" t="str">
        <f t="shared" si="522"/>
        <v>RX3MHSOP M'BRO 1 NMP</v>
      </c>
      <c r="AW3796" s="126" t="s">
        <v>6475</v>
      </c>
      <c r="AX3796" s="126" t="s">
        <v>6476</v>
      </c>
      <c r="AY3796" s="126" t="s">
        <v>6475</v>
      </c>
      <c r="AZ3796" s="126" t="s">
        <v>6476</v>
      </c>
      <c r="BA3796" s="126" t="str">
        <f t="shared" si="523"/>
        <v>RX3</v>
      </c>
    </row>
    <row r="3797" spans="48:53" hidden="1" x14ac:dyDescent="0.2">
      <c r="AV3797" s="115" t="str">
        <f t="shared" si="522"/>
        <v>RX3MHSOP M'BRO 2 NMP</v>
      </c>
      <c r="AW3797" s="126" t="s">
        <v>6477</v>
      </c>
      <c r="AX3797" s="126" t="s">
        <v>6478</v>
      </c>
      <c r="AY3797" s="126" t="s">
        <v>6477</v>
      </c>
      <c r="AZ3797" s="126" t="s">
        <v>6478</v>
      </c>
      <c r="BA3797" s="126" t="str">
        <f t="shared" si="523"/>
        <v>RX3</v>
      </c>
    </row>
    <row r="3798" spans="48:53" hidden="1" x14ac:dyDescent="0.2">
      <c r="AV3798" s="115" t="str">
        <f t="shared" si="522"/>
        <v>RX3MHSOP NP</v>
      </c>
      <c r="AW3798" s="126" t="s">
        <v>6313</v>
      </c>
      <c r="AX3798" s="126" t="s">
        <v>6314</v>
      </c>
      <c r="AY3798" s="126" t="s">
        <v>6313</v>
      </c>
      <c r="AZ3798" s="126" t="s">
        <v>6314</v>
      </c>
      <c r="BA3798" s="126" t="str">
        <f t="shared" si="523"/>
        <v>RX3</v>
      </c>
    </row>
    <row r="3799" spans="48:53" hidden="1" x14ac:dyDescent="0.2">
      <c r="AV3799" s="115" t="str">
        <f t="shared" si="522"/>
        <v>RX3MHSOP SB (NP)</v>
      </c>
      <c r="AW3799" s="126" t="s">
        <v>6337</v>
      </c>
      <c r="AX3799" s="126" t="s">
        <v>6338</v>
      </c>
      <c r="AY3799" s="126" t="s">
        <v>6337</v>
      </c>
      <c r="AZ3799" s="126" t="s">
        <v>6338</v>
      </c>
      <c r="BA3799" s="126" t="str">
        <f t="shared" si="523"/>
        <v>RX3</v>
      </c>
    </row>
    <row r="3800" spans="48:53" hidden="1" x14ac:dyDescent="0.2">
      <c r="AV3800" s="115" t="str">
        <f t="shared" si="522"/>
        <v>RX3NMP - FOXRUSH</v>
      </c>
      <c r="AW3800" s="126" t="s">
        <v>6431</v>
      </c>
      <c r="AX3800" s="126" t="s">
        <v>6432</v>
      </c>
      <c r="AY3800" s="126" t="s">
        <v>6431</v>
      </c>
      <c r="AZ3800" s="126" t="s">
        <v>6432</v>
      </c>
      <c r="BA3800" s="126" t="str">
        <f t="shared" si="523"/>
        <v>RX3</v>
      </c>
    </row>
    <row r="3801" spans="48:53" hidden="1" x14ac:dyDescent="0.2">
      <c r="AV3801" s="115" t="str">
        <f t="shared" si="522"/>
        <v>RX3NMP - H'POOL AFF &amp; PSYCH</v>
      </c>
      <c r="AW3801" s="126" t="s">
        <v>6451</v>
      </c>
      <c r="AX3801" s="126" t="s">
        <v>6452</v>
      </c>
      <c r="AY3801" s="126" t="s">
        <v>6451</v>
      </c>
      <c r="AZ3801" s="126" t="s">
        <v>6452</v>
      </c>
      <c r="BA3801" s="126" t="str">
        <f t="shared" si="523"/>
        <v>RX3</v>
      </c>
    </row>
    <row r="3802" spans="48:53" hidden="1" x14ac:dyDescent="0.2">
      <c r="AV3802" s="115" t="str">
        <f t="shared" si="522"/>
        <v>RX3NMP - LD H'GATE</v>
      </c>
      <c r="AW3802" s="126" t="s">
        <v>6301</v>
      </c>
      <c r="AX3802" s="126" t="s">
        <v>6302</v>
      </c>
      <c r="AY3802" s="126" t="s">
        <v>6301</v>
      </c>
      <c r="AZ3802" s="126" t="s">
        <v>6302</v>
      </c>
      <c r="BA3802" s="126" t="str">
        <f t="shared" si="523"/>
        <v>RX3</v>
      </c>
    </row>
    <row r="3803" spans="48:53" hidden="1" x14ac:dyDescent="0.2">
      <c r="AV3803" s="115" t="str">
        <f t="shared" si="522"/>
        <v>RX3NMP - MHSOP H'GATE</v>
      </c>
      <c r="AW3803" s="126" t="s">
        <v>6297</v>
      </c>
      <c r="AX3803" s="126" t="s">
        <v>6298</v>
      </c>
      <c r="AY3803" s="126" t="s">
        <v>6297</v>
      </c>
      <c r="AZ3803" s="126" t="s">
        <v>6298</v>
      </c>
      <c r="BA3803" s="126" t="str">
        <f t="shared" si="523"/>
        <v>RX3</v>
      </c>
    </row>
    <row r="3804" spans="48:53" hidden="1" x14ac:dyDescent="0.2">
      <c r="AV3804" s="115" t="str">
        <f t="shared" si="522"/>
        <v>RX3NMP - MHSOP STOCKTON</v>
      </c>
      <c r="AW3804" s="126" t="s">
        <v>6303</v>
      </c>
      <c r="AX3804" s="126" t="s">
        <v>6304</v>
      </c>
      <c r="AY3804" s="126" t="s">
        <v>6303</v>
      </c>
      <c r="AZ3804" s="126" t="s">
        <v>6304</v>
      </c>
      <c r="BA3804" s="126" t="str">
        <f t="shared" si="523"/>
        <v>RX3</v>
      </c>
    </row>
    <row r="3805" spans="48:53" hidden="1" x14ac:dyDescent="0.2">
      <c r="AV3805" s="115" t="str">
        <f t="shared" si="522"/>
        <v>RX3NMP EASINGTON</v>
      </c>
      <c r="AW3805" s="126" t="s">
        <v>6459</v>
      </c>
      <c r="AX3805" s="126" t="s">
        <v>6460</v>
      </c>
      <c r="AY3805" s="126" t="s">
        <v>6459</v>
      </c>
      <c r="AZ3805" s="126" t="s">
        <v>6460</v>
      </c>
      <c r="BA3805" s="126" t="str">
        <f t="shared" si="523"/>
        <v>RX3</v>
      </c>
    </row>
    <row r="3806" spans="48:53" hidden="1" x14ac:dyDescent="0.2">
      <c r="AV3806" s="115" t="str">
        <f t="shared" si="522"/>
        <v>RX3NMP LAKESIDE AFF DIS</v>
      </c>
      <c r="AW3806" s="126" t="s">
        <v>6473</v>
      </c>
      <c r="AX3806" s="126" t="s">
        <v>6474</v>
      </c>
      <c r="AY3806" s="126" t="s">
        <v>6473</v>
      </c>
      <c r="AZ3806" s="126" t="s">
        <v>6474</v>
      </c>
      <c r="BA3806" s="126" t="str">
        <f t="shared" si="523"/>
        <v>RX3</v>
      </c>
    </row>
    <row r="3807" spans="48:53" hidden="1" x14ac:dyDescent="0.2">
      <c r="AV3807" s="115" t="str">
        <f t="shared" si="522"/>
        <v>RX3NMP MHSOP HARTLEPOOL</v>
      </c>
      <c r="AW3807" s="126" t="s">
        <v>6469</v>
      </c>
      <c r="AX3807" s="126" t="s">
        <v>6470</v>
      </c>
      <c r="AY3807" s="126" t="s">
        <v>6469</v>
      </c>
      <c r="AZ3807" s="126" t="s">
        <v>6470</v>
      </c>
      <c r="BA3807" s="126" t="str">
        <f t="shared" si="523"/>
        <v>RX3</v>
      </c>
    </row>
    <row r="3808" spans="48:53" hidden="1" x14ac:dyDescent="0.2">
      <c r="AV3808" s="115" t="str">
        <f t="shared" si="522"/>
        <v>RX3NMP PARKSIDE PSYCHOSIS</v>
      </c>
      <c r="AW3808" s="126" t="s">
        <v>6447</v>
      </c>
      <c r="AX3808" s="126" t="s">
        <v>6448</v>
      </c>
      <c r="AY3808" s="126" t="s">
        <v>6447</v>
      </c>
      <c r="AZ3808" s="126" t="s">
        <v>6448</v>
      </c>
      <c r="BA3808" s="126" t="str">
        <f t="shared" si="523"/>
        <v>RX3</v>
      </c>
    </row>
    <row r="3809" spans="48:53" hidden="1" x14ac:dyDescent="0.2">
      <c r="AV3809" s="115" t="str">
        <f t="shared" si="522"/>
        <v>RX3NMP STOCKTON AFFECTIVE DISORDERS</v>
      </c>
      <c r="AW3809" s="126" t="s">
        <v>6293</v>
      </c>
      <c r="AX3809" s="126" t="s">
        <v>6294</v>
      </c>
      <c r="AY3809" s="126" t="s">
        <v>6293</v>
      </c>
      <c r="AZ3809" s="126" t="s">
        <v>6294</v>
      </c>
      <c r="BA3809" s="126" t="str">
        <f t="shared" si="523"/>
        <v>RX3</v>
      </c>
    </row>
    <row r="3810" spans="48:53" hidden="1" x14ac:dyDescent="0.2">
      <c r="AV3810" s="115" t="str">
        <f t="shared" si="522"/>
        <v>RX3NORTH END NP</v>
      </c>
      <c r="AW3810" s="126" t="s">
        <v>6347</v>
      </c>
      <c r="AX3810" s="126" t="s">
        <v>6348</v>
      </c>
      <c r="AY3810" s="126" t="s">
        <v>6347</v>
      </c>
      <c r="AZ3810" s="126" t="s">
        <v>6348</v>
      </c>
      <c r="BA3810" s="126" t="str">
        <f t="shared" si="523"/>
        <v>RX3</v>
      </c>
    </row>
    <row r="3811" spans="48:53" hidden="1" x14ac:dyDescent="0.2">
      <c r="AV3811" s="115" t="str">
        <f t="shared" si="522"/>
        <v>RX3NP PETERLEE HC</v>
      </c>
      <c r="AW3811" s="126" t="s">
        <v>6317</v>
      </c>
      <c r="AX3811" s="126" t="s">
        <v>6318</v>
      </c>
      <c r="AY3811" s="126" t="s">
        <v>6317</v>
      </c>
      <c r="AZ3811" s="126" t="s">
        <v>6318</v>
      </c>
      <c r="BA3811" s="126" t="str">
        <f t="shared" si="523"/>
        <v>RX3</v>
      </c>
    </row>
    <row r="3812" spans="48:53" hidden="1" x14ac:dyDescent="0.2">
      <c r="AV3812" s="115" t="str">
        <f t="shared" si="522"/>
        <v>RX3OAK RISE</v>
      </c>
      <c r="AW3812" s="126" t="s">
        <v>10074</v>
      </c>
      <c r="AX3812" s="126" t="s">
        <v>3139</v>
      </c>
      <c r="AY3812" s="126" t="s">
        <v>10074</v>
      </c>
      <c r="AZ3812" s="126" t="s">
        <v>3139</v>
      </c>
      <c r="BA3812" s="126" t="str">
        <f t="shared" si="523"/>
        <v>RX3</v>
      </c>
    </row>
    <row r="3813" spans="48:53" hidden="1" x14ac:dyDescent="0.2">
      <c r="AV3813" s="115" t="str">
        <f t="shared" si="522"/>
        <v>RX3OAKWOOD UNIT</v>
      </c>
      <c r="AW3813" s="126" t="s">
        <v>6376</v>
      </c>
      <c r="AX3813" s="126" t="s">
        <v>6377</v>
      </c>
      <c r="AY3813" s="126" t="s">
        <v>6376</v>
      </c>
      <c r="AZ3813" s="126" t="s">
        <v>6377</v>
      </c>
      <c r="BA3813" s="126" t="str">
        <f t="shared" si="523"/>
        <v>RX3</v>
      </c>
    </row>
    <row r="3814" spans="48:53" hidden="1" x14ac:dyDescent="0.2">
      <c r="AV3814" s="115" t="str">
        <f t="shared" si="522"/>
        <v>RX3OLD AGE PSYCH</v>
      </c>
      <c r="AW3814" s="126" t="s">
        <v>6419</v>
      </c>
      <c r="AX3814" s="126" t="s">
        <v>6420</v>
      </c>
      <c r="AY3814" s="126" t="s">
        <v>6419</v>
      </c>
      <c r="AZ3814" s="126" t="s">
        <v>6420</v>
      </c>
      <c r="BA3814" s="126" t="str">
        <f t="shared" si="523"/>
        <v>RX3</v>
      </c>
    </row>
    <row r="3815" spans="48:53" hidden="1" x14ac:dyDescent="0.2">
      <c r="AV3815" s="115" t="str">
        <f t="shared" si="522"/>
        <v>RX3PARK HOUSE</v>
      </c>
      <c r="AW3815" s="126" t="s">
        <v>8645</v>
      </c>
      <c r="AX3815" s="126" t="s">
        <v>8646</v>
      </c>
      <c r="AY3815" s="126" t="s">
        <v>8645</v>
      </c>
      <c r="AZ3815" s="126" t="s">
        <v>8646</v>
      </c>
      <c r="BA3815" s="126" t="str">
        <f t="shared" si="523"/>
        <v>RX3</v>
      </c>
    </row>
    <row r="3816" spans="48:53" hidden="1" x14ac:dyDescent="0.2">
      <c r="AV3816" s="115" t="str">
        <f t="shared" si="522"/>
        <v>RX3PARK VIEW</v>
      </c>
      <c r="AW3816" s="126" t="s">
        <v>6271</v>
      </c>
      <c r="AX3816" s="126" t="s">
        <v>6272</v>
      </c>
      <c r="AY3816" s="126" t="s">
        <v>6271</v>
      </c>
      <c r="AZ3816" s="126" t="s">
        <v>6272</v>
      </c>
      <c r="BA3816" s="126" t="str">
        <f t="shared" si="523"/>
        <v>RX3</v>
      </c>
    </row>
    <row r="3817" spans="48:53" hidden="1" x14ac:dyDescent="0.2">
      <c r="AV3817" s="115" t="str">
        <f t="shared" si="522"/>
        <v>RX3PARKSIDE BILLINGHAM</v>
      </c>
      <c r="AW3817" s="126" t="s">
        <v>6378</v>
      </c>
      <c r="AX3817" s="126" t="s">
        <v>6379</v>
      </c>
      <c r="AY3817" s="126" t="s">
        <v>6378</v>
      </c>
      <c r="AZ3817" s="126" t="s">
        <v>6379</v>
      </c>
      <c r="BA3817" s="126" t="str">
        <f t="shared" si="523"/>
        <v>RX3</v>
      </c>
    </row>
    <row r="3818" spans="48:53" hidden="1" x14ac:dyDescent="0.2">
      <c r="AV3818" s="115" t="str">
        <f t="shared" si="522"/>
        <v>RX3PARKSIDE MIDDLESBROUGH</v>
      </c>
      <c r="AW3818" s="126" t="s">
        <v>6365</v>
      </c>
      <c r="AX3818" s="126" t="s">
        <v>6366</v>
      </c>
      <c r="AY3818" s="126" t="s">
        <v>6365</v>
      </c>
      <c r="AZ3818" s="126" t="s">
        <v>6366</v>
      </c>
      <c r="BA3818" s="126" t="str">
        <f t="shared" si="523"/>
        <v>RX3</v>
      </c>
    </row>
    <row r="3819" spans="48:53" hidden="1" x14ac:dyDescent="0.2">
      <c r="AV3819" s="115" t="str">
        <f t="shared" si="522"/>
        <v>RX3PARKSIDE PSYCHOSIS NMP</v>
      </c>
      <c r="AW3819" s="126" t="s">
        <v>6461</v>
      </c>
      <c r="AX3819" s="126" t="s">
        <v>6462</v>
      </c>
      <c r="AY3819" s="126" t="s">
        <v>6461</v>
      </c>
      <c r="AZ3819" s="126" t="s">
        <v>6462</v>
      </c>
      <c r="BA3819" s="126" t="str">
        <f t="shared" si="523"/>
        <v>RX3</v>
      </c>
    </row>
    <row r="3820" spans="48:53" hidden="1" x14ac:dyDescent="0.2">
      <c r="AV3820" s="115" t="str">
        <f t="shared" si="522"/>
        <v>RX3PEPPERMILL COURT</v>
      </c>
      <c r="AW3820" s="126" t="s">
        <v>10075</v>
      </c>
      <c r="AX3820" s="126" t="s">
        <v>9195</v>
      </c>
      <c r="AY3820" s="126" t="s">
        <v>10075</v>
      </c>
      <c r="AZ3820" s="126" t="s">
        <v>9195</v>
      </c>
      <c r="BA3820" s="126" t="str">
        <f t="shared" si="523"/>
        <v>RX3</v>
      </c>
    </row>
    <row r="3821" spans="48:53" hidden="1" x14ac:dyDescent="0.2">
      <c r="AV3821" s="115" t="str">
        <f t="shared" si="522"/>
        <v>RX3PETERLEE COMMUNITY HOSPITAL</v>
      </c>
      <c r="AW3821" s="126" t="s">
        <v>6414</v>
      </c>
      <c r="AX3821" s="126" t="s">
        <v>6415</v>
      </c>
      <c r="AY3821" s="126" t="s">
        <v>6414</v>
      </c>
      <c r="AZ3821" s="126" t="s">
        <v>6415</v>
      </c>
      <c r="BA3821" s="126" t="str">
        <f t="shared" si="523"/>
        <v>RX3</v>
      </c>
    </row>
    <row r="3822" spans="48:53" hidden="1" x14ac:dyDescent="0.2">
      <c r="AV3822" s="115" t="str">
        <f t="shared" si="522"/>
        <v>RX3POA</v>
      </c>
      <c r="AW3822" s="126" t="s">
        <v>6309</v>
      </c>
      <c r="AX3822" s="126" t="s">
        <v>6310</v>
      </c>
      <c r="AY3822" s="126" t="s">
        <v>6309</v>
      </c>
      <c r="AZ3822" s="126" t="s">
        <v>6310</v>
      </c>
      <c r="BA3822" s="126" t="str">
        <f t="shared" si="523"/>
        <v>RX3</v>
      </c>
    </row>
    <row r="3823" spans="48:53" hidden="1" x14ac:dyDescent="0.2">
      <c r="AV3823" s="115" t="str">
        <f t="shared" si="522"/>
        <v>RX3POA - CLS BL UNIT</v>
      </c>
      <c r="AW3823" s="126" t="s">
        <v>6277</v>
      </c>
      <c r="AX3823" s="126" t="s">
        <v>6278</v>
      </c>
      <c r="AY3823" s="126" t="s">
        <v>6277</v>
      </c>
      <c r="AZ3823" s="126" t="s">
        <v>6278</v>
      </c>
      <c r="BA3823" s="126" t="str">
        <f t="shared" si="523"/>
        <v>RX3</v>
      </c>
    </row>
    <row r="3824" spans="48:53" hidden="1" x14ac:dyDescent="0.2">
      <c r="AV3824" s="115" t="str">
        <f t="shared" si="522"/>
        <v>RX3POA - DARLINGTON WEST PARK 1</v>
      </c>
      <c r="AW3824" s="126" t="s">
        <v>6287</v>
      </c>
      <c r="AX3824" s="126" t="s">
        <v>6288</v>
      </c>
      <c r="AY3824" s="126" t="s">
        <v>6287</v>
      </c>
      <c r="AZ3824" s="126" t="s">
        <v>6288</v>
      </c>
      <c r="BA3824" s="126" t="str">
        <f t="shared" si="523"/>
        <v>RX3</v>
      </c>
    </row>
    <row r="3825" spans="48:53" hidden="1" x14ac:dyDescent="0.2">
      <c r="AV3825" s="115" t="str">
        <f t="shared" si="522"/>
        <v>RX3POA - DARLINGTON WEST PARK 2</v>
      </c>
      <c r="AW3825" s="126" t="s">
        <v>6305</v>
      </c>
      <c r="AX3825" s="126" t="s">
        <v>6306</v>
      </c>
      <c r="AY3825" s="126" t="s">
        <v>6305</v>
      </c>
      <c r="AZ3825" s="126" t="s">
        <v>6306</v>
      </c>
      <c r="BA3825" s="126" t="str">
        <f t="shared" si="523"/>
        <v>RX3</v>
      </c>
    </row>
    <row r="3826" spans="48:53" hidden="1" x14ac:dyDescent="0.2">
      <c r="AV3826" s="115" t="str">
        <f t="shared" si="522"/>
        <v>RX3POA - DDALES APARK 1</v>
      </c>
      <c r="AW3826" s="126" t="s">
        <v>6283</v>
      </c>
      <c r="AX3826" s="126" t="s">
        <v>6284</v>
      </c>
      <c r="AY3826" s="126" t="s">
        <v>6283</v>
      </c>
      <c r="AZ3826" s="126" t="s">
        <v>6284</v>
      </c>
      <c r="BA3826" s="126" t="str">
        <f t="shared" si="523"/>
        <v>RX3</v>
      </c>
    </row>
    <row r="3827" spans="48:53" hidden="1" x14ac:dyDescent="0.2">
      <c r="AV3827" s="115" t="str">
        <f t="shared" si="522"/>
        <v>RX3POA - DDALES APARK 2</v>
      </c>
      <c r="AW3827" s="126" t="s">
        <v>6285</v>
      </c>
      <c r="AX3827" s="126" t="s">
        <v>6286</v>
      </c>
      <c r="AY3827" s="126" t="s">
        <v>6285</v>
      </c>
      <c r="AZ3827" s="126" t="s">
        <v>6286</v>
      </c>
      <c r="BA3827" s="126" t="str">
        <f t="shared" si="523"/>
        <v>RX3</v>
      </c>
    </row>
    <row r="3828" spans="48:53" hidden="1" x14ac:dyDescent="0.2">
      <c r="AV3828" s="115" t="str">
        <f t="shared" si="522"/>
        <v>RX3POA - DERWENTSIDE CH 1</v>
      </c>
      <c r="AW3828" s="126" t="s">
        <v>6273</v>
      </c>
      <c r="AX3828" s="126" t="s">
        <v>6274</v>
      </c>
      <c r="AY3828" s="126" t="s">
        <v>6273</v>
      </c>
      <c r="AZ3828" s="126" t="s">
        <v>6274</v>
      </c>
      <c r="BA3828" s="126" t="str">
        <f t="shared" si="523"/>
        <v>RX3</v>
      </c>
    </row>
    <row r="3829" spans="48:53" hidden="1" x14ac:dyDescent="0.2">
      <c r="AV3829" s="115" t="str">
        <f t="shared" si="522"/>
        <v>RX3POA - DERWENTSIDE CH 2</v>
      </c>
      <c r="AW3829" s="126" t="s">
        <v>6275</v>
      </c>
      <c r="AX3829" s="126" t="s">
        <v>6276</v>
      </c>
      <c r="AY3829" s="126" t="s">
        <v>6275</v>
      </c>
      <c r="AZ3829" s="126" t="s">
        <v>6276</v>
      </c>
      <c r="BA3829" s="126" t="str">
        <f t="shared" si="523"/>
        <v>RX3</v>
      </c>
    </row>
    <row r="3830" spans="48:53" hidden="1" x14ac:dyDescent="0.2">
      <c r="AV3830" s="115" t="str">
        <f t="shared" si="522"/>
        <v>RX3POA - DURHAM BL UNIT</v>
      </c>
      <c r="AW3830" s="126" t="s">
        <v>6279</v>
      </c>
      <c r="AX3830" s="126" t="s">
        <v>6280</v>
      </c>
      <c r="AY3830" s="126" t="s">
        <v>6279</v>
      </c>
      <c r="AZ3830" s="126" t="s">
        <v>6280</v>
      </c>
      <c r="BA3830" s="126" t="str">
        <f t="shared" si="523"/>
        <v>RX3</v>
      </c>
    </row>
    <row r="3831" spans="48:53" hidden="1" x14ac:dyDescent="0.2">
      <c r="AV3831" s="115" t="str">
        <f t="shared" si="522"/>
        <v>RX3POA - SEDGEFIELD</v>
      </c>
      <c r="AW3831" s="126" t="s">
        <v>6281</v>
      </c>
      <c r="AX3831" s="126" t="s">
        <v>6282</v>
      </c>
      <c r="AY3831" s="126" t="s">
        <v>6281</v>
      </c>
      <c r="AZ3831" s="126" t="s">
        <v>6282</v>
      </c>
      <c r="BA3831" s="126" t="str">
        <f t="shared" si="523"/>
        <v>RX3</v>
      </c>
    </row>
    <row r="3832" spans="48:53" hidden="1" x14ac:dyDescent="0.2">
      <c r="AV3832" s="115" t="str">
        <f t="shared" si="522"/>
        <v>RX3PRECRIBING MIDDLESBROUGH OLD AGE PSYCH</v>
      </c>
      <c r="AW3832" s="126" t="s">
        <v>6371</v>
      </c>
      <c r="AX3832" s="126" t="s">
        <v>6372</v>
      </c>
      <c r="AY3832" s="126" t="s">
        <v>6371</v>
      </c>
      <c r="AZ3832" s="126" t="s">
        <v>6372</v>
      </c>
      <c r="BA3832" s="126" t="str">
        <f t="shared" si="523"/>
        <v>RX3</v>
      </c>
    </row>
    <row r="3833" spans="48:53" hidden="1" x14ac:dyDescent="0.2">
      <c r="AV3833" s="115" t="str">
        <f t="shared" si="522"/>
        <v>RX3PRIMROSE LODGE</v>
      </c>
      <c r="AW3833" s="126" t="s">
        <v>8630</v>
      </c>
      <c r="AX3833" s="126" t="s">
        <v>8631</v>
      </c>
      <c r="AY3833" s="126" t="s">
        <v>8630</v>
      </c>
      <c r="AZ3833" s="126" t="s">
        <v>8631</v>
      </c>
      <c r="BA3833" s="126" t="str">
        <f t="shared" si="523"/>
        <v>RX3</v>
      </c>
    </row>
    <row r="3834" spans="48:53" hidden="1" x14ac:dyDescent="0.2">
      <c r="AV3834" s="115" t="str">
        <f t="shared" si="522"/>
        <v>RX3RECOVERY UNIT ACOMB</v>
      </c>
      <c r="AW3834" s="126" t="s">
        <v>10076</v>
      </c>
      <c r="AX3834" s="126" t="s">
        <v>10735</v>
      </c>
      <c r="AY3834" s="126" t="s">
        <v>10076</v>
      </c>
      <c r="AZ3834" s="126" t="s">
        <v>10077</v>
      </c>
      <c r="BA3834" s="126" t="str">
        <f t="shared" si="523"/>
        <v>RX3</v>
      </c>
    </row>
    <row r="3835" spans="48:53" hidden="1" x14ac:dyDescent="0.2">
      <c r="AV3835" s="115" t="str">
        <f t="shared" ref="AV3835:AV3898" si="524">CONCATENATE(LEFT(AW3835, 3),AX3835)</f>
        <v>RX3REDCAR AND CLEVELAND PSYCHOSIS NMP</v>
      </c>
      <c r="AW3835" s="126" t="s">
        <v>6463</v>
      </c>
      <c r="AX3835" s="126" t="s">
        <v>6464</v>
      </c>
      <c r="AY3835" s="126" t="s">
        <v>6463</v>
      </c>
      <c r="AZ3835" s="126" t="s">
        <v>6464</v>
      </c>
      <c r="BA3835" s="126" t="str">
        <f t="shared" ref="BA3835:BA3898" si="525">LEFT(AY3835,3)</f>
        <v>RX3</v>
      </c>
    </row>
    <row r="3836" spans="48:53" hidden="1" x14ac:dyDescent="0.2">
      <c r="AV3836" s="115" t="str">
        <f t="shared" si="524"/>
        <v>RX3RIPON COMMUNITY HOSPITAL</v>
      </c>
      <c r="AW3836" s="126" t="s">
        <v>6491</v>
      </c>
      <c r="AX3836" s="126" t="s">
        <v>3129</v>
      </c>
      <c r="AY3836" s="126" t="s">
        <v>6491</v>
      </c>
      <c r="AZ3836" s="126" t="s">
        <v>3129</v>
      </c>
      <c r="BA3836" s="126" t="str">
        <f t="shared" si="525"/>
        <v>RX3</v>
      </c>
    </row>
    <row r="3837" spans="48:53" hidden="1" x14ac:dyDescent="0.2">
      <c r="AV3837" s="115" t="str">
        <f t="shared" si="524"/>
        <v>RX3ROSEBERRY PARK</v>
      </c>
      <c r="AW3837" s="126" t="s">
        <v>8632</v>
      </c>
      <c r="AX3837" s="126" t="s">
        <v>8633</v>
      </c>
      <c r="AY3837" s="126" t="s">
        <v>8632</v>
      </c>
      <c r="AZ3837" s="126" t="s">
        <v>8633</v>
      </c>
      <c r="BA3837" s="126" t="str">
        <f t="shared" si="525"/>
        <v>RX3</v>
      </c>
    </row>
    <row r="3838" spans="48:53" hidden="1" x14ac:dyDescent="0.2">
      <c r="AV3838" s="115" t="str">
        <f t="shared" si="524"/>
        <v>RX3SANDWELL PARK</v>
      </c>
      <c r="AW3838" s="126" t="s">
        <v>6399</v>
      </c>
      <c r="AX3838" s="126" t="s">
        <v>6400</v>
      </c>
      <c r="AY3838" s="126" t="s">
        <v>6399</v>
      </c>
      <c r="AZ3838" s="126" t="s">
        <v>6400</v>
      </c>
      <c r="BA3838" s="126" t="str">
        <f t="shared" si="525"/>
        <v>RX3</v>
      </c>
    </row>
    <row r="3839" spans="48:53" hidden="1" x14ac:dyDescent="0.2">
      <c r="AV3839" s="115" t="str">
        <f t="shared" si="524"/>
        <v>RX3SCARBOROUGH HOSPITAL</v>
      </c>
      <c r="AW3839" s="126" t="s">
        <v>6481</v>
      </c>
      <c r="AX3839" s="126" t="s">
        <v>6482</v>
      </c>
      <c r="AY3839" s="126" t="s">
        <v>6481</v>
      </c>
      <c r="AZ3839" s="126" t="s">
        <v>6482</v>
      </c>
      <c r="BA3839" s="126" t="str">
        <f t="shared" si="525"/>
        <v>RX3</v>
      </c>
    </row>
    <row r="3840" spans="48:53" hidden="1" x14ac:dyDescent="0.2">
      <c r="AV3840" s="115" t="str">
        <f t="shared" si="524"/>
        <v>RX3SHARROW VIEW</v>
      </c>
      <c r="AW3840" s="126" t="s">
        <v>6483</v>
      </c>
      <c r="AX3840" s="126" t="s">
        <v>6484</v>
      </c>
      <c r="AY3840" s="126" t="s">
        <v>6483</v>
      </c>
      <c r="AZ3840" s="126" t="s">
        <v>6484</v>
      </c>
      <c r="BA3840" s="126" t="str">
        <f t="shared" si="525"/>
        <v>RX3</v>
      </c>
    </row>
    <row r="3841" spans="48:53" hidden="1" x14ac:dyDescent="0.2">
      <c r="AV3841" s="115" t="str">
        <f t="shared" si="524"/>
        <v>RX3SHILDON COMMUNITY EXTENDED CARE UNIT</v>
      </c>
      <c r="AW3841" s="126" t="s">
        <v>6351</v>
      </c>
      <c r="AX3841" s="126" t="s">
        <v>6352</v>
      </c>
      <c r="AY3841" s="126" t="s">
        <v>6351</v>
      </c>
      <c r="AZ3841" s="126" t="s">
        <v>6352</v>
      </c>
      <c r="BA3841" s="126" t="str">
        <f t="shared" si="525"/>
        <v>RX3</v>
      </c>
    </row>
    <row r="3842" spans="48:53" hidden="1" x14ac:dyDescent="0.2">
      <c r="AV3842" s="115" t="str">
        <f t="shared" si="524"/>
        <v>RX3SHOTLEY BRIDGE GROUND FLOOR FLAT</v>
      </c>
      <c r="AW3842" s="126" t="s">
        <v>6405</v>
      </c>
      <c r="AX3842" s="126" t="s">
        <v>6406</v>
      </c>
      <c r="AY3842" s="126" t="s">
        <v>6405</v>
      </c>
      <c r="AZ3842" s="126" t="s">
        <v>6406</v>
      </c>
      <c r="BA3842" s="126" t="str">
        <f t="shared" si="525"/>
        <v>RX3</v>
      </c>
    </row>
    <row r="3843" spans="48:53" hidden="1" x14ac:dyDescent="0.2">
      <c r="AV3843" s="115" t="str">
        <f t="shared" si="524"/>
        <v>RX3SKIPTON HOSPITAL</v>
      </c>
      <c r="AW3843" s="126" t="s">
        <v>6487</v>
      </c>
      <c r="AX3843" s="126" t="s">
        <v>6488</v>
      </c>
      <c r="AY3843" s="126" t="s">
        <v>6487</v>
      </c>
      <c r="AZ3843" s="126" t="s">
        <v>6488</v>
      </c>
      <c r="BA3843" s="126" t="str">
        <f t="shared" si="525"/>
        <v>RX3</v>
      </c>
    </row>
    <row r="3844" spans="48:53" hidden="1" x14ac:dyDescent="0.2">
      <c r="AV3844" s="115" t="str">
        <f t="shared" si="524"/>
        <v>RX3SMS STOCKTON</v>
      </c>
      <c r="AW3844" s="126" t="s">
        <v>6457</v>
      </c>
      <c r="AX3844" s="126" t="s">
        <v>6458</v>
      </c>
      <c r="AY3844" s="126" t="s">
        <v>6457</v>
      </c>
      <c r="AZ3844" s="126" t="s">
        <v>6458</v>
      </c>
      <c r="BA3844" s="126" t="str">
        <f t="shared" si="525"/>
        <v>RX3</v>
      </c>
    </row>
    <row r="3845" spans="48:53" hidden="1" x14ac:dyDescent="0.2">
      <c r="AV3845" s="115" t="str">
        <f t="shared" si="524"/>
        <v>RX3SPRINGWOOD</v>
      </c>
      <c r="AW3845" s="126" t="s">
        <v>6380</v>
      </c>
      <c r="AX3845" s="126" t="s">
        <v>6381</v>
      </c>
      <c r="AY3845" s="126" t="s">
        <v>6380</v>
      </c>
      <c r="AZ3845" s="126" t="s">
        <v>6381</v>
      </c>
      <c r="BA3845" s="126" t="str">
        <f t="shared" si="525"/>
        <v>RX3</v>
      </c>
    </row>
    <row r="3846" spans="48:53" hidden="1" x14ac:dyDescent="0.2">
      <c r="AV3846" s="115" t="str">
        <f t="shared" si="524"/>
        <v>RX3ST HILDA'S HALL</v>
      </c>
      <c r="AW3846" s="126" t="s">
        <v>6416</v>
      </c>
      <c r="AX3846" s="126" t="s">
        <v>6417</v>
      </c>
      <c r="AY3846" s="126" t="s">
        <v>6416</v>
      </c>
      <c r="AZ3846" s="126" t="s">
        <v>6417</v>
      </c>
      <c r="BA3846" s="126" t="str">
        <f t="shared" si="525"/>
        <v>RX3</v>
      </c>
    </row>
    <row r="3847" spans="48:53" hidden="1" x14ac:dyDescent="0.2">
      <c r="AV3847" s="115" t="str">
        <f t="shared" si="524"/>
        <v>RX3TEES, ESK WEAR VALLEY NHS TRUST (TEES)</v>
      </c>
      <c r="AW3847" s="126" t="s">
        <v>6258</v>
      </c>
      <c r="AX3847" s="126" t="s">
        <v>6259</v>
      </c>
      <c r="AY3847" s="126" t="s">
        <v>6258</v>
      </c>
      <c r="AZ3847" s="126" t="s">
        <v>6259</v>
      </c>
      <c r="BA3847" s="126" t="str">
        <f t="shared" si="525"/>
        <v>RX3</v>
      </c>
    </row>
    <row r="3848" spans="48:53" hidden="1" x14ac:dyDescent="0.2">
      <c r="AV3848" s="115" t="str">
        <f t="shared" si="524"/>
        <v>RX3TEES, ESK, WEAR VALLEY NHS TRUST (DURHAM)</v>
      </c>
      <c r="AW3848" s="126" t="s">
        <v>6256</v>
      </c>
      <c r="AX3848" s="126" t="s">
        <v>6257</v>
      </c>
      <c r="AY3848" s="126" t="s">
        <v>6256</v>
      </c>
      <c r="AZ3848" s="126" t="s">
        <v>6257</v>
      </c>
      <c r="BA3848" s="126" t="str">
        <f t="shared" si="525"/>
        <v>RX3</v>
      </c>
    </row>
    <row r="3849" spans="48:53" hidden="1" x14ac:dyDescent="0.2">
      <c r="AV3849" s="115" t="str">
        <f t="shared" si="524"/>
        <v>RX3TERTIARY PSYCHOSIS 2</v>
      </c>
      <c r="AW3849" s="126" t="s">
        <v>6329</v>
      </c>
      <c r="AX3849" s="126" t="s">
        <v>6330</v>
      </c>
      <c r="AY3849" s="126" t="s">
        <v>6329</v>
      </c>
      <c r="AZ3849" s="126" t="s">
        <v>6330</v>
      </c>
      <c r="BA3849" s="126" t="str">
        <f t="shared" si="525"/>
        <v>RX3</v>
      </c>
    </row>
    <row r="3850" spans="48:53" hidden="1" x14ac:dyDescent="0.2">
      <c r="AV3850" s="115" t="str">
        <f t="shared" si="524"/>
        <v>RX3THE ANCHORAGE</v>
      </c>
      <c r="AW3850" s="126" t="s">
        <v>6384</v>
      </c>
      <c r="AX3850" s="126" t="s">
        <v>6385</v>
      </c>
      <c r="AY3850" s="126" t="s">
        <v>6384</v>
      </c>
      <c r="AZ3850" s="126" t="s">
        <v>6385</v>
      </c>
      <c r="BA3850" s="126" t="str">
        <f t="shared" si="525"/>
        <v>RX3</v>
      </c>
    </row>
    <row r="3851" spans="48:53" hidden="1" x14ac:dyDescent="0.2">
      <c r="AV3851" s="115" t="str">
        <f t="shared" si="524"/>
        <v>RX3THE BRIARY UNIT</v>
      </c>
      <c r="AW3851" s="126" t="s">
        <v>6485</v>
      </c>
      <c r="AX3851" s="126" t="s">
        <v>6486</v>
      </c>
      <c r="AY3851" s="126" t="s">
        <v>6485</v>
      </c>
      <c r="AZ3851" s="126" t="s">
        <v>6486</v>
      </c>
      <c r="BA3851" s="126" t="str">
        <f t="shared" si="525"/>
        <v>RX3</v>
      </c>
    </row>
    <row r="3852" spans="48:53" hidden="1" x14ac:dyDescent="0.2">
      <c r="AV3852" s="115" t="str">
        <f t="shared" si="524"/>
        <v>RX3THE DALES</v>
      </c>
      <c r="AW3852" s="126" t="s">
        <v>6403</v>
      </c>
      <c r="AX3852" s="126" t="s">
        <v>6404</v>
      </c>
      <c r="AY3852" s="126" t="s">
        <v>6403</v>
      </c>
      <c r="AZ3852" s="126" t="s">
        <v>6404</v>
      </c>
      <c r="BA3852" s="126" t="str">
        <f t="shared" si="525"/>
        <v>RX3</v>
      </c>
    </row>
    <row r="3853" spans="48:53" hidden="1" x14ac:dyDescent="0.2">
      <c r="AV3853" s="115" t="str">
        <f t="shared" si="524"/>
        <v>RX3THE FIRS</v>
      </c>
      <c r="AW3853" s="126" t="s">
        <v>6390</v>
      </c>
      <c r="AX3853" s="126" t="s">
        <v>4409</v>
      </c>
      <c r="AY3853" s="126" t="s">
        <v>6390</v>
      </c>
      <c r="AZ3853" s="126" t="s">
        <v>4409</v>
      </c>
      <c r="BA3853" s="126" t="str">
        <f t="shared" si="525"/>
        <v>RX3</v>
      </c>
    </row>
    <row r="3854" spans="48:53" hidden="1" x14ac:dyDescent="0.2">
      <c r="AV3854" s="115" t="str">
        <f t="shared" si="524"/>
        <v>RX3THE FRIARAGE</v>
      </c>
      <c r="AW3854" s="126" t="s">
        <v>6407</v>
      </c>
      <c r="AX3854" s="126" t="s">
        <v>6408</v>
      </c>
      <c r="AY3854" s="126" t="s">
        <v>6407</v>
      </c>
      <c r="AZ3854" s="126" t="s">
        <v>6408</v>
      </c>
      <c r="BA3854" s="126" t="str">
        <f t="shared" si="525"/>
        <v>RX3</v>
      </c>
    </row>
    <row r="3855" spans="48:53" hidden="1" x14ac:dyDescent="0.2">
      <c r="AV3855" s="115" t="str">
        <f t="shared" si="524"/>
        <v>RX3THE GATE</v>
      </c>
      <c r="AW3855" s="126" t="s">
        <v>6455</v>
      </c>
      <c r="AX3855" s="126" t="s">
        <v>6456</v>
      </c>
      <c r="AY3855" s="126" t="s">
        <v>6455</v>
      </c>
      <c r="AZ3855" s="126" t="s">
        <v>6456</v>
      </c>
      <c r="BA3855" s="126" t="str">
        <f t="shared" si="525"/>
        <v>RX3</v>
      </c>
    </row>
    <row r="3856" spans="48:53" hidden="1" x14ac:dyDescent="0.2">
      <c r="AV3856" s="115" t="str">
        <f t="shared" si="524"/>
        <v>RX3THE HAWTHORNS</v>
      </c>
      <c r="AW3856" s="126" t="s">
        <v>6260</v>
      </c>
      <c r="AX3856" s="126" t="s">
        <v>3988</v>
      </c>
      <c r="AY3856" s="126" t="s">
        <v>6260</v>
      </c>
      <c r="AZ3856" s="126" t="s">
        <v>3988</v>
      </c>
      <c r="BA3856" s="126" t="str">
        <f t="shared" si="525"/>
        <v>RX3</v>
      </c>
    </row>
    <row r="3857" spans="48:53" hidden="1" x14ac:dyDescent="0.2">
      <c r="AV3857" s="115" t="str">
        <f t="shared" si="524"/>
        <v>RX3THE MALTINGS</v>
      </c>
      <c r="AW3857" s="126" t="s">
        <v>6418</v>
      </c>
      <c r="AX3857" s="126" t="s">
        <v>3298</v>
      </c>
      <c r="AY3857" s="126" t="s">
        <v>6418</v>
      </c>
      <c r="AZ3857" s="126" t="s">
        <v>3298</v>
      </c>
      <c r="BA3857" s="126" t="str">
        <f t="shared" si="525"/>
        <v>RX3</v>
      </c>
    </row>
    <row r="3858" spans="48:53" hidden="1" x14ac:dyDescent="0.2">
      <c r="AV3858" s="115" t="str">
        <f t="shared" si="524"/>
        <v>RX3THE OLD VICARAGE</v>
      </c>
      <c r="AW3858" s="126" t="s">
        <v>6413</v>
      </c>
      <c r="AX3858" s="126" t="s">
        <v>1910</v>
      </c>
      <c r="AY3858" s="126" t="s">
        <v>6413</v>
      </c>
      <c r="AZ3858" s="126" t="s">
        <v>1910</v>
      </c>
      <c r="BA3858" s="126" t="str">
        <f t="shared" si="525"/>
        <v>RX3</v>
      </c>
    </row>
    <row r="3859" spans="48:53" hidden="1" x14ac:dyDescent="0.2">
      <c r="AV3859" s="115" t="str">
        <f t="shared" si="524"/>
        <v>RX3THE ORCHARD</v>
      </c>
      <c r="AW3859" s="126" t="s">
        <v>6453</v>
      </c>
      <c r="AX3859" s="126" t="s">
        <v>6454</v>
      </c>
      <c r="AY3859" s="126" t="s">
        <v>6453</v>
      </c>
      <c r="AZ3859" s="126" t="s">
        <v>6454</v>
      </c>
      <c r="BA3859" s="126" t="str">
        <f t="shared" si="525"/>
        <v>RX3</v>
      </c>
    </row>
    <row r="3860" spans="48:53" hidden="1" x14ac:dyDescent="0.2">
      <c r="AV3860" s="115" t="str">
        <f t="shared" si="524"/>
        <v>RX3THE ORCHARDS DAY HOSPITAL</v>
      </c>
      <c r="AW3860" s="126" t="s">
        <v>6489</v>
      </c>
      <c r="AX3860" s="126" t="s">
        <v>6490</v>
      </c>
      <c r="AY3860" s="126" t="s">
        <v>6489</v>
      </c>
      <c r="AZ3860" s="126" t="s">
        <v>6490</v>
      </c>
      <c r="BA3860" s="126" t="str">
        <f t="shared" si="525"/>
        <v>RX3</v>
      </c>
    </row>
    <row r="3861" spans="48:53" hidden="1" x14ac:dyDescent="0.2">
      <c r="AV3861" s="115" t="str">
        <f t="shared" si="524"/>
        <v>RX3THE RIDINGS</v>
      </c>
      <c r="AW3861" s="126" t="s">
        <v>6411</v>
      </c>
      <c r="AX3861" s="126" t="s">
        <v>6412</v>
      </c>
      <c r="AY3861" s="126" t="s">
        <v>6411</v>
      </c>
      <c r="AZ3861" s="126" t="s">
        <v>6412</v>
      </c>
      <c r="BA3861" s="126" t="str">
        <f t="shared" si="525"/>
        <v>RX3</v>
      </c>
    </row>
    <row r="3862" spans="48:53" hidden="1" x14ac:dyDescent="0.2">
      <c r="AV3862" s="115" t="str">
        <f t="shared" si="524"/>
        <v>RX3THE WILLOWS NH</v>
      </c>
      <c r="AW3862" s="126" t="s">
        <v>6373</v>
      </c>
      <c r="AX3862" s="126" t="s">
        <v>6374</v>
      </c>
      <c r="AY3862" s="126" t="s">
        <v>6373</v>
      </c>
      <c r="AZ3862" s="126" t="s">
        <v>6374</v>
      </c>
      <c r="BA3862" s="126" t="str">
        <f t="shared" si="525"/>
        <v>RX3</v>
      </c>
    </row>
    <row r="3863" spans="48:53" hidden="1" x14ac:dyDescent="0.2">
      <c r="AV3863" s="115" t="str">
        <f t="shared" si="524"/>
        <v>RX3TRAFALGAR SQUARE</v>
      </c>
      <c r="AW3863" s="126" t="s">
        <v>6382</v>
      </c>
      <c r="AX3863" s="126" t="s">
        <v>6383</v>
      </c>
      <c r="AY3863" s="126" t="s">
        <v>6382</v>
      </c>
      <c r="AZ3863" s="126" t="s">
        <v>6383</v>
      </c>
      <c r="BA3863" s="126" t="str">
        <f t="shared" si="525"/>
        <v>RX3</v>
      </c>
    </row>
    <row r="3864" spans="48:53" hidden="1" x14ac:dyDescent="0.2">
      <c r="AV3864" s="115" t="str">
        <f t="shared" si="524"/>
        <v>RX3UNIT 1</v>
      </c>
      <c r="AW3864" s="126" t="s">
        <v>6427</v>
      </c>
      <c r="AX3864" s="126" t="s">
        <v>6428</v>
      </c>
      <c r="AY3864" s="126" t="s">
        <v>6427</v>
      </c>
      <c r="AZ3864" s="126" t="s">
        <v>6428</v>
      </c>
      <c r="BA3864" s="126" t="str">
        <f t="shared" si="525"/>
        <v>RX3</v>
      </c>
    </row>
    <row r="3865" spans="48:53" hidden="1" x14ac:dyDescent="0.2">
      <c r="AV3865" s="115" t="str">
        <f t="shared" si="524"/>
        <v>RX3UNIVERSITY HOSPITAL OF HARTLEPOOL</v>
      </c>
      <c r="AW3865" s="126" t="s">
        <v>6359</v>
      </c>
      <c r="AX3865" s="126" t="s">
        <v>6360</v>
      </c>
      <c r="AY3865" s="126" t="s">
        <v>6359</v>
      </c>
      <c r="AZ3865" s="126" t="s">
        <v>6360</v>
      </c>
      <c r="BA3865" s="126" t="str">
        <f t="shared" si="525"/>
        <v>RX3</v>
      </c>
    </row>
    <row r="3866" spans="48:53" hidden="1" x14ac:dyDescent="0.2">
      <c r="AV3866" s="115" t="str">
        <f t="shared" si="524"/>
        <v>RX3UNIVERSITY HOSPITAL OF NORTH DURHAM</v>
      </c>
      <c r="AW3866" s="126" t="s">
        <v>6357</v>
      </c>
      <c r="AX3866" s="126" t="s">
        <v>6358</v>
      </c>
      <c r="AY3866" s="126" t="s">
        <v>6357</v>
      </c>
      <c r="AZ3866" s="126" t="s">
        <v>6358</v>
      </c>
      <c r="BA3866" s="126" t="str">
        <f t="shared" si="525"/>
        <v>RX3</v>
      </c>
    </row>
    <row r="3867" spans="48:53" hidden="1" x14ac:dyDescent="0.2">
      <c r="AV3867" s="115" t="str">
        <f t="shared" si="524"/>
        <v>RX3UNIVERSITY HOSPITAL OF NORTH TEES</v>
      </c>
      <c r="AW3867" s="126" t="s">
        <v>6361</v>
      </c>
      <c r="AX3867" s="126" t="s">
        <v>6362</v>
      </c>
      <c r="AY3867" s="126" t="s">
        <v>6361</v>
      </c>
      <c r="AZ3867" s="126" t="s">
        <v>6362</v>
      </c>
      <c r="BA3867" s="126" t="str">
        <f t="shared" si="525"/>
        <v>RX3</v>
      </c>
    </row>
    <row r="3868" spans="48:53" hidden="1" x14ac:dyDescent="0.2">
      <c r="AV3868" s="115" t="str">
        <f t="shared" si="524"/>
        <v>RX3UNIVERSITY HOSPITAL OF NORTH TEES MENTAL HEALTH UNIT</v>
      </c>
      <c r="AW3868" s="126" t="s">
        <v>6393</v>
      </c>
      <c r="AX3868" s="126" t="s">
        <v>6394</v>
      </c>
      <c r="AY3868" s="126" t="s">
        <v>6393</v>
      </c>
      <c r="AZ3868" s="126" t="s">
        <v>6394</v>
      </c>
      <c r="BA3868" s="126" t="str">
        <f t="shared" si="525"/>
        <v>RX3</v>
      </c>
    </row>
    <row r="3869" spans="48:53" hidden="1" x14ac:dyDescent="0.2">
      <c r="AV3869" s="115" t="str">
        <f t="shared" si="524"/>
        <v>RX3WEST LANE HOSPITAL</v>
      </c>
      <c r="AW3869" s="126" t="s">
        <v>8637</v>
      </c>
      <c r="AX3869" s="126" t="s">
        <v>8638</v>
      </c>
      <c r="AY3869" s="126" t="s">
        <v>8637</v>
      </c>
      <c r="AZ3869" s="126" t="s">
        <v>8638</v>
      </c>
      <c r="BA3869" s="126" t="str">
        <f t="shared" si="525"/>
        <v>RX3</v>
      </c>
    </row>
    <row r="3870" spans="48:53" hidden="1" x14ac:dyDescent="0.2">
      <c r="AV3870" s="115" t="str">
        <f t="shared" si="524"/>
        <v>RX3WEST LANE HOSPITAL WESTWOOD CENTRE</v>
      </c>
      <c r="AW3870" s="126" t="s">
        <v>8641</v>
      </c>
      <c r="AX3870" s="126" t="s">
        <v>8642</v>
      </c>
      <c r="AY3870" s="126" t="s">
        <v>8641</v>
      </c>
      <c r="AZ3870" s="126" t="s">
        <v>8642</v>
      </c>
      <c r="BA3870" s="126" t="str">
        <f t="shared" si="525"/>
        <v>RX3</v>
      </c>
    </row>
    <row r="3871" spans="48:53" hidden="1" x14ac:dyDescent="0.2">
      <c r="AV3871" s="115" t="str">
        <f t="shared" si="524"/>
        <v>RX3WEST PARK HOSPITAL</v>
      </c>
      <c r="AW3871" s="126" t="s">
        <v>6395</v>
      </c>
      <c r="AX3871" s="126" t="s">
        <v>6396</v>
      </c>
      <c r="AY3871" s="126" t="s">
        <v>6395</v>
      </c>
      <c r="AZ3871" s="126" t="s">
        <v>6396</v>
      </c>
      <c r="BA3871" s="126" t="str">
        <f t="shared" si="525"/>
        <v>RX3</v>
      </c>
    </row>
    <row r="3872" spans="48:53" hidden="1" x14ac:dyDescent="0.2">
      <c r="AV3872" s="115" t="str">
        <f t="shared" si="524"/>
        <v>RX3WHITBY &amp; MALTON MHSOP</v>
      </c>
      <c r="AW3872" s="126" t="s">
        <v>6429</v>
      </c>
      <c r="AX3872" s="126" t="s">
        <v>6430</v>
      </c>
      <c r="AY3872" s="126" t="s">
        <v>6429</v>
      </c>
      <c r="AZ3872" s="126" t="s">
        <v>6430</v>
      </c>
      <c r="BA3872" s="126" t="str">
        <f t="shared" si="525"/>
        <v>RX3</v>
      </c>
    </row>
    <row r="3873" spans="48:53" hidden="1" x14ac:dyDescent="0.2">
      <c r="AV3873" s="115" t="str">
        <f t="shared" si="524"/>
        <v>RX3WHITE HORSE VIEW</v>
      </c>
      <c r="AW3873" s="126" t="s">
        <v>10078</v>
      </c>
      <c r="AX3873" s="126" t="s">
        <v>3155</v>
      </c>
      <c r="AY3873" s="126" t="s">
        <v>10078</v>
      </c>
      <c r="AZ3873" s="126" t="s">
        <v>10079</v>
      </c>
      <c r="BA3873" s="126" t="str">
        <f t="shared" si="525"/>
        <v>RX3</v>
      </c>
    </row>
    <row r="3874" spans="48:53" hidden="1" x14ac:dyDescent="0.2">
      <c r="AV3874" s="115" t="str">
        <f t="shared" si="524"/>
        <v>RX3WOLFSON RESEARCH INSTITUTE</v>
      </c>
      <c r="AW3874" s="126" t="s">
        <v>6261</v>
      </c>
      <c r="AX3874" s="126" t="s">
        <v>6262</v>
      </c>
      <c r="AY3874" s="126" t="s">
        <v>6261</v>
      </c>
      <c r="AZ3874" s="126" t="s">
        <v>6262</v>
      </c>
      <c r="BA3874" s="126" t="str">
        <f t="shared" si="525"/>
        <v>RX3</v>
      </c>
    </row>
    <row r="3875" spans="48:53" hidden="1" x14ac:dyDescent="0.2">
      <c r="AV3875" s="115" t="str">
        <f t="shared" si="524"/>
        <v>RX3WORSLEY COURT</v>
      </c>
      <c r="AW3875" s="126" t="s">
        <v>10080</v>
      </c>
      <c r="AX3875" s="126" t="s">
        <v>9197</v>
      </c>
      <c r="AY3875" s="126" t="s">
        <v>10080</v>
      </c>
      <c r="AZ3875" s="126" t="s">
        <v>9197</v>
      </c>
      <c r="BA3875" s="126" t="str">
        <f t="shared" si="525"/>
        <v>RX3</v>
      </c>
    </row>
    <row r="3876" spans="48:53" hidden="1" x14ac:dyDescent="0.2">
      <c r="AV3876" s="115" t="str">
        <f t="shared" si="524"/>
        <v>RX4ACACIA HOUSE (ASHINGTON)</v>
      </c>
      <c r="AW3876" s="126" t="s">
        <v>8781</v>
      </c>
      <c r="AX3876" s="126" t="s">
        <v>8782</v>
      </c>
      <c r="AY3876" s="126" t="s">
        <v>8781</v>
      </c>
      <c r="AZ3876" s="126" t="s">
        <v>8782</v>
      </c>
      <c r="BA3876" s="126" t="str">
        <f t="shared" si="525"/>
        <v>RX4</v>
      </c>
    </row>
    <row r="3877" spans="48:53" hidden="1" x14ac:dyDescent="0.2">
      <c r="AV3877" s="115" t="str">
        <f t="shared" si="524"/>
        <v>RX4ACUTE PSYCH - TYNEDALE</v>
      </c>
      <c r="AW3877" s="126" t="s">
        <v>6606</v>
      </c>
      <c r="AX3877" s="126" t="s">
        <v>6607</v>
      </c>
      <c r="AY3877" s="126" t="s">
        <v>6606</v>
      </c>
      <c r="AZ3877" s="126" t="s">
        <v>6607</v>
      </c>
      <c r="BA3877" s="126" t="str">
        <f t="shared" si="525"/>
        <v>RX4</v>
      </c>
    </row>
    <row r="3878" spans="48:53" hidden="1" x14ac:dyDescent="0.2">
      <c r="AV3878" s="115" t="str">
        <f t="shared" si="524"/>
        <v>RX4ACUTE PSYCH, MORPETH / WANSBECK</v>
      </c>
      <c r="AW3878" s="126" t="s">
        <v>6604</v>
      </c>
      <c r="AX3878" s="126" t="s">
        <v>6605</v>
      </c>
      <c r="AY3878" s="126" t="s">
        <v>6604</v>
      </c>
      <c r="AZ3878" s="126" t="s">
        <v>6605</v>
      </c>
      <c r="BA3878" s="126" t="str">
        <f t="shared" si="525"/>
        <v>RX4</v>
      </c>
    </row>
    <row r="3879" spans="48:53" hidden="1" x14ac:dyDescent="0.2">
      <c r="AV3879" s="115" t="str">
        <f t="shared" si="524"/>
        <v>RX4ADHD - CHILD &amp; FAMILY</v>
      </c>
      <c r="AW3879" s="126" t="s">
        <v>6532</v>
      </c>
      <c r="AX3879" s="126" t="s">
        <v>6533</v>
      </c>
      <c r="AY3879" s="126" t="s">
        <v>6532</v>
      </c>
      <c r="AZ3879" s="126" t="s">
        <v>6533</v>
      </c>
      <c r="BA3879" s="126" t="str">
        <f t="shared" si="525"/>
        <v>RX4</v>
      </c>
    </row>
    <row r="3880" spans="48:53" hidden="1" x14ac:dyDescent="0.2">
      <c r="AV3880" s="115" t="str">
        <f t="shared" si="524"/>
        <v>RX4ADHD [WAA]</v>
      </c>
      <c r="AW3880" s="126" t="s">
        <v>6516</v>
      </c>
      <c r="AX3880" s="126" t="s">
        <v>6517</v>
      </c>
      <c r="AY3880" s="126" t="s">
        <v>6516</v>
      </c>
      <c r="AZ3880" s="126" t="s">
        <v>6517</v>
      </c>
      <c r="BA3880" s="126" t="str">
        <f t="shared" si="525"/>
        <v>RX4</v>
      </c>
    </row>
    <row r="3881" spans="48:53" hidden="1" x14ac:dyDescent="0.2">
      <c r="AV3881" s="115" t="str">
        <f t="shared" si="524"/>
        <v>RX4ADOLESCENT FORENSIC NEWCASTLE, ROYCROFT UNIT</v>
      </c>
      <c r="AW3881" s="126" t="s">
        <v>6602</v>
      </c>
      <c r="AX3881" s="126" t="s">
        <v>6603</v>
      </c>
      <c r="AY3881" s="126" t="s">
        <v>6602</v>
      </c>
      <c r="AZ3881" s="126" t="s">
        <v>6603</v>
      </c>
      <c r="BA3881" s="126" t="str">
        <f t="shared" si="525"/>
        <v>RX4</v>
      </c>
    </row>
    <row r="3882" spans="48:53" ht="12.75" hidden="1" customHeight="1" x14ac:dyDescent="0.2">
      <c r="AV3882" s="115" t="str">
        <f t="shared" si="524"/>
        <v>RX4AFFECTIVE DISORDERS - LEAZES WING</v>
      </c>
      <c r="AW3882" s="126" t="s">
        <v>6600</v>
      </c>
      <c r="AX3882" s="126" t="s">
        <v>6601</v>
      </c>
      <c r="AY3882" s="126" t="s">
        <v>6600</v>
      </c>
      <c r="AZ3882" s="126" t="s">
        <v>6601</v>
      </c>
      <c r="BA3882" s="126" t="str">
        <f t="shared" si="525"/>
        <v>RX4</v>
      </c>
    </row>
    <row r="3883" spans="48:53" ht="12.75" hidden="1" customHeight="1" x14ac:dyDescent="0.2">
      <c r="AV3883" s="115" t="str">
        <f t="shared" si="524"/>
        <v>RX4ALNWICK INFIRMARY</v>
      </c>
      <c r="AW3883" s="126" t="s">
        <v>6546</v>
      </c>
      <c r="AX3883" s="126" t="s">
        <v>6547</v>
      </c>
      <c r="AY3883" s="126" t="s">
        <v>6546</v>
      </c>
      <c r="AZ3883" s="126" t="s">
        <v>6547</v>
      </c>
      <c r="BA3883" s="126" t="str">
        <f t="shared" si="525"/>
        <v>RX4</v>
      </c>
    </row>
    <row r="3884" spans="48:53" ht="12.75" hidden="1" customHeight="1" x14ac:dyDescent="0.2">
      <c r="AV3884" s="115" t="str">
        <f t="shared" si="524"/>
        <v>RX4AVONRIDGE MENTAL HEALTH COMMUNITY UNIT</v>
      </c>
      <c r="AW3884" s="126" t="s">
        <v>6554</v>
      </c>
      <c r="AX3884" s="126" t="s">
        <v>6555</v>
      </c>
      <c r="AY3884" s="126" t="s">
        <v>6554</v>
      </c>
      <c r="AZ3884" s="126" t="s">
        <v>6555</v>
      </c>
      <c r="BA3884" s="126" t="str">
        <f t="shared" si="525"/>
        <v>RX4</v>
      </c>
    </row>
    <row r="3885" spans="48:53" ht="12.75" hidden="1" customHeight="1" x14ac:dyDescent="0.2">
      <c r="AV3885" s="115" t="str">
        <f t="shared" si="524"/>
        <v>RX4BAILIFFGATE</v>
      </c>
      <c r="AW3885" s="126" t="s">
        <v>6713</v>
      </c>
      <c r="AX3885" s="126" t="s">
        <v>6714</v>
      </c>
      <c r="AY3885" s="126" t="s">
        <v>6713</v>
      </c>
      <c r="AZ3885" s="126" t="s">
        <v>6714</v>
      </c>
      <c r="BA3885" s="126" t="str">
        <f t="shared" si="525"/>
        <v>RX4</v>
      </c>
    </row>
    <row r="3886" spans="48:53" hidden="1" x14ac:dyDescent="0.2">
      <c r="AV3886" s="115" t="str">
        <f t="shared" si="524"/>
        <v>RX4BARNES UNIT</v>
      </c>
      <c r="AW3886" s="126" t="s">
        <v>6649</v>
      </c>
      <c r="AX3886" s="126" t="s">
        <v>6650</v>
      </c>
      <c r="AY3886" s="126" t="s">
        <v>6649</v>
      </c>
      <c r="AZ3886" s="126" t="s">
        <v>6650</v>
      </c>
      <c r="BA3886" s="126" t="str">
        <f t="shared" si="525"/>
        <v>RX4</v>
      </c>
    </row>
    <row r="3887" spans="48:53" ht="12.75" hidden="1" customHeight="1" x14ac:dyDescent="0.2">
      <c r="AV3887" s="115" t="str">
        <f t="shared" si="524"/>
        <v>RX4BASRA MENTAL HEALTH COMMUNITY UNIT</v>
      </c>
      <c r="AW3887" s="126" t="s">
        <v>6556</v>
      </c>
      <c r="AX3887" s="126" t="s">
        <v>6557</v>
      </c>
      <c r="AY3887" s="126" t="s">
        <v>6556</v>
      </c>
      <c r="AZ3887" s="126" t="s">
        <v>6557</v>
      </c>
      <c r="BA3887" s="126" t="str">
        <f t="shared" si="525"/>
        <v>RX4</v>
      </c>
    </row>
    <row r="3888" spans="48:53" hidden="1" x14ac:dyDescent="0.2">
      <c r="AV3888" s="115" t="str">
        <f t="shared" si="524"/>
        <v>RX4BELSAY UNIT</v>
      </c>
      <c r="AW3888" s="126" t="s">
        <v>6581</v>
      </c>
      <c r="AX3888" s="126" t="s">
        <v>6582</v>
      </c>
      <c r="AY3888" s="126" t="s">
        <v>6581</v>
      </c>
      <c r="AZ3888" s="126" t="s">
        <v>6582</v>
      </c>
      <c r="BA3888" s="126" t="str">
        <f t="shared" si="525"/>
        <v>RX4</v>
      </c>
    </row>
    <row r="3889" spans="48:53" hidden="1" x14ac:dyDescent="0.2">
      <c r="AV3889" s="115" t="str">
        <f t="shared" si="524"/>
        <v>RX4BENSHAM HOSPITAL</v>
      </c>
      <c r="AW3889" s="126" t="s">
        <v>6530</v>
      </c>
      <c r="AX3889" s="126" t="s">
        <v>6531</v>
      </c>
      <c r="AY3889" s="126" t="s">
        <v>6530</v>
      </c>
      <c r="AZ3889" s="126" t="s">
        <v>6531</v>
      </c>
      <c r="BA3889" s="126" t="str">
        <f t="shared" si="525"/>
        <v>RX4</v>
      </c>
    </row>
    <row r="3890" spans="48:53" hidden="1" x14ac:dyDescent="0.2">
      <c r="AV3890" s="115" t="str">
        <f t="shared" si="524"/>
        <v>RX4BENTON VIEW</v>
      </c>
      <c r="AW3890" s="126" t="s">
        <v>6579</v>
      </c>
      <c r="AX3890" s="126" t="s">
        <v>6580</v>
      </c>
      <c r="AY3890" s="126" t="s">
        <v>6579</v>
      </c>
      <c r="AZ3890" s="126" t="s">
        <v>6580</v>
      </c>
      <c r="BA3890" s="126" t="str">
        <f t="shared" si="525"/>
        <v>RX4</v>
      </c>
    </row>
    <row r="3891" spans="48:53" hidden="1" x14ac:dyDescent="0.2">
      <c r="AV3891" s="115" t="str">
        <f t="shared" si="524"/>
        <v>RX4BERRISHILL GROVE MENTAL HEALTH COMMUNITY UNIT</v>
      </c>
      <c r="AW3891" s="126" t="s">
        <v>6558</v>
      </c>
      <c r="AX3891" s="126" t="s">
        <v>6559</v>
      </c>
      <c r="AY3891" s="126" t="s">
        <v>6558</v>
      </c>
      <c r="AZ3891" s="126" t="s">
        <v>6559</v>
      </c>
      <c r="BA3891" s="126" t="str">
        <f t="shared" si="525"/>
        <v>RX4</v>
      </c>
    </row>
    <row r="3892" spans="48:53" hidden="1" x14ac:dyDescent="0.2">
      <c r="AV3892" s="115" t="str">
        <f t="shared" si="524"/>
        <v>RX4BERWICK INFIRMARY SITE</v>
      </c>
      <c r="AW3892" s="126" t="s">
        <v>6544</v>
      </c>
      <c r="AX3892" s="126" t="s">
        <v>6545</v>
      </c>
      <c r="AY3892" s="126" t="s">
        <v>6544</v>
      </c>
      <c r="AZ3892" s="126" t="s">
        <v>6545</v>
      </c>
      <c r="BA3892" s="126" t="str">
        <f t="shared" si="525"/>
        <v>RX4</v>
      </c>
    </row>
    <row r="3893" spans="48:53" ht="12.75" hidden="1" customHeight="1" x14ac:dyDescent="0.2">
      <c r="AV3893" s="115" t="str">
        <f t="shared" si="524"/>
        <v>RX4BLYTH ADVICE &amp; NEEDLE EXCHANGE FOR DRUG USERS</v>
      </c>
      <c r="AW3893" s="126" t="s">
        <v>6492</v>
      </c>
      <c r="AX3893" s="126" t="s">
        <v>6493</v>
      </c>
      <c r="AY3893" s="126" t="s">
        <v>6492</v>
      </c>
      <c r="AZ3893" s="126" t="s">
        <v>6493</v>
      </c>
      <c r="BA3893" s="126" t="str">
        <f t="shared" si="525"/>
        <v>RX4</v>
      </c>
    </row>
    <row r="3894" spans="48:53" hidden="1" x14ac:dyDescent="0.2">
      <c r="AV3894" s="115" t="str">
        <f t="shared" si="524"/>
        <v>RX4BRAESIDE</v>
      </c>
      <c r="AW3894" s="126" t="s">
        <v>6502</v>
      </c>
      <c r="AX3894" s="126" t="s">
        <v>6503</v>
      </c>
      <c r="AY3894" s="126" t="s">
        <v>6502</v>
      </c>
      <c r="AZ3894" s="126" t="s">
        <v>6503</v>
      </c>
      <c r="BA3894" s="126" t="str">
        <f t="shared" si="525"/>
        <v>RX4</v>
      </c>
    </row>
    <row r="3895" spans="48:53" hidden="1" x14ac:dyDescent="0.2">
      <c r="AV3895" s="115" t="str">
        <f t="shared" si="524"/>
        <v>RX4BROOKE HOUSE</v>
      </c>
      <c r="AW3895" s="133" t="s">
        <v>9877</v>
      </c>
      <c r="AX3895" s="134" t="s">
        <v>9878</v>
      </c>
      <c r="AY3895" s="133" t="s">
        <v>9877</v>
      </c>
      <c r="AZ3895" s="134" t="s">
        <v>9878</v>
      </c>
      <c r="BA3895" s="126" t="str">
        <f t="shared" si="525"/>
        <v>RX4</v>
      </c>
    </row>
    <row r="3896" spans="48:53" hidden="1" x14ac:dyDescent="0.2">
      <c r="AV3896" s="115" t="str">
        <f t="shared" si="524"/>
        <v>RX4CAMPUS FOR AGEING &amp; VITALITY</v>
      </c>
      <c r="AW3896" s="126" t="s">
        <v>6645</v>
      </c>
      <c r="AX3896" s="126" t="s">
        <v>6646</v>
      </c>
      <c r="AY3896" s="126" t="s">
        <v>6645</v>
      </c>
      <c r="AZ3896" s="126" t="s">
        <v>6646</v>
      </c>
      <c r="BA3896" s="126" t="str">
        <f t="shared" si="525"/>
        <v>RX4</v>
      </c>
    </row>
    <row r="3897" spans="48:53" hidden="1" x14ac:dyDescent="0.2">
      <c r="AV3897" s="115" t="str">
        <f t="shared" si="524"/>
        <v>RX4CARRDALE MENTAL HEALTH COMMUNITY UNIT</v>
      </c>
      <c r="AW3897" s="126" t="s">
        <v>6560</v>
      </c>
      <c r="AX3897" s="126" t="s">
        <v>6561</v>
      </c>
      <c r="AY3897" s="126" t="s">
        <v>6560</v>
      </c>
      <c r="AZ3897" s="126" t="s">
        <v>6561</v>
      </c>
      <c r="BA3897" s="126" t="str">
        <f t="shared" si="525"/>
        <v>RX4</v>
      </c>
    </row>
    <row r="3898" spans="48:53" ht="12.75" hidden="1" customHeight="1" x14ac:dyDescent="0.2">
      <c r="AV3898" s="115" t="str">
        <f t="shared" si="524"/>
        <v>RX4CASAMINA</v>
      </c>
      <c r="AW3898" s="126" t="s">
        <v>6528</v>
      </c>
      <c r="AX3898" s="126" t="s">
        <v>6529</v>
      </c>
      <c r="AY3898" s="126" t="s">
        <v>6528</v>
      </c>
      <c r="AZ3898" s="126" t="s">
        <v>6529</v>
      </c>
      <c r="BA3898" s="126" t="str">
        <f t="shared" si="525"/>
        <v>RX4</v>
      </c>
    </row>
    <row r="3899" spans="48:53" ht="12.75" hidden="1" customHeight="1" x14ac:dyDescent="0.2">
      <c r="AV3899" s="115" t="str">
        <f t="shared" ref="AV3899:AV3962" si="526">CONCATENATE(LEFT(AW3899, 3),AX3899)</f>
        <v>RX4CEDAR GRANGE MENTAL HEALTH COMMUNITY UNIT</v>
      </c>
      <c r="AW3899" s="126" t="s">
        <v>6562</v>
      </c>
      <c r="AX3899" s="126" t="s">
        <v>6563</v>
      </c>
      <c r="AY3899" s="126" t="s">
        <v>6562</v>
      </c>
      <c r="AZ3899" s="126" t="s">
        <v>6563</v>
      </c>
      <c r="BA3899" s="126" t="str">
        <f t="shared" ref="BA3899:BA3962" si="527">LEFT(AY3899,3)</f>
        <v>RX4</v>
      </c>
    </row>
    <row r="3900" spans="48:53" ht="12.75" hidden="1" customHeight="1" x14ac:dyDescent="0.2">
      <c r="AV3900" s="115" t="str">
        <f t="shared" si="526"/>
        <v>RX4CHERRY KNOWLE HOSPITAL</v>
      </c>
      <c r="AW3900" s="126" t="s">
        <v>6536</v>
      </c>
      <c r="AX3900" s="126" t="s">
        <v>6537</v>
      </c>
      <c r="AY3900" s="126" t="s">
        <v>6536</v>
      </c>
      <c r="AZ3900" s="126" t="s">
        <v>6537</v>
      </c>
      <c r="BA3900" s="126" t="str">
        <f t="shared" si="527"/>
        <v>RX4</v>
      </c>
    </row>
    <row r="3901" spans="48:53" hidden="1" x14ac:dyDescent="0.2">
      <c r="AV3901" s="115" t="str">
        <f t="shared" si="526"/>
        <v>RX4CHILD PSYCH CENTRAL - AISLING UNIT</v>
      </c>
      <c r="AW3901" s="126" t="s">
        <v>6608</v>
      </c>
      <c r="AX3901" s="126" t="s">
        <v>6609</v>
      </c>
      <c r="AY3901" s="126" t="s">
        <v>6608</v>
      </c>
      <c r="AZ3901" s="126" t="s">
        <v>6609</v>
      </c>
      <c r="BA3901" s="126" t="str">
        <f t="shared" si="527"/>
        <v>RX4</v>
      </c>
    </row>
    <row r="3902" spans="48:53" ht="12.75" hidden="1" customHeight="1" x14ac:dyDescent="0.2">
      <c r="AV3902" s="115" t="str">
        <f t="shared" si="526"/>
        <v>RX4CHILD PSYCH NORTHUMBERLAND</v>
      </c>
      <c r="AW3902" s="126" t="s">
        <v>6622</v>
      </c>
      <c r="AX3902" s="126" t="s">
        <v>6623</v>
      </c>
      <c r="AY3902" s="126" t="s">
        <v>6622</v>
      </c>
      <c r="AZ3902" s="126" t="s">
        <v>6623</v>
      </c>
      <c r="BA3902" s="126" t="str">
        <f t="shared" si="527"/>
        <v>RX4</v>
      </c>
    </row>
    <row r="3903" spans="48:53" ht="12.75" hidden="1" customHeight="1" x14ac:dyDescent="0.2">
      <c r="AV3903" s="115" t="str">
        <f t="shared" si="526"/>
        <v>RX4CHILD PSYCH SE NORTHUMBERLAND - LINHOPE UNIT</v>
      </c>
      <c r="AW3903" s="126" t="s">
        <v>6624</v>
      </c>
      <c r="AX3903" s="126" t="s">
        <v>6625</v>
      </c>
      <c r="AY3903" s="126" t="s">
        <v>6624</v>
      </c>
      <c r="AZ3903" s="126" t="s">
        <v>6625</v>
      </c>
      <c r="BA3903" s="126" t="str">
        <f t="shared" si="527"/>
        <v>RX4</v>
      </c>
    </row>
    <row r="3904" spans="48:53" ht="12.75" hidden="1" customHeight="1" x14ac:dyDescent="0.2">
      <c r="AV3904" s="115" t="str">
        <f t="shared" si="526"/>
        <v>RX4CHILD PSYCH TYNEDALE</v>
      </c>
      <c r="AW3904" s="126" t="s">
        <v>6626</v>
      </c>
      <c r="AX3904" s="126" t="s">
        <v>6627</v>
      </c>
      <c r="AY3904" s="126" t="s">
        <v>6626</v>
      </c>
      <c r="AZ3904" s="126" t="s">
        <v>6627</v>
      </c>
      <c r="BA3904" s="126" t="str">
        <f t="shared" si="527"/>
        <v>RX4</v>
      </c>
    </row>
    <row r="3905" spans="48:53" hidden="1" x14ac:dyDescent="0.2">
      <c r="AV3905" s="115" t="str">
        <f t="shared" si="526"/>
        <v>RX4CNDS</v>
      </c>
      <c r="AW3905" s="126" t="s">
        <v>6520</v>
      </c>
      <c r="AX3905" s="126" t="s">
        <v>6521</v>
      </c>
      <c r="AY3905" s="126" t="s">
        <v>6520</v>
      </c>
      <c r="AZ3905" s="126" t="s">
        <v>6521</v>
      </c>
      <c r="BA3905" s="126" t="str">
        <f t="shared" si="527"/>
        <v>RX4</v>
      </c>
    </row>
    <row r="3906" spans="48:53" ht="12.75" hidden="1" customHeight="1" x14ac:dyDescent="0.2">
      <c r="AV3906" s="115" t="str">
        <f t="shared" si="526"/>
        <v>RX4COMMUNITY MENTAL HEALTH PARTNERSHIP</v>
      </c>
      <c r="AW3906" s="126" t="s">
        <v>6707</v>
      </c>
      <c r="AX3906" s="126" t="s">
        <v>6708</v>
      </c>
      <c r="AY3906" s="126" t="s">
        <v>6707</v>
      </c>
      <c r="AZ3906" s="126" t="s">
        <v>6708</v>
      </c>
      <c r="BA3906" s="126" t="str">
        <f t="shared" si="527"/>
        <v>RX4</v>
      </c>
    </row>
    <row r="3907" spans="48:53" hidden="1" x14ac:dyDescent="0.2">
      <c r="AV3907" s="115" t="str">
        <f t="shared" si="526"/>
        <v>RX4CRAIGAVON</v>
      </c>
      <c r="AW3907" s="126" t="s">
        <v>6663</v>
      </c>
      <c r="AX3907" s="126" t="s">
        <v>6664</v>
      </c>
      <c r="AY3907" s="126" t="s">
        <v>6663</v>
      </c>
      <c r="AZ3907" s="126" t="s">
        <v>6664</v>
      </c>
      <c r="BA3907" s="126" t="str">
        <f t="shared" si="527"/>
        <v>RX4</v>
      </c>
    </row>
    <row r="3908" spans="48:53" hidden="1" x14ac:dyDescent="0.2">
      <c r="AV3908" s="115" t="str">
        <f t="shared" si="526"/>
        <v>RX4CRHT NORTHUMBERLAND</v>
      </c>
      <c r="AW3908" s="126" t="s">
        <v>6522</v>
      </c>
      <c r="AX3908" s="126" t="s">
        <v>6523</v>
      </c>
      <c r="AY3908" s="126" t="s">
        <v>6522</v>
      </c>
      <c r="AZ3908" s="126" t="s">
        <v>6523</v>
      </c>
      <c r="BA3908" s="126" t="str">
        <f t="shared" si="527"/>
        <v>RX4</v>
      </c>
    </row>
    <row r="3909" spans="48:53" hidden="1" x14ac:dyDescent="0.2">
      <c r="AV3909" s="115" t="str">
        <f t="shared" si="526"/>
        <v>RX4DELIBERATE SELF HARM</v>
      </c>
      <c r="AW3909" s="126" t="s">
        <v>6504</v>
      </c>
      <c r="AX3909" s="126" t="s">
        <v>6505</v>
      </c>
      <c r="AY3909" s="126" t="s">
        <v>6504</v>
      </c>
      <c r="AZ3909" s="126" t="s">
        <v>6505</v>
      </c>
      <c r="BA3909" s="126" t="str">
        <f t="shared" si="527"/>
        <v>RX4</v>
      </c>
    </row>
    <row r="3910" spans="48:53" hidden="1" x14ac:dyDescent="0.2">
      <c r="AV3910" s="115" t="str">
        <f t="shared" si="526"/>
        <v>RX4DENE COTTAGE MENTAL HEALTH COMMUNITY UNIT</v>
      </c>
      <c r="AW3910" s="126" t="s">
        <v>6564</v>
      </c>
      <c r="AX3910" s="126" t="s">
        <v>6565</v>
      </c>
      <c r="AY3910" s="126" t="s">
        <v>6564</v>
      </c>
      <c r="AZ3910" s="126" t="s">
        <v>6565</v>
      </c>
      <c r="BA3910" s="126" t="str">
        <f t="shared" si="527"/>
        <v>RX4</v>
      </c>
    </row>
    <row r="3911" spans="48:53" hidden="1" x14ac:dyDescent="0.2">
      <c r="AV3911" s="115" t="str">
        <f t="shared" si="526"/>
        <v>RX4DEPARTMENT OF PSYCHIATRY (ROYAL VICTORIA INFIRMARY)</v>
      </c>
      <c r="AW3911" s="126" t="s">
        <v>6618</v>
      </c>
      <c r="AX3911" s="126" t="s">
        <v>6619</v>
      </c>
      <c r="AY3911" s="126" t="s">
        <v>6618</v>
      </c>
      <c r="AZ3911" s="126" t="s">
        <v>6619</v>
      </c>
      <c r="BA3911" s="126" t="str">
        <f t="shared" si="527"/>
        <v>RX4</v>
      </c>
    </row>
    <row r="3912" spans="48:53" hidden="1" x14ac:dyDescent="0.2">
      <c r="AV3912" s="115" t="str">
        <f t="shared" si="526"/>
        <v>RX4DUNSTON HILL DAY HOSPITAL SITE</v>
      </c>
      <c r="AW3912" s="126" t="s">
        <v>6510</v>
      </c>
      <c r="AX3912" s="126" t="s">
        <v>6511</v>
      </c>
      <c r="AY3912" s="126" t="s">
        <v>6510</v>
      </c>
      <c r="AZ3912" s="126" t="s">
        <v>6511</v>
      </c>
      <c r="BA3912" s="126" t="str">
        <f t="shared" si="527"/>
        <v>RX4</v>
      </c>
    </row>
    <row r="3913" spans="48:53" hidden="1" x14ac:dyDescent="0.2">
      <c r="AV3913" s="115" t="str">
        <f t="shared" si="526"/>
        <v>RX4ELM HOUSE</v>
      </c>
      <c r="AW3913" s="133" t="s">
        <v>9873</v>
      </c>
      <c r="AX3913" s="134" t="s">
        <v>9874</v>
      </c>
      <c r="AY3913" s="133" t="s">
        <v>9873</v>
      </c>
      <c r="AZ3913" s="134" t="s">
        <v>9874</v>
      </c>
      <c r="BA3913" s="126" t="str">
        <f t="shared" si="527"/>
        <v>RX4</v>
      </c>
    </row>
    <row r="3914" spans="48:53" hidden="1" x14ac:dyDescent="0.2">
      <c r="AV3914" s="115" t="str">
        <f t="shared" si="526"/>
        <v>RX4ELSDEN MEWS MENTAL HEALTH COMMUNITY UNIT</v>
      </c>
      <c r="AW3914" s="126" t="s">
        <v>6566</v>
      </c>
      <c r="AX3914" s="126" t="s">
        <v>6567</v>
      </c>
      <c r="AY3914" s="126" t="s">
        <v>6566</v>
      </c>
      <c r="AZ3914" s="126" t="s">
        <v>6567</v>
      </c>
      <c r="BA3914" s="126" t="str">
        <f t="shared" si="527"/>
        <v>RX4</v>
      </c>
    </row>
    <row r="3915" spans="48:53" hidden="1" x14ac:dyDescent="0.2">
      <c r="AV3915" s="115" t="str">
        <f t="shared" si="526"/>
        <v>RX4FERNDENE</v>
      </c>
      <c r="AW3915" s="126" t="s">
        <v>6589</v>
      </c>
      <c r="AX3915" s="126" t="s">
        <v>6590</v>
      </c>
      <c r="AY3915" s="126" t="s">
        <v>6589</v>
      </c>
      <c r="AZ3915" s="126" t="s">
        <v>6590</v>
      </c>
      <c r="BA3915" s="126" t="str">
        <f t="shared" si="527"/>
        <v>RX4</v>
      </c>
    </row>
    <row r="3916" spans="48:53" hidden="1" x14ac:dyDescent="0.2">
      <c r="AV3916" s="115" t="str">
        <f t="shared" si="526"/>
        <v>RX4FLAX COTTAGES MENTAL HEALTH COMMUNITY UNIT</v>
      </c>
      <c r="AW3916" s="126" t="s">
        <v>6568</v>
      </c>
      <c r="AX3916" s="126" t="s">
        <v>6569</v>
      </c>
      <c r="AY3916" s="126" t="s">
        <v>6568</v>
      </c>
      <c r="AZ3916" s="126" t="s">
        <v>6569</v>
      </c>
      <c r="BA3916" s="126" t="str">
        <f t="shared" si="527"/>
        <v>RX4</v>
      </c>
    </row>
    <row r="3917" spans="48:53" hidden="1" x14ac:dyDescent="0.2">
      <c r="AV3917" s="115" t="str">
        <f t="shared" si="526"/>
        <v>RX4FLEMING NUFFIELD</v>
      </c>
      <c r="AW3917" s="126" t="s">
        <v>6574</v>
      </c>
      <c r="AX3917" s="126" t="s">
        <v>6575</v>
      </c>
      <c r="AY3917" s="126" t="s">
        <v>6574</v>
      </c>
      <c r="AZ3917" s="126" t="s">
        <v>6575</v>
      </c>
      <c r="BA3917" s="126" t="str">
        <f t="shared" si="527"/>
        <v>RX4</v>
      </c>
    </row>
    <row r="3918" spans="48:53" hidden="1" x14ac:dyDescent="0.2">
      <c r="AV3918" s="115" t="str">
        <f t="shared" si="526"/>
        <v>RX4FORENSIC UNIT NEWCASTLE</v>
      </c>
      <c r="AW3918" s="126" t="s">
        <v>6630</v>
      </c>
      <c r="AX3918" s="126" t="s">
        <v>6631</v>
      </c>
      <c r="AY3918" s="126" t="s">
        <v>6630</v>
      </c>
      <c r="AZ3918" s="126" t="s">
        <v>6631</v>
      </c>
      <c r="BA3918" s="126" t="str">
        <f t="shared" si="527"/>
        <v>RX4</v>
      </c>
    </row>
    <row r="3919" spans="48:53" hidden="1" x14ac:dyDescent="0.2">
      <c r="AV3919" s="115" t="str">
        <f t="shared" si="526"/>
        <v>RX4GRANGE PARK MENTAL HEALTH COMMUNITY UNIT</v>
      </c>
      <c r="AW3919" s="126" t="s">
        <v>6570</v>
      </c>
      <c r="AX3919" s="126" t="s">
        <v>6571</v>
      </c>
      <c r="AY3919" s="126" t="s">
        <v>6570</v>
      </c>
      <c r="AZ3919" s="126" t="s">
        <v>6571</v>
      </c>
      <c r="BA3919" s="126" t="str">
        <f t="shared" si="527"/>
        <v>RX4</v>
      </c>
    </row>
    <row r="3920" spans="48:53" hidden="1" x14ac:dyDescent="0.2">
      <c r="AV3920" s="115" t="str">
        <f t="shared" si="526"/>
        <v>RX4HEXHAM CPN</v>
      </c>
      <c r="AW3920" s="126" t="s">
        <v>6591</v>
      </c>
      <c r="AX3920" s="126" t="s">
        <v>6592</v>
      </c>
      <c r="AY3920" s="126" t="s">
        <v>6591</v>
      </c>
      <c r="AZ3920" s="126" t="s">
        <v>6592</v>
      </c>
      <c r="BA3920" s="126" t="str">
        <f t="shared" si="527"/>
        <v>RX4</v>
      </c>
    </row>
    <row r="3921" spans="48:53" hidden="1" x14ac:dyDescent="0.2">
      <c r="AV3921" s="115" t="str">
        <f t="shared" si="526"/>
        <v>RX4HEXHAM CSMT</v>
      </c>
      <c r="AW3921" s="126" t="s">
        <v>6593</v>
      </c>
      <c r="AX3921" s="126" t="s">
        <v>6594</v>
      </c>
      <c r="AY3921" s="126" t="s">
        <v>6593</v>
      </c>
      <c r="AZ3921" s="126" t="s">
        <v>6594</v>
      </c>
      <c r="BA3921" s="126" t="str">
        <f t="shared" si="527"/>
        <v>RX4</v>
      </c>
    </row>
    <row r="3922" spans="48:53" hidden="1" x14ac:dyDescent="0.2">
      <c r="AV3922" s="115" t="str">
        <f t="shared" si="526"/>
        <v>RX4HEXHAM GENERAL HOSPITAL</v>
      </c>
      <c r="AW3922" s="126" t="s">
        <v>6542</v>
      </c>
      <c r="AX3922" s="126" t="s">
        <v>6543</v>
      </c>
      <c r="AY3922" s="126" t="s">
        <v>6542</v>
      </c>
      <c r="AZ3922" s="126" t="s">
        <v>6543</v>
      </c>
      <c r="BA3922" s="126" t="str">
        <f t="shared" si="527"/>
        <v>RX4</v>
      </c>
    </row>
    <row r="3923" spans="48:53" ht="12.75" hidden="1" customHeight="1" x14ac:dyDescent="0.2">
      <c r="AV3923" s="115" t="str">
        <f t="shared" si="526"/>
        <v>RX4HIRST VILLAS MENTAL HEALTH COMMUNITY UNIT</v>
      </c>
      <c r="AW3923" s="126" t="s">
        <v>6697</v>
      </c>
      <c r="AX3923" s="126" t="s">
        <v>6698</v>
      </c>
      <c r="AY3923" s="126" t="s">
        <v>6697</v>
      </c>
      <c r="AZ3923" s="126" t="s">
        <v>6698</v>
      </c>
      <c r="BA3923" s="126" t="str">
        <f t="shared" si="527"/>
        <v>RX4</v>
      </c>
    </row>
    <row r="3924" spans="48:53" ht="12.75" hidden="1" customHeight="1" x14ac:dyDescent="0.2">
      <c r="AV3924" s="115" t="str">
        <f t="shared" si="526"/>
        <v>RX4HOLLYBUSH VILLAS MENTAL HEALTH COMMUNITY UNIT</v>
      </c>
      <c r="AW3924" s="126" t="s">
        <v>6572</v>
      </c>
      <c r="AX3924" s="126" t="s">
        <v>6573</v>
      </c>
      <c r="AY3924" s="126" t="s">
        <v>6572</v>
      </c>
      <c r="AZ3924" s="126" t="s">
        <v>6573</v>
      </c>
      <c r="BA3924" s="126" t="str">
        <f t="shared" si="527"/>
        <v>RX4</v>
      </c>
    </row>
    <row r="3925" spans="48:53" hidden="1" x14ac:dyDescent="0.2">
      <c r="AV3925" s="115" t="str">
        <f t="shared" si="526"/>
        <v>RX4HOLMLEA</v>
      </c>
      <c r="AW3925" s="126" t="s">
        <v>6653</v>
      </c>
      <c r="AX3925" s="126" t="s">
        <v>6654</v>
      </c>
      <c r="AY3925" s="126" t="s">
        <v>6653</v>
      </c>
      <c r="AZ3925" s="126" t="s">
        <v>6654</v>
      </c>
      <c r="BA3925" s="126" t="str">
        <f t="shared" si="527"/>
        <v>RX4</v>
      </c>
    </row>
    <row r="3926" spans="48:53" ht="12.75" hidden="1" customHeight="1" x14ac:dyDescent="0.2">
      <c r="AV3926" s="115" t="str">
        <f t="shared" si="526"/>
        <v>RX4HOPEWOOD PARK</v>
      </c>
      <c r="AW3926" s="135" t="s">
        <v>9960</v>
      </c>
      <c r="AX3926" s="135" t="s">
        <v>9961</v>
      </c>
      <c r="AY3926" s="135" t="s">
        <v>9960</v>
      </c>
      <c r="AZ3926" s="135" t="s">
        <v>9961</v>
      </c>
      <c r="BA3926" s="126" t="str">
        <f t="shared" si="527"/>
        <v>RX4</v>
      </c>
    </row>
    <row r="3927" spans="48:53" ht="12.75" hidden="1" customHeight="1" x14ac:dyDescent="0.2">
      <c r="AV3927" s="115" t="str">
        <f t="shared" si="526"/>
        <v>RX4HYLTON BANK MENTAL HEALTH COMMUNITY UNIT</v>
      </c>
      <c r="AW3927" s="126" t="s">
        <v>6671</v>
      </c>
      <c r="AX3927" s="126" t="s">
        <v>6672</v>
      </c>
      <c r="AY3927" s="126" t="s">
        <v>6671</v>
      </c>
      <c r="AZ3927" s="126" t="s">
        <v>6672</v>
      </c>
      <c r="BA3927" s="126" t="str">
        <f t="shared" si="527"/>
        <v>RX4</v>
      </c>
    </row>
    <row r="3928" spans="48:53" ht="12.75" hidden="1" customHeight="1" x14ac:dyDescent="0.2">
      <c r="AV3928" s="115" t="str">
        <f t="shared" si="526"/>
        <v>RX4ICTS</v>
      </c>
      <c r="AW3928" s="126" t="s">
        <v>6518</v>
      </c>
      <c r="AX3928" s="126" t="s">
        <v>6519</v>
      </c>
      <c r="AY3928" s="126" t="s">
        <v>6518</v>
      </c>
      <c r="AZ3928" s="126" t="s">
        <v>6519</v>
      </c>
      <c r="BA3928" s="126" t="str">
        <f t="shared" si="527"/>
        <v>RX4</v>
      </c>
    </row>
    <row r="3929" spans="48:53" hidden="1" x14ac:dyDescent="0.2">
      <c r="AV3929" s="115" t="str">
        <f t="shared" si="526"/>
        <v>RX4LEATHAM</v>
      </c>
      <c r="AW3929" s="126" t="s">
        <v>6534</v>
      </c>
      <c r="AX3929" s="126" t="s">
        <v>6535</v>
      </c>
      <c r="AY3929" s="126" t="s">
        <v>6534</v>
      </c>
      <c r="AZ3929" s="126" t="s">
        <v>6535</v>
      </c>
      <c r="BA3929" s="126" t="str">
        <f t="shared" si="527"/>
        <v>RX4</v>
      </c>
    </row>
    <row r="3930" spans="48:53" ht="12.75" hidden="1" customHeight="1" x14ac:dyDescent="0.2">
      <c r="AV3930" s="115" t="str">
        <f t="shared" si="526"/>
        <v>RX4LYNDHURST GROVE MENTAL HEALTH COMMUNITY UNIT</v>
      </c>
      <c r="AW3930" s="126" t="s">
        <v>6673</v>
      </c>
      <c r="AX3930" s="126" t="s">
        <v>6674</v>
      </c>
      <c r="AY3930" s="126" t="s">
        <v>6673</v>
      </c>
      <c r="AZ3930" s="126" t="s">
        <v>6674</v>
      </c>
      <c r="BA3930" s="126" t="str">
        <f t="shared" si="527"/>
        <v>RX4</v>
      </c>
    </row>
    <row r="3931" spans="48:53" hidden="1" x14ac:dyDescent="0.2">
      <c r="AV3931" s="115" t="str">
        <f t="shared" si="526"/>
        <v>RX4MONKTON HALL HOSPITAL</v>
      </c>
      <c r="AW3931" s="126" t="s">
        <v>6524</v>
      </c>
      <c r="AX3931" s="126" t="s">
        <v>6525</v>
      </c>
      <c r="AY3931" s="126" t="s">
        <v>6524</v>
      </c>
      <c r="AZ3931" s="126" t="s">
        <v>6525</v>
      </c>
      <c r="BA3931" s="126" t="str">
        <f t="shared" si="527"/>
        <v>RX4</v>
      </c>
    </row>
    <row r="3932" spans="48:53" ht="12.75" hidden="1" customHeight="1" x14ac:dyDescent="0.2">
      <c r="AV3932" s="115" t="str">
        <f t="shared" si="526"/>
        <v>RX4MONKWEARMOUTH HOSPITAL</v>
      </c>
      <c r="AW3932" s="126" t="s">
        <v>6655</v>
      </c>
      <c r="AX3932" s="126" t="s">
        <v>6656</v>
      </c>
      <c r="AY3932" s="126" t="s">
        <v>6655</v>
      </c>
      <c r="AZ3932" s="126" t="s">
        <v>6656</v>
      </c>
      <c r="BA3932" s="126" t="str">
        <f t="shared" si="527"/>
        <v>RX4</v>
      </c>
    </row>
    <row r="3933" spans="48:53" hidden="1" x14ac:dyDescent="0.2">
      <c r="AV3933" s="115" t="str">
        <f t="shared" si="526"/>
        <v>RX4MORPETH COTTAGE HOSPITAL</v>
      </c>
      <c r="AW3933" s="126" t="s">
        <v>6548</v>
      </c>
      <c r="AX3933" s="126" t="s">
        <v>6549</v>
      </c>
      <c r="AY3933" s="126" t="s">
        <v>6548</v>
      </c>
      <c r="AZ3933" s="126" t="s">
        <v>6549</v>
      </c>
      <c r="BA3933" s="126" t="str">
        <f t="shared" si="527"/>
        <v>RX4</v>
      </c>
    </row>
    <row r="3934" spans="48:53" hidden="1" x14ac:dyDescent="0.2">
      <c r="AV3934" s="115" t="str">
        <f t="shared" si="526"/>
        <v>RX4NEUROPSYCHIATRY</v>
      </c>
      <c r="AW3934" s="126" t="s">
        <v>6632</v>
      </c>
      <c r="AX3934" s="126" t="s">
        <v>3638</v>
      </c>
      <c r="AY3934" s="126" t="s">
        <v>6632</v>
      </c>
      <c r="AZ3934" s="126" t="s">
        <v>3638</v>
      </c>
      <c r="BA3934" s="126" t="str">
        <f t="shared" si="527"/>
        <v>RX4</v>
      </c>
    </row>
    <row r="3935" spans="48:53" ht="12.75" hidden="1" customHeight="1" x14ac:dyDescent="0.2">
      <c r="AV3935" s="115" t="str">
        <f t="shared" si="526"/>
        <v>RX4NEWBERRY COTTAGE</v>
      </c>
      <c r="AW3935" s="126" t="s">
        <v>6657</v>
      </c>
      <c r="AX3935" s="126" t="s">
        <v>6658</v>
      </c>
      <c r="AY3935" s="126" t="s">
        <v>6657</v>
      </c>
      <c r="AZ3935" s="126" t="s">
        <v>6658</v>
      </c>
      <c r="BA3935" s="126" t="str">
        <f t="shared" si="527"/>
        <v>RX4</v>
      </c>
    </row>
    <row r="3936" spans="48:53" ht="12.75" hidden="1" customHeight="1" x14ac:dyDescent="0.2">
      <c r="AV3936" s="115" t="str">
        <f t="shared" si="526"/>
        <v>RX4NEWCASTLE GENERAL HOSPITAL</v>
      </c>
      <c r="AW3936" s="126" t="s">
        <v>6620</v>
      </c>
      <c r="AX3936" s="126" t="s">
        <v>6621</v>
      </c>
      <c r="AY3936" s="126" t="s">
        <v>6620</v>
      </c>
      <c r="AZ3936" s="126" t="s">
        <v>6621</v>
      </c>
      <c r="BA3936" s="126" t="str">
        <f t="shared" si="527"/>
        <v>RX4</v>
      </c>
    </row>
    <row r="3937" spans="48:53" hidden="1" x14ac:dyDescent="0.2">
      <c r="AV3937" s="115" t="str">
        <f t="shared" si="526"/>
        <v>RX4NEWHAVEN COTTAGE</v>
      </c>
      <c r="AW3937" s="126" t="s">
        <v>6659</v>
      </c>
      <c r="AX3937" s="126" t="s">
        <v>6660</v>
      </c>
      <c r="AY3937" s="126" t="s">
        <v>6659</v>
      </c>
      <c r="AZ3937" s="126" t="s">
        <v>6660</v>
      </c>
      <c r="BA3937" s="126" t="str">
        <f t="shared" si="527"/>
        <v>RX4</v>
      </c>
    </row>
    <row r="3938" spans="48:53" hidden="1" x14ac:dyDescent="0.2">
      <c r="AV3938" s="115" t="str">
        <f t="shared" si="526"/>
        <v>RX4NMP - CHILD &amp; FAMILY A</v>
      </c>
      <c r="AW3938" s="126" t="s">
        <v>6669</v>
      </c>
      <c r="AX3938" s="126" t="s">
        <v>6670</v>
      </c>
      <c r="AY3938" s="126" t="s">
        <v>6669</v>
      </c>
      <c r="AZ3938" s="126" t="s">
        <v>6670</v>
      </c>
      <c r="BA3938" s="126" t="str">
        <f t="shared" si="527"/>
        <v>RX4</v>
      </c>
    </row>
    <row r="3939" spans="48:53" hidden="1" x14ac:dyDescent="0.2">
      <c r="AV3939" s="115" t="str">
        <f t="shared" si="526"/>
        <v>RX4NMP - CHILD &amp; FAMILY B</v>
      </c>
      <c r="AW3939" s="126" t="s">
        <v>6506</v>
      </c>
      <c r="AX3939" s="126" t="s">
        <v>6507</v>
      </c>
      <c r="AY3939" s="126" t="s">
        <v>6506</v>
      </c>
      <c r="AZ3939" s="126" t="s">
        <v>6507</v>
      </c>
      <c r="BA3939" s="126" t="str">
        <f t="shared" si="527"/>
        <v>RX4</v>
      </c>
    </row>
    <row r="3940" spans="48:53" hidden="1" x14ac:dyDescent="0.2">
      <c r="AV3940" s="115" t="str">
        <f t="shared" si="526"/>
        <v>RX4NMP - WELLFIELD</v>
      </c>
      <c r="AW3940" s="126" t="s">
        <v>6667</v>
      </c>
      <c r="AX3940" s="126" t="s">
        <v>6668</v>
      </c>
      <c r="AY3940" s="126" t="s">
        <v>6667</v>
      </c>
      <c r="AZ3940" s="126" t="s">
        <v>6668</v>
      </c>
      <c r="BA3940" s="126" t="str">
        <f t="shared" si="527"/>
        <v>RX4</v>
      </c>
    </row>
    <row r="3941" spans="48:53" hidden="1" x14ac:dyDescent="0.2">
      <c r="AV3941" s="115" t="str">
        <f t="shared" si="526"/>
        <v>RX4NORTH TYNESIDE GENERAL HOSPITAL</v>
      </c>
      <c r="AW3941" s="126" t="s">
        <v>6577</v>
      </c>
      <c r="AX3941" s="126" t="s">
        <v>6578</v>
      </c>
      <c r="AY3941" s="126" t="s">
        <v>6577</v>
      </c>
      <c r="AZ3941" s="126" t="s">
        <v>6578</v>
      </c>
      <c r="BA3941" s="126" t="str">
        <f t="shared" si="527"/>
        <v>RX4</v>
      </c>
    </row>
    <row r="3942" spans="48:53" hidden="1" x14ac:dyDescent="0.2">
      <c r="AV3942" s="115" t="str">
        <f t="shared" si="526"/>
        <v>RX4NORTHGATE HOSPITAL</v>
      </c>
      <c r="AW3942" s="126" t="s">
        <v>6597</v>
      </c>
      <c r="AX3942" s="126" t="s">
        <v>2145</v>
      </c>
      <c r="AY3942" s="126" t="s">
        <v>6597</v>
      </c>
      <c r="AZ3942" s="126" t="s">
        <v>2145</v>
      </c>
      <c r="BA3942" s="126" t="str">
        <f t="shared" si="527"/>
        <v>RX4</v>
      </c>
    </row>
    <row r="3943" spans="48:53" hidden="1" x14ac:dyDescent="0.2">
      <c r="AV3943" s="115" t="str">
        <f t="shared" si="526"/>
        <v>RX4NORTHGATE HOSPITAL SITE</v>
      </c>
      <c r="AW3943" s="126" t="s">
        <v>6538</v>
      </c>
      <c r="AX3943" s="126" t="s">
        <v>6539</v>
      </c>
      <c r="AY3943" s="126" t="s">
        <v>6538</v>
      </c>
      <c r="AZ3943" s="126" t="s">
        <v>6539</v>
      </c>
      <c r="BA3943" s="126" t="str">
        <f t="shared" si="527"/>
        <v>RX4</v>
      </c>
    </row>
    <row r="3944" spans="48:53" hidden="1" x14ac:dyDescent="0.2">
      <c r="AV3944" s="115" t="str">
        <f t="shared" si="526"/>
        <v>RX4NORTHUMBERLAND BAIT</v>
      </c>
      <c r="AW3944" s="126" t="s">
        <v>6709</v>
      </c>
      <c r="AX3944" s="126" t="s">
        <v>6710</v>
      </c>
      <c r="AY3944" s="126" t="s">
        <v>6709</v>
      </c>
      <c r="AZ3944" s="126" t="s">
        <v>6710</v>
      </c>
      <c r="BA3944" s="126" t="str">
        <f t="shared" si="527"/>
        <v>RX4</v>
      </c>
    </row>
    <row r="3945" spans="48:53" hidden="1" x14ac:dyDescent="0.2">
      <c r="AV3945" s="115" t="str">
        <f t="shared" si="526"/>
        <v>RX4OLD AGE PSYCHIATRY - TYNEDALE</v>
      </c>
      <c r="AW3945" s="126" t="s">
        <v>6628</v>
      </c>
      <c r="AX3945" s="126" t="s">
        <v>6629</v>
      </c>
      <c r="AY3945" s="126" t="s">
        <v>6628</v>
      </c>
      <c r="AZ3945" s="126" t="s">
        <v>6629</v>
      </c>
      <c r="BA3945" s="126" t="str">
        <f t="shared" si="527"/>
        <v>RX4</v>
      </c>
    </row>
    <row r="3946" spans="48:53" hidden="1" x14ac:dyDescent="0.2">
      <c r="AV3946" s="115" t="str">
        <f t="shared" si="526"/>
        <v>RX4OLD AGE PSYCHIATRY NEWCASTLE EAST - AKENSIDE</v>
      </c>
      <c r="AW3946" s="126" t="s">
        <v>6633</v>
      </c>
      <c r="AX3946" s="126" t="s">
        <v>6634</v>
      </c>
      <c r="AY3946" s="126" t="s">
        <v>6633</v>
      </c>
      <c r="AZ3946" s="126" t="s">
        <v>6634</v>
      </c>
      <c r="BA3946" s="126" t="str">
        <f t="shared" si="527"/>
        <v>RX4</v>
      </c>
    </row>
    <row r="3947" spans="48:53" hidden="1" x14ac:dyDescent="0.2">
      <c r="AV3947" s="115" t="str">
        <f t="shared" si="526"/>
        <v>RX4OLD AGE PSYCHIATRY NEWCASTLE NORTH - GIBSIDE</v>
      </c>
      <c r="AW3947" s="126" t="s">
        <v>6635</v>
      </c>
      <c r="AX3947" s="126" t="s">
        <v>6636</v>
      </c>
      <c r="AY3947" s="126" t="s">
        <v>6635</v>
      </c>
      <c r="AZ3947" s="126" t="s">
        <v>6636</v>
      </c>
      <c r="BA3947" s="126" t="str">
        <f t="shared" si="527"/>
        <v>RX4</v>
      </c>
    </row>
    <row r="3948" spans="48:53" hidden="1" x14ac:dyDescent="0.2">
      <c r="AV3948" s="115" t="str">
        <f t="shared" si="526"/>
        <v>RX4OLD AGE PSYCHIATRY NEWCASTLE WEST - CASTLESIDE</v>
      </c>
      <c r="AW3948" s="126" t="s">
        <v>6637</v>
      </c>
      <c r="AX3948" s="126" t="s">
        <v>6638</v>
      </c>
      <c r="AY3948" s="126" t="s">
        <v>6637</v>
      </c>
      <c r="AZ3948" s="126" t="s">
        <v>6638</v>
      </c>
      <c r="BA3948" s="126" t="str">
        <f t="shared" si="527"/>
        <v>RX4</v>
      </c>
    </row>
    <row r="3949" spans="48:53" hidden="1" x14ac:dyDescent="0.2">
      <c r="AV3949" s="115" t="str">
        <f t="shared" si="526"/>
        <v>RX4PALMER COMMUNITY HOSPITAL</v>
      </c>
      <c r="AW3949" s="126" t="s">
        <v>6514</v>
      </c>
      <c r="AX3949" s="126" t="s">
        <v>6515</v>
      </c>
      <c r="AY3949" s="126" t="s">
        <v>6514</v>
      </c>
      <c r="AZ3949" s="126" t="s">
        <v>6515</v>
      </c>
      <c r="BA3949" s="126" t="str">
        <f t="shared" si="527"/>
        <v>RX4</v>
      </c>
    </row>
    <row r="3950" spans="48:53" hidden="1" x14ac:dyDescent="0.2">
      <c r="AV3950" s="115" t="str">
        <f t="shared" si="526"/>
        <v>RX4PRUDHOE HOSPITAL</v>
      </c>
      <c r="AW3950" s="126" t="s">
        <v>6598</v>
      </c>
      <c r="AX3950" s="126" t="s">
        <v>6599</v>
      </c>
      <c r="AY3950" s="126" t="s">
        <v>6598</v>
      </c>
      <c r="AZ3950" s="126" t="s">
        <v>6599</v>
      </c>
      <c r="BA3950" s="126" t="str">
        <f t="shared" si="527"/>
        <v>RX4</v>
      </c>
    </row>
    <row r="3951" spans="48:53" hidden="1" x14ac:dyDescent="0.2">
      <c r="AV3951" s="115" t="str">
        <f t="shared" si="526"/>
        <v>RX4PRUDHOE HOSPITAL SITE</v>
      </c>
      <c r="AW3951" s="126" t="s">
        <v>6540</v>
      </c>
      <c r="AX3951" s="126" t="s">
        <v>6541</v>
      </c>
      <c r="AY3951" s="126" t="s">
        <v>6540</v>
      </c>
      <c r="AZ3951" s="126" t="s">
        <v>6541</v>
      </c>
      <c r="BA3951" s="126" t="str">
        <f t="shared" si="527"/>
        <v>RX4</v>
      </c>
    </row>
    <row r="3952" spans="48:53" hidden="1" x14ac:dyDescent="0.2">
      <c r="AV3952" s="115" t="str">
        <f t="shared" si="526"/>
        <v>RX4REGIONAL EATING DISORDERS</v>
      </c>
      <c r="AW3952" s="126" t="s">
        <v>6496</v>
      </c>
      <c r="AX3952" s="126" t="s">
        <v>6497</v>
      </c>
      <c r="AY3952" s="126" t="s">
        <v>6496</v>
      </c>
      <c r="AZ3952" s="126" t="s">
        <v>6497</v>
      </c>
      <c r="BA3952" s="126" t="str">
        <f t="shared" si="527"/>
        <v>RX4</v>
      </c>
    </row>
    <row r="3953" spans="48:53" hidden="1" x14ac:dyDescent="0.2">
      <c r="AV3953" s="115" t="str">
        <f t="shared" si="526"/>
        <v>RX4REHABILITATION - CHERRY KNOWLE HOSPITAL</v>
      </c>
      <c r="AW3953" s="126" t="s">
        <v>6595</v>
      </c>
      <c r="AX3953" s="126" t="s">
        <v>6596</v>
      </c>
      <c r="AY3953" s="126" t="s">
        <v>6595</v>
      </c>
      <c r="AZ3953" s="126" t="s">
        <v>6596</v>
      </c>
      <c r="BA3953" s="126" t="str">
        <f t="shared" si="527"/>
        <v>RX4</v>
      </c>
    </row>
    <row r="3954" spans="48:53" hidden="1" x14ac:dyDescent="0.2">
      <c r="AV3954" s="115" t="str">
        <f t="shared" si="526"/>
        <v>RX4REHABILITATION - TRANWELL UNIT</v>
      </c>
      <c r="AW3954" s="126" t="s">
        <v>6583</v>
      </c>
      <c r="AX3954" s="126" t="s">
        <v>6584</v>
      </c>
      <c r="AY3954" s="126" t="s">
        <v>6583</v>
      </c>
      <c r="AZ3954" s="126" t="s">
        <v>6584</v>
      </c>
      <c r="BA3954" s="126" t="str">
        <f t="shared" si="527"/>
        <v>RX4</v>
      </c>
    </row>
    <row r="3955" spans="48:53" hidden="1" x14ac:dyDescent="0.2">
      <c r="AV3955" s="115" t="str">
        <f t="shared" si="526"/>
        <v>RX4REHABILITATION NORTHUMBERLAND - SOUTH WING</v>
      </c>
      <c r="AW3955" s="126" t="s">
        <v>6643</v>
      </c>
      <c r="AX3955" s="126" t="s">
        <v>6644</v>
      </c>
      <c r="AY3955" s="126" t="s">
        <v>6643</v>
      </c>
      <c r="AZ3955" s="126" t="s">
        <v>6644</v>
      </c>
      <c r="BA3955" s="126" t="str">
        <f t="shared" si="527"/>
        <v>RX4</v>
      </c>
    </row>
    <row r="3956" spans="48:53" hidden="1" x14ac:dyDescent="0.2">
      <c r="AV3956" s="115" t="str">
        <f t="shared" si="526"/>
        <v>RX4ROSE LODGE</v>
      </c>
      <c r="AW3956" s="133" t="s">
        <v>9875</v>
      </c>
      <c r="AX3956" s="134" t="s">
        <v>9876</v>
      </c>
      <c r="AY3956" s="133" t="s">
        <v>9875</v>
      </c>
      <c r="AZ3956" s="134" t="s">
        <v>9876</v>
      </c>
      <c r="BA3956" s="126" t="str">
        <f t="shared" si="527"/>
        <v>RX4</v>
      </c>
    </row>
    <row r="3957" spans="48:53" hidden="1" x14ac:dyDescent="0.2">
      <c r="AV3957" s="115" t="str">
        <f t="shared" si="526"/>
        <v>RX4ROSLIN MENTAL HEALTH COMMUNITY UNIT</v>
      </c>
      <c r="AW3957" s="126" t="s">
        <v>6675</v>
      </c>
      <c r="AX3957" s="126" t="s">
        <v>6676</v>
      </c>
      <c r="AY3957" s="126" t="s">
        <v>6675</v>
      </c>
      <c r="AZ3957" s="126" t="s">
        <v>6676</v>
      </c>
      <c r="BA3957" s="126" t="str">
        <f t="shared" si="527"/>
        <v>RX4</v>
      </c>
    </row>
    <row r="3958" spans="48:53" hidden="1" x14ac:dyDescent="0.2">
      <c r="AV3958" s="115" t="str">
        <f t="shared" si="526"/>
        <v>RX4SHEKINAH</v>
      </c>
      <c r="AW3958" s="126" t="s">
        <v>6498</v>
      </c>
      <c r="AX3958" s="126" t="s">
        <v>6499</v>
      </c>
      <c r="AY3958" s="126" t="s">
        <v>6498</v>
      </c>
      <c r="AZ3958" s="126" t="s">
        <v>6499</v>
      </c>
      <c r="BA3958" s="126" t="str">
        <f t="shared" si="527"/>
        <v>RX4</v>
      </c>
    </row>
    <row r="3959" spans="48:53" hidden="1" x14ac:dyDescent="0.2">
      <c r="AV3959" s="115" t="str">
        <f t="shared" si="526"/>
        <v>RX4SHIAN MENTAL HEALTH COMMUNITY UNIT</v>
      </c>
      <c r="AW3959" s="126" t="s">
        <v>6677</v>
      </c>
      <c r="AX3959" s="126" t="s">
        <v>6678</v>
      </c>
      <c r="AY3959" s="126" t="s">
        <v>6677</v>
      </c>
      <c r="AZ3959" s="126" t="s">
        <v>6678</v>
      </c>
      <c r="BA3959" s="126" t="str">
        <f t="shared" si="527"/>
        <v>RX4</v>
      </c>
    </row>
    <row r="3960" spans="48:53" hidden="1" x14ac:dyDescent="0.2">
      <c r="AV3960" s="115" t="str">
        <f t="shared" si="526"/>
        <v>RX4SOLINGEN</v>
      </c>
      <c r="AW3960" s="126" t="s">
        <v>6701</v>
      </c>
      <c r="AX3960" s="126" t="s">
        <v>6702</v>
      </c>
      <c r="AY3960" s="126" t="s">
        <v>6701</v>
      </c>
      <c r="AZ3960" s="126" t="s">
        <v>6702</v>
      </c>
      <c r="BA3960" s="126" t="str">
        <f t="shared" si="527"/>
        <v>RX4</v>
      </c>
    </row>
    <row r="3961" spans="48:53" hidden="1" x14ac:dyDescent="0.2">
      <c r="AV3961" s="115" t="str">
        <f t="shared" si="526"/>
        <v>RX4SOUTH TYNESIDE DISTRICT GENERAL HOSPITAL</v>
      </c>
      <c r="AW3961" s="126" t="s">
        <v>6526</v>
      </c>
      <c r="AX3961" s="126" t="s">
        <v>6527</v>
      </c>
      <c r="AY3961" s="126" t="s">
        <v>6526</v>
      </c>
      <c r="AZ3961" s="126" t="s">
        <v>6527</v>
      </c>
      <c r="BA3961" s="126" t="str">
        <f t="shared" si="527"/>
        <v>RX4</v>
      </c>
    </row>
    <row r="3962" spans="48:53" hidden="1" x14ac:dyDescent="0.2">
      <c r="AV3962" s="115" t="str">
        <f t="shared" si="526"/>
        <v>RX4SPECIAL CARE / REHAB NEWCASTLE</v>
      </c>
      <c r="AW3962" s="126" t="s">
        <v>6639</v>
      </c>
      <c r="AX3962" s="126" t="s">
        <v>6640</v>
      </c>
      <c r="AY3962" s="126" t="s">
        <v>6639</v>
      </c>
      <c r="AZ3962" s="126" t="s">
        <v>6640</v>
      </c>
      <c r="BA3962" s="126" t="str">
        <f t="shared" si="527"/>
        <v>RX4</v>
      </c>
    </row>
    <row r="3963" spans="48:53" hidden="1" x14ac:dyDescent="0.2">
      <c r="AV3963" s="115" t="str">
        <f t="shared" ref="AV3963:AV4027" si="528">CONCATENATE(LEFT(AW3963, 3),AX3963)</f>
        <v>RX4SPITTAL</v>
      </c>
      <c r="AW3963" s="126" t="s">
        <v>6699</v>
      </c>
      <c r="AX3963" s="126" t="s">
        <v>6700</v>
      </c>
      <c r="AY3963" s="126" t="s">
        <v>6699</v>
      </c>
      <c r="AZ3963" s="126" t="s">
        <v>6700</v>
      </c>
      <c r="BA3963" s="126" t="str">
        <f t="shared" ref="BA3963:BA4027" si="529">LEFT(AY3963,3)</f>
        <v>RX4</v>
      </c>
    </row>
    <row r="3964" spans="48:53" hidden="1" x14ac:dyDescent="0.2">
      <c r="AV3964" s="115" t="str">
        <f t="shared" si="528"/>
        <v>RX4SPITTAL MEWS MENTAL HEALTH COMMUNITY UNIT</v>
      </c>
      <c r="AW3964" s="126" t="s">
        <v>6711</v>
      </c>
      <c r="AX3964" s="126" t="s">
        <v>6712</v>
      </c>
      <c r="AY3964" s="126" t="s">
        <v>6711</v>
      </c>
      <c r="AZ3964" s="126" t="s">
        <v>6712</v>
      </c>
      <c r="BA3964" s="126" t="str">
        <f t="shared" si="529"/>
        <v>RX4</v>
      </c>
    </row>
    <row r="3965" spans="48:53" ht="12.75" hidden="1" customHeight="1" x14ac:dyDescent="0.2">
      <c r="AV3965" s="115" t="str">
        <f t="shared" si="528"/>
        <v>RX4SPRINGDALE MENTAL HEALTH COMMUNITY UNIT</v>
      </c>
      <c r="AW3965" s="126" t="s">
        <v>6695</v>
      </c>
      <c r="AX3965" s="126" t="s">
        <v>6696</v>
      </c>
      <c r="AY3965" s="126" t="s">
        <v>6695</v>
      </c>
      <c r="AZ3965" s="126" t="s">
        <v>6696</v>
      </c>
      <c r="BA3965" s="126" t="str">
        <f t="shared" si="529"/>
        <v>RX4</v>
      </c>
    </row>
    <row r="3966" spans="48:53" ht="12.75" hidden="1" customHeight="1" x14ac:dyDescent="0.2">
      <c r="AV3966" s="115" t="str">
        <f t="shared" si="528"/>
        <v>RX4ST ALBANS MENTAL HEALTH COMMUNITY UNIT</v>
      </c>
      <c r="AW3966" s="126" t="s">
        <v>6679</v>
      </c>
      <c r="AX3966" s="126" t="s">
        <v>6680</v>
      </c>
      <c r="AY3966" s="126" t="s">
        <v>6679</v>
      </c>
      <c r="AZ3966" s="126" t="s">
        <v>6680</v>
      </c>
      <c r="BA3966" s="126" t="str">
        <f t="shared" si="529"/>
        <v>RX4</v>
      </c>
    </row>
    <row r="3967" spans="48:53" ht="12.75" hidden="1" customHeight="1" x14ac:dyDescent="0.2">
      <c r="AV3967" s="115" t="str">
        <f t="shared" si="528"/>
        <v>RX4ST GEORGES HOSPITAL SITE (MORPETH)</v>
      </c>
      <c r="AW3967" s="126" t="s">
        <v>6612</v>
      </c>
      <c r="AX3967" s="126" t="s">
        <v>6613</v>
      </c>
      <c r="AY3967" s="126" t="s">
        <v>6612</v>
      </c>
      <c r="AZ3967" s="126" t="s">
        <v>6613</v>
      </c>
      <c r="BA3967" s="126" t="str">
        <f t="shared" si="529"/>
        <v>RX4</v>
      </c>
    </row>
    <row r="3968" spans="48:53" ht="12.75" hidden="1" customHeight="1" x14ac:dyDescent="0.2">
      <c r="AV3968" s="115" t="str">
        <f t="shared" si="528"/>
        <v>RX4ST NICHOLAS HOSPITAL (NEWCASTLE UPON TYNE)</v>
      </c>
      <c r="AW3968" s="126" t="s">
        <v>6616</v>
      </c>
      <c r="AX3968" s="126" t="s">
        <v>6617</v>
      </c>
      <c r="AY3968" s="126" t="s">
        <v>6616</v>
      </c>
      <c r="AZ3968" s="126" t="s">
        <v>6617</v>
      </c>
      <c r="BA3968" s="126" t="str">
        <f t="shared" si="529"/>
        <v>RX4</v>
      </c>
    </row>
    <row r="3969" spans="48:53" ht="12.75" hidden="1" customHeight="1" x14ac:dyDescent="0.2">
      <c r="AV3969" s="115" t="str">
        <f t="shared" si="528"/>
        <v>RX4STONECRAFT MENTAL HEALTH COMMUNITY UNIT</v>
      </c>
      <c r="AW3969" s="126" t="s">
        <v>6681</v>
      </c>
      <c r="AX3969" s="126" t="s">
        <v>6682</v>
      </c>
      <c r="AY3969" s="126" t="s">
        <v>6681</v>
      </c>
      <c r="AZ3969" s="126" t="s">
        <v>6682</v>
      </c>
      <c r="BA3969" s="126" t="str">
        <f t="shared" si="529"/>
        <v>RX4</v>
      </c>
    </row>
    <row r="3970" spans="48:53" hidden="1" x14ac:dyDescent="0.2">
      <c r="AV3970" s="115" t="str">
        <f t="shared" si="528"/>
        <v>RX4SUNDERLAND EYE INFIRMARY</v>
      </c>
      <c r="AW3970" s="126" t="s">
        <v>6647</v>
      </c>
      <c r="AX3970" s="126" t="s">
        <v>6648</v>
      </c>
      <c r="AY3970" s="126" t="s">
        <v>6647</v>
      </c>
      <c r="AZ3970" s="126" t="s">
        <v>6648</v>
      </c>
      <c r="BA3970" s="126" t="str">
        <f t="shared" si="529"/>
        <v>RX4</v>
      </c>
    </row>
    <row r="3971" spans="48:53" hidden="1" x14ac:dyDescent="0.2">
      <c r="AV3971" s="115" t="str">
        <f t="shared" si="528"/>
        <v>RX4SUNDERLAND ROYAL HOSPITAL</v>
      </c>
      <c r="AW3971" s="126" t="s">
        <v>6651</v>
      </c>
      <c r="AX3971" s="126" t="s">
        <v>6652</v>
      </c>
      <c r="AY3971" s="126" t="s">
        <v>6651</v>
      </c>
      <c r="AZ3971" s="126" t="s">
        <v>6652</v>
      </c>
      <c r="BA3971" s="126" t="str">
        <f t="shared" si="529"/>
        <v>RX4</v>
      </c>
    </row>
    <row r="3972" spans="48:53" ht="12.75" hidden="1" customHeight="1" x14ac:dyDescent="0.2">
      <c r="AV3972" s="115" t="str">
        <f t="shared" si="528"/>
        <v>RX4SWALWELL</v>
      </c>
      <c r="AW3972" s="126" t="s">
        <v>6512</v>
      </c>
      <c r="AX3972" s="126" t="s">
        <v>6513</v>
      </c>
      <c r="AY3972" s="126" t="s">
        <v>6512</v>
      </c>
      <c r="AZ3972" s="126" t="s">
        <v>6513</v>
      </c>
      <c r="BA3972" s="126" t="str">
        <f t="shared" si="529"/>
        <v>RX4</v>
      </c>
    </row>
    <row r="3973" spans="48:53" hidden="1" x14ac:dyDescent="0.2">
      <c r="AV3973" s="115" t="str">
        <f t="shared" si="528"/>
        <v>RX4TAVISTOCK SQUARE MENTAL HEALTH COMMUNITY UNIT</v>
      </c>
      <c r="AW3973" s="126" t="s">
        <v>6683</v>
      </c>
      <c r="AX3973" s="126" t="s">
        <v>6684</v>
      </c>
      <c r="AY3973" s="126" t="s">
        <v>6683</v>
      </c>
      <c r="AZ3973" s="126" t="s">
        <v>6684</v>
      </c>
      <c r="BA3973" s="126" t="str">
        <f t="shared" si="529"/>
        <v>RX4</v>
      </c>
    </row>
    <row r="3974" spans="48:53" hidden="1" x14ac:dyDescent="0.2">
      <c r="AV3974" s="115" t="str">
        <f t="shared" si="528"/>
        <v>RX4THE CHESTERS MENTAL HEALTH COMMUNITY UNIT</v>
      </c>
      <c r="AW3974" s="126" t="s">
        <v>6685</v>
      </c>
      <c r="AX3974" s="126" t="s">
        <v>6686</v>
      </c>
      <c r="AY3974" s="126" t="s">
        <v>6685</v>
      </c>
      <c r="AZ3974" s="126" t="s">
        <v>6686</v>
      </c>
      <c r="BA3974" s="126" t="str">
        <f t="shared" si="529"/>
        <v>RX4</v>
      </c>
    </row>
    <row r="3975" spans="48:53" hidden="1" x14ac:dyDescent="0.2">
      <c r="AV3975" s="115" t="str">
        <f t="shared" si="528"/>
        <v>RX4THE CONSULTING ROOMS</v>
      </c>
      <c r="AW3975" s="126" t="s">
        <v>6550</v>
      </c>
      <c r="AX3975" s="126" t="s">
        <v>6551</v>
      </c>
      <c r="AY3975" s="126" t="s">
        <v>6550</v>
      </c>
      <c r="AZ3975" s="126" t="s">
        <v>6551</v>
      </c>
      <c r="BA3975" s="126" t="str">
        <f t="shared" si="529"/>
        <v>RX4</v>
      </c>
    </row>
    <row r="3976" spans="48:53" hidden="1" x14ac:dyDescent="0.2">
      <c r="AV3976" s="115" t="str">
        <f t="shared" si="528"/>
        <v>RX4THE GRANGE</v>
      </c>
      <c r="AW3976" s="126" t="s">
        <v>6576</v>
      </c>
      <c r="AX3976" s="126" t="s">
        <v>2002</v>
      </c>
      <c r="AY3976" s="126" t="s">
        <v>6576</v>
      </c>
      <c r="AZ3976" s="126" t="s">
        <v>2002</v>
      </c>
      <c r="BA3976" s="126" t="str">
        <f t="shared" si="529"/>
        <v>RX4</v>
      </c>
    </row>
    <row r="3977" spans="48:53" hidden="1" x14ac:dyDescent="0.2">
      <c r="AV3977" s="115" t="str">
        <f t="shared" si="528"/>
        <v>RX4THE RIDING MENTAL HEALTH COMMUNITY UNIT</v>
      </c>
      <c r="AW3977" s="126" t="s">
        <v>6552</v>
      </c>
      <c r="AX3977" s="126" t="s">
        <v>6553</v>
      </c>
      <c r="AY3977" s="126" t="s">
        <v>6552</v>
      </c>
      <c r="AZ3977" s="126" t="s">
        <v>6553</v>
      </c>
      <c r="BA3977" s="126" t="str">
        <f t="shared" si="529"/>
        <v>RX4</v>
      </c>
    </row>
    <row r="3978" spans="48:53" hidden="1" x14ac:dyDescent="0.2">
      <c r="AV3978" s="115" t="str">
        <f t="shared" si="528"/>
        <v>RX4THE WILLOWS (MORPETH)</v>
      </c>
      <c r="AW3978" s="126" t="s">
        <v>6494</v>
      </c>
      <c r="AX3978" s="126" t="s">
        <v>6495</v>
      </c>
      <c r="AY3978" s="126" t="s">
        <v>6494</v>
      </c>
      <c r="AZ3978" s="126" t="s">
        <v>6495</v>
      </c>
      <c r="BA3978" s="126" t="str">
        <f t="shared" si="529"/>
        <v>RX4</v>
      </c>
    </row>
    <row r="3979" spans="48:53" hidden="1" x14ac:dyDescent="0.2">
      <c r="AV3979" s="115" t="str">
        <f t="shared" si="528"/>
        <v>RX4TRANWELL UNIT</v>
      </c>
      <c r="AW3979" s="126" t="s">
        <v>6508</v>
      </c>
      <c r="AX3979" s="126" t="s">
        <v>6509</v>
      </c>
      <c r="AY3979" s="126" t="s">
        <v>6508</v>
      </c>
      <c r="AZ3979" s="126" t="s">
        <v>6509</v>
      </c>
      <c r="BA3979" s="126" t="str">
        <f t="shared" si="529"/>
        <v>RX4</v>
      </c>
    </row>
    <row r="3980" spans="48:53" hidden="1" x14ac:dyDescent="0.2">
      <c r="AV3980" s="115" t="str">
        <f t="shared" si="528"/>
        <v>RX4TREATMENT UNIT</v>
      </c>
      <c r="AW3980" s="126" t="s">
        <v>6661</v>
      </c>
      <c r="AX3980" s="126" t="s">
        <v>6662</v>
      </c>
      <c r="AY3980" s="126" t="s">
        <v>6661</v>
      </c>
      <c r="AZ3980" s="126" t="s">
        <v>6662</v>
      </c>
      <c r="BA3980" s="126" t="str">
        <f t="shared" si="529"/>
        <v>RX4</v>
      </c>
    </row>
    <row r="3981" spans="48:53" hidden="1" x14ac:dyDescent="0.2">
      <c r="AV3981" s="115" t="str">
        <f t="shared" si="528"/>
        <v>RX4WALKERGATE HOSPITAL</v>
      </c>
      <c r="AW3981" s="126" t="s">
        <v>6614</v>
      </c>
      <c r="AX3981" s="126" t="s">
        <v>6615</v>
      </c>
      <c r="AY3981" s="126" t="s">
        <v>6614</v>
      </c>
      <c r="AZ3981" s="126" t="s">
        <v>6615</v>
      </c>
      <c r="BA3981" s="126" t="str">
        <f t="shared" si="529"/>
        <v>RX4</v>
      </c>
    </row>
    <row r="3982" spans="48:53" hidden="1" x14ac:dyDescent="0.2">
      <c r="AV3982" s="115" t="str">
        <f t="shared" si="528"/>
        <v>RX4WALKERGATE PARK HOSPITAL</v>
      </c>
      <c r="AW3982" s="126" t="s">
        <v>6703</v>
      </c>
      <c r="AX3982" s="126" t="s">
        <v>6704</v>
      </c>
      <c r="AY3982" s="126" t="s">
        <v>6703</v>
      </c>
      <c r="AZ3982" s="126" t="s">
        <v>6704</v>
      </c>
      <c r="BA3982" s="126" t="str">
        <f t="shared" si="529"/>
        <v>RX4</v>
      </c>
    </row>
    <row r="3983" spans="48:53" hidden="1" x14ac:dyDescent="0.2">
      <c r="AV3983" s="115" t="str">
        <f t="shared" si="528"/>
        <v>RX4WANSBECK GENERAL HOSPITAL</v>
      </c>
      <c r="AW3983" s="126" t="s">
        <v>6587</v>
      </c>
      <c r="AX3983" s="126" t="s">
        <v>6588</v>
      </c>
      <c r="AY3983" s="126" t="s">
        <v>6587</v>
      </c>
      <c r="AZ3983" s="126" t="s">
        <v>6588</v>
      </c>
      <c r="BA3983" s="126" t="str">
        <f t="shared" si="529"/>
        <v>RX4</v>
      </c>
    </row>
    <row r="3984" spans="48:53" hidden="1" x14ac:dyDescent="0.2">
      <c r="AV3984" s="115" t="str">
        <f t="shared" si="528"/>
        <v>RX4WARRINGTON MENTAL HEALTH COMMUNITY UNIT</v>
      </c>
      <c r="AW3984" s="126" t="s">
        <v>6687</v>
      </c>
      <c r="AX3984" s="126" t="s">
        <v>6688</v>
      </c>
      <c r="AY3984" s="126" t="s">
        <v>6687</v>
      </c>
      <c r="AZ3984" s="126" t="s">
        <v>6688</v>
      </c>
      <c r="BA3984" s="126" t="str">
        <f t="shared" si="529"/>
        <v>RX4</v>
      </c>
    </row>
    <row r="3985" spans="48:53" hidden="1" x14ac:dyDescent="0.2">
      <c r="AV3985" s="115" t="str">
        <f t="shared" si="528"/>
        <v>RX4WEST VIEW MENTAL HEALTH COMMUNITY UNIT</v>
      </c>
      <c r="AW3985" s="126" t="s">
        <v>6689</v>
      </c>
      <c r="AX3985" s="126" t="s">
        <v>6690</v>
      </c>
      <c r="AY3985" s="126" t="s">
        <v>6689</v>
      </c>
      <c r="AZ3985" s="126" t="s">
        <v>6690</v>
      </c>
      <c r="BA3985" s="126" t="str">
        <f t="shared" si="529"/>
        <v>RX4</v>
      </c>
    </row>
    <row r="3986" spans="48:53" hidden="1" x14ac:dyDescent="0.2">
      <c r="AV3986" s="115" t="str">
        <f t="shared" si="528"/>
        <v>RX4WESTBRIDGE UNIT</v>
      </c>
      <c r="AW3986" s="126" t="s">
        <v>6610</v>
      </c>
      <c r="AX3986" s="126" t="s">
        <v>6611</v>
      </c>
      <c r="AY3986" s="126" t="s">
        <v>6610</v>
      </c>
      <c r="AZ3986" s="126" t="s">
        <v>6611</v>
      </c>
      <c r="BA3986" s="126" t="str">
        <f t="shared" si="529"/>
        <v>RX4</v>
      </c>
    </row>
    <row r="3987" spans="48:53" hidden="1" x14ac:dyDescent="0.2">
      <c r="AV3987" s="115" t="str">
        <f t="shared" si="528"/>
        <v>RX4WHITBY RISE</v>
      </c>
      <c r="AW3987" s="126" t="s">
        <v>6500</v>
      </c>
      <c r="AX3987" s="126" t="s">
        <v>6501</v>
      </c>
      <c r="AY3987" s="126" t="s">
        <v>6500</v>
      </c>
      <c r="AZ3987" s="126" t="s">
        <v>6501</v>
      </c>
      <c r="BA3987" s="126" t="str">
        <f t="shared" si="529"/>
        <v>RX4</v>
      </c>
    </row>
    <row r="3988" spans="48:53" hidden="1" x14ac:dyDescent="0.2">
      <c r="AV3988" s="115" t="str">
        <f t="shared" si="528"/>
        <v>RX4WHITLEY BAY</v>
      </c>
      <c r="AW3988" s="126" t="s">
        <v>6585</v>
      </c>
      <c r="AX3988" s="126" t="s">
        <v>6586</v>
      </c>
      <c r="AY3988" s="126" t="s">
        <v>6585</v>
      </c>
      <c r="AZ3988" s="126" t="s">
        <v>6586</v>
      </c>
      <c r="BA3988" s="126" t="str">
        <f t="shared" si="529"/>
        <v>RX4</v>
      </c>
    </row>
    <row r="3989" spans="48:53" hidden="1" x14ac:dyDescent="0.2">
      <c r="AV3989" s="115" t="str">
        <f t="shared" si="528"/>
        <v>RX4WOODLAND VIEW</v>
      </c>
      <c r="AW3989" s="126" t="s">
        <v>6705</v>
      </c>
      <c r="AX3989" s="126" t="s">
        <v>6706</v>
      </c>
      <c r="AY3989" s="126" t="s">
        <v>6705</v>
      </c>
      <c r="AZ3989" s="126" t="s">
        <v>6706</v>
      </c>
      <c r="BA3989" s="126" t="str">
        <f t="shared" si="529"/>
        <v>RX4</v>
      </c>
    </row>
    <row r="3990" spans="48:53" ht="15" hidden="1" customHeight="1" x14ac:dyDescent="0.2">
      <c r="AV3990" s="115" t="str">
        <f t="shared" si="528"/>
        <v>RX4WOODLANDS COTTAGE MENTAL HEALTH COMMUNITY UNIT</v>
      </c>
      <c r="AW3990" s="126" t="s">
        <v>6691</v>
      </c>
      <c r="AX3990" s="126" t="s">
        <v>6692</v>
      </c>
      <c r="AY3990" s="126" t="s">
        <v>6691</v>
      </c>
      <c r="AZ3990" s="126" t="s">
        <v>6692</v>
      </c>
      <c r="BA3990" s="126" t="str">
        <f t="shared" si="529"/>
        <v>RX4</v>
      </c>
    </row>
    <row r="3991" spans="48:53" hidden="1" x14ac:dyDescent="0.2">
      <c r="AV3991" s="115" t="str">
        <f t="shared" si="528"/>
        <v>RX4WOODLEY HALL</v>
      </c>
      <c r="AW3991" s="126" t="s">
        <v>6665</v>
      </c>
      <c r="AX3991" s="126" t="s">
        <v>6666</v>
      </c>
      <c r="AY3991" s="126" t="s">
        <v>6665</v>
      </c>
      <c r="AZ3991" s="126" t="s">
        <v>6666</v>
      </c>
      <c r="BA3991" s="126" t="str">
        <f t="shared" si="529"/>
        <v>RX4</v>
      </c>
    </row>
    <row r="3992" spans="48:53" hidden="1" x14ac:dyDescent="0.2">
      <c r="AV3992" s="115" t="str">
        <f t="shared" si="528"/>
        <v>RX4WOOLSINGTON MENTAL HEALTH COMMUNITY UNIT</v>
      </c>
      <c r="AW3992" s="126" t="s">
        <v>6693</v>
      </c>
      <c r="AX3992" s="126" t="s">
        <v>6694</v>
      </c>
      <c r="AY3992" s="126" t="s">
        <v>6693</v>
      </c>
      <c r="AZ3992" s="126" t="s">
        <v>6694</v>
      </c>
      <c r="BA3992" s="126" t="str">
        <f t="shared" si="529"/>
        <v>RX4</v>
      </c>
    </row>
    <row r="3993" spans="48:53" hidden="1" x14ac:dyDescent="0.2">
      <c r="AV3993" s="115" t="str">
        <f t="shared" si="528"/>
        <v>RX4YOUNG PEOPLES UNIT</v>
      </c>
      <c r="AW3993" s="126" t="s">
        <v>6641</v>
      </c>
      <c r="AX3993" s="126" t="s">
        <v>6642</v>
      </c>
      <c r="AY3993" s="126" t="s">
        <v>6641</v>
      </c>
      <c r="AZ3993" s="126" t="s">
        <v>6642</v>
      </c>
      <c r="BA3993" s="126" t="str">
        <f t="shared" si="529"/>
        <v>RX4</v>
      </c>
    </row>
    <row r="3994" spans="48:53" ht="12.75" hidden="1" customHeight="1" x14ac:dyDescent="0.2">
      <c r="AV3994" s="115" t="str">
        <f t="shared" si="528"/>
        <v>RXAANCORA HOUSE</v>
      </c>
      <c r="AW3994" s="116" t="s">
        <v>10823</v>
      </c>
      <c r="AX3994" s="116" t="s">
        <v>10824</v>
      </c>
      <c r="AY3994" s="116" t="s">
        <v>10823</v>
      </c>
      <c r="AZ3994" s="116" t="s">
        <v>10824</v>
      </c>
      <c r="BA3994" s="116" t="str">
        <f t="shared" si="529"/>
        <v>RXA</v>
      </c>
    </row>
    <row r="3995" spans="48:53" hidden="1" x14ac:dyDescent="0.2">
      <c r="AV3995" s="115" t="str">
        <f t="shared" si="528"/>
        <v>RXABOWMERE HOSPITAL</v>
      </c>
      <c r="AW3995" s="116" t="s">
        <v>6719</v>
      </c>
      <c r="AX3995" s="116" t="s">
        <v>6720</v>
      </c>
      <c r="AY3995" s="116" t="s">
        <v>6719</v>
      </c>
      <c r="AZ3995" s="116" t="s">
        <v>6720</v>
      </c>
      <c r="BA3995" s="116" t="str">
        <f t="shared" si="529"/>
        <v>RXA</v>
      </c>
    </row>
    <row r="3996" spans="48:53" hidden="1" x14ac:dyDescent="0.2">
      <c r="AV3996" s="115" t="str">
        <f t="shared" si="528"/>
        <v>RXACHERRYBANK</v>
      </c>
      <c r="AW3996" s="116" t="s">
        <v>6723</v>
      </c>
      <c r="AX3996" s="116" t="s">
        <v>6724</v>
      </c>
      <c r="AY3996" s="116" t="s">
        <v>6723</v>
      </c>
      <c r="AZ3996" s="116" t="s">
        <v>6724</v>
      </c>
      <c r="BA3996" s="116" t="str">
        <f t="shared" si="529"/>
        <v>RXA</v>
      </c>
    </row>
    <row r="3997" spans="48:53" hidden="1" x14ac:dyDescent="0.2">
      <c r="AV3997" s="115" t="str">
        <f t="shared" si="528"/>
        <v>RXACLATTERBRIDGE HOSPITAL PSYCH SERVICES</v>
      </c>
      <c r="AW3997" s="116" t="s">
        <v>8999</v>
      </c>
      <c r="AX3997" s="116" t="s">
        <v>9752</v>
      </c>
      <c r="AY3997" s="116" t="s">
        <v>8999</v>
      </c>
      <c r="AZ3997" s="116" t="s">
        <v>9752</v>
      </c>
      <c r="BA3997" s="116" t="str">
        <f t="shared" si="529"/>
        <v>RXA</v>
      </c>
    </row>
    <row r="3998" spans="48:53" hidden="1" x14ac:dyDescent="0.2">
      <c r="AV3998" s="115" t="str">
        <f t="shared" si="528"/>
        <v>RXAEASTWAY INPATIENTS</v>
      </c>
      <c r="AW3998" s="116" t="s">
        <v>8998</v>
      </c>
      <c r="AX3998" s="116" t="s">
        <v>9753</v>
      </c>
      <c r="AY3998" s="116" t="s">
        <v>8998</v>
      </c>
      <c r="AZ3998" s="116" t="s">
        <v>9753</v>
      </c>
      <c r="BA3998" s="116" t="str">
        <f t="shared" si="529"/>
        <v>RXA</v>
      </c>
    </row>
    <row r="3999" spans="48:53" hidden="1" x14ac:dyDescent="0.2">
      <c r="AV3999" s="115" t="str">
        <f t="shared" si="528"/>
        <v>RXAELLESMERE PORT HOSPITAL</v>
      </c>
      <c r="AW3999" s="116" t="s">
        <v>6743</v>
      </c>
      <c r="AX3999" s="116" t="s">
        <v>6744</v>
      </c>
      <c r="AY3999" s="116" t="s">
        <v>6743</v>
      </c>
      <c r="AZ3999" s="116" t="s">
        <v>6744</v>
      </c>
      <c r="BA3999" s="116" t="str">
        <f t="shared" si="529"/>
        <v>RXA</v>
      </c>
    </row>
    <row r="4000" spans="48:53" hidden="1" x14ac:dyDescent="0.2">
      <c r="AV4000" s="115" t="str">
        <f t="shared" si="528"/>
        <v>RXAJOCELYN SOLLY</v>
      </c>
      <c r="AW4000" s="116" t="s">
        <v>6729</v>
      </c>
      <c r="AX4000" s="116" t="s">
        <v>6730</v>
      </c>
      <c r="AY4000" s="116" t="s">
        <v>6729</v>
      </c>
      <c r="AZ4000" s="116" t="s">
        <v>6730</v>
      </c>
      <c r="BA4000" s="116" t="str">
        <f t="shared" si="529"/>
        <v>RXA</v>
      </c>
    </row>
    <row r="4001" spans="48:53" hidden="1" x14ac:dyDescent="0.2">
      <c r="AV4001" s="115" t="str">
        <f t="shared" si="528"/>
        <v>RXAKEMPLE UNIT</v>
      </c>
      <c r="AW4001" s="116" t="s">
        <v>6741</v>
      </c>
      <c r="AX4001" s="116" t="s">
        <v>6742</v>
      </c>
      <c r="AY4001" s="116" t="s">
        <v>6741</v>
      </c>
      <c r="AZ4001" s="116" t="s">
        <v>6742</v>
      </c>
      <c r="BA4001" s="116" t="str">
        <f t="shared" si="529"/>
        <v>RXA</v>
      </c>
    </row>
    <row r="4002" spans="48:53" hidden="1" x14ac:dyDescent="0.2">
      <c r="AV4002" s="115" t="str">
        <f t="shared" si="528"/>
        <v>RXALEIGHTON HOSPITAL</v>
      </c>
      <c r="AW4002" s="116" t="s">
        <v>6733</v>
      </c>
      <c r="AX4002" s="116" t="s">
        <v>6734</v>
      </c>
      <c r="AY4002" s="116" t="s">
        <v>6733</v>
      </c>
      <c r="AZ4002" s="116" t="s">
        <v>6734</v>
      </c>
      <c r="BA4002" s="116" t="str">
        <f t="shared" si="529"/>
        <v>RXA</v>
      </c>
    </row>
    <row r="4003" spans="48:53" hidden="1" x14ac:dyDescent="0.2">
      <c r="AV4003" s="115" t="str">
        <f t="shared" si="528"/>
        <v>RXALEIGHTON MENTAL HEALTH UNIT</v>
      </c>
      <c r="AW4003" s="116" t="s">
        <v>6721</v>
      </c>
      <c r="AX4003" s="116" t="s">
        <v>6722</v>
      </c>
      <c r="AY4003" s="116" t="s">
        <v>6721</v>
      </c>
      <c r="AZ4003" s="116" t="s">
        <v>6722</v>
      </c>
      <c r="BA4003" s="116" t="str">
        <f t="shared" si="529"/>
        <v>RXA</v>
      </c>
    </row>
    <row r="4004" spans="48:53" hidden="1" x14ac:dyDescent="0.2">
      <c r="AV4004" s="115" t="str">
        <f t="shared" si="528"/>
        <v>RXALIASON PSYCHIATRY WEST</v>
      </c>
      <c r="AW4004" s="116" t="s">
        <v>6731</v>
      </c>
      <c r="AX4004" s="116" t="s">
        <v>6732</v>
      </c>
      <c r="AY4004" s="116" t="s">
        <v>6731</v>
      </c>
      <c r="AZ4004" s="116" t="s">
        <v>6732</v>
      </c>
      <c r="BA4004" s="116" t="str">
        <f t="shared" si="529"/>
        <v>RXA</v>
      </c>
    </row>
    <row r="4005" spans="48:53" hidden="1" x14ac:dyDescent="0.2">
      <c r="AV4005" s="115" t="str">
        <f t="shared" si="528"/>
        <v>RXALIME WALK HOUSE</v>
      </c>
      <c r="AW4005" s="116" t="s">
        <v>9000</v>
      </c>
      <c r="AX4005" s="16" t="s">
        <v>9919</v>
      </c>
      <c r="AY4005" s="116" t="s">
        <v>9000</v>
      </c>
      <c r="AZ4005" s="16" t="s">
        <v>9919</v>
      </c>
      <c r="BA4005" s="116" t="str">
        <f t="shared" si="529"/>
        <v>RXA</v>
      </c>
    </row>
    <row r="4006" spans="48:53" hidden="1" x14ac:dyDescent="0.2">
      <c r="AV4006" s="115" t="str">
        <f t="shared" si="528"/>
        <v>RXAMACCLESFIELD MENTAL HEALTH</v>
      </c>
      <c r="AW4006" s="116" t="s">
        <v>6745</v>
      </c>
      <c r="AX4006" s="116" t="s">
        <v>6746</v>
      </c>
      <c r="AY4006" s="116" t="s">
        <v>6745</v>
      </c>
      <c r="AZ4006" s="116" t="s">
        <v>6746</v>
      </c>
      <c r="BA4006" s="116" t="str">
        <f t="shared" si="529"/>
        <v>RXA</v>
      </c>
    </row>
    <row r="4007" spans="48:53" hidden="1" x14ac:dyDescent="0.2">
      <c r="AV4007" s="115" t="str">
        <f t="shared" si="528"/>
        <v>RXAMARY DENDY UNIT</v>
      </c>
      <c r="AW4007" s="116" t="s">
        <v>6727</v>
      </c>
      <c r="AX4007" s="116" t="s">
        <v>6728</v>
      </c>
      <c r="AY4007" s="116" t="s">
        <v>6727</v>
      </c>
      <c r="AZ4007" s="116" t="s">
        <v>6728</v>
      </c>
      <c r="BA4007" s="116" t="str">
        <f t="shared" si="529"/>
        <v>RXA</v>
      </c>
    </row>
    <row r="4008" spans="48:53" hidden="1" x14ac:dyDescent="0.2">
      <c r="AV4008" s="115" t="str">
        <f t="shared" si="528"/>
        <v>RXARESPITE THORN HEYS</v>
      </c>
      <c r="AW4008" s="116" t="s">
        <v>9002</v>
      </c>
      <c r="AX4008" s="116" t="s">
        <v>9754</v>
      </c>
      <c r="AY4008" s="116" t="s">
        <v>9002</v>
      </c>
      <c r="AZ4008" s="116" t="s">
        <v>9754</v>
      </c>
      <c r="BA4008" s="116" t="str">
        <f t="shared" si="529"/>
        <v>RXA</v>
      </c>
    </row>
    <row r="4009" spans="48:53" hidden="1" x14ac:dyDescent="0.2">
      <c r="AV4009" s="115" t="str">
        <f t="shared" si="528"/>
        <v>RXAROSEMOUNT</v>
      </c>
      <c r="AW4009" s="116" t="s">
        <v>6725</v>
      </c>
      <c r="AX4009" s="116" t="s">
        <v>6726</v>
      </c>
      <c r="AY4009" s="116" t="s">
        <v>6725</v>
      </c>
      <c r="AZ4009" s="116" t="s">
        <v>6726</v>
      </c>
      <c r="BA4009" s="116" t="str">
        <f t="shared" si="529"/>
        <v>RXA</v>
      </c>
    </row>
    <row r="4010" spans="48:53" hidden="1" x14ac:dyDescent="0.2">
      <c r="AV4010" s="115" t="str">
        <f t="shared" si="528"/>
        <v>RXASOUTH CHESHIRE &amp; VALE ROYAL</v>
      </c>
      <c r="AW4010" s="116" t="s">
        <v>6737</v>
      </c>
      <c r="AX4010" s="116" t="s">
        <v>6738</v>
      </c>
      <c r="AY4010" s="116" t="s">
        <v>6737</v>
      </c>
      <c r="AZ4010" s="116" t="s">
        <v>6738</v>
      </c>
      <c r="BA4010" s="116" t="str">
        <f t="shared" si="529"/>
        <v>RXA</v>
      </c>
    </row>
    <row r="4011" spans="48:53" hidden="1" x14ac:dyDescent="0.2">
      <c r="AV4011" s="115" t="str">
        <f t="shared" si="528"/>
        <v>RXASPRINGBANK</v>
      </c>
      <c r="AW4011" s="116" t="s">
        <v>6735</v>
      </c>
      <c r="AX4011" s="116" t="s">
        <v>6736</v>
      </c>
      <c r="AY4011" s="116" t="s">
        <v>6735</v>
      </c>
      <c r="AZ4011" s="116" t="s">
        <v>6736</v>
      </c>
      <c r="BA4011" s="116" t="str">
        <f t="shared" si="529"/>
        <v>RXA</v>
      </c>
    </row>
    <row r="4012" spans="48:53" hidden="1" x14ac:dyDescent="0.2">
      <c r="AV4012" s="115" t="str">
        <f t="shared" si="528"/>
        <v>RXAST CATHERINES HOSPITAL</v>
      </c>
      <c r="AW4012" s="116" t="s">
        <v>6717</v>
      </c>
      <c r="AX4012" s="116" t="s">
        <v>6718</v>
      </c>
      <c r="AY4012" s="116" t="s">
        <v>6717</v>
      </c>
      <c r="AZ4012" s="116" t="s">
        <v>6718</v>
      </c>
      <c r="BA4012" s="116" t="str">
        <f t="shared" si="529"/>
        <v>RXA</v>
      </c>
    </row>
    <row r="4013" spans="48:53" hidden="1" x14ac:dyDescent="0.2">
      <c r="AV4013" s="115" t="str">
        <f t="shared" si="528"/>
        <v>RXATRAFFORD LD</v>
      </c>
      <c r="AW4013" s="116" t="s">
        <v>6739</v>
      </c>
      <c r="AX4013" s="116" t="s">
        <v>6740</v>
      </c>
      <c r="AY4013" s="116" t="s">
        <v>6739</v>
      </c>
      <c r="AZ4013" s="116" t="s">
        <v>6740</v>
      </c>
      <c r="BA4013" s="116" t="str">
        <f t="shared" si="529"/>
        <v>RXA</v>
      </c>
    </row>
    <row r="4014" spans="48:53" hidden="1" x14ac:dyDescent="0.2">
      <c r="AV4014" s="115" t="str">
        <f t="shared" si="528"/>
        <v>RXAVICTORIA CENTRAL HOSPITAL</v>
      </c>
      <c r="AW4014" s="116" t="s">
        <v>6715</v>
      </c>
      <c r="AX4014" s="116" t="s">
        <v>6716</v>
      </c>
      <c r="AY4014" s="116" t="s">
        <v>6715</v>
      </c>
      <c r="AZ4014" s="116" t="s">
        <v>6716</v>
      </c>
      <c r="BA4014" s="116" t="str">
        <f t="shared" si="529"/>
        <v>RXA</v>
      </c>
    </row>
    <row r="4015" spans="48:53" hidden="1" x14ac:dyDescent="0.2">
      <c r="AV4015" s="115" t="str">
        <f t="shared" si="528"/>
        <v>RXAYPC- PINE LODGE</v>
      </c>
      <c r="AW4015" s="116" t="s">
        <v>9001</v>
      </c>
      <c r="AX4015" s="116" t="s">
        <v>9755</v>
      </c>
      <c r="AY4015" s="116" t="s">
        <v>9001</v>
      </c>
      <c r="AZ4015" s="116" t="s">
        <v>9755</v>
      </c>
      <c r="BA4015" s="116" t="str">
        <f t="shared" si="529"/>
        <v>RXA</v>
      </c>
    </row>
    <row r="4016" spans="48:53" hidden="1" x14ac:dyDescent="0.2">
      <c r="AV4016" s="115" t="str">
        <f t="shared" si="528"/>
        <v>RXCBEXHILL HOSPITAL - RXC03</v>
      </c>
      <c r="AW4016" s="126" t="s">
        <v>953</v>
      </c>
      <c r="AX4016" s="126" t="s">
        <v>10736</v>
      </c>
      <c r="AY4016" s="126" t="s">
        <v>953</v>
      </c>
      <c r="AZ4016" s="126" t="s">
        <v>9756</v>
      </c>
      <c r="BA4016" s="126" t="str">
        <f t="shared" si="529"/>
        <v>RXC</v>
      </c>
    </row>
    <row r="4017" spans="48:53" hidden="1" x14ac:dyDescent="0.2">
      <c r="AV4017" s="115" t="str">
        <f t="shared" si="528"/>
        <v>RXCCONQUEST HOSPITAL - RXC01</v>
      </c>
      <c r="AW4017" s="126" t="s">
        <v>954</v>
      </c>
      <c r="AX4017" s="126" t="s">
        <v>10737</v>
      </c>
      <c r="AY4017" s="126" t="s">
        <v>954</v>
      </c>
      <c r="AZ4017" s="126" t="s">
        <v>6179</v>
      </c>
      <c r="BA4017" s="126" t="str">
        <f t="shared" si="529"/>
        <v>RXC</v>
      </c>
    </row>
    <row r="4018" spans="48:53" hidden="1" x14ac:dyDescent="0.2">
      <c r="AV4018" s="115" t="str">
        <f t="shared" si="528"/>
        <v>RXCCROWBOROUGH BIRTHING CENTRE - RXC14</v>
      </c>
      <c r="AW4018" s="126" t="s">
        <v>955</v>
      </c>
      <c r="AX4018" s="126" t="s">
        <v>10738</v>
      </c>
      <c r="AY4018" s="126" t="s">
        <v>955</v>
      </c>
      <c r="AZ4018" s="126" t="s">
        <v>9757</v>
      </c>
      <c r="BA4018" s="126" t="str">
        <f t="shared" si="529"/>
        <v>RXC</v>
      </c>
    </row>
    <row r="4019" spans="48:53" hidden="1" x14ac:dyDescent="0.2">
      <c r="AV4019" s="115" t="str">
        <f t="shared" si="528"/>
        <v>RXCEASTBOURNE DISTRICT GENERAL HOSPITAL - RXC02</v>
      </c>
      <c r="AW4019" s="126" t="s">
        <v>956</v>
      </c>
      <c r="AX4019" s="126" t="s">
        <v>10739</v>
      </c>
      <c r="AY4019" s="126" t="s">
        <v>956</v>
      </c>
      <c r="AZ4019" s="126" t="s">
        <v>2810</v>
      </c>
      <c r="BA4019" s="126" t="str">
        <f t="shared" si="529"/>
        <v>RXC</v>
      </c>
    </row>
    <row r="4020" spans="48:53" hidden="1" x14ac:dyDescent="0.2">
      <c r="AV4020" s="115" t="str">
        <f t="shared" si="528"/>
        <v>RXCMASTER'S HOUSE - RXCHR</v>
      </c>
      <c r="AW4020" s="126" t="s">
        <v>957</v>
      </c>
      <c r="AX4020" s="126" t="s">
        <v>10740</v>
      </c>
      <c r="AY4020" s="126" t="s">
        <v>957</v>
      </c>
      <c r="AZ4020" s="126" t="s">
        <v>9758</v>
      </c>
      <c r="BA4020" s="126" t="str">
        <f t="shared" si="529"/>
        <v>RXC</v>
      </c>
    </row>
    <row r="4021" spans="48:53" hidden="1" x14ac:dyDescent="0.2">
      <c r="AV4021" s="115" t="str">
        <f t="shared" si="528"/>
        <v>RXEDONCASTER - CYP&amp;F</v>
      </c>
      <c r="AW4021" s="126" t="s">
        <v>6773</v>
      </c>
      <c r="AX4021" s="126" t="s">
        <v>6774</v>
      </c>
      <c r="AY4021" s="126" t="s">
        <v>6773</v>
      </c>
      <c r="AZ4021" s="126" t="s">
        <v>6774</v>
      </c>
      <c r="BA4021" s="126" t="str">
        <f t="shared" si="529"/>
        <v>RXE</v>
      </c>
    </row>
    <row r="4022" spans="48:53" hidden="1" x14ac:dyDescent="0.2">
      <c r="AV4022" s="115" t="str">
        <f t="shared" si="528"/>
        <v>RXEDONCASTER - CYP&amp;F (EAST)</v>
      </c>
      <c r="AW4022" s="126" t="s">
        <v>6771</v>
      </c>
      <c r="AX4022" s="126" t="s">
        <v>6772</v>
      </c>
      <c r="AY4022" s="126" t="s">
        <v>6771</v>
      </c>
      <c r="AZ4022" s="126" t="s">
        <v>6772</v>
      </c>
      <c r="BA4022" s="126" t="str">
        <f t="shared" si="529"/>
        <v>RXE</v>
      </c>
    </row>
    <row r="4023" spans="48:53" hidden="1" x14ac:dyDescent="0.2">
      <c r="AV4023" s="115" t="str">
        <f t="shared" si="528"/>
        <v>RXEDONCASTER - CYP&amp;F 2</v>
      </c>
      <c r="AW4023" s="126" t="s">
        <v>6775</v>
      </c>
      <c r="AX4023" s="126" t="s">
        <v>6776</v>
      </c>
      <c r="AY4023" s="126" t="s">
        <v>6775</v>
      </c>
      <c r="AZ4023" s="126" t="s">
        <v>6776</v>
      </c>
      <c r="BA4023" s="126" t="str">
        <f t="shared" si="529"/>
        <v>RXE</v>
      </c>
    </row>
    <row r="4024" spans="48:53" hidden="1" x14ac:dyDescent="0.2">
      <c r="AV4024" s="115" t="str">
        <f t="shared" si="528"/>
        <v>RXEDONCASTER - ST MARY'S INTERMEDIATE CARE</v>
      </c>
      <c r="AW4024" s="126" t="s">
        <v>6761</v>
      </c>
      <c r="AX4024" s="126" t="s">
        <v>6762</v>
      </c>
      <c r="AY4024" s="126" t="s">
        <v>6761</v>
      </c>
      <c r="AZ4024" s="126" t="s">
        <v>6762</v>
      </c>
      <c r="BA4024" s="126" t="str">
        <f t="shared" si="529"/>
        <v>RXE</v>
      </c>
    </row>
    <row r="4025" spans="48:53" hidden="1" x14ac:dyDescent="0.2">
      <c r="AV4025" s="115" t="str">
        <f t="shared" si="528"/>
        <v>RXEDONCASTER COMMUNITY - OLDER PEOPLE'S DAY HOSPITAL</v>
      </c>
      <c r="AW4025" s="126" t="s">
        <v>6753</v>
      </c>
      <c r="AX4025" s="126" t="s">
        <v>6754</v>
      </c>
      <c r="AY4025" s="126" t="s">
        <v>6753</v>
      </c>
      <c r="AZ4025" s="126" t="s">
        <v>6754</v>
      </c>
      <c r="BA4025" s="126" t="str">
        <f t="shared" si="529"/>
        <v>RXE</v>
      </c>
    </row>
    <row r="4026" spans="48:53" hidden="1" x14ac:dyDescent="0.2">
      <c r="AV4026" s="115" t="str">
        <f t="shared" si="528"/>
        <v>RXEDONCASTER DCIS - (OTW)</v>
      </c>
      <c r="AW4026" s="126" t="s">
        <v>6769</v>
      </c>
      <c r="AX4026" s="126" t="s">
        <v>6770</v>
      </c>
      <c r="AY4026" s="126" t="s">
        <v>6769</v>
      </c>
      <c r="AZ4026" s="126" t="s">
        <v>6770</v>
      </c>
      <c r="BA4026" s="126" t="str">
        <f t="shared" si="529"/>
        <v>RXE</v>
      </c>
    </row>
    <row r="4027" spans="48:53" hidden="1" x14ac:dyDescent="0.2">
      <c r="AV4027" s="115" t="str">
        <f t="shared" si="528"/>
        <v>RXEDONCASTER DCIS - (OTW) BENTLEY MYPLACE</v>
      </c>
      <c r="AW4027" s="126" t="s">
        <v>6765</v>
      </c>
      <c r="AX4027" s="126" t="s">
        <v>6766</v>
      </c>
      <c r="AY4027" s="126" t="s">
        <v>6765</v>
      </c>
      <c r="AZ4027" s="126" t="s">
        <v>6766</v>
      </c>
      <c r="BA4027" s="126" t="str">
        <f t="shared" si="529"/>
        <v>RXE</v>
      </c>
    </row>
    <row r="4028" spans="48:53" hidden="1" x14ac:dyDescent="0.2">
      <c r="AV4028" s="115" t="str">
        <f t="shared" ref="AV4028:AV4091" si="530">CONCATENATE(LEFT(AW4028, 3),AX4028)</f>
        <v>RXENEW BEGINNINGS - DONCASTER</v>
      </c>
      <c r="AW4028" s="126" t="s">
        <v>10060</v>
      </c>
      <c r="AX4028" s="126" t="s">
        <v>10061</v>
      </c>
      <c r="AY4028" s="126" t="s">
        <v>10060</v>
      </c>
      <c r="AZ4028" s="126" t="s">
        <v>10061</v>
      </c>
      <c r="BA4028" s="126" t="str">
        <f t="shared" ref="BA4028:BA4091" si="531">LEFT(AY4028,3)</f>
        <v>RXE</v>
      </c>
    </row>
    <row r="4029" spans="48:53" hidden="1" x14ac:dyDescent="0.2">
      <c r="AV4029" s="115" t="str">
        <f t="shared" si="530"/>
        <v>RXENTH LINCS - GREAT OAKS INPATIENT UNIT</v>
      </c>
      <c r="AW4029" s="126" t="s">
        <v>6747</v>
      </c>
      <c r="AX4029" s="126" t="s">
        <v>6748</v>
      </c>
      <c r="AY4029" s="126" t="s">
        <v>6747</v>
      </c>
      <c r="AZ4029" s="126" t="s">
        <v>6748</v>
      </c>
      <c r="BA4029" s="126" t="str">
        <f t="shared" si="531"/>
        <v>RXE</v>
      </c>
    </row>
    <row r="4030" spans="48:53" hidden="1" x14ac:dyDescent="0.2">
      <c r="AV4030" s="115" t="str">
        <f t="shared" si="530"/>
        <v>RXENTH LINCS - ICT</v>
      </c>
      <c r="AW4030" s="126" t="s">
        <v>6767</v>
      </c>
      <c r="AX4030" s="126" t="s">
        <v>6768</v>
      </c>
      <c r="AY4030" s="126" t="s">
        <v>6767</v>
      </c>
      <c r="AZ4030" s="126" t="s">
        <v>6768</v>
      </c>
      <c r="BA4030" s="126" t="str">
        <f t="shared" si="531"/>
        <v>RXE</v>
      </c>
    </row>
    <row r="4031" spans="48:53" hidden="1" x14ac:dyDescent="0.2">
      <c r="AV4031" s="115" t="str">
        <f t="shared" si="530"/>
        <v>RXENTH LINCS - OT (COMMUNITY)</v>
      </c>
      <c r="AW4031" s="126" t="s">
        <v>6749</v>
      </c>
      <c r="AX4031" s="126" t="s">
        <v>6750</v>
      </c>
      <c r="AY4031" s="126" t="s">
        <v>6749</v>
      </c>
      <c r="AZ4031" s="126" t="s">
        <v>6750</v>
      </c>
      <c r="BA4031" s="126" t="str">
        <f t="shared" si="531"/>
        <v>RXE</v>
      </c>
    </row>
    <row r="4032" spans="48:53" hidden="1" x14ac:dyDescent="0.2">
      <c r="AV4032" s="115" t="str">
        <f t="shared" si="530"/>
        <v>RXENTH LINCS PSYCHOLOGICAL THERAPIES 2</v>
      </c>
      <c r="AW4032" s="126" t="s">
        <v>6751</v>
      </c>
      <c r="AX4032" s="126" t="s">
        <v>6752</v>
      </c>
      <c r="AY4032" s="126" t="s">
        <v>6751</v>
      </c>
      <c r="AZ4032" s="126" t="s">
        <v>6752</v>
      </c>
      <c r="BA4032" s="126" t="str">
        <f t="shared" si="531"/>
        <v>RXE</v>
      </c>
    </row>
    <row r="4033" spans="48:53" hidden="1" x14ac:dyDescent="0.2">
      <c r="AV4033" s="115" t="str">
        <f t="shared" si="530"/>
        <v>RXEROTHERHAM  EARLY INTERVENTION (SWALLOWNEST)</v>
      </c>
      <c r="AW4033" s="126" t="s">
        <v>8238</v>
      </c>
      <c r="AX4033" s="126" t="s">
        <v>9759</v>
      </c>
      <c r="AY4033" s="126" t="s">
        <v>8238</v>
      </c>
      <c r="AZ4033" s="126" t="s">
        <v>9759</v>
      </c>
      <c r="BA4033" s="126" t="str">
        <f t="shared" si="531"/>
        <v>RXE</v>
      </c>
    </row>
    <row r="4034" spans="48:53" hidden="1" x14ac:dyDescent="0.2">
      <c r="AV4034" s="115" t="str">
        <f t="shared" si="530"/>
        <v>RXEROTHERHAM COMMUNITY MHSOP</v>
      </c>
      <c r="AW4034" s="126" t="s">
        <v>6759</v>
      </c>
      <c r="AX4034" s="126" t="s">
        <v>6760</v>
      </c>
      <c r="AY4034" s="126" t="s">
        <v>6759</v>
      </c>
      <c r="AZ4034" s="126" t="s">
        <v>6760</v>
      </c>
      <c r="BA4034" s="126" t="str">
        <f t="shared" si="531"/>
        <v>RXE</v>
      </c>
    </row>
    <row r="4035" spans="48:53" hidden="1" x14ac:dyDescent="0.2">
      <c r="AV4035" s="115" t="str">
        <f t="shared" si="530"/>
        <v>RXEROTHERHAM INTENSIVE COMMUNITY THERAPIES</v>
      </c>
      <c r="AW4035" s="126" t="s">
        <v>6763</v>
      </c>
      <c r="AX4035" s="126" t="s">
        <v>6764</v>
      </c>
      <c r="AY4035" s="126" t="s">
        <v>6763</v>
      </c>
      <c r="AZ4035" s="126" t="s">
        <v>6764</v>
      </c>
      <c r="BA4035" s="126" t="str">
        <f t="shared" si="531"/>
        <v>RXE</v>
      </c>
    </row>
    <row r="4036" spans="48:53" hidden="1" x14ac:dyDescent="0.2">
      <c r="AV4036" s="115" t="str">
        <f t="shared" si="530"/>
        <v>RXEROTHERHAM LEARNING DISABILITIES ASSESSMENT AND TREATMENT UNIT</v>
      </c>
      <c r="AW4036" s="126" t="s">
        <v>6757</v>
      </c>
      <c r="AX4036" s="126" t="s">
        <v>6758</v>
      </c>
      <c r="AY4036" s="126" t="s">
        <v>6757</v>
      </c>
      <c r="AZ4036" s="126" t="s">
        <v>6758</v>
      </c>
      <c r="BA4036" s="126" t="str">
        <f t="shared" si="531"/>
        <v>RXE</v>
      </c>
    </row>
    <row r="4037" spans="48:53" hidden="1" x14ac:dyDescent="0.2">
      <c r="AV4037" s="115" t="str">
        <f t="shared" si="530"/>
        <v>RXEROTHERHAM OPMHS WOODLANDS</v>
      </c>
      <c r="AW4037" s="126" t="s">
        <v>8239</v>
      </c>
      <c r="AX4037" s="126" t="s">
        <v>9760</v>
      </c>
      <c r="AY4037" s="126" t="s">
        <v>8239</v>
      </c>
      <c r="AZ4037" s="126" t="s">
        <v>9760</v>
      </c>
      <c r="BA4037" s="126" t="str">
        <f t="shared" si="531"/>
        <v>RXE</v>
      </c>
    </row>
    <row r="4038" spans="48:53" hidden="1" x14ac:dyDescent="0.2">
      <c r="AV4038" s="115" t="str">
        <f t="shared" si="530"/>
        <v>RXEST CATHERINE'S</v>
      </c>
      <c r="AW4038" s="126" t="s">
        <v>6755</v>
      </c>
      <c r="AX4038" s="126" t="s">
        <v>6756</v>
      </c>
      <c r="AY4038" s="126" t="s">
        <v>6755</v>
      </c>
      <c r="AZ4038" s="126" t="s">
        <v>6756</v>
      </c>
      <c r="BA4038" s="126" t="str">
        <f t="shared" si="531"/>
        <v>RXE</v>
      </c>
    </row>
    <row r="4039" spans="48:53" hidden="1" x14ac:dyDescent="0.2">
      <c r="AV4039" s="115" t="str">
        <f t="shared" si="530"/>
        <v>RXEST. JOHN’S HOSPICE.</v>
      </c>
      <c r="AW4039" s="126" t="s">
        <v>8240</v>
      </c>
      <c r="AX4039" s="126" t="s">
        <v>9761</v>
      </c>
      <c r="AY4039" s="126" t="s">
        <v>8240</v>
      </c>
      <c r="AZ4039" s="126" t="s">
        <v>9761</v>
      </c>
      <c r="BA4039" s="126" t="str">
        <f t="shared" si="531"/>
        <v>RXE</v>
      </c>
    </row>
    <row r="4040" spans="48:53" hidden="1" x14ac:dyDescent="0.2">
      <c r="AV4040" s="115" t="str">
        <f t="shared" si="530"/>
        <v>RXETICKHILL ROAD</v>
      </c>
      <c r="AW4040" s="126" t="s">
        <v>8237</v>
      </c>
      <c r="AX4040" s="126" t="s">
        <v>9762</v>
      </c>
      <c r="AY4040" s="126" t="s">
        <v>8237</v>
      </c>
      <c r="AZ4040" s="126" t="s">
        <v>9762</v>
      </c>
      <c r="BA4040" s="126" t="str">
        <f t="shared" si="531"/>
        <v>RXE</v>
      </c>
    </row>
    <row r="4041" spans="48:53" hidden="1" x14ac:dyDescent="0.2">
      <c r="AV4041" s="115" t="str">
        <f t="shared" si="530"/>
        <v>RXFCLAYTON HOSPITAL - RXF04</v>
      </c>
      <c r="AW4041" s="126" t="s">
        <v>958</v>
      </c>
      <c r="AX4041" s="126" t="s">
        <v>10741</v>
      </c>
      <c r="AY4041" s="126" t="s">
        <v>958</v>
      </c>
      <c r="AZ4041" s="126" t="s">
        <v>9763</v>
      </c>
      <c r="BA4041" s="126" t="str">
        <f t="shared" si="531"/>
        <v>RXF</v>
      </c>
    </row>
    <row r="4042" spans="48:53" hidden="1" x14ac:dyDescent="0.2">
      <c r="AV4042" s="115" t="str">
        <f t="shared" si="530"/>
        <v>RXFDEWSBURY AND DISTRICT HOSPITAL - RXF10</v>
      </c>
      <c r="AW4042" s="126" t="s">
        <v>959</v>
      </c>
      <c r="AX4042" s="126" t="s">
        <v>10742</v>
      </c>
      <c r="AY4042" s="126" t="s">
        <v>959</v>
      </c>
      <c r="AZ4042" s="126" t="s">
        <v>9764</v>
      </c>
      <c r="BA4042" s="126" t="str">
        <f t="shared" si="531"/>
        <v>RXF</v>
      </c>
    </row>
    <row r="4043" spans="48:53" hidden="1" x14ac:dyDescent="0.2">
      <c r="AV4043" s="115" t="str">
        <f t="shared" si="530"/>
        <v>RXFMONUMENT HOUSE</v>
      </c>
      <c r="AW4043" s="126" t="s">
        <v>8562</v>
      </c>
      <c r="AX4043" s="126" t="s">
        <v>9765</v>
      </c>
      <c r="AY4043" s="126" t="s">
        <v>8562</v>
      </c>
      <c r="AZ4043" s="126" t="s">
        <v>9765</v>
      </c>
      <c r="BA4043" s="126" t="str">
        <f t="shared" si="531"/>
        <v>RXF</v>
      </c>
    </row>
    <row r="4044" spans="48:53" hidden="1" x14ac:dyDescent="0.2">
      <c r="AV4044" s="115" t="str">
        <f t="shared" si="530"/>
        <v>RXFPINDERFIELDS GENERAL HOSPITAL - RXF05</v>
      </c>
      <c r="AW4044" s="126" t="s">
        <v>960</v>
      </c>
      <c r="AX4044" s="126" t="s">
        <v>10743</v>
      </c>
      <c r="AY4044" s="126" t="s">
        <v>960</v>
      </c>
      <c r="AZ4044" s="126" t="s">
        <v>9766</v>
      </c>
      <c r="BA4044" s="126" t="str">
        <f t="shared" si="531"/>
        <v>RXF</v>
      </c>
    </row>
    <row r="4045" spans="48:53" hidden="1" x14ac:dyDescent="0.2">
      <c r="AV4045" s="115" t="str">
        <f t="shared" si="530"/>
        <v>RXFPONTEFRACT GENERAL INFIRMARY - RXF03</v>
      </c>
      <c r="AW4045" s="126" t="s">
        <v>961</v>
      </c>
      <c r="AX4045" s="126" t="s">
        <v>10744</v>
      </c>
      <c r="AY4045" s="126" t="s">
        <v>961</v>
      </c>
      <c r="AZ4045" s="126" t="s">
        <v>3080</v>
      </c>
      <c r="BA4045" s="126" t="str">
        <f t="shared" si="531"/>
        <v>RXF</v>
      </c>
    </row>
    <row r="4046" spans="48:53" hidden="1" x14ac:dyDescent="0.2">
      <c r="AV4046" s="115" t="str">
        <f t="shared" si="530"/>
        <v>RXFQUEEN ELIZABETH HOUSE</v>
      </c>
      <c r="AW4046" s="126" t="s">
        <v>8561</v>
      </c>
      <c r="AX4046" s="126" t="s">
        <v>9767</v>
      </c>
      <c r="AY4046" s="126" t="s">
        <v>8561</v>
      </c>
      <c r="AZ4046" s="126" t="s">
        <v>9767</v>
      </c>
      <c r="BA4046" s="126" t="str">
        <f t="shared" si="531"/>
        <v>RXF</v>
      </c>
    </row>
    <row r="4047" spans="48:53" hidden="1" x14ac:dyDescent="0.2">
      <c r="AV4047" s="115" t="str">
        <f t="shared" si="530"/>
        <v>RXFWEST RIDINGS RESIDENTIAL AND NURSING HOME</v>
      </c>
      <c r="AW4047" s="126" t="s">
        <v>8783</v>
      </c>
      <c r="AX4047" s="126" t="s">
        <v>8784</v>
      </c>
      <c r="AY4047" s="126" t="s">
        <v>8783</v>
      </c>
      <c r="AZ4047" s="126" t="s">
        <v>8784</v>
      </c>
      <c r="BA4047" s="126" t="str">
        <f t="shared" si="531"/>
        <v>RXF</v>
      </c>
    </row>
    <row r="4048" spans="48:53" hidden="1" x14ac:dyDescent="0.2">
      <c r="AV4048" s="115" t="str">
        <f t="shared" si="530"/>
        <v>RXGCALDERDALE SMS</v>
      </c>
      <c r="AW4048" s="126" t="s">
        <v>6828</v>
      </c>
      <c r="AX4048" s="126" t="s">
        <v>6829</v>
      </c>
      <c r="AY4048" s="126" t="s">
        <v>6828</v>
      </c>
      <c r="AZ4048" s="126" t="s">
        <v>6829</v>
      </c>
      <c r="BA4048" s="126" t="str">
        <f t="shared" si="531"/>
        <v>RXG</v>
      </c>
    </row>
    <row r="4049" spans="48:53" ht="15" hidden="1" x14ac:dyDescent="0.25">
      <c r="AV4049" s="115" t="str">
        <f t="shared" si="530"/>
        <v>RXGCASTLE LODGE</v>
      </c>
      <c r="AW4049" s="136" t="s">
        <v>9012</v>
      </c>
      <c r="AX4049" s="126" t="s">
        <v>9013</v>
      </c>
      <c r="AY4049" s="136" t="s">
        <v>9012</v>
      </c>
      <c r="AZ4049" s="126" t="s">
        <v>9013</v>
      </c>
      <c r="BA4049" s="126" t="str">
        <f t="shared" si="531"/>
        <v>RXG</v>
      </c>
    </row>
    <row r="4050" spans="48:53" hidden="1" x14ac:dyDescent="0.2">
      <c r="AV4050" s="115" t="str">
        <f t="shared" si="530"/>
        <v>RXGCASTLEFORD &amp; NORMANTON DISTRICT HOSPITAL</v>
      </c>
      <c r="AW4050" s="126" t="s">
        <v>6781</v>
      </c>
      <c r="AX4050" s="126" t="s">
        <v>6782</v>
      </c>
      <c r="AY4050" s="126" t="s">
        <v>6781</v>
      </c>
      <c r="AZ4050" s="126" t="s">
        <v>6782</v>
      </c>
      <c r="BA4050" s="126" t="str">
        <f t="shared" si="531"/>
        <v>RXG</v>
      </c>
    </row>
    <row r="4051" spans="48:53" hidden="1" x14ac:dyDescent="0.2">
      <c r="AV4051" s="115" t="str">
        <f t="shared" si="530"/>
        <v>RXGCDIP</v>
      </c>
      <c r="AW4051" s="126" t="s">
        <v>6826</v>
      </c>
      <c r="AX4051" s="126" t="s">
        <v>6827</v>
      </c>
      <c r="AY4051" s="126" t="s">
        <v>6826</v>
      </c>
      <c r="AZ4051" s="126" t="s">
        <v>6827</v>
      </c>
      <c r="BA4051" s="126" t="str">
        <f t="shared" si="531"/>
        <v>RXG</v>
      </c>
    </row>
    <row r="4052" spans="48:53" hidden="1" x14ac:dyDescent="0.2">
      <c r="AV4052" s="115" t="str">
        <f t="shared" si="530"/>
        <v>RXGCHERRY TREES</v>
      </c>
      <c r="AW4052" s="126" t="s">
        <v>6806</v>
      </c>
      <c r="AX4052" s="126" t="s">
        <v>6807</v>
      </c>
      <c r="AY4052" s="126" t="s">
        <v>6806</v>
      </c>
      <c r="AZ4052" s="126" t="s">
        <v>6807</v>
      </c>
      <c r="BA4052" s="126" t="str">
        <f t="shared" si="531"/>
        <v>RXG</v>
      </c>
    </row>
    <row r="4053" spans="48:53" hidden="1" x14ac:dyDescent="0.2">
      <c r="AV4053" s="115" t="str">
        <f t="shared" si="530"/>
        <v>RXGCHILD &amp; ADOLESCENT UNIT</v>
      </c>
      <c r="AW4053" s="126" t="s">
        <v>6824</v>
      </c>
      <c r="AX4053" s="126" t="s">
        <v>6825</v>
      </c>
      <c r="AY4053" s="126" t="s">
        <v>6824</v>
      </c>
      <c r="AZ4053" s="126" t="s">
        <v>6825</v>
      </c>
      <c r="BA4053" s="126" t="str">
        <f t="shared" si="531"/>
        <v>RXG</v>
      </c>
    </row>
    <row r="4054" spans="48:53" hidden="1" x14ac:dyDescent="0.2">
      <c r="AV4054" s="115" t="str">
        <f t="shared" si="530"/>
        <v>RXGCNDH</v>
      </c>
      <c r="AW4054" s="126" t="s">
        <v>6783</v>
      </c>
      <c r="AX4054" s="126" t="s">
        <v>6784</v>
      </c>
      <c r="AY4054" s="126" t="s">
        <v>6783</v>
      </c>
      <c r="AZ4054" s="126" t="s">
        <v>6784</v>
      </c>
      <c r="BA4054" s="126" t="str">
        <f t="shared" si="531"/>
        <v>RXG</v>
      </c>
    </row>
    <row r="4055" spans="48:53" hidden="1" x14ac:dyDescent="0.2">
      <c r="AV4055" s="115" t="str">
        <f t="shared" si="530"/>
        <v>RXGDOVECOTE</v>
      </c>
      <c r="AW4055" s="126" t="s">
        <v>6804</v>
      </c>
      <c r="AX4055" s="126" t="s">
        <v>6805</v>
      </c>
      <c r="AY4055" s="126" t="s">
        <v>6804</v>
      </c>
      <c r="AZ4055" s="126" t="s">
        <v>6805</v>
      </c>
      <c r="BA4055" s="126" t="str">
        <f t="shared" si="531"/>
        <v>RXG</v>
      </c>
    </row>
    <row r="4056" spans="48:53" hidden="1" x14ac:dyDescent="0.2">
      <c r="AV4056" s="115" t="str">
        <f t="shared" si="530"/>
        <v>RXGENFIELD DOWN</v>
      </c>
      <c r="AW4056" s="126" t="s">
        <v>6795</v>
      </c>
      <c r="AX4056" s="126" t="s">
        <v>6796</v>
      </c>
      <c r="AY4056" s="126" t="s">
        <v>6795</v>
      </c>
      <c r="AZ4056" s="126" t="s">
        <v>6796</v>
      </c>
      <c r="BA4056" s="126" t="str">
        <f t="shared" si="531"/>
        <v>RXG</v>
      </c>
    </row>
    <row r="4057" spans="48:53" hidden="1" x14ac:dyDescent="0.2">
      <c r="AV4057" s="115" t="str">
        <f t="shared" si="530"/>
        <v>RXGF MILL</v>
      </c>
      <c r="AW4057" s="126" t="s">
        <v>6810</v>
      </c>
      <c r="AX4057" s="126" t="s">
        <v>6811</v>
      </c>
      <c r="AY4057" s="126" t="s">
        <v>6810</v>
      </c>
      <c r="AZ4057" s="126" t="s">
        <v>6811</v>
      </c>
      <c r="BA4057" s="126" t="str">
        <f t="shared" si="531"/>
        <v>RXG</v>
      </c>
    </row>
    <row r="4058" spans="48:53" hidden="1" x14ac:dyDescent="0.2">
      <c r="AV4058" s="115" t="str">
        <f t="shared" si="530"/>
        <v>RXGFIELDHEAD HOSPITAL</v>
      </c>
      <c r="AW4058" s="126" t="s">
        <v>6777</v>
      </c>
      <c r="AX4058" s="126" t="s">
        <v>6778</v>
      </c>
      <c r="AY4058" s="126" t="s">
        <v>6777</v>
      </c>
      <c r="AZ4058" s="126" t="s">
        <v>6778</v>
      </c>
      <c r="BA4058" s="126" t="str">
        <f t="shared" si="531"/>
        <v>RXG</v>
      </c>
    </row>
    <row r="4059" spans="48:53" hidden="1" x14ac:dyDescent="0.2">
      <c r="AV4059" s="115" t="str">
        <f t="shared" si="530"/>
        <v>RXGFOLLY HALL</v>
      </c>
      <c r="AW4059" s="126" t="s">
        <v>6812</v>
      </c>
      <c r="AX4059" s="126" t="s">
        <v>6813</v>
      </c>
      <c r="AY4059" s="126" t="s">
        <v>6812</v>
      </c>
      <c r="AZ4059" s="126" t="s">
        <v>6813</v>
      </c>
      <c r="BA4059" s="126" t="str">
        <f t="shared" si="531"/>
        <v>RXG</v>
      </c>
    </row>
    <row r="4060" spans="48:53" hidden="1" x14ac:dyDescent="0.2">
      <c r="AV4060" s="115" t="str">
        <f t="shared" si="530"/>
        <v>RXGGRANGE VIEW</v>
      </c>
      <c r="AW4060" s="126" t="s">
        <v>6800</v>
      </c>
      <c r="AX4060" s="126" t="s">
        <v>4134</v>
      </c>
      <c r="AY4060" s="126" t="s">
        <v>6800</v>
      </c>
      <c r="AZ4060" s="126" t="s">
        <v>4134</v>
      </c>
      <c r="BA4060" s="126" t="str">
        <f t="shared" si="531"/>
        <v>RXG</v>
      </c>
    </row>
    <row r="4061" spans="48:53" hidden="1" x14ac:dyDescent="0.2">
      <c r="AV4061" s="115" t="str">
        <f t="shared" si="530"/>
        <v>RXGGREENDALE</v>
      </c>
      <c r="AW4061" s="126" t="s">
        <v>6802</v>
      </c>
      <c r="AX4061" s="126" t="s">
        <v>6803</v>
      </c>
      <c r="AY4061" s="126" t="s">
        <v>6802</v>
      </c>
      <c r="AZ4061" s="126" t="s">
        <v>6803</v>
      </c>
      <c r="BA4061" s="126" t="str">
        <f t="shared" si="531"/>
        <v>RXG</v>
      </c>
    </row>
    <row r="4062" spans="48:53" hidden="1" x14ac:dyDescent="0.2">
      <c r="AV4062" s="115" t="str">
        <f t="shared" si="530"/>
        <v>RXGHEATH UNIT</v>
      </c>
      <c r="AW4062" s="126" t="s">
        <v>6779</v>
      </c>
      <c r="AX4062" s="126" t="s">
        <v>6780</v>
      </c>
      <c r="AY4062" s="126" t="s">
        <v>6779</v>
      </c>
      <c r="AZ4062" s="126" t="s">
        <v>6780</v>
      </c>
      <c r="BA4062" s="126" t="str">
        <f t="shared" si="531"/>
        <v>RXG</v>
      </c>
    </row>
    <row r="4063" spans="48:53" hidden="1" x14ac:dyDescent="0.2">
      <c r="AV4063" s="115" t="str">
        <f t="shared" si="530"/>
        <v>RXGHYDE PARK</v>
      </c>
      <c r="AW4063" s="126" t="s">
        <v>6785</v>
      </c>
      <c r="AX4063" s="126" t="s">
        <v>6786</v>
      </c>
      <c r="AY4063" s="126" t="s">
        <v>6785</v>
      </c>
      <c r="AZ4063" s="126" t="s">
        <v>6786</v>
      </c>
      <c r="BA4063" s="126" t="str">
        <f t="shared" si="531"/>
        <v>RXG</v>
      </c>
    </row>
    <row r="4064" spans="48:53" hidden="1" x14ac:dyDescent="0.2">
      <c r="AV4064" s="115" t="str">
        <f t="shared" si="530"/>
        <v>RXGKENDRAY HOSPITAL</v>
      </c>
      <c r="AW4064" s="126" t="s">
        <v>6816</v>
      </c>
      <c r="AX4064" s="126" t="s">
        <v>6817</v>
      </c>
      <c r="AY4064" s="126" t="s">
        <v>6816</v>
      </c>
      <c r="AZ4064" s="126" t="s">
        <v>6817</v>
      </c>
      <c r="BA4064" s="126" t="str">
        <f t="shared" si="531"/>
        <v>RXG</v>
      </c>
    </row>
    <row r="4065" spans="48:53" hidden="1" x14ac:dyDescent="0.2">
      <c r="AV4065" s="115" t="str">
        <f t="shared" si="530"/>
        <v>RXGKERSHAW GRANGE</v>
      </c>
      <c r="AW4065" s="126" t="s">
        <v>6798</v>
      </c>
      <c r="AX4065" s="126" t="s">
        <v>6799</v>
      </c>
      <c r="AY4065" s="126" t="s">
        <v>6798</v>
      </c>
      <c r="AZ4065" s="126" t="s">
        <v>6799</v>
      </c>
      <c r="BA4065" s="126" t="str">
        <f t="shared" si="531"/>
        <v>RXG</v>
      </c>
    </row>
    <row r="4066" spans="48:53" hidden="1" x14ac:dyDescent="0.2">
      <c r="AV4066" s="115" t="str">
        <f t="shared" si="530"/>
        <v>RXGLYNDHURST</v>
      </c>
      <c r="AW4066" s="126" t="s">
        <v>6801</v>
      </c>
      <c r="AX4066" s="126" t="s">
        <v>3539</v>
      </c>
      <c r="AY4066" s="126" t="s">
        <v>6801</v>
      </c>
      <c r="AZ4066" s="126" t="s">
        <v>3539</v>
      </c>
      <c r="BA4066" s="126" t="str">
        <f t="shared" si="531"/>
        <v>RXG</v>
      </c>
    </row>
    <row r="4067" spans="48:53" hidden="1" x14ac:dyDescent="0.2">
      <c r="AV4067" s="115" t="str">
        <f t="shared" si="530"/>
        <v>RXGMANYGATES</v>
      </c>
      <c r="AW4067" s="126" t="s">
        <v>6808</v>
      </c>
      <c r="AX4067" s="126" t="s">
        <v>6809</v>
      </c>
      <c r="AY4067" s="126" t="s">
        <v>6808</v>
      </c>
      <c r="AZ4067" s="126" t="s">
        <v>6809</v>
      </c>
      <c r="BA4067" s="126" t="str">
        <f t="shared" si="531"/>
        <v>RXG</v>
      </c>
    </row>
    <row r="4068" spans="48:53" hidden="1" x14ac:dyDescent="0.2">
      <c r="AV4068" s="115" t="str">
        <f t="shared" si="530"/>
        <v>RXGMOUNT VERNON HOSPITAL</v>
      </c>
      <c r="AW4068" s="126" t="s">
        <v>6818</v>
      </c>
      <c r="AX4068" s="126" t="s">
        <v>6819</v>
      </c>
      <c r="AY4068" s="126" t="s">
        <v>6818</v>
      </c>
      <c r="AZ4068" s="126" t="s">
        <v>6819</v>
      </c>
      <c r="BA4068" s="126" t="str">
        <f t="shared" si="531"/>
        <v>RXG</v>
      </c>
    </row>
    <row r="4069" spans="48:53" hidden="1" x14ac:dyDescent="0.2">
      <c r="AV4069" s="115" t="str">
        <f t="shared" si="530"/>
        <v>RXGPRIESTLEY UNIT</v>
      </c>
      <c r="AW4069" s="126" t="s">
        <v>6822</v>
      </c>
      <c r="AX4069" s="126" t="s">
        <v>6823</v>
      </c>
      <c r="AY4069" s="126" t="s">
        <v>6822</v>
      </c>
      <c r="AZ4069" s="126" t="s">
        <v>6823</v>
      </c>
      <c r="BA4069" s="126" t="str">
        <f t="shared" si="531"/>
        <v>RXG</v>
      </c>
    </row>
    <row r="4070" spans="48:53" hidden="1" x14ac:dyDescent="0.2">
      <c r="AV4070" s="115" t="str">
        <f t="shared" si="530"/>
        <v>RXGST JOHN'S FLATS</v>
      </c>
      <c r="AW4070" s="126" t="s">
        <v>6793</v>
      </c>
      <c r="AX4070" s="126" t="s">
        <v>6794</v>
      </c>
      <c r="AY4070" s="126" t="s">
        <v>6793</v>
      </c>
      <c r="AZ4070" s="126" t="s">
        <v>6794</v>
      </c>
      <c r="BA4070" s="126" t="str">
        <f t="shared" si="531"/>
        <v>RXG</v>
      </c>
    </row>
    <row r="4071" spans="48:53" hidden="1" x14ac:dyDescent="0.2">
      <c r="AV4071" s="115" t="str">
        <f t="shared" si="530"/>
        <v>RXGST LUKES HOSPITAL</v>
      </c>
      <c r="AW4071" s="126" t="s">
        <v>6830</v>
      </c>
      <c r="AX4071" s="126" t="s">
        <v>6831</v>
      </c>
      <c r="AY4071" s="126" t="s">
        <v>6830</v>
      </c>
      <c r="AZ4071" s="126" t="s">
        <v>6831</v>
      </c>
      <c r="BA4071" s="126" t="str">
        <f t="shared" si="531"/>
        <v>RXG</v>
      </c>
    </row>
    <row r="4072" spans="48:53" hidden="1" x14ac:dyDescent="0.2">
      <c r="AV4072" s="115" t="str">
        <f t="shared" si="530"/>
        <v>RXGTHE DALES</v>
      </c>
      <c r="AW4072" s="126" t="s">
        <v>6797</v>
      </c>
      <c r="AX4072" s="126" t="s">
        <v>6404</v>
      </c>
      <c r="AY4072" s="126" t="s">
        <v>6797</v>
      </c>
      <c r="AZ4072" s="126" t="s">
        <v>6404</v>
      </c>
      <c r="BA4072" s="126" t="str">
        <f t="shared" si="531"/>
        <v>RXG</v>
      </c>
    </row>
    <row r="4073" spans="48:53" hidden="1" x14ac:dyDescent="0.2">
      <c r="AV4073" s="115" t="str">
        <f t="shared" si="530"/>
        <v>RXGTHE DANCER</v>
      </c>
      <c r="AW4073" s="126" t="s">
        <v>6787</v>
      </c>
      <c r="AX4073" s="126" t="s">
        <v>6788</v>
      </c>
      <c r="AY4073" s="126" t="s">
        <v>6787</v>
      </c>
      <c r="AZ4073" s="126" t="s">
        <v>6788</v>
      </c>
      <c r="BA4073" s="126" t="str">
        <f t="shared" si="531"/>
        <v>RXG</v>
      </c>
    </row>
    <row r="4074" spans="48:53" hidden="1" x14ac:dyDescent="0.2">
      <c r="AV4074" s="115" t="str">
        <f t="shared" si="530"/>
        <v>RXGTHE POPLARS</v>
      </c>
      <c r="AW4074" s="126" t="s">
        <v>6791</v>
      </c>
      <c r="AX4074" s="126" t="s">
        <v>6792</v>
      </c>
      <c r="AY4074" s="126" t="s">
        <v>6791</v>
      </c>
      <c r="AZ4074" s="126" t="s">
        <v>6792</v>
      </c>
      <c r="BA4074" s="126" t="str">
        <f t="shared" si="531"/>
        <v>RXG</v>
      </c>
    </row>
    <row r="4075" spans="48:53" hidden="1" x14ac:dyDescent="0.2">
      <c r="AV4075" s="115" t="str">
        <f t="shared" si="530"/>
        <v>RXGTHE SYCAMORES</v>
      </c>
      <c r="AW4075" s="126" t="s">
        <v>6789</v>
      </c>
      <c r="AX4075" s="126" t="s">
        <v>6790</v>
      </c>
      <c r="AY4075" s="126" t="s">
        <v>6789</v>
      </c>
      <c r="AZ4075" s="126" t="s">
        <v>6790</v>
      </c>
      <c r="BA4075" s="126" t="str">
        <f t="shared" si="531"/>
        <v>RXG</v>
      </c>
    </row>
    <row r="4076" spans="48:53" hidden="1" x14ac:dyDescent="0.2">
      <c r="AV4076" s="115" t="str">
        <f t="shared" si="530"/>
        <v>RXGWALDERSLADE</v>
      </c>
      <c r="AW4076" s="126" t="s">
        <v>6820</v>
      </c>
      <c r="AX4076" s="126" t="s">
        <v>6821</v>
      </c>
      <c r="AY4076" s="126" t="s">
        <v>6820</v>
      </c>
      <c r="AZ4076" s="126" t="s">
        <v>6821</v>
      </c>
      <c r="BA4076" s="126" t="str">
        <f t="shared" si="531"/>
        <v>RXG</v>
      </c>
    </row>
    <row r="4077" spans="48:53" hidden="1" x14ac:dyDescent="0.2">
      <c r="AV4077" s="115" t="str">
        <f t="shared" si="530"/>
        <v>RXGYOT</v>
      </c>
      <c r="AW4077" s="126" t="s">
        <v>6814</v>
      </c>
      <c r="AX4077" s="126" t="s">
        <v>6815</v>
      </c>
      <c r="AY4077" s="126" t="s">
        <v>6814</v>
      </c>
      <c r="AZ4077" s="126" t="s">
        <v>6815</v>
      </c>
      <c r="BA4077" s="126" t="str">
        <f t="shared" si="531"/>
        <v>RXG</v>
      </c>
    </row>
    <row r="4078" spans="48:53" hidden="1" x14ac:dyDescent="0.2">
      <c r="AV4078" s="115" t="str">
        <f t="shared" si="530"/>
        <v>RXHASHDOWN NUFFIELD HOSPITAL - RXH18</v>
      </c>
      <c r="AW4078" s="126" t="s">
        <v>962</v>
      </c>
      <c r="AX4078" s="126" t="s">
        <v>10745</v>
      </c>
      <c r="AY4078" s="126" t="s">
        <v>962</v>
      </c>
      <c r="AZ4078" s="126" t="s">
        <v>9768</v>
      </c>
      <c r="BA4078" s="126" t="str">
        <f t="shared" si="531"/>
        <v>RXH</v>
      </c>
    </row>
    <row r="4079" spans="48:53" hidden="1" x14ac:dyDescent="0.2">
      <c r="AV4079" s="115" t="str">
        <f t="shared" si="530"/>
        <v>RXHBRIGHTON GENERAL HOSPITAL - RXH05</v>
      </c>
      <c r="AW4079" s="126" t="s">
        <v>963</v>
      </c>
      <c r="AX4079" s="126" t="s">
        <v>10746</v>
      </c>
      <c r="AY4079" s="126" t="s">
        <v>963</v>
      </c>
      <c r="AZ4079" s="126" t="s">
        <v>2800</v>
      </c>
      <c r="BA4079" s="126" t="str">
        <f t="shared" si="531"/>
        <v>RXH</v>
      </c>
    </row>
    <row r="4080" spans="48:53" hidden="1" x14ac:dyDescent="0.2">
      <c r="AV4080" s="115" t="str">
        <f t="shared" si="530"/>
        <v>RXHLEWES VICTORIA HOSPITAL - RXH21</v>
      </c>
      <c r="AW4080" s="126" t="s">
        <v>964</v>
      </c>
      <c r="AX4080" s="126" t="s">
        <v>10747</v>
      </c>
      <c r="AY4080" s="126" t="s">
        <v>964</v>
      </c>
      <c r="AZ4080" s="126" t="s">
        <v>6171</v>
      </c>
      <c r="BA4080" s="126" t="str">
        <f t="shared" si="531"/>
        <v>RXH</v>
      </c>
    </row>
    <row r="4081" spans="48:53" hidden="1" x14ac:dyDescent="0.2">
      <c r="AV4081" s="115" t="str">
        <f t="shared" si="530"/>
        <v>RXHPRINCESS ROYAL HOSPITAL - RXH09</v>
      </c>
      <c r="AW4081" s="126" t="s">
        <v>965</v>
      </c>
      <c r="AX4081" s="126" t="s">
        <v>10748</v>
      </c>
      <c r="AY4081" s="126" t="s">
        <v>965</v>
      </c>
      <c r="AZ4081" s="126" t="s">
        <v>2541</v>
      </c>
      <c r="BA4081" s="126" t="str">
        <f t="shared" si="531"/>
        <v>RXH</v>
      </c>
    </row>
    <row r="4082" spans="48:53" hidden="1" x14ac:dyDescent="0.2">
      <c r="AV4082" s="115" t="str">
        <f t="shared" si="530"/>
        <v>RXHROYAL SUSSEX COUNTY HOSPITAL - RXH01</v>
      </c>
      <c r="AW4082" s="126" t="s">
        <v>966</v>
      </c>
      <c r="AX4082" s="126" t="s">
        <v>10749</v>
      </c>
      <c r="AY4082" s="126" t="s">
        <v>966</v>
      </c>
      <c r="AZ4082" s="126" t="s">
        <v>6189</v>
      </c>
      <c r="BA4082" s="126" t="str">
        <f t="shared" si="531"/>
        <v>RXH</v>
      </c>
    </row>
    <row r="4083" spans="48:53" hidden="1" x14ac:dyDescent="0.2">
      <c r="AV4083" s="115" t="str">
        <f t="shared" si="530"/>
        <v>RXHSUSSEX EYE HOSPITAL - RXH07</v>
      </c>
      <c r="AW4083" s="126" t="s">
        <v>967</v>
      </c>
      <c r="AX4083" s="126" t="s">
        <v>10750</v>
      </c>
      <c r="AY4083" s="126" t="s">
        <v>967</v>
      </c>
      <c r="AZ4083" s="126" t="s">
        <v>9769</v>
      </c>
      <c r="BA4083" s="126" t="str">
        <f t="shared" si="531"/>
        <v>RXH</v>
      </c>
    </row>
    <row r="4084" spans="48:53" hidden="1" x14ac:dyDescent="0.2">
      <c r="AV4084" s="115" t="str">
        <f t="shared" si="530"/>
        <v>RXHSUSSEX NUFFIELD HOSPITAL - RXH19</v>
      </c>
      <c r="AW4084" s="126" t="s">
        <v>968</v>
      </c>
      <c r="AX4084" s="126" t="s">
        <v>10751</v>
      </c>
      <c r="AY4084" s="126" t="s">
        <v>968</v>
      </c>
      <c r="AZ4084" s="126" t="s">
        <v>9770</v>
      </c>
      <c r="BA4084" s="126" t="str">
        <f t="shared" si="531"/>
        <v>RXH</v>
      </c>
    </row>
    <row r="4085" spans="48:53" hidden="1" x14ac:dyDescent="0.2">
      <c r="AV4085" s="115" t="str">
        <f t="shared" si="530"/>
        <v>RXHTHE ROYAL ALEXANDRA CHILDREN'S HOSPITAL - RXH06</v>
      </c>
      <c r="AW4085" s="126" t="s">
        <v>969</v>
      </c>
      <c r="AX4085" s="126" t="s">
        <v>10752</v>
      </c>
      <c r="AY4085" s="126" t="s">
        <v>969</v>
      </c>
      <c r="AZ4085" s="126" t="s">
        <v>9771</v>
      </c>
      <c r="BA4085" s="126" t="str">
        <f t="shared" si="531"/>
        <v>RXH</v>
      </c>
    </row>
    <row r="4086" spans="48:53" hidden="1" x14ac:dyDescent="0.2">
      <c r="AV4086" s="115" t="str">
        <f t="shared" si="530"/>
        <v>RXKBIRMINGHAM MIDLAND EYE CENTRE (BMEC) - RXK03</v>
      </c>
      <c r="AW4086" s="126" t="s">
        <v>970</v>
      </c>
      <c r="AX4086" s="126" t="s">
        <v>10753</v>
      </c>
      <c r="AY4086" s="126" t="s">
        <v>970</v>
      </c>
      <c r="AZ4086" s="126" t="s">
        <v>9772</v>
      </c>
      <c r="BA4086" s="126" t="str">
        <f t="shared" si="531"/>
        <v>RXK</v>
      </c>
    </row>
    <row r="4087" spans="48:53" hidden="1" x14ac:dyDescent="0.2">
      <c r="AV4087" s="115" t="str">
        <f t="shared" si="530"/>
        <v>RXKBIRMINGHAM TREATMENT CENTRE - RXKTC</v>
      </c>
      <c r="AW4087" s="126" t="s">
        <v>971</v>
      </c>
      <c r="AX4087" s="126" t="s">
        <v>10754</v>
      </c>
      <c r="AY4087" s="126" t="s">
        <v>971</v>
      </c>
      <c r="AZ4087" s="126" t="s">
        <v>9773</v>
      </c>
      <c r="BA4087" s="126" t="str">
        <f t="shared" si="531"/>
        <v>RXK</v>
      </c>
    </row>
    <row r="4088" spans="48:53" hidden="1" x14ac:dyDescent="0.2">
      <c r="AV4088" s="115" t="str">
        <f t="shared" si="530"/>
        <v>RXKCITY HOSPITAL - RXK02</v>
      </c>
      <c r="AW4088" s="126" t="s">
        <v>972</v>
      </c>
      <c r="AX4088" s="126" t="s">
        <v>10755</v>
      </c>
      <c r="AY4088" s="126" t="s">
        <v>972</v>
      </c>
      <c r="AZ4088" s="126" t="s">
        <v>7900</v>
      </c>
      <c r="BA4088" s="126" t="str">
        <f t="shared" si="531"/>
        <v>RXK</v>
      </c>
    </row>
    <row r="4089" spans="48:53" hidden="1" x14ac:dyDescent="0.2">
      <c r="AV4089" s="115" t="str">
        <f t="shared" si="530"/>
        <v>RXKROWLEY REGIS HOSPITAL - RXK10</v>
      </c>
      <c r="AW4089" s="126" t="s">
        <v>973</v>
      </c>
      <c r="AX4089" s="126" t="s">
        <v>10756</v>
      </c>
      <c r="AY4089" s="126" t="s">
        <v>973</v>
      </c>
      <c r="AZ4089" s="126" t="s">
        <v>7892</v>
      </c>
      <c r="BA4089" s="126" t="str">
        <f t="shared" si="531"/>
        <v>RXK</v>
      </c>
    </row>
    <row r="4090" spans="48:53" ht="12.75" hidden="1" customHeight="1" x14ac:dyDescent="0.2">
      <c r="AV4090" s="115" t="str">
        <f t="shared" si="530"/>
        <v>RXKSANDWELL GENERAL HOSPITAL - RXK01</v>
      </c>
      <c r="AW4090" s="126" t="s">
        <v>974</v>
      </c>
      <c r="AX4090" s="126" t="s">
        <v>10757</v>
      </c>
      <c r="AY4090" s="126" t="s">
        <v>974</v>
      </c>
      <c r="AZ4090" s="126" t="s">
        <v>9774</v>
      </c>
      <c r="BA4090" s="126" t="str">
        <f t="shared" si="531"/>
        <v>RXK</v>
      </c>
    </row>
    <row r="4091" spans="48:53" hidden="1" x14ac:dyDescent="0.2">
      <c r="AV4091" s="115" t="str">
        <f t="shared" si="530"/>
        <v>RXLBISPHAM HOSPITAL REHABILITATION UNIT - RXL08</v>
      </c>
      <c r="AW4091" s="126" t="s">
        <v>975</v>
      </c>
      <c r="AX4091" s="126" t="s">
        <v>10758</v>
      </c>
      <c r="AY4091" s="126" t="s">
        <v>975</v>
      </c>
      <c r="AZ4091" s="126" t="s">
        <v>9775</v>
      </c>
      <c r="BA4091" s="126" t="str">
        <f t="shared" si="531"/>
        <v>RXL</v>
      </c>
    </row>
    <row r="4092" spans="48:53" ht="12.75" hidden="1" customHeight="1" x14ac:dyDescent="0.2">
      <c r="AV4092" s="115" t="str">
        <f t="shared" ref="AV4092:AV4155" si="532">CONCATENATE(LEFT(AW4092, 3),AX4092)</f>
        <v>RXLBLACKPOOL VICTORIA HOSPITAL - RXL01</v>
      </c>
      <c r="AW4092" s="126" t="s">
        <v>976</v>
      </c>
      <c r="AX4092" s="126" t="s">
        <v>10759</v>
      </c>
      <c r="AY4092" s="126" t="s">
        <v>976</v>
      </c>
      <c r="AZ4092" s="126" t="s">
        <v>5384</v>
      </c>
      <c r="BA4092" s="126" t="str">
        <f t="shared" ref="BA4092:BA4155" si="533">LEFT(AY4092,3)</f>
        <v>RXL</v>
      </c>
    </row>
    <row r="4093" spans="48:53" hidden="1" x14ac:dyDescent="0.2">
      <c r="AV4093" s="115" t="str">
        <f t="shared" si="532"/>
        <v>RXLCLIFTON HOSPITAL - RXL06</v>
      </c>
      <c r="AW4093" s="126" t="s">
        <v>977</v>
      </c>
      <c r="AX4093" s="126" t="s">
        <v>10760</v>
      </c>
      <c r="AY4093" s="126" t="s">
        <v>977</v>
      </c>
      <c r="AZ4093" s="126" t="s">
        <v>9776</v>
      </c>
      <c r="BA4093" s="126" t="str">
        <f t="shared" si="533"/>
        <v>RXL</v>
      </c>
    </row>
    <row r="4094" spans="48:53" hidden="1" x14ac:dyDescent="0.2">
      <c r="AV4094" s="115" t="str">
        <f t="shared" si="532"/>
        <v>RXLDEVONSHIRE ROAD HOSPITAL - RXL02</v>
      </c>
      <c r="AW4094" s="126" t="s">
        <v>345</v>
      </c>
      <c r="AX4094" s="126" t="s">
        <v>10761</v>
      </c>
      <c r="AY4094" s="126" t="s">
        <v>345</v>
      </c>
      <c r="AZ4094" s="126" t="s">
        <v>9777</v>
      </c>
      <c r="BA4094" s="126" t="str">
        <f t="shared" si="533"/>
        <v>RXL</v>
      </c>
    </row>
    <row r="4095" spans="48:53" hidden="1" x14ac:dyDescent="0.2">
      <c r="AV4095" s="115" t="str">
        <f t="shared" si="532"/>
        <v>RXLFLEETWOOD HOSPITAL - RXL04</v>
      </c>
      <c r="AW4095" s="126" t="s">
        <v>346</v>
      </c>
      <c r="AX4095" s="126" t="s">
        <v>10762</v>
      </c>
      <c r="AY4095" s="126" t="s">
        <v>346</v>
      </c>
      <c r="AZ4095" s="126" t="s">
        <v>5380</v>
      </c>
      <c r="BA4095" s="126" t="str">
        <f t="shared" si="533"/>
        <v>RXL</v>
      </c>
    </row>
    <row r="4096" spans="48:53" hidden="1" x14ac:dyDescent="0.2">
      <c r="AV4096" s="115" t="str">
        <f t="shared" si="532"/>
        <v>RXLLYTHAM HOSPITAL - RXL03</v>
      </c>
      <c r="AW4096" s="126" t="s">
        <v>347</v>
      </c>
      <c r="AX4096" s="126" t="s">
        <v>10763</v>
      </c>
      <c r="AY4096" s="126" t="s">
        <v>347</v>
      </c>
      <c r="AZ4096" s="126" t="s">
        <v>5382</v>
      </c>
      <c r="BA4096" s="126" t="str">
        <f t="shared" si="533"/>
        <v>RXL</v>
      </c>
    </row>
    <row r="4097" spans="48:53" ht="12.75" hidden="1" customHeight="1" x14ac:dyDescent="0.2">
      <c r="AV4097" s="115" t="str">
        <f t="shared" si="532"/>
        <v>RXLROSSALL HOSPITAL REHABILITATION UNIT - RXL09</v>
      </c>
      <c r="AW4097" s="126" t="s">
        <v>936</v>
      </c>
      <c r="AX4097" s="126" t="s">
        <v>10764</v>
      </c>
      <c r="AY4097" s="126" t="s">
        <v>936</v>
      </c>
      <c r="AZ4097" s="126" t="s">
        <v>9778</v>
      </c>
      <c r="BA4097" s="126" t="str">
        <f t="shared" si="533"/>
        <v>RXL</v>
      </c>
    </row>
    <row r="4098" spans="48:53" hidden="1" x14ac:dyDescent="0.2">
      <c r="AV4098" s="115" t="str">
        <f t="shared" si="532"/>
        <v>RXLSOUTH SHORE HOSPITAL - RXL05</v>
      </c>
      <c r="AW4098" s="126" t="s">
        <v>348</v>
      </c>
      <c r="AX4098" s="126" t="s">
        <v>10765</v>
      </c>
      <c r="AY4098" s="126" t="s">
        <v>348</v>
      </c>
      <c r="AZ4098" s="126" t="s">
        <v>9779</v>
      </c>
      <c r="BA4098" s="126" t="str">
        <f t="shared" si="533"/>
        <v>RXL</v>
      </c>
    </row>
    <row r="4099" spans="48:53" hidden="1" x14ac:dyDescent="0.2">
      <c r="AV4099" s="115" t="str">
        <f t="shared" si="532"/>
        <v>RXLWESHAM HOSPITAL REHABILITATION UNIT - RXL07</v>
      </c>
      <c r="AW4099" s="126" t="s">
        <v>349</v>
      </c>
      <c r="AX4099" s="126" t="s">
        <v>10766</v>
      </c>
      <c r="AY4099" s="126" t="s">
        <v>349</v>
      </c>
      <c r="AZ4099" s="126" t="s">
        <v>9780</v>
      </c>
      <c r="BA4099" s="126" t="str">
        <f t="shared" si="533"/>
        <v>RXL</v>
      </c>
    </row>
    <row r="4100" spans="48:53" hidden="1" x14ac:dyDescent="0.2">
      <c r="AV4100" s="115" t="str">
        <f t="shared" si="532"/>
        <v>RXMADULT MENTAL HEALTH</v>
      </c>
      <c r="AW4100" s="126" t="s">
        <v>1972</v>
      </c>
      <c r="AX4100" s="126" t="s">
        <v>1973</v>
      </c>
      <c r="AY4100" s="126" t="s">
        <v>1972</v>
      </c>
      <c r="AZ4100" s="126" t="s">
        <v>1973</v>
      </c>
      <c r="BA4100" s="126" t="str">
        <f t="shared" si="533"/>
        <v>RXM</v>
      </c>
    </row>
    <row r="4101" spans="48:53" hidden="1" x14ac:dyDescent="0.2">
      <c r="AV4101" s="115" t="str">
        <f t="shared" si="532"/>
        <v>RXMBANKGATE</v>
      </c>
      <c r="AW4101" s="126" t="s">
        <v>1919</v>
      </c>
      <c r="AX4101" s="126" t="s">
        <v>1920</v>
      </c>
      <c r="AY4101" s="126" t="s">
        <v>1919</v>
      </c>
      <c r="AZ4101" s="126" t="s">
        <v>1920</v>
      </c>
      <c r="BA4101" s="126" t="str">
        <f t="shared" si="533"/>
        <v>RXM</v>
      </c>
    </row>
    <row r="4102" spans="48:53" hidden="1" x14ac:dyDescent="0.2">
      <c r="AV4102" s="115" t="str">
        <f t="shared" si="532"/>
        <v>RXMCHEVIN WARD</v>
      </c>
      <c r="AW4102" s="126" t="s">
        <v>1915</v>
      </c>
      <c r="AX4102" s="126" t="s">
        <v>1916</v>
      </c>
      <c r="AY4102" s="126" t="s">
        <v>1915</v>
      </c>
      <c r="AZ4102" s="126" t="s">
        <v>1916</v>
      </c>
      <c r="BA4102" s="126" t="str">
        <f t="shared" si="533"/>
        <v>RXM</v>
      </c>
    </row>
    <row r="4103" spans="48:53" hidden="1" x14ac:dyDescent="0.2">
      <c r="AV4103" s="115" t="str">
        <f t="shared" si="532"/>
        <v>RXMCHEVIN WARD</v>
      </c>
      <c r="AW4103" s="126" t="s">
        <v>1947</v>
      </c>
      <c r="AX4103" s="126" t="s">
        <v>1916</v>
      </c>
      <c r="AY4103" s="126" t="s">
        <v>1947</v>
      </c>
      <c r="AZ4103" s="126" t="s">
        <v>1916</v>
      </c>
      <c r="BA4103" s="126" t="str">
        <f t="shared" si="533"/>
        <v>RXM</v>
      </c>
    </row>
    <row r="4104" spans="48:53" hidden="1" x14ac:dyDescent="0.2">
      <c r="AV4104" s="115" t="str">
        <f t="shared" si="532"/>
        <v>RXMCLAY CROSS COMMUNITY HOSPITAL</v>
      </c>
      <c r="AW4104" s="126" t="s">
        <v>1929</v>
      </c>
      <c r="AX4104" s="126" t="s">
        <v>1930</v>
      </c>
      <c r="AY4104" s="126" t="s">
        <v>1929</v>
      </c>
      <c r="AZ4104" s="126" t="s">
        <v>1930</v>
      </c>
      <c r="BA4104" s="126" t="str">
        <f t="shared" si="533"/>
        <v>RXM</v>
      </c>
    </row>
    <row r="4105" spans="48:53" hidden="1" x14ac:dyDescent="0.2">
      <c r="AV4105" s="115" t="str">
        <f t="shared" si="532"/>
        <v>RXMCORBAR VIEW</v>
      </c>
      <c r="AW4105" s="126" t="s">
        <v>1907</v>
      </c>
      <c r="AX4105" s="126" t="s">
        <v>1908</v>
      </c>
      <c r="AY4105" s="126" t="s">
        <v>1907</v>
      </c>
      <c r="AZ4105" s="126" t="s">
        <v>1908</v>
      </c>
      <c r="BA4105" s="126" t="str">
        <f t="shared" si="533"/>
        <v>RXM</v>
      </c>
    </row>
    <row r="4106" spans="48:53" hidden="1" x14ac:dyDescent="0.2">
      <c r="AV4106" s="115" t="str">
        <f t="shared" si="532"/>
        <v>RXMCRAIGMORE</v>
      </c>
      <c r="AW4106" s="126" t="s">
        <v>1887</v>
      </c>
      <c r="AX4106" s="126" t="s">
        <v>1888</v>
      </c>
      <c r="AY4106" s="126" t="s">
        <v>1887</v>
      </c>
      <c r="AZ4106" s="126" t="s">
        <v>1888</v>
      </c>
      <c r="BA4106" s="126" t="str">
        <f t="shared" si="533"/>
        <v>RXM</v>
      </c>
    </row>
    <row r="4107" spans="48:53" hidden="1" x14ac:dyDescent="0.2">
      <c r="AV4107" s="115" t="str">
        <f t="shared" si="532"/>
        <v>RXMDALE BANK VIEW</v>
      </c>
      <c r="AW4107" s="126" t="s">
        <v>1968</v>
      </c>
      <c r="AX4107" s="126" t="s">
        <v>1969</v>
      </c>
      <c r="AY4107" s="126" t="s">
        <v>1968</v>
      </c>
      <c r="AZ4107" s="126" t="s">
        <v>1969</v>
      </c>
      <c r="BA4107" s="126" t="str">
        <f t="shared" si="533"/>
        <v>RXM</v>
      </c>
    </row>
    <row r="4108" spans="48:53" hidden="1" x14ac:dyDescent="0.2">
      <c r="AV4108" s="115" t="str">
        <f t="shared" si="532"/>
        <v>RXMDERBYSHIRE MENTAL HEALTH RESOURCE UNIT</v>
      </c>
      <c r="AW4108" s="126" t="s">
        <v>1962</v>
      </c>
      <c r="AX4108" s="126" t="s">
        <v>1963</v>
      </c>
      <c r="AY4108" s="126" t="s">
        <v>1962</v>
      </c>
      <c r="AZ4108" s="126" t="s">
        <v>1963</v>
      </c>
      <c r="BA4108" s="126" t="str">
        <f t="shared" si="533"/>
        <v>RXM</v>
      </c>
    </row>
    <row r="4109" spans="48:53" hidden="1" x14ac:dyDescent="0.2">
      <c r="AV4109" s="115" t="str">
        <f t="shared" si="532"/>
        <v>RXMDOVEDALE DAY HOSPITAL</v>
      </c>
      <c r="AW4109" s="126" t="s">
        <v>1897</v>
      </c>
      <c r="AX4109" s="126" t="s">
        <v>1898</v>
      </c>
      <c r="AY4109" s="126" t="s">
        <v>1897</v>
      </c>
      <c r="AZ4109" s="126" t="s">
        <v>1898</v>
      </c>
      <c r="BA4109" s="126" t="str">
        <f t="shared" si="533"/>
        <v>RXM</v>
      </c>
    </row>
    <row r="4110" spans="48:53" hidden="1" x14ac:dyDescent="0.2">
      <c r="AV4110" s="115" t="str">
        <f t="shared" si="532"/>
        <v>RXMDR R PROFESSOR HEUN (PSYCHIATRIC UNIT)</v>
      </c>
      <c r="AW4110" s="126" t="s">
        <v>1970</v>
      </c>
      <c r="AX4110" s="126" t="s">
        <v>1971</v>
      </c>
      <c r="AY4110" s="126" t="s">
        <v>1970</v>
      </c>
      <c r="AZ4110" s="126" t="s">
        <v>1971</v>
      </c>
      <c r="BA4110" s="126" t="str">
        <f t="shared" si="533"/>
        <v>RXM</v>
      </c>
    </row>
    <row r="4111" spans="48:53" hidden="1" x14ac:dyDescent="0.2">
      <c r="AV4111" s="115" t="str">
        <f t="shared" si="532"/>
        <v>RXMELMS (ALCOHOL)</v>
      </c>
      <c r="AW4111" s="126" t="s">
        <v>1903</v>
      </c>
      <c r="AX4111" s="126" t="s">
        <v>1904</v>
      </c>
      <c r="AY4111" s="126" t="s">
        <v>1903</v>
      </c>
      <c r="AZ4111" s="126" t="s">
        <v>1904</v>
      </c>
      <c r="BA4111" s="126" t="str">
        <f t="shared" si="533"/>
        <v>RXM</v>
      </c>
    </row>
    <row r="4112" spans="48:53" hidden="1" x14ac:dyDescent="0.2">
      <c r="AV4112" s="115" t="str">
        <f t="shared" si="532"/>
        <v>RXMEREWASH CLDT</v>
      </c>
      <c r="AW4112" s="126" t="s">
        <v>1960</v>
      </c>
      <c r="AX4112" s="126" t="s">
        <v>1961</v>
      </c>
      <c r="AY4112" s="126" t="s">
        <v>1960</v>
      </c>
      <c r="AZ4112" s="126" t="s">
        <v>1961</v>
      </c>
      <c r="BA4112" s="126" t="str">
        <f t="shared" si="533"/>
        <v>RXM</v>
      </c>
    </row>
    <row r="4113" spans="48:53" hidden="1" x14ac:dyDescent="0.2">
      <c r="AV4113" s="115" t="str">
        <f t="shared" si="532"/>
        <v>RXMFRIAR GATE FLATS</v>
      </c>
      <c r="AW4113" s="126" t="s">
        <v>1895</v>
      </c>
      <c r="AX4113" s="126" t="s">
        <v>1896</v>
      </c>
      <c r="AY4113" s="126" t="s">
        <v>1895</v>
      </c>
      <c r="AZ4113" s="126" t="s">
        <v>1896</v>
      </c>
      <c r="BA4113" s="126" t="str">
        <f t="shared" si="533"/>
        <v>RXM</v>
      </c>
    </row>
    <row r="4114" spans="48:53" hidden="1" x14ac:dyDescent="0.2">
      <c r="AV4114" s="115" t="str">
        <f t="shared" si="532"/>
        <v>RXMFRIARGATE</v>
      </c>
      <c r="AW4114" s="126" t="s">
        <v>1899</v>
      </c>
      <c r="AX4114" s="126" t="s">
        <v>1900</v>
      </c>
      <c r="AY4114" s="126" t="s">
        <v>1899</v>
      </c>
      <c r="AZ4114" t="s">
        <v>1900</v>
      </c>
      <c r="BA4114" s="126" t="str">
        <f t="shared" si="533"/>
        <v>RXM</v>
      </c>
    </row>
    <row r="4115" spans="48:53" hidden="1" x14ac:dyDescent="0.2">
      <c r="AV4115" s="115" t="str">
        <f t="shared" si="532"/>
        <v>RXMHARTINGTON WING</v>
      </c>
      <c r="AW4115" s="126" t="s">
        <v>1911</v>
      </c>
      <c r="AX4115" s="126" t="s">
        <v>1912</v>
      </c>
      <c r="AY4115" s="126" t="s">
        <v>1911</v>
      </c>
      <c r="AZ4115" s="126" t="s">
        <v>1912</v>
      </c>
      <c r="BA4115" s="126" t="str">
        <f t="shared" si="533"/>
        <v>RXM</v>
      </c>
    </row>
    <row r="4116" spans="48:53" hidden="1" x14ac:dyDescent="0.2">
      <c r="AV4116" s="115" t="str">
        <f t="shared" si="532"/>
        <v>RXMHIGHLY SPECIALIST COGNITIVE BEHAVIOURAL PSYCHOTHERAPIST</v>
      </c>
      <c r="AW4116" s="126" t="s">
        <v>1974</v>
      </c>
      <c r="AX4116" s="126" t="s">
        <v>1975</v>
      </c>
      <c r="AY4116" s="126" t="s">
        <v>1974</v>
      </c>
      <c r="AZ4116" s="126" t="s">
        <v>1975</v>
      </c>
      <c r="BA4116" s="126" t="str">
        <f t="shared" si="533"/>
        <v>RXM</v>
      </c>
    </row>
    <row r="4117" spans="48:53" hidden="1" x14ac:dyDescent="0.2">
      <c r="AV4117" s="115" t="str">
        <f t="shared" si="532"/>
        <v>RXMKEDLESTON UNIT</v>
      </c>
      <c r="AW4117" s="126" t="s">
        <v>1901</v>
      </c>
      <c r="AX4117" s="126" t="s">
        <v>1902</v>
      </c>
      <c r="AY4117" s="126" t="s">
        <v>1901</v>
      </c>
      <c r="AZ4117" s="126" t="s">
        <v>1902</v>
      </c>
      <c r="BA4117" s="126" t="str">
        <f t="shared" si="533"/>
        <v>RXM</v>
      </c>
    </row>
    <row r="4118" spans="48:53" hidden="1" x14ac:dyDescent="0.2">
      <c r="AV4118" s="115" t="str">
        <f t="shared" si="532"/>
        <v>RXMKUFENA</v>
      </c>
      <c r="AW4118" s="126" t="s">
        <v>1891</v>
      </c>
      <c r="AX4118" s="126" t="s">
        <v>1892</v>
      </c>
      <c r="AY4118" s="126" t="s">
        <v>1891</v>
      </c>
      <c r="AZ4118" s="126" t="s">
        <v>1892</v>
      </c>
      <c r="BA4118" s="126" t="str">
        <f t="shared" si="533"/>
        <v>RXM</v>
      </c>
    </row>
    <row r="4119" spans="48:53" hidden="1" x14ac:dyDescent="0.2">
      <c r="AV4119" s="115" t="str">
        <f t="shared" si="532"/>
        <v>RXMMAPLETON DAY HOSPITAL</v>
      </c>
      <c r="AW4119" s="126" t="s">
        <v>1921</v>
      </c>
      <c r="AX4119" s="126" t="s">
        <v>1922</v>
      </c>
      <c r="AY4119" s="126" t="s">
        <v>1921</v>
      </c>
      <c r="AZ4119" s="126" t="s">
        <v>1922</v>
      </c>
      <c r="BA4119" s="126" t="str">
        <f t="shared" si="533"/>
        <v>RXM</v>
      </c>
    </row>
    <row r="4120" spans="48:53" hidden="1" x14ac:dyDescent="0.2">
      <c r="AV4120" s="115" t="str">
        <f t="shared" si="532"/>
        <v>RXMMIDWAY DAY HOSPITAL</v>
      </c>
      <c r="AW4120" s="126" t="s">
        <v>1917</v>
      </c>
      <c r="AX4120" s="126" t="s">
        <v>1918</v>
      </c>
      <c r="AY4120" s="126" t="s">
        <v>1917</v>
      </c>
      <c r="AZ4120" s="126" t="s">
        <v>1918</v>
      </c>
      <c r="BA4120" s="126" t="str">
        <f t="shared" si="533"/>
        <v>RXM</v>
      </c>
    </row>
    <row r="4121" spans="48:53" hidden="1" x14ac:dyDescent="0.2">
      <c r="AV4121" s="115" t="str">
        <f t="shared" si="532"/>
        <v>RXMMORTON WARD, HARTINGTON UNIT</v>
      </c>
      <c r="AW4121" s="126" t="s">
        <v>1933</v>
      </c>
      <c r="AX4121" s="126" t="s">
        <v>1934</v>
      </c>
      <c r="AY4121" s="126" t="s">
        <v>1933</v>
      </c>
      <c r="AZ4121" s="126" t="s">
        <v>1934</v>
      </c>
      <c r="BA4121" s="126" t="str">
        <f t="shared" si="533"/>
        <v>RXM</v>
      </c>
    </row>
    <row r="4122" spans="48:53" hidden="1" x14ac:dyDescent="0.2">
      <c r="AV4122" s="115" t="str">
        <f t="shared" si="532"/>
        <v>RXMNEWHOLME HOSPITAL</v>
      </c>
      <c r="AW4122" s="126" t="s">
        <v>1927</v>
      </c>
      <c r="AX4122" s="126" t="s">
        <v>1928</v>
      </c>
      <c r="AY4122" s="126" t="s">
        <v>1927</v>
      </c>
      <c r="AZ4122" s="126" t="s">
        <v>1928</v>
      </c>
      <c r="BA4122" s="126" t="str">
        <f t="shared" si="533"/>
        <v>RXM</v>
      </c>
    </row>
    <row r="4123" spans="48:53" hidden="1" x14ac:dyDescent="0.2">
      <c r="AV4123" s="115" t="str">
        <f t="shared" si="532"/>
        <v>RXMOAKLANDS</v>
      </c>
      <c r="AW4123" s="126" t="s">
        <v>1893</v>
      </c>
      <c r="AX4123" s="126" t="s">
        <v>1894</v>
      </c>
      <c r="AY4123" s="126" t="s">
        <v>1893</v>
      </c>
      <c r="AZ4123" s="126" t="s">
        <v>1894</v>
      </c>
      <c r="BA4123" s="126" t="str">
        <f t="shared" si="533"/>
        <v>RXM</v>
      </c>
    </row>
    <row r="4124" spans="48:53" hidden="1" x14ac:dyDescent="0.2">
      <c r="AV4124" s="115" t="str">
        <f t="shared" si="532"/>
        <v>RXMPHOENIX UNIT</v>
      </c>
      <c r="AW4124" s="126" t="s">
        <v>1950</v>
      </c>
      <c r="AX4124" s="126" t="s">
        <v>1951</v>
      </c>
      <c r="AY4124" s="126" t="s">
        <v>1950</v>
      </c>
      <c r="AZ4124" s="126" t="s">
        <v>1951</v>
      </c>
      <c r="BA4124" s="126" t="str">
        <f t="shared" si="533"/>
        <v>RXM</v>
      </c>
    </row>
    <row r="4125" spans="48:53" hidden="1" x14ac:dyDescent="0.2">
      <c r="AV4125" s="115" t="str">
        <f t="shared" si="532"/>
        <v>RXMPLEASLEY WARD, HARTINGTON UNIT</v>
      </c>
      <c r="AW4125" s="126" t="s">
        <v>1935</v>
      </c>
      <c r="AX4125" s="126" t="s">
        <v>1936</v>
      </c>
      <c r="AY4125" s="126" t="s">
        <v>1935</v>
      </c>
      <c r="AZ4125" s="126" t="s">
        <v>1936</v>
      </c>
      <c r="BA4125" s="126" t="str">
        <f t="shared" si="533"/>
        <v>RXM</v>
      </c>
    </row>
    <row r="4126" spans="48:53" hidden="1" x14ac:dyDescent="0.2">
      <c r="AV4126" s="115" t="str">
        <f t="shared" si="532"/>
        <v>RXMQUARN MILL</v>
      </c>
      <c r="AW4126" s="126" t="s">
        <v>1952</v>
      </c>
      <c r="AX4126" s="126" t="s">
        <v>1953</v>
      </c>
      <c r="AY4126" s="126" t="s">
        <v>1952</v>
      </c>
      <c r="AZ4126" s="126" t="s">
        <v>1953</v>
      </c>
      <c r="BA4126" s="126" t="str">
        <f t="shared" si="533"/>
        <v>RXM</v>
      </c>
    </row>
    <row r="4127" spans="48:53" hidden="1" x14ac:dyDescent="0.2">
      <c r="AV4127" s="115" t="str">
        <f t="shared" si="532"/>
        <v>RXMRADBOURNE UNIT</v>
      </c>
      <c r="AW4127" s="126" t="s">
        <v>1913</v>
      </c>
      <c r="AX4127" s="126" t="s">
        <v>1914</v>
      </c>
      <c r="AY4127" s="126" t="s">
        <v>1913</v>
      </c>
      <c r="AZ4127" s="126" t="s">
        <v>1914</v>
      </c>
      <c r="BA4127" s="126" t="str">
        <f t="shared" si="533"/>
        <v>RXM</v>
      </c>
    </row>
    <row r="4128" spans="48:53" hidden="1" x14ac:dyDescent="0.2">
      <c r="AV4128" s="115" t="str">
        <f t="shared" si="532"/>
        <v>RXMRIPLEY HOSPITAL</v>
      </c>
      <c r="AW4128" s="126" t="s">
        <v>1958</v>
      </c>
      <c r="AX4128" s="126" t="s">
        <v>1959</v>
      </c>
      <c r="AY4128" s="126" t="s">
        <v>1958</v>
      </c>
      <c r="AZ4128" s="126" t="s">
        <v>1959</v>
      </c>
      <c r="BA4128" s="126" t="str">
        <f t="shared" si="533"/>
        <v>RXM</v>
      </c>
    </row>
    <row r="4129" spans="48:53" hidden="1" x14ac:dyDescent="0.2">
      <c r="AV4129" s="115" t="str">
        <f t="shared" si="532"/>
        <v>RXMST KATHERINES</v>
      </c>
      <c r="AW4129" s="126" t="s">
        <v>1954</v>
      </c>
      <c r="AX4129" s="126" t="s">
        <v>1955</v>
      </c>
      <c r="AY4129" s="126" t="s">
        <v>1954</v>
      </c>
      <c r="AZ4129" s="126" t="s">
        <v>1955</v>
      </c>
      <c r="BA4129" s="126" t="str">
        <f t="shared" si="533"/>
        <v>RXM</v>
      </c>
    </row>
    <row r="4130" spans="48:53" hidden="1" x14ac:dyDescent="0.2">
      <c r="AV4130" s="115" t="str">
        <f t="shared" si="532"/>
        <v>RXMTANSLEY WARD</v>
      </c>
      <c r="AW4130" s="126" t="s">
        <v>1939</v>
      </c>
      <c r="AX4130" s="126" t="s">
        <v>1940</v>
      </c>
      <c r="AY4130" s="126" t="s">
        <v>1939</v>
      </c>
      <c r="AZ4130" s="126" t="s">
        <v>1940</v>
      </c>
      <c r="BA4130" s="126" t="str">
        <f t="shared" si="533"/>
        <v>RXM</v>
      </c>
    </row>
    <row r="4131" spans="48:53" hidden="1" x14ac:dyDescent="0.2">
      <c r="AV4131" s="115" t="str">
        <f t="shared" si="532"/>
        <v>RXMTHE MANSE</v>
      </c>
      <c r="AW4131" s="126" t="s">
        <v>1948</v>
      </c>
      <c r="AX4131" s="126" t="s">
        <v>1949</v>
      </c>
      <c r="AY4131" s="126" t="s">
        <v>1948</v>
      </c>
      <c r="AZ4131" s="126" t="s">
        <v>1949</v>
      </c>
      <c r="BA4131" s="126" t="str">
        <f t="shared" si="533"/>
        <v>RXM</v>
      </c>
    </row>
    <row r="4132" spans="48:53" hidden="1" x14ac:dyDescent="0.2">
      <c r="AV4132" s="115" t="str">
        <f t="shared" si="532"/>
        <v>RXMTHE NOOK</v>
      </c>
      <c r="AW4132" s="126" t="s">
        <v>1889</v>
      </c>
      <c r="AX4132" s="126" t="s">
        <v>1890</v>
      </c>
      <c r="AY4132" s="126" t="s">
        <v>1889</v>
      </c>
      <c r="AZ4132" s="126" t="s">
        <v>1890</v>
      </c>
      <c r="BA4132" s="126" t="str">
        <f t="shared" si="533"/>
        <v>RXM</v>
      </c>
    </row>
    <row r="4133" spans="48:53" hidden="1" x14ac:dyDescent="0.2">
      <c r="AV4133" s="115" t="str">
        <f t="shared" si="532"/>
        <v>RXMTHE OLD VICARAGE</v>
      </c>
      <c r="AW4133" s="126" t="s">
        <v>1909</v>
      </c>
      <c r="AX4133" s="126" t="s">
        <v>1910</v>
      </c>
      <c r="AY4133" s="126" t="s">
        <v>1909</v>
      </c>
      <c r="AZ4133" s="126" t="s">
        <v>1910</v>
      </c>
      <c r="BA4133" s="126" t="str">
        <f t="shared" si="533"/>
        <v>RXM</v>
      </c>
    </row>
    <row r="4134" spans="48:53" hidden="1" x14ac:dyDescent="0.2">
      <c r="AV4134" s="115" t="str">
        <f t="shared" si="532"/>
        <v>RXMTHE RITZ BUILDING</v>
      </c>
      <c r="AW4134" s="126" t="s">
        <v>1956</v>
      </c>
      <c r="AX4134" s="126" t="s">
        <v>1957</v>
      </c>
      <c r="AY4134" s="126" t="s">
        <v>1956</v>
      </c>
      <c r="AZ4134" s="126" t="s">
        <v>1957</v>
      </c>
      <c r="BA4134" s="126" t="str">
        <f t="shared" si="533"/>
        <v>RXM</v>
      </c>
    </row>
    <row r="4135" spans="48:53" hidden="1" x14ac:dyDescent="0.2">
      <c r="AV4135" s="115" t="str">
        <f t="shared" si="532"/>
        <v>RXMTURNING POINT</v>
      </c>
      <c r="AW4135" s="126" t="s">
        <v>1964</v>
      </c>
      <c r="AX4135" s="126" t="s">
        <v>1965</v>
      </c>
      <c r="AY4135" s="126" t="s">
        <v>1964</v>
      </c>
      <c r="AZ4135" s="126" t="s">
        <v>1965</v>
      </c>
      <c r="BA4135" s="126" t="str">
        <f t="shared" si="533"/>
        <v>RXM</v>
      </c>
    </row>
    <row r="4136" spans="48:53" hidden="1" x14ac:dyDescent="0.2">
      <c r="AV4136" s="115" t="str">
        <f t="shared" si="532"/>
        <v>RXMWALTON HOSPITAL</v>
      </c>
      <c r="AW4136" s="126" t="s">
        <v>1905</v>
      </c>
      <c r="AX4136" s="126" t="s">
        <v>1906</v>
      </c>
      <c r="AY4136" s="126" t="s">
        <v>1905</v>
      </c>
      <c r="AZ4136" s="126" t="s">
        <v>1906</v>
      </c>
      <c r="BA4136" s="126" t="str">
        <f t="shared" si="533"/>
        <v>RXM</v>
      </c>
    </row>
    <row r="4137" spans="48:53" hidden="1" x14ac:dyDescent="0.2">
      <c r="AV4137" s="115" t="str">
        <f t="shared" si="532"/>
        <v>RXMWARD 1</v>
      </c>
      <c r="AW4137" s="126" t="s">
        <v>1925</v>
      </c>
      <c r="AX4137" s="126" t="s">
        <v>1926</v>
      </c>
      <c r="AY4137" s="126" t="s">
        <v>1925</v>
      </c>
      <c r="AZ4137" s="126" t="s">
        <v>1926</v>
      </c>
      <c r="BA4137" s="126" t="str">
        <f t="shared" si="533"/>
        <v>RXM</v>
      </c>
    </row>
    <row r="4138" spans="48:53" hidden="1" x14ac:dyDescent="0.2">
      <c r="AV4138" s="115" t="str">
        <f t="shared" si="532"/>
        <v>RXMWARD 2</v>
      </c>
      <c r="AW4138" s="126" t="s">
        <v>1923</v>
      </c>
      <c r="AX4138" s="126" t="s">
        <v>1924</v>
      </c>
      <c r="AY4138" s="126" t="s">
        <v>1923</v>
      </c>
      <c r="AZ4138" s="126" t="s">
        <v>1924</v>
      </c>
      <c r="BA4138" s="126" t="str">
        <f t="shared" si="533"/>
        <v>RXM</v>
      </c>
    </row>
    <row r="4139" spans="48:53" hidden="1" x14ac:dyDescent="0.2">
      <c r="AV4139" s="115" t="str">
        <f t="shared" si="532"/>
        <v>RXMWARD 32 THE PSYCHIATRIC UNIT</v>
      </c>
      <c r="AW4139" s="126" t="s">
        <v>1931</v>
      </c>
      <c r="AX4139" s="126" t="s">
        <v>1932</v>
      </c>
      <c r="AY4139" s="126" t="s">
        <v>1931</v>
      </c>
      <c r="AZ4139" s="126" t="s">
        <v>1932</v>
      </c>
      <c r="BA4139" s="126" t="str">
        <f t="shared" si="533"/>
        <v>RXM</v>
      </c>
    </row>
    <row r="4140" spans="48:53" hidden="1" x14ac:dyDescent="0.2">
      <c r="AV4140" s="115" t="str">
        <f t="shared" si="532"/>
        <v>RXMWARD 33, PSYCHIATRIC UNIT</v>
      </c>
      <c r="AW4140" s="126" t="s">
        <v>1941</v>
      </c>
      <c r="AX4140" s="126" t="s">
        <v>1942</v>
      </c>
      <c r="AY4140" s="126" t="s">
        <v>1941</v>
      </c>
      <c r="AZ4140" s="126" t="s">
        <v>1942</v>
      </c>
      <c r="BA4140" s="126" t="str">
        <f t="shared" si="533"/>
        <v>RXM</v>
      </c>
    </row>
    <row r="4141" spans="48:53" hidden="1" x14ac:dyDescent="0.2">
      <c r="AV4141" s="115" t="str">
        <f t="shared" si="532"/>
        <v>RXMWARD 34, PSYCHIATRIC UNIT</v>
      </c>
      <c r="AW4141" s="126" t="s">
        <v>1943</v>
      </c>
      <c r="AX4141" s="126" t="s">
        <v>1944</v>
      </c>
      <c r="AY4141" s="126" t="s">
        <v>1943</v>
      </c>
      <c r="AZ4141" s="126" t="s">
        <v>1944</v>
      </c>
      <c r="BA4141" s="126" t="str">
        <f t="shared" si="533"/>
        <v>RXM</v>
      </c>
    </row>
    <row r="4142" spans="48:53" hidden="1" x14ac:dyDescent="0.2">
      <c r="AV4142" s="115" t="str">
        <f t="shared" si="532"/>
        <v>RXMWARD 35, PSYCHIATRIC UNIT</v>
      </c>
      <c r="AW4142" s="126" t="s">
        <v>1945</v>
      </c>
      <c r="AX4142" s="126" t="s">
        <v>1946</v>
      </c>
      <c r="AY4142" s="126" t="s">
        <v>1945</v>
      </c>
      <c r="AZ4142" s="126" t="s">
        <v>1946</v>
      </c>
      <c r="BA4142" s="126" t="str">
        <f t="shared" si="533"/>
        <v>RXM</v>
      </c>
    </row>
    <row r="4143" spans="48:53" hidden="1" x14ac:dyDescent="0.2">
      <c r="AV4143" s="115" t="str">
        <f t="shared" si="532"/>
        <v>RXMWARD 36, PSYCHIATRIC UNIT</v>
      </c>
      <c r="AW4143" s="126" t="s">
        <v>1937</v>
      </c>
      <c r="AX4143" s="126" t="s">
        <v>1938</v>
      </c>
      <c r="AY4143" s="126" t="s">
        <v>1937</v>
      </c>
      <c r="AZ4143" s="126" t="s">
        <v>1938</v>
      </c>
      <c r="BA4143" s="126" t="str">
        <f t="shared" si="533"/>
        <v>RXM</v>
      </c>
    </row>
    <row r="4144" spans="48:53" hidden="1" x14ac:dyDescent="0.2">
      <c r="AV4144" s="115" t="str">
        <f t="shared" si="532"/>
        <v>RXMWARDS 1 &amp; 2</v>
      </c>
      <c r="AW4144" s="126" t="s">
        <v>1966</v>
      </c>
      <c r="AX4144" s="126" t="s">
        <v>1967</v>
      </c>
      <c r="AY4144" s="126" t="s">
        <v>1966</v>
      </c>
      <c r="AZ4144" s="126" t="s">
        <v>1967</v>
      </c>
      <c r="BA4144" s="126" t="str">
        <f t="shared" si="533"/>
        <v>RXM</v>
      </c>
    </row>
    <row r="4145" spans="48:53" hidden="1" x14ac:dyDescent="0.2">
      <c r="AV4145" s="115" t="str">
        <f t="shared" si="532"/>
        <v>RXNACCRINGTON VICTORIA HOSPITAL - RXN06</v>
      </c>
      <c r="AW4145" s="126" t="s">
        <v>350</v>
      </c>
      <c r="AX4145" s="126" t="s">
        <v>10767</v>
      </c>
      <c r="AY4145" s="126" t="s">
        <v>350</v>
      </c>
      <c r="AZ4145" s="126" t="s">
        <v>5340</v>
      </c>
      <c r="BA4145" s="126" t="str">
        <f t="shared" si="533"/>
        <v>RXN</v>
      </c>
    </row>
    <row r="4146" spans="48:53" hidden="1" x14ac:dyDescent="0.2">
      <c r="AV4146" s="115" t="str">
        <f t="shared" si="532"/>
        <v>RXNBLACKBURN ROYAL INFIRMARY - RXN07</v>
      </c>
      <c r="AW4146" s="126" t="s">
        <v>351</v>
      </c>
      <c r="AX4146" s="126" t="s">
        <v>10768</v>
      </c>
      <c r="AY4146" s="126" t="s">
        <v>351</v>
      </c>
      <c r="AZ4146" s="126" t="s">
        <v>9781</v>
      </c>
      <c r="BA4146" s="126" t="str">
        <f t="shared" si="533"/>
        <v>RXN</v>
      </c>
    </row>
    <row r="4147" spans="48:53" hidden="1" x14ac:dyDescent="0.2">
      <c r="AV4147" s="115" t="str">
        <f t="shared" si="532"/>
        <v>RXNBLACKPOOL VICTORIA HOSPITAL - RXN08</v>
      </c>
      <c r="AW4147" s="126" t="s">
        <v>352</v>
      </c>
      <c r="AX4147" s="126" t="s">
        <v>10769</v>
      </c>
      <c r="AY4147" s="126" t="s">
        <v>352</v>
      </c>
      <c r="AZ4147" s="126" t="s">
        <v>5384</v>
      </c>
      <c r="BA4147" s="126" t="str">
        <f t="shared" si="533"/>
        <v>RXN</v>
      </c>
    </row>
    <row r="4148" spans="48:53" hidden="1" x14ac:dyDescent="0.2">
      <c r="AV4148" s="115" t="str">
        <f t="shared" si="532"/>
        <v>RXNCHORLEY AND SOUTH RIBBLE HOSPITAL - RXN01</v>
      </c>
      <c r="AW4148" s="126" t="s">
        <v>353</v>
      </c>
      <c r="AX4148" s="126" t="s">
        <v>10770</v>
      </c>
      <c r="AY4148" s="126" t="s">
        <v>353</v>
      </c>
      <c r="AZ4148" s="126" t="s">
        <v>5351</v>
      </c>
      <c r="BA4148" s="126" t="str">
        <f t="shared" si="533"/>
        <v>RXN</v>
      </c>
    </row>
    <row r="4149" spans="48:53" hidden="1" x14ac:dyDescent="0.2">
      <c r="AV4149" s="115" t="str">
        <f t="shared" si="532"/>
        <v>RXNPENDLE COMMUNITY HOSPITAL - RXN20</v>
      </c>
      <c r="AW4149" s="126" t="s">
        <v>835</v>
      </c>
      <c r="AX4149" s="126" t="s">
        <v>10771</v>
      </c>
      <c r="AY4149" s="126" t="s">
        <v>835</v>
      </c>
      <c r="AZ4149" s="126" t="s">
        <v>9782</v>
      </c>
      <c r="BA4149" s="126" t="str">
        <f t="shared" si="533"/>
        <v>RXN</v>
      </c>
    </row>
    <row r="4150" spans="48:53" hidden="1" x14ac:dyDescent="0.2">
      <c r="AV4150" s="115" t="str">
        <f t="shared" si="532"/>
        <v>RXNROYAL PRESTON HOSPITAL - RXN02</v>
      </c>
      <c r="AW4150" s="126" t="s">
        <v>836</v>
      </c>
      <c r="AX4150" s="126" t="s">
        <v>10772</v>
      </c>
      <c r="AY4150" s="126" t="s">
        <v>836</v>
      </c>
      <c r="AZ4150" s="126" t="s">
        <v>5361</v>
      </c>
      <c r="BA4150" s="126" t="str">
        <f t="shared" si="533"/>
        <v>RXN</v>
      </c>
    </row>
    <row r="4151" spans="48:53" hidden="1" x14ac:dyDescent="0.2">
      <c r="AV4151" s="115" t="str">
        <f t="shared" si="532"/>
        <v>RXPBISHOP AUCKLAND HOSPITAL - RXPBA</v>
      </c>
      <c r="AW4151" s="126" t="s">
        <v>837</v>
      </c>
      <c r="AX4151" s="126" t="s">
        <v>10773</v>
      </c>
      <c r="AY4151" s="126" t="s">
        <v>837</v>
      </c>
      <c r="AZ4151" s="126" t="s">
        <v>9783</v>
      </c>
      <c r="BA4151" s="126" t="str">
        <f t="shared" si="533"/>
        <v>RXP</v>
      </c>
    </row>
    <row r="4152" spans="48:53" hidden="1" x14ac:dyDescent="0.2">
      <c r="AV4152" s="115" t="str">
        <f t="shared" si="532"/>
        <v>RXPCHESTER LE STREET HOSPITAL - RXPCC</v>
      </c>
      <c r="AW4152" s="126" t="s">
        <v>838</v>
      </c>
      <c r="AX4152" s="126" t="s">
        <v>10774</v>
      </c>
      <c r="AY4152" s="126" t="s">
        <v>838</v>
      </c>
      <c r="AZ4152" s="126" t="s">
        <v>9784</v>
      </c>
      <c r="BA4152" s="126" t="str">
        <f t="shared" si="533"/>
        <v>RXP</v>
      </c>
    </row>
    <row r="4153" spans="48:53" hidden="1" x14ac:dyDescent="0.2">
      <c r="AV4153" s="115" t="str">
        <f t="shared" si="532"/>
        <v>RXPDARLINGTON MEMORIAL HOSPITAL - RXPDA</v>
      </c>
      <c r="AW4153" s="126" t="s">
        <v>839</v>
      </c>
      <c r="AX4153" s="126" t="s">
        <v>10775</v>
      </c>
      <c r="AY4153" s="126" t="s">
        <v>839</v>
      </c>
      <c r="AZ4153" s="126" t="s">
        <v>9785</v>
      </c>
      <c r="BA4153" s="126" t="str">
        <f t="shared" si="533"/>
        <v>RXP</v>
      </c>
    </row>
    <row r="4154" spans="48:53" hidden="1" x14ac:dyDescent="0.2">
      <c r="AV4154" s="115" t="str">
        <f t="shared" si="532"/>
        <v>RXPHOMELANDS HOSPITAL - RXPBB</v>
      </c>
      <c r="AW4154" s="126" t="s">
        <v>840</v>
      </c>
      <c r="AX4154" s="126" t="s">
        <v>10776</v>
      </c>
      <c r="AY4154" s="126" t="s">
        <v>840</v>
      </c>
      <c r="AZ4154" s="126" t="s">
        <v>9786</v>
      </c>
      <c r="BA4154" s="126" t="str">
        <f t="shared" si="533"/>
        <v>RXP</v>
      </c>
    </row>
    <row r="4155" spans="48:53" hidden="1" x14ac:dyDescent="0.2">
      <c r="AV4155" s="115" t="str">
        <f t="shared" si="532"/>
        <v>RXPRICHARDSON COMMUNITY HOSPITAL</v>
      </c>
      <c r="AW4155" s="126" t="s">
        <v>8872</v>
      </c>
      <c r="AX4155" s="126" t="s">
        <v>9787</v>
      </c>
      <c r="AY4155" s="126" t="s">
        <v>8872</v>
      </c>
      <c r="AZ4155" s="126" t="s">
        <v>9787</v>
      </c>
      <c r="BA4155" s="126" t="str">
        <f t="shared" si="533"/>
        <v>RXP</v>
      </c>
    </row>
    <row r="4156" spans="48:53" hidden="1" x14ac:dyDescent="0.2">
      <c r="AV4156" s="115" t="str">
        <f t="shared" ref="AV4156:AV4219" si="534">CONCATENATE(LEFT(AW4156, 3),AX4156)</f>
        <v>RXPSEDGEFIELD COMMUNITY HOSPITAL</v>
      </c>
      <c r="AW4156" s="126" t="s">
        <v>8871</v>
      </c>
      <c r="AX4156" s="126" t="s">
        <v>9788</v>
      </c>
      <c r="AY4156" s="126" t="s">
        <v>8871</v>
      </c>
      <c r="AZ4156" s="126" t="s">
        <v>9788</v>
      </c>
      <c r="BA4156" s="126" t="str">
        <f t="shared" ref="BA4156:BA4219" si="535">LEFT(AY4156,3)</f>
        <v>RXP</v>
      </c>
    </row>
    <row r="4157" spans="48:53" hidden="1" x14ac:dyDescent="0.2">
      <c r="AV4157" s="115" t="str">
        <f t="shared" si="534"/>
        <v>RXPSHOTLEY BRIDGE HOSPITAL SITE - RXPCW</v>
      </c>
      <c r="AW4157" s="126" t="s">
        <v>841</v>
      </c>
      <c r="AX4157" s="126" t="s">
        <v>10777</v>
      </c>
      <c r="AY4157" s="126" t="s">
        <v>841</v>
      </c>
      <c r="AZ4157" s="126" t="s">
        <v>9789</v>
      </c>
      <c r="BA4157" s="126" t="str">
        <f t="shared" si="535"/>
        <v>RXP</v>
      </c>
    </row>
    <row r="4158" spans="48:53" hidden="1" x14ac:dyDescent="0.2">
      <c r="AV4158" s="115" t="str">
        <f t="shared" si="534"/>
        <v>RXPSOUTH MOOR HOSPITAL SITE - RXPCX</v>
      </c>
      <c r="AW4158" s="126" t="s">
        <v>842</v>
      </c>
      <c r="AX4158" s="126" t="s">
        <v>10778</v>
      </c>
      <c r="AY4158" s="126" t="s">
        <v>842</v>
      </c>
      <c r="AZ4158" s="126" t="s">
        <v>9790</v>
      </c>
      <c r="BA4158" s="126" t="str">
        <f t="shared" si="535"/>
        <v>RXP</v>
      </c>
    </row>
    <row r="4159" spans="48:53" hidden="1" x14ac:dyDescent="0.2">
      <c r="AV4159" s="115" t="str">
        <f t="shared" si="534"/>
        <v>RXPSOUTH TYNESIDE DISTRICT HOSPITAL</v>
      </c>
      <c r="AW4159" s="126" t="s">
        <v>8785</v>
      </c>
      <c r="AX4159" s="126" t="s">
        <v>8743</v>
      </c>
      <c r="AY4159" s="126" t="s">
        <v>8785</v>
      </c>
      <c r="AZ4159" s="126" t="s">
        <v>8743</v>
      </c>
      <c r="BA4159" s="126" t="str">
        <f t="shared" si="535"/>
        <v>RXP</v>
      </c>
    </row>
    <row r="4160" spans="48:53" hidden="1" x14ac:dyDescent="0.2">
      <c r="AV4160" s="115" t="str">
        <f t="shared" si="534"/>
        <v>RXPSUNDERLAND ROYAL HOSPITAL</v>
      </c>
      <c r="AW4160" s="126" t="s">
        <v>8786</v>
      </c>
      <c r="AX4160" s="126" t="s">
        <v>6652</v>
      </c>
      <c r="AY4160" s="126" t="s">
        <v>8786</v>
      </c>
      <c r="AZ4160" s="126" t="s">
        <v>6652</v>
      </c>
      <c r="BA4160" s="126" t="str">
        <f t="shared" si="535"/>
        <v>RXP</v>
      </c>
    </row>
    <row r="4161" spans="48:53" hidden="1" x14ac:dyDescent="0.2">
      <c r="AV4161" s="115" t="str">
        <f t="shared" si="534"/>
        <v>RXPTREATMENT CENTRE - RXPTC</v>
      </c>
      <c r="AW4161" s="126" t="s">
        <v>843</v>
      </c>
      <c r="AX4161" s="126" t="s">
        <v>10779</v>
      </c>
      <c r="AY4161" s="126" t="s">
        <v>843</v>
      </c>
      <c r="AZ4161" s="126" t="s">
        <v>9791</v>
      </c>
      <c r="BA4161" s="126" t="str">
        <f t="shared" si="535"/>
        <v>RXP</v>
      </c>
    </row>
    <row r="4162" spans="48:53" hidden="1" x14ac:dyDescent="0.2">
      <c r="AV4162" s="115" t="str">
        <f t="shared" si="534"/>
        <v>RXPUNIVERSITY HOSPITAL OF NORTH DURHAM - RXPCP</v>
      </c>
      <c r="AW4162" s="126" t="s">
        <v>844</v>
      </c>
      <c r="AX4162" s="126" t="s">
        <v>10780</v>
      </c>
      <c r="AY4162" s="126" t="s">
        <v>844</v>
      </c>
      <c r="AZ4162" s="126" t="s">
        <v>6358</v>
      </c>
      <c r="BA4162" s="126" t="str">
        <f t="shared" si="535"/>
        <v>RXP</v>
      </c>
    </row>
    <row r="4163" spans="48:53" hidden="1" x14ac:dyDescent="0.2">
      <c r="AV4163" s="115" t="str">
        <f t="shared" si="534"/>
        <v>RXPWEARDALE COMMUNITY HOSPITAL</v>
      </c>
      <c r="AW4163" s="126" t="s">
        <v>8873</v>
      </c>
      <c r="AX4163" s="126" t="s">
        <v>9792</v>
      </c>
      <c r="AY4163" s="126" t="s">
        <v>8873</v>
      </c>
      <c r="AZ4163" s="126" t="s">
        <v>9792</v>
      </c>
      <c r="BA4163" s="126" t="str">
        <f t="shared" si="535"/>
        <v>RXP</v>
      </c>
    </row>
    <row r="4164" spans="48:53" hidden="1" x14ac:dyDescent="0.2">
      <c r="AV4164" s="115" t="str">
        <f t="shared" si="534"/>
        <v>RXQAMERSHAM HEALTH CENTRE</v>
      </c>
      <c r="AW4164" s="126" t="s">
        <v>845</v>
      </c>
      <c r="AX4164" s="126" t="s">
        <v>9793</v>
      </c>
      <c r="AY4164" s="126" t="s">
        <v>845</v>
      </c>
      <c r="AZ4164" s="126" t="s">
        <v>9793</v>
      </c>
      <c r="BA4164" s="126" t="str">
        <f t="shared" si="535"/>
        <v>RXQ</v>
      </c>
    </row>
    <row r="4165" spans="48:53" hidden="1" x14ac:dyDescent="0.2">
      <c r="AV4165" s="115" t="str">
        <f t="shared" si="534"/>
        <v>RXQAMERSHAM HOSPITAL</v>
      </c>
      <c r="AW4165" s="126" t="s">
        <v>846</v>
      </c>
      <c r="AX4165" s="126" t="s">
        <v>9794</v>
      </c>
      <c r="AY4165" s="126" t="s">
        <v>846</v>
      </c>
      <c r="AZ4165" s="126" t="s">
        <v>9794</v>
      </c>
      <c r="BA4165" s="126" t="str">
        <f t="shared" si="535"/>
        <v>RXQ</v>
      </c>
    </row>
    <row r="4166" spans="48:53" hidden="1" x14ac:dyDescent="0.2">
      <c r="AV4166" s="115" t="str">
        <f t="shared" si="534"/>
        <v>RXQAPPLEYARD</v>
      </c>
      <c r="AW4166" s="126" t="s">
        <v>847</v>
      </c>
      <c r="AX4166" s="126" t="s">
        <v>9795</v>
      </c>
      <c r="AY4166" s="126" t="s">
        <v>847</v>
      </c>
      <c r="AZ4166" s="126" t="s">
        <v>9795</v>
      </c>
      <c r="BA4166" s="126" t="str">
        <f t="shared" si="535"/>
        <v>RXQ</v>
      </c>
    </row>
    <row r="4167" spans="48:53" hidden="1" x14ac:dyDescent="0.2">
      <c r="AV4167" s="115" t="str">
        <f t="shared" si="534"/>
        <v>RXQAYSGARTH MEDICAL CENTRE</v>
      </c>
      <c r="AW4167" s="126" t="s">
        <v>848</v>
      </c>
      <c r="AX4167" s="126" t="s">
        <v>9796</v>
      </c>
      <c r="AY4167" s="126" t="s">
        <v>848</v>
      </c>
      <c r="AZ4167" s="126" t="s">
        <v>9796</v>
      </c>
      <c r="BA4167" s="126" t="str">
        <f t="shared" si="535"/>
        <v>RXQ</v>
      </c>
    </row>
    <row r="4168" spans="48:53" hidden="1" x14ac:dyDescent="0.2">
      <c r="AV4168" s="115" t="str">
        <f t="shared" si="534"/>
        <v>RXQBUCKINGHAM HOSPITAL</v>
      </c>
      <c r="AW4168" s="126" t="s">
        <v>8825</v>
      </c>
      <c r="AX4168" s="126" t="s">
        <v>9797</v>
      </c>
      <c r="AY4168" s="126" t="s">
        <v>8825</v>
      </c>
      <c r="AZ4168" s="126" t="s">
        <v>9797</v>
      </c>
      <c r="BA4168" s="126" t="str">
        <f t="shared" si="535"/>
        <v>RXQ</v>
      </c>
    </row>
    <row r="4169" spans="48:53" hidden="1" x14ac:dyDescent="0.2">
      <c r="AV4169" s="115" t="str">
        <f t="shared" si="534"/>
        <v>RXQFLORENCE NIGHTINGALE HOSPICE</v>
      </c>
      <c r="AW4169" s="126" t="s">
        <v>8826</v>
      </c>
      <c r="AX4169" s="126" t="s">
        <v>9798</v>
      </c>
      <c r="AY4169" s="126" t="s">
        <v>8826</v>
      </c>
      <c r="AZ4169" s="126" t="s">
        <v>9798</v>
      </c>
      <c r="BA4169" s="126" t="str">
        <f t="shared" si="535"/>
        <v>RXQ</v>
      </c>
    </row>
    <row r="4170" spans="48:53" hidden="1" x14ac:dyDescent="0.2">
      <c r="AV4170" s="115" t="str">
        <f t="shared" si="534"/>
        <v>RXQMARLOW HOSPITAL</v>
      </c>
      <c r="AW4170" s="126" t="s">
        <v>8827</v>
      </c>
      <c r="AX4170" s="126" t="s">
        <v>9799</v>
      </c>
      <c r="AY4170" s="126" t="s">
        <v>8827</v>
      </c>
      <c r="AZ4170" s="126" t="s">
        <v>9799</v>
      </c>
      <c r="BA4170" s="126" t="str">
        <f t="shared" si="535"/>
        <v>RXQ</v>
      </c>
    </row>
    <row r="4171" spans="48:53" hidden="1" x14ac:dyDescent="0.2">
      <c r="AV4171" s="115" t="str">
        <f t="shared" si="534"/>
        <v>RXQMILTON KEYNES GENERAL HOSPITAL</v>
      </c>
      <c r="AW4171" s="126" t="s">
        <v>354</v>
      </c>
      <c r="AX4171" s="126" t="s">
        <v>9800</v>
      </c>
      <c r="AY4171" s="126" t="s">
        <v>354</v>
      </c>
      <c r="AZ4171" s="126" t="s">
        <v>9800</v>
      </c>
      <c r="BA4171" s="126" t="str">
        <f t="shared" si="535"/>
        <v>RXQ</v>
      </c>
    </row>
    <row r="4172" spans="48:53" hidden="1" x14ac:dyDescent="0.2">
      <c r="AV4172" s="115" t="str">
        <f t="shared" si="534"/>
        <v>RXQNORTH END SURGERY</v>
      </c>
      <c r="AW4172" s="126" t="s">
        <v>355</v>
      </c>
      <c r="AX4172" s="126" t="s">
        <v>9801</v>
      </c>
      <c r="AY4172" s="126" t="s">
        <v>355</v>
      </c>
      <c r="AZ4172" s="126" t="s">
        <v>9801</v>
      </c>
      <c r="BA4172" s="126" t="str">
        <f t="shared" si="535"/>
        <v>RXQ</v>
      </c>
    </row>
    <row r="4173" spans="48:53" hidden="1" x14ac:dyDescent="0.2">
      <c r="AV4173" s="115" t="str">
        <f t="shared" si="534"/>
        <v>RXQSTOKE MANDEVILLE HOSPITAL</v>
      </c>
      <c r="AW4173" s="126" t="s">
        <v>356</v>
      </c>
      <c r="AX4173" s="126" t="s">
        <v>9802</v>
      </c>
      <c r="AY4173" s="126" t="s">
        <v>356</v>
      </c>
      <c r="AZ4173" s="126" t="s">
        <v>9802</v>
      </c>
      <c r="BA4173" s="126" t="str">
        <f t="shared" si="535"/>
        <v>RXQ</v>
      </c>
    </row>
    <row r="4174" spans="48:53" hidden="1" x14ac:dyDescent="0.2">
      <c r="AV4174" s="115" t="str">
        <f t="shared" si="534"/>
        <v>RXQTHAME HOSPITAL</v>
      </c>
      <c r="AW4174" s="126" t="s">
        <v>8828</v>
      </c>
      <c r="AX4174" s="126" t="s">
        <v>9803</v>
      </c>
      <c r="AY4174" s="126" t="s">
        <v>8828</v>
      </c>
      <c r="AZ4174" s="126" t="s">
        <v>9803</v>
      </c>
      <c r="BA4174" s="126" t="str">
        <f t="shared" si="535"/>
        <v>RXQ</v>
      </c>
    </row>
    <row r="4175" spans="48:53" hidden="1" x14ac:dyDescent="0.2">
      <c r="AV4175" s="115" t="str">
        <f t="shared" si="534"/>
        <v>RXQWYCOMBE HOSPITAL</v>
      </c>
      <c r="AW4175" s="126" t="s">
        <v>357</v>
      </c>
      <c r="AX4175" s="126" t="s">
        <v>9804</v>
      </c>
      <c r="AY4175" s="126" t="s">
        <v>357</v>
      </c>
      <c r="AZ4175" s="126" t="s">
        <v>9804</v>
      </c>
      <c r="BA4175" s="126" t="str">
        <f t="shared" si="535"/>
        <v>RXQ</v>
      </c>
    </row>
    <row r="4176" spans="48:53" hidden="1" x14ac:dyDescent="0.2">
      <c r="AV4176" s="115" t="str">
        <f t="shared" si="534"/>
        <v>RXRACCRINGTON VICTORIA HOSPITAL</v>
      </c>
      <c r="AW4176" s="126" t="s">
        <v>8787</v>
      </c>
      <c r="AX4176" s="126" t="s">
        <v>5340</v>
      </c>
      <c r="AY4176" s="126" t="s">
        <v>8787</v>
      </c>
      <c r="AZ4176" s="126" t="s">
        <v>5340</v>
      </c>
      <c r="BA4176" s="126" t="str">
        <f t="shared" si="535"/>
        <v>RXR</v>
      </c>
    </row>
    <row r="4177" spans="48:53" hidden="1" x14ac:dyDescent="0.2">
      <c r="AV4177" s="115" t="str">
        <f t="shared" si="534"/>
        <v>RXRBLACKBURN BIRTH CENTRE</v>
      </c>
      <c r="AW4177" s="126" t="s">
        <v>8788</v>
      </c>
      <c r="AX4177" s="126" t="s">
        <v>8789</v>
      </c>
      <c r="AY4177" s="126" t="s">
        <v>8788</v>
      </c>
      <c r="AZ4177" s="126" t="s">
        <v>8789</v>
      </c>
      <c r="BA4177" s="126" t="str">
        <f t="shared" si="535"/>
        <v>RXR</v>
      </c>
    </row>
    <row r="4178" spans="48:53" hidden="1" x14ac:dyDescent="0.2">
      <c r="AV4178" s="115" t="str">
        <f t="shared" si="534"/>
        <v>RXRBLACKBURN HOSPITALS - RXR01</v>
      </c>
      <c r="AW4178" s="126" t="s">
        <v>358</v>
      </c>
      <c r="AX4178" s="126" t="s">
        <v>10781</v>
      </c>
      <c r="AY4178" s="126" t="s">
        <v>358</v>
      </c>
      <c r="AZ4178" s="126" t="s">
        <v>9805</v>
      </c>
      <c r="BA4178" s="126" t="str">
        <f t="shared" si="535"/>
        <v>RXR</v>
      </c>
    </row>
    <row r="4179" spans="48:53" hidden="1" x14ac:dyDescent="0.2">
      <c r="AV4179" s="115" t="str">
        <f t="shared" si="534"/>
        <v>RXRBURNLEY GENERAL HOSPITAL - RXR10</v>
      </c>
      <c r="AW4179" s="126" t="s">
        <v>359</v>
      </c>
      <c r="AX4179" s="126" t="s">
        <v>10782</v>
      </c>
      <c r="AY4179" s="126" t="s">
        <v>359</v>
      </c>
      <c r="AZ4179" s="126" t="s">
        <v>5342</v>
      </c>
      <c r="BA4179" s="126" t="str">
        <f t="shared" si="535"/>
        <v>RXR</v>
      </c>
    </row>
    <row r="4180" spans="48:53" hidden="1" x14ac:dyDescent="0.2">
      <c r="AV4180" s="115" t="str">
        <f t="shared" si="534"/>
        <v>RXRBURNLEY HOSPITALS - RXR02</v>
      </c>
      <c r="AW4180" s="126" t="s">
        <v>978</v>
      </c>
      <c r="AX4180" s="126" t="s">
        <v>10783</v>
      </c>
      <c r="AY4180" s="126" t="s">
        <v>978</v>
      </c>
      <c r="AZ4180" s="126" t="s">
        <v>9806</v>
      </c>
      <c r="BA4180" s="126" t="str">
        <f t="shared" si="535"/>
        <v>RXR</v>
      </c>
    </row>
    <row r="4181" spans="48:53" hidden="1" x14ac:dyDescent="0.2">
      <c r="AV4181" s="115" t="str">
        <f t="shared" si="534"/>
        <v>RXRCLITHEROE COMMUNITY HOSPITAL</v>
      </c>
      <c r="AW4181" s="134" t="s">
        <v>9859</v>
      </c>
      <c r="AX4181" s="134" t="s">
        <v>9860</v>
      </c>
      <c r="AY4181" s="134" t="s">
        <v>9859</v>
      </c>
      <c r="AZ4181" s="134" t="s">
        <v>9860</v>
      </c>
      <c r="BA4181" s="126" t="str">
        <f t="shared" si="535"/>
        <v>RXR</v>
      </c>
    </row>
    <row r="4182" spans="48:53" hidden="1" x14ac:dyDescent="0.2">
      <c r="AV4182" s="115" t="str">
        <f t="shared" si="534"/>
        <v>RXRPENDLE COMMUNITY HOSPITAL - RXR50</v>
      </c>
      <c r="AW4182" s="126" t="s">
        <v>979</v>
      </c>
      <c r="AX4182" s="126" t="s">
        <v>10784</v>
      </c>
      <c r="AY4182" s="126" t="s">
        <v>979</v>
      </c>
      <c r="AZ4182" s="126" t="s">
        <v>9782</v>
      </c>
      <c r="BA4182" s="126" t="str">
        <f t="shared" si="535"/>
        <v>RXR</v>
      </c>
    </row>
    <row r="4183" spans="48:53" hidden="1" x14ac:dyDescent="0.2">
      <c r="AV4183" s="115" t="str">
        <f t="shared" si="534"/>
        <v>RXRROSSENDALE HOSPITAL - RXR40</v>
      </c>
      <c r="AW4183" s="126" t="s">
        <v>980</v>
      </c>
      <c r="AX4183" s="126" t="s">
        <v>10785</v>
      </c>
      <c r="AY4183" s="126" t="s">
        <v>980</v>
      </c>
      <c r="AZ4183" s="126" t="s">
        <v>5347</v>
      </c>
      <c r="BA4183" s="126" t="str">
        <f t="shared" si="535"/>
        <v>RXR</v>
      </c>
    </row>
    <row r="4184" spans="48:53" hidden="1" x14ac:dyDescent="0.2">
      <c r="AV4184" s="115" t="str">
        <f t="shared" si="534"/>
        <v>RXRROSSENDALE PRIMARY CARE CENTRE</v>
      </c>
      <c r="AW4184" s="126" t="s">
        <v>8790</v>
      </c>
      <c r="AX4184" s="126" t="s">
        <v>8791</v>
      </c>
      <c r="AY4184" s="126" t="s">
        <v>8790</v>
      </c>
      <c r="AZ4184" s="126" t="s">
        <v>8791</v>
      </c>
      <c r="BA4184" s="126" t="str">
        <f t="shared" si="535"/>
        <v>RXR</v>
      </c>
    </row>
    <row r="4185" spans="48:53" hidden="1" x14ac:dyDescent="0.2">
      <c r="AV4185" s="115" t="str">
        <f t="shared" si="534"/>
        <v>RXRROYAL BLACKBURN HOSPITAL - RXR20</v>
      </c>
      <c r="AW4185" s="126" t="s">
        <v>981</v>
      </c>
      <c r="AX4185" s="126" t="s">
        <v>10786</v>
      </c>
      <c r="AY4185" s="126" t="s">
        <v>981</v>
      </c>
      <c r="AZ4185" s="126" t="s">
        <v>5326</v>
      </c>
      <c r="BA4185" s="126" t="str">
        <f t="shared" si="535"/>
        <v>RXR</v>
      </c>
    </row>
    <row r="4186" spans="48:53" hidden="1" x14ac:dyDescent="0.2">
      <c r="AV4186" s="115" t="str">
        <f t="shared" si="534"/>
        <v>RXTARDENLEIGH</v>
      </c>
      <c r="AW4186" s="126" t="s">
        <v>1539</v>
      </c>
      <c r="AX4186" s="126" t="s">
        <v>1540</v>
      </c>
      <c r="AY4186" s="126" t="s">
        <v>1539</v>
      </c>
      <c r="AZ4186" s="126" t="s">
        <v>1540</v>
      </c>
      <c r="BA4186" s="126" t="str">
        <f t="shared" si="535"/>
        <v>RXT</v>
      </c>
    </row>
    <row r="4187" spans="48:53" hidden="1" x14ac:dyDescent="0.2">
      <c r="AV4187" s="115" t="str">
        <f t="shared" si="534"/>
        <v>RXTASHCROFT</v>
      </c>
      <c r="AW4187" s="126" t="s">
        <v>1541</v>
      </c>
      <c r="AX4187" s="126" t="s">
        <v>1542</v>
      </c>
      <c r="AY4187" s="126" t="s">
        <v>1541</v>
      </c>
      <c r="AZ4187" s="126" t="s">
        <v>1542</v>
      </c>
      <c r="BA4187" s="126" t="str">
        <f t="shared" si="535"/>
        <v>RXT</v>
      </c>
    </row>
    <row r="4188" spans="48:53" hidden="1" x14ac:dyDescent="0.2">
      <c r="AV4188" s="115" t="str">
        <f t="shared" si="534"/>
        <v>RXTCHELMSLEY WOOD OPS CWOA</v>
      </c>
      <c r="AW4188" s="126" t="s">
        <v>1648</v>
      </c>
      <c r="AX4188" s="126" t="s">
        <v>1649</v>
      </c>
      <c r="AY4188" s="126" t="s">
        <v>1648</v>
      </c>
      <c r="AZ4188" s="126" t="s">
        <v>1649</v>
      </c>
      <c r="BA4188" s="126" t="str">
        <f t="shared" si="535"/>
        <v>RXT</v>
      </c>
    </row>
    <row r="4189" spans="48:53" hidden="1" x14ac:dyDescent="0.2">
      <c r="AV4189" s="115" t="str">
        <f t="shared" si="534"/>
        <v>RXTDAN MOONEY HOUSE</v>
      </c>
      <c r="AW4189" s="126" t="s">
        <v>8198</v>
      </c>
      <c r="AX4189" s="126" t="s">
        <v>9807</v>
      </c>
      <c r="AY4189" s="126" t="s">
        <v>8198</v>
      </c>
      <c r="AZ4189" s="126" t="s">
        <v>9807</v>
      </c>
      <c r="BA4189" s="126" t="str">
        <f t="shared" si="535"/>
        <v>RXT</v>
      </c>
    </row>
    <row r="4190" spans="48:53" hidden="1" x14ac:dyDescent="0.2">
      <c r="AV4190" s="115" t="str">
        <f t="shared" si="534"/>
        <v>RXTDAVID BROMLEY</v>
      </c>
      <c r="AW4190" s="126" t="s">
        <v>8186</v>
      </c>
      <c r="AX4190" s="126" t="s">
        <v>9808</v>
      </c>
      <c r="AY4190" s="126" t="s">
        <v>8186</v>
      </c>
      <c r="AZ4190" s="126" t="s">
        <v>9808</v>
      </c>
      <c r="BA4190" s="126" t="str">
        <f t="shared" si="535"/>
        <v>RXT</v>
      </c>
    </row>
    <row r="4191" spans="48:53" hidden="1" x14ac:dyDescent="0.2">
      <c r="AV4191" s="115" t="str">
        <f t="shared" si="534"/>
        <v>RXTEATING DISORDERS, THE BARBERRY</v>
      </c>
      <c r="AW4191" s="126" t="s">
        <v>1592</v>
      </c>
      <c r="AX4191" s="126" t="s">
        <v>1593</v>
      </c>
      <c r="AY4191" s="126" t="s">
        <v>1592</v>
      </c>
      <c r="AZ4191" s="126" t="s">
        <v>1593</v>
      </c>
      <c r="BA4191" s="126" t="str">
        <f t="shared" si="535"/>
        <v>RXT</v>
      </c>
    </row>
    <row r="4192" spans="48:53" hidden="1" x14ac:dyDescent="0.2">
      <c r="AV4192" s="115" t="str">
        <f t="shared" si="534"/>
        <v>RXTEDEN UNIT</v>
      </c>
      <c r="AW4192" s="126" t="s">
        <v>1574</v>
      </c>
      <c r="AX4192" s="126" t="s">
        <v>1575</v>
      </c>
      <c r="AY4192" s="126" t="s">
        <v>1574</v>
      </c>
      <c r="AZ4192" s="126" t="s">
        <v>1575</v>
      </c>
      <c r="BA4192" s="126" t="str">
        <f t="shared" si="535"/>
        <v>RXT</v>
      </c>
    </row>
    <row r="4193" spans="48:53" hidden="1" x14ac:dyDescent="0.2">
      <c r="AV4193" s="115" t="str">
        <f t="shared" si="534"/>
        <v>RXTEDENDALE/HILLDALE</v>
      </c>
      <c r="AW4193" s="126" t="s">
        <v>1543</v>
      </c>
      <c r="AX4193" s="126" t="s">
        <v>1544</v>
      </c>
      <c r="AY4193" s="126" t="s">
        <v>1543</v>
      </c>
      <c r="AZ4193" s="126" t="s">
        <v>1544</v>
      </c>
      <c r="BA4193" s="126" t="str">
        <f t="shared" si="535"/>
        <v>RXT</v>
      </c>
    </row>
    <row r="4194" spans="48:53" hidden="1" x14ac:dyDescent="0.2">
      <c r="AV4194" s="115" t="str">
        <f t="shared" si="534"/>
        <v>RXTEDGBASTON OPS EBOA</v>
      </c>
      <c r="AW4194" s="126" t="s">
        <v>1628</v>
      </c>
      <c r="AX4194" s="126" t="s">
        <v>1629</v>
      </c>
      <c r="AY4194" s="126" t="s">
        <v>1628</v>
      </c>
      <c r="AZ4194" s="126" t="s">
        <v>1629</v>
      </c>
      <c r="BA4194" s="126" t="str">
        <f t="shared" si="535"/>
        <v>RXT</v>
      </c>
    </row>
    <row r="4195" spans="48:53" hidden="1" x14ac:dyDescent="0.2">
      <c r="AV4195" s="115" t="str">
        <f t="shared" si="534"/>
        <v>RXTENDEAVOUR COURT</v>
      </c>
      <c r="AW4195" s="126" t="s">
        <v>8187</v>
      </c>
      <c r="AX4195" s="126" t="s">
        <v>9809</v>
      </c>
      <c r="AY4195" s="126" t="s">
        <v>8187</v>
      </c>
      <c r="AZ4195" s="126" t="s">
        <v>9809</v>
      </c>
      <c r="BA4195" s="126" t="str">
        <f t="shared" si="535"/>
        <v>RXT</v>
      </c>
    </row>
    <row r="4196" spans="48:53" hidden="1" x14ac:dyDescent="0.2">
      <c r="AV4196" s="115" t="str">
        <f t="shared" si="534"/>
        <v>RXTENDEAVOUR HOUSE</v>
      </c>
      <c r="AW4196" s="126" t="s">
        <v>8188</v>
      </c>
      <c r="AX4196" s="126" t="s">
        <v>9810</v>
      </c>
      <c r="AY4196" s="126" t="s">
        <v>8188</v>
      </c>
      <c r="AZ4196" s="126" t="s">
        <v>9810</v>
      </c>
      <c r="BA4196" s="126" t="str">
        <f t="shared" si="535"/>
        <v>RXT</v>
      </c>
    </row>
    <row r="4197" spans="48:53" hidden="1" x14ac:dyDescent="0.2">
      <c r="AV4197" s="115" t="str">
        <f t="shared" si="534"/>
        <v>RXTERDINGTON OPS EDOA</v>
      </c>
      <c r="AW4197" s="126" t="s">
        <v>1638</v>
      </c>
      <c r="AX4197" s="126" t="s">
        <v>1639</v>
      </c>
      <c r="AY4197" s="126" t="s">
        <v>1638</v>
      </c>
      <c r="AZ4197" s="126" t="s">
        <v>1639</v>
      </c>
      <c r="BA4197" s="126" t="str">
        <f t="shared" si="535"/>
        <v>RXT</v>
      </c>
    </row>
    <row r="4198" spans="48:53" hidden="1" x14ac:dyDescent="0.2">
      <c r="AV4198" s="115" t="str">
        <f t="shared" si="534"/>
        <v>RXTEXPRESS SIGNS</v>
      </c>
      <c r="AW4198" s="126" t="s">
        <v>1545</v>
      </c>
      <c r="AX4198" s="126" t="s">
        <v>1546</v>
      </c>
      <c r="AY4198" s="126" t="s">
        <v>1545</v>
      </c>
      <c r="AZ4198" s="126" t="s">
        <v>1546</v>
      </c>
      <c r="BA4198" s="126" t="str">
        <f t="shared" si="535"/>
        <v>RXT</v>
      </c>
    </row>
    <row r="4199" spans="48:53" hidden="1" x14ac:dyDescent="0.2">
      <c r="AV4199" s="115" t="str">
        <f t="shared" si="534"/>
        <v>RXTFORMER WOMENS HOSPITAL</v>
      </c>
      <c r="AW4199" s="126" t="s">
        <v>1547</v>
      </c>
      <c r="AX4199" s="126" t="s">
        <v>1548</v>
      </c>
      <c r="AY4199" s="126" t="s">
        <v>1547</v>
      </c>
      <c r="AZ4199" s="126" t="s">
        <v>1548</v>
      </c>
      <c r="BA4199" s="126" t="str">
        <f t="shared" si="535"/>
        <v>RXT</v>
      </c>
    </row>
    <row r="4200" spans="48:53" hidden="1" x14ac:dyDescent="0.2">
      <c r="AV4200" s="115" t="str">
        <f t="shared" si="534"/>
        <v>RXTFORWARD HOUSE</v>
      </c>
      <c r="AW4200" s="126" t="s">
        <v>8189</v>
      </c>
      <c r="AX4200" s="126" t="s">
        <v>9811</v>
      </c>
      <c r="AY4200" s="126" t="s">
        <v>8189</v>
      </c>
      <c r="AZ4200" s="126" t="s">
        <v>9811</v>
      </c>
      <c r="BA4200" s="126" t="str">
        <f t="shared" si="535"/>
        <v>RXT</v>
      </c>
    </row>
    <row r="4201" spans="48:53" hidden="1" x14ac:dyDescent="0.2">
      <c r="AV4201" s="115" t="str">
        <f t="shared" si="534"/>
        <v>RXTFRANTZ FANON</v>
      </c>
      <c r="AW4201" s="126" t="s">
        <v>1549</v>
      </c>
      <c r="AX4201" s="126" t="s">
        <v>1550</v>
      </c>
      <c r="AY4201" s="126" t="s">
        <v>1549</v>
      </c>
      <c r="AZ4201" s="126" t="s">
        <v>1550</v>
      </c>
      <c r="BA4201" s="126" t="str">
        <f t="shared" si="535"/>
        <v>RXT</v>
      </c>
    </row>
    <row r="4202" spans="48:53" hidden="1" x14ac:dyDescent="0.2">
      <c r="AV4202" s="115" t="str">
        <f t="shared" si="534"/>
        <v>RXTGENERAL OPS GNOA</v>
      </c>
      <c r="AW4202" s="126" t="s">
        <v>1646</v>
      </c>
      <c r="AX4202" s="126" t="s">
        <v>1647</v>
      </c>
      <c r="AY4202" s="126" t="s">
        <v>1646</v>
      </c>
      <c r="AZ4202" s="126" t="s">
        <v>1647</v>
      </c>
      <c r="BA4202" s="126" t="str">
        <f t="shared" si="535"/>
        <v>RXT</v>
      </c>
    </row>
    <row r="4203" spans="48:53" hidden="1" x14ac:dyDescent="0.2">
      <c r="AV4203" s="115" t="str">
        <f t="shared" si="534"/>
        <v>RXTGROVE AVENUE</v>
      </c>
      <c r="AW4203" s="126" t="s">
        <v>8190</v>
      </c>
      <c r="AX4203" s="126" t="s">
        <v>9812</v>
      </c>
      <c r="AY4203" s="126" t="s">
        <v>8190</v>
      </c>
      <c r="AZ4203" s="126" t="s">
        <v>9812</v>
      </c>
      <c r="BA4203" s="126" t="str">
        <f t="shared" si="535"/>
        <v>RXT</v>
      </c>
    </row>
    <row r="4204" spans="48:53" hidden="1" x14ac:dyDescent="0.2">
      <c r="AV4204" s="115" t="str">
        <f t="shared" si="534"/>
        <v>RXTHALL GREEN OPS HGOA</v>
      </c>
      <c r="AW4204" s="126" t="s">
        <v>1632</v>
      </c>
      <c r="AX4204" s="126" t="s">
        <v>1633</v>
      </c>
      <c r="AY4204" s="126" t="s">
        <v>1632</v>
      </c>
      <c r="AZ4204" s="126" t="s">
        <v>1633</v>
      </c>
      <c r="BA4204" s="126" t="str">
        <f t="shared" si="535"/>
        <v>RXT</v>
      </c>
    </row>
    <row r="4205" spans="48:53" hidden="1" x14ac:dyDescent="0.2">
      <c r="AV4205" s="115" t="str">
        <f t="shared" si="534"/>
        <v>RXTHERTFORD HOUSE</v>
      </c>
      <c r="AW4205" s="126" t="s">
        <v>8191</v>
      </c>
      <c r="AX4205" s="126" t="s">
        <v>9813</v>
      </c>
      <c r="AY4205" s="126" t="s">
        <v>8191</v>
      </c>
      <c r="AZ4205" s="126" t="s">
        <v>9813</v>
      </c>
      <c r="BA4205" s="126" t="str">
        <f t="shared" si="535"/>
        <v>RXT</v>
      </c>
    </row>
    <row r="4206" spans="48:53" hidden="1" x14ac:dyDescent="0.2">
      <c r="AV4206" s="115" t="str">
        <f t="shared" si="534"/>
        <v>RXTHIGHCROFT HOSPITAL</v>
      </c>
      <c r="AW4206" s="126" t="s">
        <v>1551</v>
      </c>
      <c r="AX4206" s="126" t="s">
        <v>1552</v>
      </c>
      <c r="AY4206" s="126" t="s">
        <v>1551</v>
      </c>
      <c r="AZ4206" s="126" t="s">
        <v>1552</v>
      </c>
      <c r="BA4206" s="126" t="str">
        <f t="shared" si="535"/>
        <v>RXT</v>
      </c>
    </row>
    <row r="4207" spans="48:53" hidden="1" x14ac:dyDescent="0.2">
      <c r="AV4207" s="115" t="str">
        <f t="shared" si="534"/>
        <v>RXTHILLIS LODGE</v>
      </c>
      <c r="AW4207" s="126" t="s">
        <v>8192</v>
      </c>
      <c r="AX4207" s="126" t="s">
        <v>9814</v>
      </c>
      <c r="AY4207" s="126" t="s">
        <v>8192</v>
      </c>
      <c r="AZ4207" s="126" t="s">
        <v>9814</v>
      </c>
      <c r="BA4207" s="126" t="str">
        <f t="shared" si="535"/>
        <v>RXT</v>
      </c>
    </row>
    <row r="4208" spans="48:53" hidden="1" x14ac:dyDescent="0.2">
      <c r="AV4208" s="115" t="str">
        <f t="shared" si="534"/>
        <v>RXTHODGE HILL OPS HHOA</v>
      </c>
      <c r="AW4208" s="126" t="s">
        <v>1640</v>
      </c>
      <c r="AX4208" s="126" t="s">
        <v>1641</v>
      </c>
      <c r="AY4208" s="126" t="s">
        <v>1640</v>
      </c>
      <c r="AZ4208" s="126" t="s">
        <v>1641</v>
      </c>
      <c r="BA4208" s="126" t="str">
        <f t="shared" si="535"/>
        <v>RXT</v>
      </c>
    </row>
    <row r="4209" spans="48:53" hidden="1" x14ac:dyDescent="0.2">
      <c r="AV4209" s="115" t="str">
        <f t="shared" si="534"/>
        <v>RXTHOLLYHILL</v>
      </c>
      <c r="AW4209" s="126" t="s">
        <v>1553</v>
      </c>
      <c r="AX4209" s="126" t="s">
        <v>1554</v>
      </c>
      <c r="AY4209" s="126" t="s">
        <v>1553</v>
      </c>
      <c r="AZ4209" s="126" t="s">
        <v>1554</v>
      </c>
      <c r="BA4209" s="126" t="str">
        <f t="shared" si="535"/>
        <v>RXT</v>
      </c>
    </row>
    <row r="4210" spans="48:53" hidden="1" x14ac:dyDescent="0.2">
      <c r="AV4210" s="115" t="str">
        <f t="shared" si="534"/>
        <v>RXTHONEYBOURNE</v>
      </c>
      <c r="AW4210" s="126" t="s">
        <v>1555</v>
      </c>
      <c r="AX4210" s="126" t="s">
        <v>1556</v>
      </c>
      <c r="AY4210" s="126" t="s">
        <v>1555</v>
      </c>
      <c r="AZ4210" s="126" t="s">
        <v>1556</v>
      </c>
      <c r="BA4210" s="126" t="str">
        <f t="shared" si="535"/>
        <v>RXT</v>
      </c>
    </row>
    <row r="4211" spans="48:53" hidden="1" x14ac:dyDescent="0.2">
      <c r="AV4211" s="115" t="str">
        <f t="shared" si="534"/>
        <v>RXTJOHN BLACK DAY HOSPITAL</v>
      </c>
      <c r="AW4211" s="126" t="s">
        <v>1557</v>
      </c>
      <c r="AX4211" s="126" t="s">
        <v>1558</v>
      </c>
      <c r="AY4211" s="126" t="s">
        <v>1557</v>
      </c>
      <c r="AZ4211" s="126" t="s">
        <v>1558</v>
      </c>
      <c r="BA4211" s="126" t="str">
        <f t="shared" si="535"/>
        <v>RXT</v>
      </c>
    </row>
    <row r="4212" spans="48:53" hidden="1" x14ac:dyDescent="0.2">
      <c r="AV4212" s="115" t="str">
        <f t="shared" si="534"/>
        <v>RXTJUNIPER CENTRE</v>
      </c>
      <c r="AW4212" s="126" t="s">
        <v>8202</v>
      </c>
      <c r="AX4212" s="126" t="s">
        <v>9815</v>
      </c>
      <c r="AY4212" s="126" t="s">
        <v>8202</v>
      </c>
      <c r="AZ4212" s="126" t="s">
        <v>9815</v>
      </c>
      <c r="BA4212" s="126" t="str">
        <f t="shared" si="535"/>
        <v>RXT</v>
      </c>
    </row>
    <row r="4213" spans="48:53" hidden="1" x14ac:dyDescent="0.2">
      <c r="AV4213" s="115" t="str">
        <f t="shared" si="534"/>
        <v>RXTJUNIPER INPATIENT JNIP POST 1</v>
      </c>
      <c r="AW4213" s="126" t="s">
        <v>1652</v>
      </c>
      <c r="AX4213" s="126" t="s">
        <v>1653</v>
      </c>
      <c r="AY4213" s="126" t="s">
        <v>1652</v>
      </c>
      <c r="AZ4213" s="126" t="s">
        <v>1653</v>
      </c>
      <c r="BA4213" s="126" t="str">
        <f t="shared" si="535"/>
        <v>RXT</v>
      </c>
    </row>
    <row r="4214" spans="48:53" hidden="1" x14ac:dyDescent="0.2">
      <c r="AV4214" s="115" t="str">
        <f t="shared" si="534"/>
        <v>RXTKNOWLE OPS KLOA</v>
      </c>
      <c r="AW4214" s="126" t="s">
        <v>1650</v>
      </c>
      <c r="AX4214" s="126" t="s">
        <v>1651</v>
      </c>
      <c r="AY4214" s="126" t="s">
        <v>1650</v>
      </c>
      <c r="AZ4214" s="126" t="s">
        <v>1651</v>
      </c>
      <c r="BA4214" s="126" t="str">
        <f t="shared" si="535"/>
        <v>RXT</v>
      </c>
    </row>
    <row r="4215" spans="48:53" hidden="1" x14ac:dyDescent="0.2">
      <c r="AV4215" s="115" t="str">
        <f t="shared" si="534"/>
        <v>RXTLADYWOOD OPS LDOA</v>
      </c>
      <c r="AW4215" s="126" t="s">
        <v>1624</v>
      </c>
      <c r="AX4215" s="126" t="s">
        <v>1625</v>
      </c>
      <c r="AY4215" s="126" t="s">
        <v>1624</v>
      </c>
      <c r="AZ4215" s="126" t="s">
        <v>1625</v>
      </c>
      <c r="BA4215" s="126" t="str">
        <f t="shared" si="535"/>
        <v>RXT</v>
      </c>
    </row>
    <row r="4216" spans="48:53" hidden="1" x14ac:dyDescent="0.2">
      <c r="AV4216" s="115" t="str">
        <f t="shared" si="534"/>
        <v>RXTLITTLE BROMWICH</v>
      </c>
      <c r="AW4216" s="126" t="s">
        <v>1559</v>
      </c>
      <c r="AX4216" s="126" t="s">
        <v>1560</v>
      </c>
      <c r="AY4216" s="126" t="s">
        <v>1559</v>
      </c>
      <c r="AZ4216" s="126" t="s">
        <v>1560</v>
      </c>
      <c r="BA4216" s="126" t="str">
        <f t="shared" si="535"/>
        <v>RXT</v>
      </c>
    </row>
    <row r="4217" spans="48:53" hidden="1" x14ac:dyDescent="0.2">
      <c r="AV4217" s="115" t="str">
        <f t="shared" si="534"/>
        <v>RXTLYNDON OPS LYOA</v>
      </c>
      <c r="AW4217" s="126" t="s">
        <v>1644</v>
      </c>
      <c r="AX4217" s="126" t="s">
        <v>1645</v>
      </c>
      <c r="AY4217" s="126" t="s">
        <v>1644</v>
      </c>
      <c r="AZ4217" s="126" t="s">
        <v>1645</v>
      </c>
      <c r="BA4217" s="126" t="str">
        <f t="shared" si="535"/>
        <v>RXT</v>
      </c>
    </row>
    <row r="4218" spans="48:53" hidden="1" x14ac:dyDescent="0.2">
      <c r="AV4218" s="115" t="str">
        <f t="shared" si="534"/>
        <v>RXTMARY SEACOLE HOUSE</v>
      </c>
      <c r="AW4218" s="126" t="s">
        <v>8193</v>
      </c>
      <c r="AX4218" s="126" t="s">
        <v>9816</v>
      </c>
      <c r="AY4218" s="126" t="s">
        <v>8193</v>
      </c>
      <c r="AZ4218" s="126" t="s">
        <v>9816</v>
      </c>
      <c r="BA4218" s="126" t="str">
        <f t="shared" si="535"/>
        <v>RXT</v>
      </c>
    </row>
    <row r="4219" spans="48:53" hidden="1" x14ac:dyDescent="0.2">
      <c r="AV4219" s="115" t="str">
        <f t="shared" si="534"/>
        <v>RXTMOTHER AND BABY UNIT</v>
      </c>
      <c r="AW4219" s="126" t="s">
        <v>1594</v>
      </c>
      <c r="AX4219" s="126" t="s">
        <v>1595</v>
      </c>
      <c r="AY4219" s="126" t="s">
        <v>1594</v>
      </c>
      <c r="AZ4219" s="126" t="s">
        <v>1595</v>
      </c>
      <c r="BA4219" s="126" t="str">
        <f t="shared" si="535"/>
        <v>RXT</v>
      </c>
    </row>
    <row r="4220" spans="48:53" hidden="1" x14ac:dyDescent="0.2">
      <c r="AV4220" s="115" t="str">
        <f t="shared" ref="AV4220:AV4283" si="536">CONCATENATE(LEFT(AW4220, 3),AX4220)</f>
        <v>RXTNEWBRIDGE HOUSE</v>
      </c>
      <c r="AW4220" s="126" t="s">
        <v>8194</v>
      </c>
      <c r="AX4220" s="126" t="s">
        <v>9817</v>
      </c>
      <c r="AY4220" s="126" t="s">
        <v>8194</v>
      </c>
      <c r="AZ4220" s="126" t="s">
        <v>9817</v>
      </c>
      <c r="BA4220" s="126" t="str">
        <f t="shared" ref="BA4220:BA4283" si="537">LEFT(AY4220,3)</f>
        <v>RXT</v>
      </c>
    </row>
    <row r="4221" spans="48:53" hidden="1" x14ac:dyDescent="0.2">
      <c r="AV4221" s="115" t="str">
        <f t="shared" si="536"/>
        <v>RXTNORTHCROFT HOSPITAL</v>
      </c>
      <c r="AW4221" s="126" t="s">
        <v>1561</v>
      </c>
      <c r="AX4221" s="126" t="s">
        <v>1562</v>
      </c>
      <c r="AY4221" s="126" t="s">
        <v>1561</v>
      </c>
      <c r="AZ4221" s="126" t="s">
        <v>1562</v>
      </c>
      <c r="BA4221" s="126" t="str">
        <f t="shared" si="537"/>
        <v>RXT</v>
      </c>
    </row>
    <row r="4222" spans="48:53" hidden="1" x14ac:dyDescent="0.2">
      <c r="AV4222" s="115" t="str">
        <f t="shared" si="536"/>
        <v>RXTNORTHFIELD OPS NFOA</v>
      </c>
      <c r="AW4222" s="126" t="s">
        <v>1630</v>
      </c>
      <c r="AX4222" s="126" t="s">
        <v>1631</v>
      </c>
      <c r="AY4222" s="126" t="s">
        <v>1630</v>
      </c>
      <c r="AZ4222" s="126" t="s">
        <v>1631</v>
      </c>
      <c r="BA4222" s="126" t="str">
        <f t="shared" si="537"/>
        <v>RXT</v>
      </c>
    </row>
    <row r="4223" spans="48:53" hidden="1" x14ac:dyDescent="0.2">
      <c r="AV4223" s="115" t="str">
        <f t="shared" si="536"/>
        <v>RXTNP BEN EIS NEEI</v>
      </c>
      <c r="AW4223" s="126" t="s">
        <v>1614</v>
      </c>
      <c r="AX4223" s="126" t="s">
        <v>1615</v>
      </c>
      <c r="AY4223" s="126" t="s">
        <v>1614</v>
      </c>
      <c r="AZ4223" s="126" t="s">
        <v>1615</v>
      </c>
      <c r="BA4223" s="126" t="str">
        <f t="shared" si="537"/>
        <v>RXT</v>
      </c>
    </row>
    <row r="4224" spans="48:53" hidden="1" x14ac:dyDescent="0.2">
      <c r="AV4224" s="115" t="str">
        <f t="shared" si="536"/>
        <v>RXTNP HANDSWORTH AOR HDAR</v>
      </c>
      <c r="AW4224" s="126" t="s">
        <v>1598</v>
      </c>
      <c r="AX4224" s="126" t="s">
        <v>1599</v>
      </c>
      <c r="AY4224" s="126" t="s">
        <v>1598</v>
      </c>
      <c r="AZ4224" s="126" t="s">
        <v>1599</v>
      </c>
      <c r="BA4224" s="126" t="str">
        <f t="shared" si="537"/>
        <v>RXT</v>
      </c>
    </row>
    <row r="4225" spans="48:53" hidden="1" x14ac:dyDescent="0.2">
      <c r="AV4225" s="115" t="str">
        <f t="shared" si="536"/>
        <v>RXTNP HOB EAST EIS HEEI</v>
      </c>
      <c r="AW4225" s="126" t="s">
        <v>1618</v>
      </c>
      <c r="AX4225" s="126" t="s">
        <v>1619</v>
      </c>
      <c r="AY4225" s="126" t="s">
        <v>1618</v>
      </c>
      <c r="AZ4225" s="126" t="s">
        <v>1619</v>
      </c>
      <c r="BA4225" s="126" t="str">
        <f t="shared" si="537"/>
        <v>RXT</v>
      </c>
    </row>
    <row r="4226" spans="48:53" hidden="1" x14ac:dyDescent="0.2">
      <c r="AV4226" s="115" t="str">
        <f t="shared" si="536"/>
        <v>RXTNP HOB WEST EIS HWEI</v>
      </c>
      <c r="AW4226" s="126" t="s">
        <v>1616</v>
      </c>
      <c r="AX4226" s="126" t="s">
        <v>1617</v>
      </c>
      <c r="AY4226" s="126" t="s">
        <v>1616</v>
      </c>
      <c r="AZ4226" s="126" t="s">
        <v>1617</v>
      </c>
      <c r="BA4226" s="126" t="str">
        <f t="shared" si="537"/>
        <v>RXT</v>
      </c>
    </row>
    <row r="4227" spans="48:53" hidden="1" x14ac:dyDescent="0.2">
      <c r="AV4227" s="115" t="str">
        <f t="shared" si="536"/>
        <v>RXTNP KINGSTANDING AOR KGAR</v>
      </c>
      <c r="AW4227" s="126" t="s">
        <v>1596</v>
      </c>
      <c r="AX4227" s="126" t="s">
        <v>1597</v>
      </c>
      <c r="AY4227" s="126" t="s">
        <v>1596</v>
      </c>
      <c r="AZ4227" s="126" t="s">
        <v>1597</v>
      </c>
      <c r="BA4227" s="126" t="str">
        <f t="shared" si="537"/>
        <v>RXT</v>
      </c>
    </row>
    <row r="4228" spans="48:53" hidden="1" x14ac:dyDescent="0.2">
      <c r="AV4228" s="115" t="str">
        <f t="shared" si="536"/>
        <v>RXTNP LADYWOOD AOR LDAR</v>
      </c>
      <c r="AW4228" s="126" t="s">
        <v>1600</v>
      </c>
      <c r="AX4228" s="126" t="s">
        <v>1601</v>
      </c>
      <c r="AY4228" s="126" t="s">
        <v>1600</v>
      </c>
      <c r="AZ4228" s="126" t="s">
        <v>1601</v>
      </c>
      <c r="BA4228" s="126" t="str">
        <f t="shared" si="537"/>
        <v>RXT</v>
      </c>
    </row>
    <row r="4229" spans="48:53" hidden="1" x14ac:dyDescent="0.2">
      <c r="AV4229" s="115" t="str">
        <f t="shared" si="536"/>
        <v>RXTNP NECHELLS AOR NCAR</v>
      </c>
      <c r="AW4229" s="126" t="s">
        <v>1602</v>
      </c>
      <c r="AX4229" s="126" t="s">
        <v>1603</v>
      </c>
      <c r="AY4229" s="126" t="s">
        <v>1602</v>
      </c>
      <c r="AZ4229" s="126" t="s">
        <v>1603</v>
      </c>
      <c r="BA4229" s="126" t="str">
        <f t="shared" si="537"/>
        <v>RXT</v>
      </c>
    </row>
    <row r="4230" spans="48:53" hidden="1" x14ac:dyDescent="0.2">
      <c r="AV4230" s="115" t="str">
        <f t="shared" si="536"/>
        <v>RXTNP SOLIHULL AOR SLAR</v>
      </c>
      <c r="AW4230" s="126" t="s">
        <v>1610</v>
      </c>
      <c r="AX4230" s="126" t="s">
        <v>1611</v>
      </c>
      <c r="AY4230" s="126" t="s">
        <v>1610</v>
      </c>
      <c r="AZ4230" s="126" t="s">
        <v>1611</v>
      </c>
      <c r="BA4230" s="126" t="str">
        <f t="shared" si="537"/>
        <v>RXT</v>
      </c>
    </row>
    <row r="4231" spans="48:53" hidden="1" x14ac:dyDescent="0.2">
      <c r="AV4231" s="115" t="str">
        <f t="shared" si="536"/>
        <v>RXTNP SOLIHULL EIS SLEI</v>
      </c>
      <c r="AW4231" s="126" t="s">
        <v>1620</v>
      </c>
      <c r="AX4231" s="126" t="s">
        <v>1621</v>
      </c>
      <c r="AY4231" s="126" t="s">
        <v>1620</v>
      </c>
      <c r="AZ4231" s="126" t="s">
        <v>1621</v>
      </c>
      <c r="BA4231" s="126" t="str">
        <f t="shared" si="537"/>
        <v>RXT</v>
      </c>
    </row>
    <row r="4232" spans="48:53" hidden="1" x14ac:dyDescent="0.2">
      <c r="AV4232" s="115" t="str">
        <f t="shared" si="536"/>
        <v>RXTNP SOUTH AOR AHAR</v>
      </c>
      <c r="AW4232" s="126" t="s">
        <v>1606</v>
      </c>
      <c r="AX4232" s="126" t="s">
        <v>1607</v>
      </c>
      <c r="AY4232" s="126" t="s">
        <v>1606</v>
      </c>
      <c r="AZ4232" s="126" t="s">
        <v>1607</v>
      </c>
      <c r="BA4232" s="126" t="str">
        <f t="shared" si="537"/>
        <v>RXT</v>
      </c>
    </row>
    <row r="4233" spans="48:53" hidden="1" x14ac:dyDescent="0.2">
      <c r="AV4233" s="115" t="str">
        <f t="shared" si="536"/>
        <v>RXTNP SOUTH EIS STEI</v>
      </c>
      <c r="AW4233" s="126" t="s">
        <v>1612</v>
      </c>
      <c r="AX4233" s="126" t="s">
        <v>1613</v>
      </c>
      <c r="AY4233" s="126" t="s">
        <v>1612</v>
      </c>
      <c r="AZ4233" s="126" t="s">
        <v>1613</v>
      </c>
      <c r="BA4233" s="126" t="str">
        <f t="shared" si="537"/>
        <v>RXT</v>
      </c>
    </row>
    <row r="4234" spans="48:53" hidden="1" x14ac:dyDescent="0.2">
      <c r="AV4234" s="115" t="str">
        <f t="shared" si="536"/>
        <v>RXTNP SPARKBROOK AOR SKAR</v>
      </c>
      <c r="AW4234" s="126" t="s">
        <v>1604</v>
      </c>
      <c r="AX4234" s="126" t="s">
        <v>1605</v>
      </c>
      <c r="AY4234" s="126" t="s">
        <v>1604</v>
      </c>
      <c r="AZ4234" s="126" t="s">
        <v>1605</v>
      </c>
      <c r="BA4234" s="126" t="str">
        <f t="shared" si="537"/>
        <v>RXT</v>
      </c>
    </row>
    <row r="4235" spans="48:53" hidden="1" x14ac:dyDescent="0.2">
      <c r="AV4235" s="115" t="str">
        <f t="shared" si="536"/>
        <v>RXTNP YARDLEY AOR YDAR</v>
      </c>
      <c r="AW4235" s="126" t="s">
        <v>1608</v>
      </c>
      <c r="AX4235" s="126" t="s">
        <v>1609</v>
      </c>
      <c r="AY4235" s="126" t="s">
        <v>1608</v>
      </c>
      <c r="AZ4235" s="126" t="s">
        <v>1609</v>
      </c>
      <c r="BA4235" s="126" t="str">
        <f t="shared" si="537"/>
        <v>RXT</v>
      </c>
    </row>
    <row r="4236" spans="48:53" hidden="1" x14ac:dyDescent="0.2">
      <c r="AV4236" s="115" t="str">
        <f t="shared" si="536"/>
        <v>RXTPERRY BARR OPS PBOA</v>
      </c>
      <c r="AW4236" s="126" t="s">
        <v>1622</v>
      </c>
      <c r="AX4236" s="126" t="s">
        <v>1623</v>
      </c>
      <c r="AY4236" s="126" t="s">
        <v>1622</v>
      </c>
      <c r="AZ4236" s="126" t="s">
        <v>1623</v>
      </c>
      <c r="BA4236" s="126" t="str">
        <f t="shared" si="537"/>
        <v>RXT</v>
      </c>
    </row>
    <row r="4237" spans="48:53" hidden="1" x14ac:dyDescent="0.2">
      <c r="AV4237" s="115" t="str">
        <f t="shared" si="536"/>
        <v>RXTQUEEN ELIZABETH PSYCHIATRIC HOSPITAL</v>
      </c>
      <c r="AW4237" s="126" t="s">
        <v>1563</v>
      </c>
      <c r="AX4237" s="126" t="s">
        <v>1564</v>
      </c>
      <c r="AY4237" s="126" t="s">
        <v>1563</v>
      </c>
      <c r="AZ4237" s="126" t="s">
        <v>1564</v>
      </c>
      <c r="BA4237" s="126" t="str">
        <f t="shared" si="537"/>
        <v>RXT</v>
      </c>
    </row>
    <row r="4238" spans="48:53" hidden="1" x14ac:dyDescent="0.2">
      <c r="AV4238" s="115" t="str">
        <f t="shared" si="536"/>
        <v>RXTREASIDE CLINIC</v>
      </c>
      <c r="AW4238" s="126" t="s">
        <v>8195</v>
      </c>
      <c r="AX4238" s="126" t="s">
        <v>9818</v>
      </c>
      <c r="AY4238" s="126" t="s">
        <v>8195</v>
      </c>
      <c r="AZ4238" s="126" t="s">
        <v>9818</v>
      </c>
      <c r="BA4238" s="126" t="str">
        <f t="shared" si="537"/>
        <v>RXT</v>
      </c>
    </row>
    <row r="4239" spans="48:53" hidden="1" x14ac:dyDescent="0.2">
      <c r="AV4239" s="115" t="str">
        <f t="shared" si="536"/>
        <v>RXTRESERVOIR COURT</v>
      </c>
      <c r="AW4239" s="126" t="s">
        <v>8196</v>
      </c>
      <c r="AX4239" s="126" t="s">
        <v>9819</v>
      </c>
      <c r="AY4239" s="126" t="s">
        <v>8196</v>
      </c>
      <c r="AZ4239" s="126" t="s">
        <v>9819</v>
      </c>
      <c r="BA4239" s="126" t="str">
        <f t="shared" si="537"/>
        <v>RXT</v>
      </c>
    </row>
    <row r="4240" spans="48:53" hidden="1" x14ac:dyDescent="0.2">
      <c r="AV4240" s="115" t="str">
        <f t="shared" si="536"/>
        <v>RXTRIVERSIDE PARK</v>
      </c>
      <c r="AW4240" s="126" t="s">
        <v>1565</v>
      </c>
      <c r="AX4240" s="126" t="s">
        <v>1566</v>
      </c>
      <c r="AY4240" s="126" t="s">
        <v>1565</v>
      </c>
      <c r="AZ4240" s="126" t="s">
        <v>1566</v>
      </c>
      <c r="BA4240" s="126" t="str">
        <f t="shared" si="537"/>
        <v>RXT</v>
      </c>
    </row>
    <row r="4241" spans="48:53" hidden="1" x14ac:dyDescent="0.2">
      <c r="AV4241" s="115" t="str">
        <f t="shared" si="536"/>
        <v>RXTROSS HOUSE</v>
      </c>
      <c r="AW4241" s="126" t="s">
        <v>8197</v>
      </c>
      <c r="AX4241" s="126" t="s">
        <v>9820</v>
      </c>
      <c r="AY4241" s="126" t="s">
        <v>8197</v>
      </c>
      <c r="AZ4241" s="126" t="s">
        <v>9820</v>
      </c>
      <c r="BA4241" s="126" t="str">
        <f t="shared" si="537"/>
        <v>RXT</v>
      </c>
    </row>
    <row r="4242" spans="48:53" hidden="1" x14ac:dyDescent="0.2">
      <c r="AV4242" s="115" t="str">
        <f t="shared" si="536"/>
        <v>RXTSELLY OAK HOSPITAL</v>
      </c>
      <c r="AW4242" s="126" t="s">
        <v>1582</v>
      </c>
      <c r="AX4242" s="126" t="s">
        <v>1583</v>
      </c>
      <c r="AY4242" s="126" t="s">
        <v>1582</v>
      </c>
      <c r="AZ4242" s="126" t="s">
        <v>1583</v>
      </c>
      <c r="BA4242" s="126" t="str">
        <f t="shared" si="537"/>
        <v>RXT</v>
      </c>
    </row>
    <row r="4243" spans="48:53" hidden="1" x14ac:dyDescent="0.2">
      <c r="AV4243" s="115" t="str">
        <f t="shared" si="536"/>
        <v>RXTSELLY OAK OPS SOOA</v>
      </c>
      <c r="AW4243" s="126" t="s">
        <v>1634</v>
      </c>
      <c r="AX4243" s="126" t="s">
        <v>1635</v>
      </c>
      <c r="AY4243" s="126" t="s">
        <v>1634</v>
      </c>
      <c r="AZ4243" s="126" t="s">
        <v>1635</v>
      </c>
      <c r="BA4243" s="126" t="str">
        <f t="shared" si="537"/>
        <v>RXT</v>
      </c>
    </row>
    <row r="4244" spans="48:53" hidden="1" x14ac:dyDescent="0.2">
      <c r="AV4244" s="115" t="str">
        <f t="shared" si="536"/>
        <v>RXTSOHO HILL</v>
      </c>
      <c r="AW4244" s="126" t="s">
        <v>1567</v>
      </c>
      <c r="AX4244" s="126" t="s">
        <v>1568</v>
      </c>
      <c r="AY4244" s="126" t="s">
        <v>1567</v>
      </c>
      <c r="AZ4244" s="126" t="s">
        <v>1568</v>
      </c>
      <c r="BA4244" s="126" t="str">
        <f t="shared" si="537"/>
        <v>RXT</v>
      </c>
    </row>
    <row r="4245" spans="48:53" hidden="1" x14ac:dyDescent="0.2">
      <c r="AV4245" s="115" t="str">
        <f t="shared" si="536"/>
        <v>RXTSOLIHULL HOSPITAL</v>
      </c>
      <c r="AW4245" s="126" t="s">
        <v>1569</v>
      </c>
      <c r="AX4245" s="126" t="s">
        <v>9821</v>
      </c>
      <c r="AY4245" s="126" t="s">
        <v>1569</v>
      </c>
      <c r="AZ4245" s="126" t="s">
        <v>9821</v>
      </c>
      <c r="BA4245" s="126" t="str">
        <f t="shared" si="537"/>
        <v>RXT</v>
      </c>
    </row>
    <row r="4246" spans="48:53" hidden="1" x14ac:dyDescent="0.2">
      <c r="AV4246" s="115" t="str">
        <f t="shared" si="536"/>
        <v>RXTSPARKBROOK HT - SKHT</v>
      </c>
      <c r="AW4246" s="126" t="s">
        <v>1590</v>
      </c>
      <c r="AX4246" s="126" t="s">
        <v>1591</v>
      </c>
      <c r="AY4246" s="126" t="s">
        <v>1590</v>
      </c>
      <c r="AZ4246" s="126" t="s">
        <v>1591</v>
      </c>
      <c r="BA4246" s="126" t="str">
        <f t="shared" si="537"/>
        <v>RXT</v>
      </c>
    </row>
    <row r="4247" spans="48:53" hidden="1" x14ac:dyDescent="0.2">
      <c r="AV4247" s="115" t="str">
        <f t="shared" si="536"/>
        <v>RXTSPARKHILL OPS SPOA</v>
      </c>
      <c r="AW4247" s="126" t="s">
        <v>1626</v>
      </c>
      <c r="AX4247" s="126" t="s">
        <v>1627</v>
      </c>
      <c r="AY4247" s="126" t="s">
        <v>1626</v>
      </c>
      <c r="AZ4247" s="126" t="s">
        <v>1627</v>
      </c>
      <c r="BA4247" s="126" t="str">
        <f t="shared" si="537"/>
        <v>RXT</v>
      </c>
    </row>
    <row r="4248" spans="48:53" hidden="1" x14ac:dyDescent="0.2">
      <c r="AV4248" s="115" t="str">
        <f t="shared" si="536"/>
        <v>RXTSTAFF SUPPORT</v>
      </c>
      <c r="AW4248" s="126" t="s">
        <v>1578</v>
      </c>
      <c r="AX4248" s="126" t="s">
        <v>1579</v>
      </c>
      <c r="AY4248" s="126" t="s">
        <v>1578</v>
      </c>
      <c r="AZ4248" s="126" t="s">
        <v>1579</v>
      </c>
      <c r="BA4248" s="126" t="str">
        <f t="shared" si="537"/>
        <v>RXT</v>
      </c>
    </row>
    <row r="4249" spans="48:53" hidden="1" x14ac:dyDescent="0.2">
      <c r="AV4249" s="115" t="str">
        <f t="shared" si="536"/>
        <v>RXTSUTTON COLDFIELD OPS SCOA</v>
      </c>
      <c r="AW4249" s="126" t="s">
        <v>1636</v>
      </c>
      <c r="AX4249" s="126" t="s">
        <v>1637</v>
      </c>
      <c r="AY4249" s="126" t="s">
        <v>1636</v>
      </c>
      <c r="AZ4249" s="126" t="s">
        <v>1637</v>
      </c>
      <c r="BA4249" s="126" t="str">
        <f t="shared" si="537"/>
        <v>RXT</v>
      </c>
    </row>
    <row r="4250" spans="48:53" hidden="1" x14ac:dyDescent="0.2">
      <c r="AV4250" s="115" t="str">
        <f t="shared" si="536"/>
        <v>RXTTALL TREES</v>
      </c>
      <c r="AW4250" s="126" t="s">
        <v>1576</v>
      </c>
      <c r="AX4250" s="126" t="s">
        <v>1577</v>
      </c>
      <c r="AY4250" s="126" t="s">
        <v>1576</v>
      </c>
      <c r="AZ4250" s="126" t="s">
        <v>1577</v>
      </c>
      <c r="BA4250" s="126" t="str">
        <f t="shared" si="537"/>
        <v>RXT</v>
      </c>
    </row>
    <row r="4251" spans="48:53" hidden="1" x14ac:dyDescent="0.2">
      <c r="AV4251" s="115" t="str">
        <f t="shared" si="536"/>
        <v>RXTTAMARIND CENTRE</v>
      </c>
      <c r="AW4251" s="126" t="s">
        <v>8203</v>
      </c>
      <c r="AX4251" s="126" t="s">
        <v>9822</v>
      </c>
      <c r="AY4251" s="126" t="s">
        <v>8203</v>
      </c>
      <c r="AZ4251" s="126" t="s">
        <v>9822</v>
      </c>
      <c r="BA4251" s="126" t="str">
        <f t="shared" si="537"/>
        <v>RXT</v>
      </c>
    </row>
    <row r="4252" spans="48:53" hidden="1" x14ac:dyDescent="0.2">
      <c r="AV4252" s="115" t="str">
        <f t="shared" si="536"/>
        <v>RXTTHE BARBERRY</v>
      </c>
      <c r="AW4252" s="126" t="s">
        <v>8200</v>
      </c>
      <c r="AX4252" s="126" t="s">
        <v>9823</v>
      </c>
      <c r="AY4252" s="126" t="s">
        <v>8200</v>
      </c>
      <c r="AZ4252" s="126" t="s">
        <v>9823</v>
      </c>
      <c r="BA4252" s="126" t="str">
        <f t="shared" si="537"/>
        <v>RXT</v>
      </c>
    </row>
    <row r="4253" spans="48:53" hidden="1" x14ac:dyDescent="0.2">
      <c r="AV4253" s="115" t="str">
        <f t="shared" si="536"/>
        <v>RXTTHE BRIDGE GP</v>
      </c>
      <c r="AW4253" s="126" t="s">
        <v>1586</v>
      </c>
      <c r="AX4253" s="126" t="s">
        <v>1587</v>
      </c>
      <c r="AY4253" s="126" t="s">
        <v>1586</v>
      </c>
      <c r="AZ4253" s="126" t="s">
        <v>1587</v>
      </c>
      <c r="BA4253" s="126" t="str">
        <f t="shared" si="537"/>
        <v>RXT</v>
      </c>
    </row>
    <row r="4254" spans="48:53" hidden="1" x14ac:dyDescent="0.2">
      <c r="AV4254" s="115" t="str">
        <f t="shared" si="536"/>
        <v>RXTTHE BRIDGE HP</v>
      </c>
      <c r="AW4254" s="126" t="s">
        <v>1584</v>
      </c>
      <c r="AX4254" s="126" t="s">
        <v>1585</v>
      </c>
      <c r="AY4254" s="126" t="s">
        <v>1584</v>
      </c>
      <c r="AZ4254" s="126" t="s">
        <v>1585</v>
      </c>
      <c r="BA4254" s="126" t="str">
        <f t="shared" si="537"/>
        <v>RXT</v>
      </c>
    </row>
    <row r="4255" spans="48:53" hidden="1" x14ac:dyDescent="0.2">
      <c r="AV4255" s="115" t="str">
        <f t="shared" si="536"/>
        <v>RXTTHE BRIDGE NP</v>
      </c>
      <c r="AW4255" s="126" t="s">
        <v>1588</v>
      </c>
      <c r="AX4255" s="126" t="s">
        <v>1589</v>
      </c>
      <c r="AY4255" s="126" t="s">
        <v>1588</v>
      </c>
      <c r="AZ4255" s="126" t="s">
        <v>1589</v>
      </c>
      <c r="BA4255" s="126" t="str">
        <f t="shared" si="537"/>
        <v>RXT</v>
      </c>
    </row>
    <row r="4256" spans="48:53" hidden="1" x14ac:dyDescent="0.2">
      <c r="AV4256" s="115" t="str">
        <f t="shared" si="536"/>
        <v>RXTTHE OLEASTER</v>
      </c>
      <c r="AW4256" s="126" t="s">
        <v>8201</v>
      </c>
      <c r="AX4256" s="126" t="s">
        <v>9824</v>
      </c>
      <c r="AY4256" s="126" t="s">
        <v>8201</v>
      </c>
      <c r="AZ4256" s="126" t="s">
        <v>9824</v>
      </c>
      <c r="BA4256" s="126" t="str">
        <f t="shared" si="537"/>
        <v>RXT</v>
      </c>
    </row>
    <row r="4257" spans="48:53" hidden="1" x14ac:dyDescent="0.2">
      <c r="AV4257" s="115" t="str">
        <f t="shared" si="536"/>
        <v>RXTTHE ZINNIA CENTRE</v>
      </c>
      <c r="AW4257" s="126" t="s">
        <v>8199</v>
      </c>
      <c r="AX4257" s="126" t="s">
        <v>9825</v>
      </c>
      <c r="AY4257" s="126" t="s">
        <v>8199</v>
      </c>
      <c r="AZ4257" s="126" t="s">
        <v>9825</v>
      </c>
      <c r="BA4257" s="126" t="str">
        <f t="shared" si="537"/>
        <v>RXT</v>
      </c>
    </row>
    <row r="4258" spans="48:53" hidden="1" x14ac:dyDescent="0.2">
      <c r="AV4258" s="115" t="str">
        <f t="shared" si="536"/>
        <v>RXTWEATHERDALE UNIT</v>
      </c>
      <c r="AW4258" s="126" t="s">
        <v>1570</v>
      </c>
      <c r="AX4258" s="126" t="s">
        <v>1571</v>
      </c>
      <c r="AY4258" s="126" t="s">
        <v>1570</v>
      </c>
      <c r="AZ4258" s="126" t="s">
        <v>1571</v>
      </c>
      <c r="BA4258" s="126" t="str">
        <f t="shared" si="537"/>
        <v>RXT</v>
      </c>
    </row>
    <row r="4259" spans="48:53" hidden="1" x14ac:dyDescent="0.2">
      <c r="AV4259" s="115" t="str">
        <f t="shared" si="536"/>
        <v>RXTWOMENS THERAPY</v>
      </c>
      <c r="AW4259" s="126" t="s">
        <v>1580</v>
      </c>
      <c r="AX4259" s="126" t="s">
        <v>1581</v>
      </c>
      <c r="AY4259" s="126" t="s">
        <v>1580</v>
      </c>
      <c r="AZ4259" s="126" t="s">
        <v>1581</v>
      </c>
      <c r="BA4259" s="126" t="str">
        <f t="shared" si="537"/>
        <v>RXT</v>
      </c>
    </row>
    <row r="4260" spans="48:53" hidden="1" x14ac:dyDescent="0.2">
      <c r="AV4260" s="115" t="str">
        <f t="shared" si="536"/>
        <v>RXTWOODSIDE CRESCENT</v>
      </c>
      <c r="AW4260" s="126" t="s">
        <v>1572</v>
      </c>
      <c r="AX4260" s="126" t="s">
        <v>1573</v>
      </c>
      <c r="AY4260" s="126" t="s">
        <v>1572</v>
      </c>
      <c r="AZ4260" s="126" t="s">
        <v>1573</v>
      </c>
      <c r="BA4260" s="126" t="str">
        <f t="shared" si="537"/>
        <v>RXT</v>
      </c>
    </row>
    <row r="4261" spans="48:53" hidden="1" x14ac:dyDescent="0.2">
      <c r="AV4261" s="115" t="str">
        <f t="shared" si="536"/>
        <v>RXTYARDLEY OPS YDOA</v>
      </c>
      <c r="AW4261" s="126" t="s">
        <v>1642</v>
      </c>
      <c r="AX4261" s="126" t="s">
        <v>1643</v>
      </c>
      <c r="AY4261" s="126" t="s">
        <v>1642</v>
      </c>
      <c r="AZ4261" s="126" t="s">
        <v>1643</v>
      </c>
      <c r="BA4261" s="126" t="str">
        <f t="shared" si="537"/>
        <v>RXT</v>
      </c>
    </row>
    <row r="4262" spans="48:53" hidden="1" x14ac:dyDescent="0.2">
      <c r="AV4262" s="115" t="str">
        <f t="shared" si="536"/>
        <v>RXVANSON ROAD UNIT</v>
      </c>
      <c r="AW4262" s="116" t="s">
        <v>10830</v>
      </c>
      <c r="AX4262" s="116" t="s">
        <v>10833</v>
      </c>
      <c r="AY4262" s="116" t="s">
        <v>10830</v>
      </c>
      <c r="AZ4262" s="116" t="s">
        <v>10833</v>
      </c>
      <c r="BA4262" s="116" t="str">
        <f t="shared" si="537"/>
        <v>RXV</v>
      </c>
    </row>
    <row r="4263" spans="48:53" hidden="1" x14ac:dyDescent="0.2">
      <c r="AV4263" s="115" t="str">
        <f t="shared" si="536"/>
        <v>RXVBRAMLEY STREET REHABILITATION UNIT</v>
      </c>
      <c r="AW4263" s="126" t="s">
        <v>8996</v>
      </c>
      <c r="AX4263" s="126" t="s">
        <v>8997</v>
      </c>
      <c r="AY4263" s="126" t="s">
        <v>8996</v>
      </c>
      <c r="AZ4263" s="126" t="s">
        <v>8997</v>
      </c>
      <c r="BA4263" s="116" t="str">
        <f t="shared" si="537"/>
        <v>RXV</v>
      </c>
    </row>
    <row r="4264" spans="48:53" hidden="1" x14ac:dyDescent="0.2">
      <c r="AV4264" s="115" t="str">
        <f t="shared" si="536"/>
        <v>RXVBROOK HEYS - TRAFFORD</v>
      </c>
      <c r="AW4264" s="126" t="s">
        <v>6834</v>
      </c>
      <c r="AX4264" s="126" t="s">
        <v>6835</v>
      </c>
      <c r="AY4264" s="126" t="s">
        <v>6834</v>
      </c>
      <c r="AZ4264" s="126" t="s">
        <v>6835</v>
      </c>
      <c r="BA4264" s="116" t="str">
        <f t="shared" si="537"/>
        <v>RXV</v>
      </c>
    </row>
    <row r="4265" spans="48:53" hidden="1" x14ac:dyDescent="0.2">
      <c r="AV4265" s="115" t="str">
        <f t="shared" si="536"/>
        <v>RXVCHAPMAN BARKER - DRUG &amp; ALCOHOL INPATIENT UNIT</v>
      </c>
      <c r="AW4265" s="126" t="s">
        <v>6832</v>
      </c>
      <c r="AX4265" s="126" t="s">
        <v>6833</v>
      </c>
      <c r="AY4265" s="126" t="s">
        <v>6832</v>
      </c>
      <c r="AZ4265" s="126" t="s">
        <v>6833</v>
      </c>
      <c r="BA4265" s="116" t="str">
        <f t="shared" si="537"/>
        <v>RXV</v>
      </c>
    </row>
    <row r="4266" spans="48:53" hidden="1" x14ac:dyDescent="0.2">
      <c r="AV4266" s="115" t="str">
        <f t="shared" si="536"/>
        <v>RXVDISCOVER, WESTGATE</v>
      </c>
      <c r="AW4266" s="126" t="s">
        <v>6852</v>
      </c>
      <c r="AX4266" s="126" t="s">
        <v>6853</v>
      </c>
      <c r="AY4266" s="126" t="s">
        <v>6852</v>
      </c>
      <c r="AZ4266" s="126" t="s">
        <v>6853</v>
      </c>
      <c r="BA4266" s="116" t="str">
        <f t="shared" si="537"/>
        <v>RXV</v>
      </c>
    </row>
    <row r="4267" spans="48:53" hidden="1" x14ac:dyDescent="0.2">
      <c r="AV4267" s="115" t="str">
        <f t="shared" si="536"/>
        <v>RXVHAVERIGG</v>
      </c>
      <c r="AW4267" s="126" t="s">
        <v>6836</v>
      </c>
      <c r="AX4267" s="126" t="s">
        <v>6837</v>
      </c>
      <c r="AY4267" s="126" t="s">
        <v>6836</v>
      </c>
      <c r="AZ4267" s="126" t="s">
        <v>6837</v>
      </c>
      <c r="BA4267" s="116" t="str">
        <f t="shared" si="537"/>
        <v>RXV</v>
      </c>
    </row>
    <row r="4268" spans="48:53" hidden="1" x14ac:dyDescent="0.2">
      <c r="AV4268" s="115" t="str">
        <f t="shared" si="536"/>
        <v>RXVHUMPHREY BOOTH - SALFORD</v>
      </c>
      <c r="AW4268" s="126" t="s">
        <v>6850</v>
      </c>
      <c r="AX4268" s="126" t="s">
        <v>6851</v>
      </c>
      <c r="AY4268" s="126" t="s">
        <v>6850</v>
      </c>
      <c r="AZ4268" s="126" t="s">
        <v>6851</v>
      </c>
      <c r="BA4268" s="116" t="str">
        <f t="shared" si="537"/>
        <v>RXV</v>
      </c>
    </row>
    <row r="4269" spans="48:53" hidden="1" x14ac:dyDescent="0.2">
      <c r="AV4269" s="115" t="str">
        <f t="shared" si="536"/>
        <v>RXVLAUREATE HOUSE SERVICES</v>
      </c>
      <c r="AW4269" s="116" t="s">
        <v>10831</v>
      </c>
      <c r="AX4269" s="116" t="s">
        <v>10834</v>
      </c>
      <c r="AY4269" s="116" t="s">
        <v>10831</v>
      </c>
      <c r="AZ4269" s="116" t="s">
        <v>10834</v>
      </c>
      <c r="BA4269" s="116" t="str">
        <f t="shared" si="537"/>
        <v>RXV</v>
      </c>
    </row>
    <row r="4270" spans="48:53" hidden="1" x14ac:dyDescent="0.2">
      <c r="AV4270" s="115" t="str">
        <f t="shared" si="536"/>
        <v>RXVMEADOWBROOK (ELDERLY)</v>
      </c>
      <c r="AW4270" s="126" t="s">
        <v>8993</v>
      </c>
      <c r="AX4270" s="126" t="s">
        <v>9826</v>
      </c>
      <c r="AY4270" s="126" t="s">
        <v>8993</v>
      </c>
      <c r="AZ4270" s="126" t="s">
        <v>9826</v>
      </c>
      <c r="BA4270" s="116" t="str">
        <f t="shared" si="537"/>
        <v>RXV</v>
      </c>
    </row>
    <row r="4271" spans="48:53" hidden="1" x14ac:dyDescent="0.2">
      <c r="AV4271" s="115" t="str">
        <f t="shared" si="536"/>
        <v>RXVMEADOWBROOK HOSPITAL - SALFORD MH</v>
      </c>
      <c r="AW4271" s="126" t="s">
        <v>6838</v>
      </c>
      <c r="AX4271" s="126" t="s">
        <v>6839</v>
      </c>
      <c r="AY4271" s="126" t="s">
        <v>6838</v>
      </c>
      <c r="AZ4271" s="126" t="s">
        <v>6839</v>
      </c>
      <c r="BA4271" s="116" t="str">
        <f t="shared" si="537"/>
        <v>RXV</v>
      </c>
    </row>
    <row r="4272" spans="48:53" hidden="1" x14ac:dyDescent="0.2">
      <c r="AV4272" s="115" t="str">
        <f t="shared" si="536"/>
        <v>RXVMOORSIDE UNIT - TRAFFORD MH</v>
      </c>
      <c r="AW4272" s="126" t="s">
        <v>6846</v>
      </c>
      <c r="AX4272" s="126" t="s">
        <v>6847</v>
      </c>
      <c r="AY4272" s="126" t="s">
        <v>6846</v>
      </c>
      <c r="AZ4272" s="126" t="s">
        <v>6847</v>
      </c>
      <c r="BA4272" s="116" t="str">
        <f t="shared" si="537"/>
        <v>RXV</v>
      </c>
    </row>
    <row r="4273" spans="48:53" hidden="1" x14ac:dyDescent="0.2">
      <c r="AV4273" s="115" t="str">
        <f t="shared" si="536"/>
        <v>RXVPARK HOUSE SERVICES</v>
      </c>
      <c r="AW4273" s="116" t="s">
        <v>10832</v>
      </c>
      <c r="AX4273" s="116" t="s">
        <v>10835</v>
      </c>
      <c r="AY4273" s="116" t="s">
        <v>10832</v>
      </c>
      <c r="AZ4273" s="116" t="s">
        <v>10835</v>
      </c>
      <c r="BA4273" s="116" t="str">
        <f t="shared" si="537"/>
        <v>RXV</v>
      </c>
    </row>
    <row r="4274" spans="48:53" hidden="1" x14ac:dyDescent="0.2">
      <c r="AV4274" s="115" t="str">
        <f t="shared" si="536"/>
        <v>RXVPRESTWICH HOSPITAL</v>
      </c>
      <c r="AW4274" s="126" t="s">
        <v>8989</v>
      </c>
      <c r="AX4274" s="126" t="s">
        <v>8990</v>
      </c>
      <c r="AY4274" s="126" t="s">
        <v>8989</v>
      </c>
      <c r="AZ4274" s="126" t="s">
        <v>8990</v>
      </c>
      <c r="BA4274" s="116" t="str">
        <f t="shared" si="537"/>
        <v>RXV</v>
      </c>
    </row>
    <row r="4275" spans="48:53" hidden="1" x14ac:dyDescent="0.2">
      <c r="AV4275" s="115" t="str">
        <f t="shared" si="536"/>
        <v>RXVRIVINGTON UNIT - BOLTON MH</v>
      </c>
      <c r="AW4275" s="126" t="s">
        <v>6842</v>
      </c>
      <c r="AX4275" s="126" t="s">
        <v>6843</v>
      </c>
      <c r="AY4275" s="126" t="s">
        <v>6842</v>
      </c>
      <c r="AZ4275" s="126" t="s">
        <v>6843</v>
      </c>
      <c r="BA4275" s="116" t="str">
        <f t="shared" si="537"/>
        <v>RXV</v>
      </c>
    </row>
    <row r="4276" spans="48:53" hidden="1" x14ac:dyDescent="0.2">
      <c r="AV4276" s="115" t="str">
        <f t="shared" si="536"/>
        <v>RXVSDAS - ACTON SQUARE</v>
      </c>
      <c r="AW4276" s="126" t="s">
        <v>6840</v>
      </c>
      <c r="AX4276" s="126" t="s">
        <v>6841</v>
      </c>
      <c r="AY4276" s="126" t="s">
        <v>6840</v>
      </c>
      <c r="AZ4276" s="126" t="s">
        <v>6841</v>
      </c>
      <c r="BA4276" s="116" t="str">
        <f t="shared" si="537"/>
        <v>RXV</v>
      </c>
    </row>
    <row r="4277" spans="48:53" hidden="1" x14ac:dyDescent="0.2">
      <c r="AV4277" s="115" t="str">
        <f t="shared" si="536"/>
        <v>RXVSDAS - HAYSBROOK</v>
      </c>
      <c r="AW4277" s="126" t="s">
        <v>6856</v>
      </c>
      <c r="AX4277" s="126" t="s">
        <v>6857</v>
      </c>
      <c r="AY4277" s="126" t="s">
        <v>6856</v>
      </c>
      <c r="AZ4277" s="126" t="s">
        <v>6857</v>
      </c>
      <c r="BA4277" s="116" t="str">
        <f t="shared" si="537"/>
        <v>RXV</v>
      </c>
    </row>
    <row r="4278" spans="48:53" hidden="1" x14ac:dyDescent="0.2">
      <c r="AV4278" s="115" t="str">
        <f t="shared" si="536"/>
        <v>RXVSDAS - THE BASEMENT</v>
      </c>
      <c r="AW4278" s="126" t="s">
        <v>6858</v>
      </c>
      <c r="AX4278" s="126" t="s">
        <v>6859</v>
      </c>
      <c r="AY4278" s="126" t="s">
        <v>6858</v>
      </c>
      <c r="AZ4278" s="126" t="s">
        <v>6859</v>
      </c>
      <c r="BA4278" s="116" t="str">
        <f t="shared" si="537"/>
        <v>RXV</v>
      </c>
    </row>
    <row r="4279" spans="48:53" hidden="1" x14ac:dyDescent="0.2">
      <c r="AV4279" s="115" t="str">
        <f t="shared" si="536"/>
        <v>RXVWENTWORTH HOUSE</v>
      </c>
      <c r="AW4279" s="126" t="s">
        <v>8994</v>
      </c>
      <c r="AX4279" s="126" t="s">
        <v>8995</v>
      </c>
      <c r="AY4279" s="126" t="s">
        <v>8994</v>
      </c>
      <c r="AZ4279" s="126" t="s">
        <v>8995</v>
      </c>
      <c r="BA4279" s="116" t="str">
        <f t="shared" si="537"/>
        <v>RXV</v>
      </c>
    </row>
    <row r="4280" spans="48:53" hidden="1" x14ac:dyDescent="0.2">
      <c r="AV4280" s="115" t="str">
        <f t="shared" si="536"/>
        <v>RXVWHITEHAVEN</v>
      </c>
      <c r="AW4280" s="126" t="s">
        <v>6854</v>
      </c>
      <c r="AX4280" s="126" t="s">
        <v>6855</v>
      </c>
      <c r="AY4280" s="126" t="s">
        <v>6854</v>
      </c>
      <c r="AZ4280" s="126" t="s">
        <v>6855</v>
      </c>
      <c r="BA4280" s="116" t="str">
        <f t="shared" si="537"/>
        <v>RXV</v>
      </c>
    </row>
    <row r="4281" spans="48:53" hidden="1" x14ac:dyDescent="0.2">
      <c r="AV4281" s="115" t="str">
        <f t="shared" si="536"/>
        <v>RXVWIGAN DRUG &amp; ALCOHOL SERVCE</v>
      </c>
      <c r="AW4281" s="126" t="s">
        <v>6844</v>
      </c>
      <c r="AX4281" s="126" t="s">
        <v>6845</v>
      </c>
      <c r="AY4281" s="126" t="s">
        <v>6844</v>
      </c>
      <c r="AZ4281" s="126" t="s">
        <v>6845</v>
      </c>
      <c r="BA4281" s="116" t="str">
        <f t="shared" si="537"/>
        <v>RXV</v>
      </c>
    </row>
    <row r="4282" spans="48:53" hidden="1" x14ac:dyDescent="0.2">
      <c r="AV4282" s="115" t="str">
        <f t="shared" si="536"/>
        <v>RXVWOODLANDS HOSPITAL</v>
      </c>
      <c r="AW4282" s="126" t="s">
        <v>8991</v>
      </c>
      <c r="AX4282" s="126" t="s">
        <v>8992</v>
      </c>
      <c r="AY4282" s="126" t="s">
        <v>8991</v>
      </c>
      <c r="AZ4282" s="126" t="s">
        <v>8992</v>
      </c>
      <c r="BA4282" s="116" t="str">
        <f t="shared" si="537"/>
        <v>RXV</v>
      </c>
    </row>
    <row r="4283" spans="48:53" hidden="1" x14ac:dyDescent="0.2">
      <c r="AV4283" s="115" t="str">
        <f t="shared" si="536"/>
        <v>RXVYOUNG PERSONS UNIT</v>
      </c>
      <c r="AW4283" s="126" t="s">
        <v>6848</v>
      </c>
      <c r="AX4283" s="126" t="s">
        <v>6849</v>
      </c>
      <c r="AY4283" s="126" t="s">
        <v>6848</v>
      </c>
      <c r="AZ4283" s="126" t="s">
        <v>6849</v>
      </c>
      <c r="BA4283" s="116" t="str">
        <f t="shared" si="537"/>
        <v>RXV</v>
      </c>
    </row>
    <row r="4284" spans="48:53" hidden="1" x14ac:dyDescent="0.2">
      <c r="AV4284" s="115" t="str">
        <f t="shared" ref="AV4284:AV4347" si="538">CONCATENATE(LEFT(AW4284, 3),AX4284)</f>
        <v>RXWBRIDGNORTH HOSPITAL (MATERNITY) - RXWMB</v>
      </c>
      <c r="AW4284" s="126" t="s">
        <v>327</v>
      </c>
      <c r="AX4284" s="126" t="s">
        <v>10787</v>
      </c>
      <c r="AY4284" s="126" t="s">
        <v>327</v>
      </c>
      <c r="AZ4284" s="126" t="s">
        <v>9827</v>
      </c>
      <c r="BA4284" s="126" t="str">
        <f t="shared" ref="BA4284:BA4347" si="539">LEFT(AY4284,3)</f>
        <v>RXW</v>
      </c>
    </row>
    <row r="4285" spans="48:53" hidden="1" x14ac:dyDescent="0.2">
      <c r="AV4285" s="115" t="str">
        <f t="shared" si="538"/>
        <v>RXWLUDLOW HOSPITAL (MATERNITY) - RXWML</v>
      </c>
      <c r="AW4285" s="126" t="s">
        <v>328</v>
      </c>
      <c r="AX4285" s="126" t="s">
        <v>10788</v>
      </c>
      <c r="AY4285" s="126" t="s">
        <v>328</v>
      </c>
      <c r="AZ4285" s="126" t="s">
        <v>9828</v>
      </c>
      <c r="BA4285" s="126" t="str">
        <f t="shared" si="539"/>
        <v>RXW</v>
      </c>
    </row>
    <row r="4286" spans="48:53" hidden="1" x14ac:dyDescent="0.2">
      <c r="AV4286" s="115" t="str">
        <f t="shared" si="538"/>
        <v>RXWROBERT JONES &amp; AGNES HUNT ORTHOPAEDIC &amp; DISTRICT HOSPITAL</v>
      </c>
      <c r="AW4286" s="126" t="s">
        <v>8234</v>
      </c>
      <c r="AX4286" s="126" t="s">
        <v>9829</v>
      </c>
      <c r="AY4286" s="126" t="s">
        <v>8234</v>
      </c>
      <c r="AZ4286" s="126" t="s">
        <v>9829</v>
      </c>
      <c r="BA4286" s="126" t="str">
        <f t="shared" si="539"/>
        <v>RXW</v>
      </c>
    </row>
    <row r="4287" spans="48:53" hidden="1" x14ac:dyDescent="0.2">
      <c r="AV4287" s="115" t="str">
        <f t="shared" si="538"/>
        <v>RXWROYAL SHREWSBURY HOSPITAL - RXWAS</v>
      </c>
      <c r="AW4287" s="126" t="s">
        <v>329</v>
      </c>
      <c r="AX4287" s="126" t="s">
        <v>10789</v>
      </c>
      <c r="AY4287" s="126" t="s">
        <v>329</v>
      </c>
      <c r="AZ4287" s="126" t="s">
        <v>2547</v>
      </c>
      <c r="BA4287" s="126" t="str">
        <f t="shared" si="539"/>
        <v>RXW</v>
      </c>
    </row>
    <row r="4288" spans="48:53" hidden="1" x14ac:dyDescent="0.2">
      <c r="AV4288" s="115" t="str">
        <f t="shared" si="538"/>
        <v>RXWROYAL SHREWSBURY HOSPITAL (MATERNITY)</v>
      </c>
      <c r="AW4288" s="126" t="s">
        <v>8792</v>
      </c>
      <c r="AX4288" s="126" t="s">
        <v>8793</v>
      </c>
      <c r="AY4288" s="126" t="s">
        <v>8792</v>
      </c>
      <c r="AZ4288" s="126" t="s">
        <v>8793</v>
      </c>
      <c r="BA4288" s="126" t="str">
        <f t="shared" si="539"/>
        <v>RXW</v>
      </c>
    </row>
    <row r="4289" spans="48:53" hidden="1" x14ac:dyDescent="0.2">
      <c r="AV4289" s="115" t="str">
        <f t="shared" si="538"/>
        <v>RXWTHE PRINCESS ROYAL HOSPITAL - RXWAT</v>
      </c>
      <c r="AW4289" s="126" t="s">
        <v>330</v>
      </c>
      <c r="AX4289" s="126" t="s">
        <v>10790</v>
      </c>
      <c r="AY4289" s="126" t="s">
        <v>330</v>
      </c>
      <c r="AZ4289" s="126" t="s">
        <v>9830</v>
      </c>
      <c r="BA4289" s="126" t="str">
        <f t="shared" si="539"/>
        <v>RXW</v>
      </c>
    </row>
    <row r="4290" spans="48:53" hidden="1" x14ac:dyDescent="0.2">
      <c r="AV4290" s="115" t="str">
        <f t="shared" si="538"/>
        <v>RXWTHE PRINCESS ROYAL HOSPITAL (MATERNITY)</v>
      </c>
      <c r="AW4290" s="126" t="s">
        <v>8794</v>
      </c>
      <c r="AX4290" s="126" t="s">
        <v>8795</v>
      </c>
      <c r="AY4290" s="126" t="s">
        <v>8794</v>
      </c>
      <c r="AZ4290" s="126" t="s">
        <v>8795</v>
      </c>
      <c r="BA4290" s="126" t="str">
        <f t="shared" si="539"/>
        <v>RXW</v>
      </c>
    </row>
    <row r="4291" spans="48:53" hidden="1" x14ac:dyDescent="0.2">
      <c r="AV4291" s="115" t="str">
        <f t="shared" si="538"/>
        <v>RXXABRAHAM COWLEY UNIT</v>
      </c>
      <c r="AW4291" s="126" t="s">
        <v>6862</v>
      </c>
      <c r="AX4291" s="126" t="s">
        <v>6863</v>
      </c>
      <c r="AY4291" s="126" t="s">
        <v>6862</v>
      </c>
      <c r="AZ4291" s="126" t="s">
        <v>6863</v>
      </c>
      <c r="BA4291" s="126" t="str">
        <f t="shared" si="539"/>
        <v>RXX</v>
      </c>
    </row>
    <row r="4292" spans="48:53" hidden="1" x14ac:dyDescent="0.2">
      <c r="AV4292" s="115" t="str">
        <f t="shared" si="538"/>
        <v>RXXALBERT WARD</v>
      </c>
      <c r="AW4292" s="126" t="s">
        <v>7001</v>
      </c>
      <c r="AX4292" s="126" t="s">
        <v>7002</v>
      </c>
      <c r="AY4292" s="126" t="s">
        <v>7001</v>
      </c>
      <c r="AZ4292" s="126" t="s">
        <v>7002</v>
      </c>
      <c r="BA4292" s="126" t="str">
        <f t="shared" si="539"/>
        <v>RXX</v>
      </c>
    </row>
    <row r="4293" spans="48:53" hidden="1" x14ac:dyDescent="0.2">
      <c r="AV4293" s="115" t="str">
        <f t="shared" si="538"/>
        <v>RXXAPRIL COTTAGE</v>
      </c>
      <c r="AW4293" s="126" t="s">
        <v>6951</v>
      </c>
      <c r="AX4293" s="126" t="s">
        <v>6952</v>
      </c>
      <c r="AY4293" s="126" t="s">
        <v>6951</v>
      </c>
      <c r="AZ4293" s="126" t="s">
        <v>6952</v>
      </c>
      <c r="BA4293" s="126" t="str">
        <f t="shared" si="539"/>
        <v>RXX</v>
      </c>
    </row>
    <row r="4294" spans="48:53" hidden="1" x14ac:dyDescent="0.2">
      <c r="AV4294" s="115" t="str">
        <f t="shared" si="538"/>
        <v>RXXARNSIDE</v>
      </c>
      <c r="AW4294" s="126" t="s">
        <v>6927</v>
      </c>
      <c r="AX4294" s="126" t="s">
        <v>6928</v>
      </c>
      <c r="AY4294" s="126" t="s">
        <v>6927</v>
      </c>
      <c r="AZ4294" s="126" t="s">
        <v>6928</v>
      </c>
      <c r="BA4294" s="126" t="str">
        <f t="shared" si="539"/>
        <v>RXX</v>
      </c>
    </row>
    <row r="4295" spans="48:53" hidden="1" x14ac:dyDescent="0.2">
      <c r="AV4295" s="115" t="str">
        <f t="shared" si="538"/>
        <v>RXXASHFORD HOSPITAL</v>
      </c>
      <c r="AW4295" s="126" t="s">
        <v>6870</v>
      </c>
      <c r="AX4295" s="126" t="s">
        <v>6871</v>
      </c>
      <c r="AY4295" s="126" t="s">
        <v>6870</v>
      </c>
      <c r="AZ4295" s="126" t="s">
        <v>6871</v>
      </c>
      <c r="BA4295" s="126" t="str">
        <f t="shared" si="539"/>
        <v>RXX</v>
      </c>
    </row>
    <row r="4296" spans="48:53" hidden="1" x14ac:dyDescent="0.2">
      <c r="AV4296" s="115" t="str">
        <f t="shared" si="538"/>
        <v>RXXASHMOUNT</v>
      </c>
      <c r="AW4296" s="126" t="s">
        <v>6937</v>
      </c>
      <c r="AX4296" s="126" t="s">
        <v>6938</v>
      </c>
      <c r="AY4296" s="126" t="s">
        <v>6937</v>
      </c>
      <c r="AZ4296" s="126" t="s">
        <v>6938</v>
      </c>
      <c r="BA4296" s="126" t="str">
        <f t="shared" si="539"/>
        <v>RXX</v>
      </c>
    </row>
    <row r="4297" spans="48:53" hidden="1" x14ac:dyDescent="0.2">
      <c r="AV4297" s="115" t="str">
        <f t="shared" si="538"/>
        <v>RXXBLAKE WARD</v>
      </c>
      <c r="AW4297" s="126" t="s">
        <v>6991</v>
      </c>
      <c r="AX4297" s="126" t="s">
        <v>6992</v>
      </c>
      <c r="AY4297" s="126" t="s">
        <v>6991</v>
      </c>
      <c r="AZ4297" s="126" t="s">
        <v>6992</v>
      </c>
      <c r="BA4297" s="126" t="str">
        <f t="shared" si="539"/>
        <v>RXX</v>
      </c>
    </row>
    <row r="4298" spans="48:53" hidden="1" x14ac:dyDescent="0.2">
      <c r="AV4298" s="115" t="str">
        <f t="shared" si="538"/>
        <v>RXXBRIARWOOD</v>
      </c>
      <c r="AW4298" s="126" t="s">
        <v>6931</v>
      </c>
      <c r="AX4298" s="126" t="s">
        <v>6932</v>
      </c>
      <c r="AY4298" s="126" t="s">
        <v>6931</v>
      </c>
      <c r="AZ4298" s="126" t="s">
        <v>6932</v>
      </c>
      <c r="BA4298" s="126" t="str">
        <f t="shared" si="539"/>
        <v>RXX</v>
      </c>
    </row>
    <row r="4299" spans="48:53" hidden="1" x14ac:dyDescent="0.2">
      <c r="AV4299" s="115" t="str">
        <f t="shared" si="538"/>
        <v>RXXCHARLTON WARD</v>
      </c>
      <c r="AW4299" s="126" t="s">
        <v>6989</v>
      </c>
      <c r="AX4299" s="126" t="s">
        <v>6990</v>
      </c>
      <c r="AY4299" s="126" t="s">
        <v>6989</v>
      </c>
      <c r="AZ4299" s="126" t="s">
        <v>6990</v>
      </c>
      <c r="BA4299" s="126" t="str">
        <f t="shared" si="539"/>
        <v>RXX</v>
      </c>
    </row>
    <row r="4300" spans="48:53" hidden="1" x14ac:dyDescent="0.2">
      <c r="AV4300" s="115" t="str">
        <f t="shared" si="538"/>
        <v>RXXCHERRY OAK</v>
      </c>
      <c r="AW4300" s="126" t="s">
        <v>6957</v>
      </c>
      <c r="AX4300" s="126" t="s">
        <v>6958</v>
      </c>
      <c r="AY4300" s="126" t="s">
        <v>6957</v>
      </c>
      <c r="AZ4300" s="126" t="s">
        <v>6958</v>
      </c>
      <c r="BA4300" s="126" t="str">
        <f t="shared" si="539"/>
        <v>RXX</v>
      </c>
    </row>
    <row r="4301" spans="48:53" hidden="1" x14ac:dyDescent="0.2">
      <c r="AV4301" s="115" t="str">
        <f t="shared" si="538"/>
        <v>RXXCHERRYTREES RESIDENTIAL HOME</v>
      </c>
      <c r="AW4301" s="126" t="s">
        <v>6896</v>
      </c>
      <c r="AX4301" s="126" t="s">
        <v>6897</v>
      </c>
      <c r="AY4301" s="126" t="s">
        <v>6896</v>
      </c>
      <c r="AZ4301" s="126" t="s">
        <v>6897</v>
      </c>
      <c r="BA4301" s="126" t="str">
        <f t="shared" si="539"/>
        <v>RXX</v>
      </c>
    </row>
    <row r="4302" spans="48:53" hidden="1" x14ac:dyDescent="0.2">
      <c r="AV4302" s="115" t="str">
        <f t="shared" si="538"/>
        <v>RXXCLARE WARD</v>
      </c>
      <c r="AW4302" s="126" t="s">
        <v>6987</v>
      </c>
      <c r="AX4302" s="126" t="s">
        <v>6988</v>
      </c>
      <c r="AY4302" s="126" t="s">
        <v>6987</v>
      </c>
      <c r="AZ4302" s="126" t="s">
        <v>6988</v>
      </c>
      <c r="BA4302" s="126" t="str">
        <f t="shared" si="539"/>
        <v>RXX</v>
      </c>
    </row>
    <row r="4303" spans="48:53" hidden="1" x14ac:dyDescent="0.2">
      <c r="AV4303" s="115" t="str">
        <f t="shared" si="538"/>
        <v>RXXCMHRS SPELTHORNE</v>
      </c>
      <c r="AW4303" s="126" t="s">
        <v>6921</v>
      </c>
      <c r="AX4303" s="126" t="s">
        <v>6922</v>
      </c>
      <c r="AY4303" s="126" t="s">
        <v>6921</v>
      </c>
      <c r="AZ4303" s="126" t="s">
        <v>6922</v>
      </c>
      <c r="BA4303" s="126" t="str">
        <f t="shared" si="539"/>
        <v>RXX</v>
      </c>
    </row>
    <row r="4304" spans="48:53" hidden="1" x14ac:dyDescent="0.2">
      <c r="AV4304" s="115" t="str">
        <f t="shared" si="538"/>
        <v>RXXCOBGATES</v>
      </c>
      <c r="AW4304" s="126" t="s">
        <v>7009</v>
      </c>
      <c r="AX4304" s="126" t="s">
        <v>7010</v>
      </c>
      <c r="AY4304" s="126" t="s">
        <v>7009</v>
      </c>
      <c r="AZ4304" s="126" t="s">
        <v>7010</v>
      </c>
      <c r="BA4304" s="126" t="str">
        <f t="shared" si="539"/>
        <v>RXX</v>
      </c>
    </row>
    <row r="4305" spans="48:53" hidden="1" x14ac:dyDescent="0.2">
      <c r="AV4305" s="115" t="str">
        <f t="shared" si="538"/>
        <v>RXXCOMMUNITY FORENSIC</v>
      </c>
      <c r="AW4305" s="126" t="s">
        <v>6947</v>
      </c>
      <c r="AX4305" s="126" t="s">
        <v>6948</v>
      </c>
      <c r="AY4305" s="126" t="s">
        <v>6947</v>
      </c>
      <c r="AZ4305" s="126" t="s">
        <v>6948</v>
      </c>
      <c r="BA4305" s="126" t="str">
        <f t="shared" si="539"/>
        <v>RXX</v>
      </c>
    </row>
    <row r="4306" spans="48:53" hidden="1" x14ac:dyDescent="0.2">
      <c r="AV4306" s="115" t="str">
        <f t="shared" si="538"/>
        <v>RXXCRANLEIGH HOSPITAL</v>
      </c>
      <c r="AW4306" s="126" t="s">
        <v>6877</v>
      </c>
      <c r="AX4306" s="126" t="s">
        <v>6878</v>
      </c>
      <c r="AY4306" s="126" t="s">
        <v>6877</v>
      </c>
      <c r="AZ4306" s="126" t="s">
        <v>6878</v>
      </c>
      <c r="BA4306" s="126" t="str">
        <f t="shared" si="539"/>
        <v>RXX</v>
      </c>
    </row>
    <row r="4307" spans="48:53" hidden="1" x14ac:dyDescent="0.2">
      <c r="AV4307" s="115" t="str">
        <f t="shared" si="538"/>
        <v>RXXCRANLEIGH VILLAGE HOSPITAL</v>
      </c>
      <c r="AW4307" s="126" t="s">
        <v>6887</v>
      </c>
      <c r="AX4307" s="126" t="s">
        <v>6888</v>
      </c>
      <c r="AY4307" s="126" t="s">
        <v>6887</v>
      </c>
      <c r="AZ4307" s="126" t="s">
        <v>6888</v>
      </c>
      <c r="BA4307" s="126" t="str">
        <f t="shared" si="539"/>
        <v>RXX</v>
      </c>
    </row>
    <row r="4308" spans="48:53" hidden="1" x14ac:dyDescent="0.2">
      <c r="AV4308" s="115" t="str">
        <f t="shared" si="538"/>
        <v>RXXDRUG AND ALCOHOL CJS</v>
      </c>
      <c r="AW4308" s="126" t="s">
        <v>6908</v>
      </c>
      <c r="AX4308" s="126" t="s">
        <v>6909</v>
      </c>
      <c r="AY4308" s="126" t="s">
        <v>6908</v>
      </c>
      <c r="AZ4308" s="126" t="s">
        <v>6909</v>
      </c>
      <c r="BA4308" s="126" t="str">
        <f t="shared" si="539"/>
        <v>RXX</v>
      </c>
    </row>
    <row r="4309" spans="48:53" hidden="1" x14ac:dyDescent="0.2">
      <c r="AV4309" s="115" t="str">
        <f t="shared" si="538"/>
        <v>RXXEAST SURREY HOSPITAL</v>
      </c>
      <c r="AW4309" s="126" t="s">
        <v>6898</v>
      </c>
      <c r="AX4309" s="126" t="s">
        <v>6899</v>
      </c>
      <c r="AY4309" s="126" t="s">
        <v>6898</v>
      </c>
      <c r="AZ4309" s="126" t="s">
        <v>6899</v>
      </c>
      <c r="BA4309" s="126" t="str">
        <f t="shared" si="539"/>
        <v>RXX</v>
      </c>
    </row>
    <row r="4310" spans="48:53" hidden="1" x14ac:dyDescent="0.2">
      <c r="AV4310" s="115" t="str">
        <f t="shared" si="538"/>
        <v>RXXEATING DISORDERS</v>
      </c>
      <c r="AW4310" s="126" t="s">
        <v>6916</v>
      </c>
      <c r="AX4310" s="126" t="s">
        <v>3885</v>
      </c>
      <c r="AY4310" s="126" t="s">
        <v>6916</v>
      </c>
      <c r="AZ4310" s="126" t="s">
        <v>3885</v>
      </c>
      <c r="BA4310" s="126" t="str">
        <f t="shared" si="539"/>
        <v>RXX</v>
      </c>
    </row>
    <row r="4311" spans="48:53" hidden="1" x14ac:dyDescent="0.2">
      <c r="AV4311" s="115" t="str">
        <f t="shared" si="538"/>
        <v>RXXELLEN TERRY</v>
      </c>
      <c r="AW4311" s="126" t="s">
        <v>6945</v>
      </c>
      <c r="AX4311" s="126" t="s">
        <v>6946</v>
      </c>
      <c r="AY4311" s="126" t="s">
        <v>6945</v>
      </c>
      <c r="AZ4311" s="126" t="s">
        <v>6946</v>
      </c>
      <c r="BA4311" s="126" t="str">
        <f t="shared" si="539"/>
        <v>RXX</v>
      </c>
    </row>
    <row r="4312" spans="48:53" hidden="1" x14ac:dyDescent="0.2">
      <c r="AV4312" s="115" t="str">
        <f t="shared" si="538"/>
        <v>RXXEPSOM GENERAL HOSPITAL</v>
      </c>
      <c r="AW4312" s="126" t="s">
        <v>6900</v>
      </c>
      <c r="AX4312" s="126" t="s">
        <v>6901</v>
      </c>
      <c r="AY4312" s="126" t="s">
        <v>6900</v>
      </c>
      <c r="AZ4312" s="126" t="s">
        <v>6901</v>
      </c>
      <c r="BA4312" s="126" t="str">
        <f t="shared" si="539"/>
        <v>RXX</v>
      </c>
    </row>
    <row r="4313" spans="48:53" hidden="1" x14ac:dyDescent="0.2">
      <c r="AV4313" s="115" t="str">
        <f t="shared" si="538"/>
        <v>RXXFAIRMEAD</v>
      </c>
      <c r="AW4313" s="126" t="s">
        <v>6925</v>
      </c>
      <c r="AX4313" s="126" t="s">
        <v>6926</v>
      </c>
      <c r="AY4313" s="126" t="s">
        <v>6925</v>
      </c>
      <c r="AZ4313" s="126" t="s">
        <v>6926</v>
      </c>
      <c r="BA4313" s="126" t="str">
        <f t="shared" si="539"/>
        <v>RXX</v>
      </c>
    </row>
    <row r="4314" spans="48:53" hidden="1" x14ac:dyDescent="0.2">
      <c r="AV4314" s="115" t="str">
        <f t="shared" si="538"/>
        <v>RXXFARNHAM HOSPITAL</v>
      </c>
      <c r="AW4314" s="126" t="s">
        <v>6889</v>
      </c>
      <c r="AX4314" s="126" t="s">
        <v>6890</v>
      </c>
      <c r="AY4314" s="126" t="s">
        <v>6889</v>
      </c>
      <c r="AZ4314" s="126" t="s">
        <v>6890</v>
      </c>
      <c r="BA4314" s="126" t="str">
        <f t="shared" si="539"/>
        <v>RXX</v>
      </c>
    </row>
    <row r="4315" spans="48:53" hidden="1" x14ac:dyDescent="0.2">
      <c r="AV4315" s="115" t="str">
        <f t="shared" si="538"/>
        <v>RXXFLEET HOSPITAL</v>
      </c>
      <c r="AW4315" s="126" t="s">
        <v>6885</v>
      </c>
      <c r="AX4315" s="126" t="s">
        <v>6886</v>
      </c>
      <c r="AY4315" s="126" t="s">
        <v>6885</v>
      </c>
      <c r="AZ4315" s="126" t="s">
        <v>6886</v>
      </c>
      <c r="BA4315" s="126" t="str">
        <f t="shared" si="539"/>
        <v>RXX</v>
      </c>
    </row>
    <row r="4316" spans="48:53" hidden="1" x14ac:dyDescent="0.2">
      <c r="AV4316" s="115" t="str">
        <f t="shared" si="538"/>
        <v>RXXFP10 - ARC 1 WARD</v>
      </c>
      <c r="AW4316" s="126" t="s">
        <v>6917</v>
      </c>
      <c r="AX4316" s="126" t="s">
        <v>6918</v>
      </c>
      <c r="AY4316" s="126" t="s">
        <v>6917</v>
      </c>
      <c r="AZ4316" s="126" t="s">
        <v>6918</v>
      </c>
      <c r="BA4316" s="126" t="str">
        <f t="shared" si="539"/>
        <v>RXX</v>
      </c>
    </row>
    <row r="4317" spans="48:53" hidden="1" x14ac:dyDescent="0.2">
      <c r="AV4317" s="115" t="str">
        <f t="shared" si="538"/>
        <v>RXXFP10 - ARC II WARD</v>
      </c>
      <c r="AW4317" s="126" t="s">
        <v>6919</v>
      </c>
      <c r="AX4317" s="126" t="s">
        <v>6920</v>
      </c>
      <c r="AY4317" s="126" t="s">
        <v>6919</v>
      </c>
      <c r="AZ4317" s="126" t="s">
        <v>6920</v>
      </c>
      <c r="BA4317" s="126" t="str">
        <f t="shared" si="539"/>
        <v>RXX</v>
      </c>
    </row>
    <row r="4318" spans="48:53" hidden="1" x14ac:dyDescent="0.2">
      <c r="AV4318" s="115" t="str">
        <f t="shared" si="538"/>
        <v>RXXFP10 - NURSE RXXV4</v>
      </c>
      <c r="AW4318" s="126" t="s">
        <v>6977</v>
      </c>
      <c r="AX4318" s="126" t="s">
        <v>6978</v>
      </c>
      <c r="AY4318" s="126" t="s">
        <v>6977</v>
      </c>
      <c r="AZ4318" s="126" t="s">
        <v>6978</v>
      </c>
      <c r="BA4318" s="126" t="str">
        <f t="shared" si="539"/>
        <v>RXX</v>
      </c>
    </row>
    <row r="4319" spans="48:53" hidden="1" x14ac:dyDescent="0.2">
      <c r="AV4319" s="115" t="str">
        <f t="shared" si="538"/>
        <v>RXXFRIMLEY PARK HOSPITAL</v>
      </c>
      <c r="AW4319" s="126" t="s">
        <v>6879</v>
      </c>
      <c r="AX4319" s="126" t="s">
        <v>5738</v>
      </c>
      <c r="AY4319" s="126" t="s">
        <v>6879</v>
      </c>
      <c r="AZ4319" s="126" t="s">
        <v>5738</v>
      </c>
      <c r="BA4319" s="126" t="str">
        <f t="shared" si="539"/>
        <v>RXX</v>
      </c>
    </row>
    <row r="4320" spans="48:53" hidden="1" x14ac:dyDescent="0.2">
      <c r="AV4320" s="115" t="str">
        <f t="shared" si="538"/>
        <v>RXXGALLWEY</v>
      </c>
      <c r="AW4320" s="126" t="s">
        <v>6939</v>
      </c>
      <c r="AX4320" s="126" t="s">
        <v>6940</v>
      </c>
      <c r="AY4320" s="126" t="s">
        <v>6939</v>
      </c>
      <c r="AZ4320" s="126" t="s">
        <v>6940</v>
      </c>
      <c r="BA4320" s="126" t="str">
        <f t="shared" si="539"/>
        <v>RXX</v>
      </c>
    </row>
    <row r="4321" spans="48:53" hidden="1" x14ac:dyDescent="0.2">
      <c r="AV4321" s="115" t="str">
        <f t="shared" si="538"/>
        <v>RXXGEESEMERE</v>
      </c>
      <c r="AW4321" s="126" t="s">
        <v>6891</v>
      </c>
      <c r="AX4321" s="126" t="s">
        <v>6892</v>
      </c>
      <c r="AY4321" s="126" t="s">
        <v>6891</v>
      </c>
      <c r="AZ4321" s="126" t="s">
        <v>6892</v>
      </c>
      <c r="BA4321" s="126" t="str">
        <f t="shared" si="539"/>
        <v>RXX</v>
      </c>
    </row>
    <row r="4322" spans="48:53" hidden="1" x14ac:dyDescent="0.2">
      <c r="AV4322" s="115" t="str">
        <f t="shared" si="538"/>
        <v>RXXGRANDVIEW</v>
      </c>
      <c r="AW4322" s="126" t="s">
        <v>6923</v>
      </c>
      <c r="AX4322" s="126" t="s">
        <v>6924</v>
      </c>
      <c r="AY4322" s="126" t="s">
        <v>6923</v>
      </c>
      <c r="AZ4322" s="126" t="s">
        <v>6924</v>
      </c>
      <c r="BA4322" s="126" t="str">
        <f t="shared" si="539"/>
        <v>RXX</v>
      </c>
    </row>
    <row r="4323" spans="48:53" hidden="1" x14ac:dyDescent="0.2">
      <c r="AV4323" s="115" t="str">
        <f t="shared" si="538"/>
        <v>RXXGREAT MEADOWS</v>
      </c>
      <c r="AW4323" s="126" t="s">
        <v>6943</v>
      </c>
      <c r="AX4323" s="126" t="s">
        <v>6944</v>
      </c>
      <c r="AY4323" s="126" t="s">
        <v>6943</v>
      </c>
      <c r="AZ4323" s="126" t="s">
        <v>6944</v>
      </c>
      <c r="BA4323" s="126" t="str">
        <f t="shared" si="539"/>
        <v>RXX</v>
      </c>
    </row>
    <row r="4324" spans="48:53" hidden="1" x14ac:dyDescent="0.2">
      <c r="AV4324" s="115" t="str">
        <f t="shared" si="538"/>
        <v>RXXGREENLAWS</v>
      </c>
      <c r="AW4324" s="126" t="s">
        <v>6929</v>
      </c>
      <c r="AX4324" s="126" t="s">
        <v>6930</v>
      </c>
      <c r="AY4324" s="126" t="s">
        <v>6929</v>
      </c>
      <c r="AZ4324" s="126" t="s">
        <v>6930</v>
      </c>
      <c r="BA4324" s="126" t="str">
        <f t="shared" si="539"/>
        <v>RXX</v>
      </c>
    </row>
    <row r="4325" spans="48:53" hidden="1" x14ac:dyDescent="0.2">
      <c r="AV4325" s="115" t="str">
        <f t="shared" si="538"/>
        <v>RXXHALE WARD</v>
      </c>
      <c r="AW4325" s="126" t="s">
        <v>7005</v>
      </c>
      <c r="AX4325" s="126" t="s">
        <v>7006</v>
      </c>
      <c r="AY4325" s="126" t="s">
        <v>7005</v>
      </c>
      <c r="AZ4325" s="126" t="s">
        <v>7006</v>
      </c>
      <c r="BA4325" s="126" t="str">
        <f t="shared" si="539"/>
        <v>RXX</v>
      </c>
    </row>
    <row r="4326" spans="48:53" hidden="1" x14ac:dyDescent="0.2">
      <c r="AV4326" s="115" t="str">
        <f t="shared" si="538"/>
        <v>RXXHALLIFORD WARD</v>
      </c>
      <c r="AW4326" s="126" t="s">
        <v>6993</v>
      </c>
      <c r="AX4326" s="126" t="s">
        <v>6994</v>
      </c>
      <c r="AY4326" s="126" t="s">
        <v>6993</v>
      </c>
      <c r="AZ4326" s="126" t="s">
        <v>6994</v>
      </c>
      <c r="BA4326" s="126" t="str">
        <f t="shared" si="539"/>
        <v>RXX</v>
      </c>
    </row>
    <row r="4327" spans="48:53" hidden="1" x14ac:dyDescent="0.2">
      <c r="AV4327" s="115" t="str">
        <f t="shared" si="538"/>
        <v>RXXHASLEMERE HOSPITAL</v>
      </c>
      <c r="AW4327" s="126" t="s">
        <v>6883</v>
      </c>
      <c r="AX4327" s="126" t="s">
        <v>6884</v>
      </c>
      <c r="AY4327" s="126" t="s">
        <v>6883</v>
      </c>
      <c r="AZ4327" s="126" t="s">
        <v>6884</v>
      </c>
      <c r="BA4327" s="126" t="str">
        <f t="shared" si="539"/>
        <v>RXX</v>
      </c>
    </row>
    <row r="4328" spans="48:53" hidden="1" x14ac:dyDescent="0.2">
      <c r="AV4328" s="115" t="str">
        <f t="shared" si="538"/>
        <v>RXXHERMITAGE</v>
      </c>
      <c r="AW4328" s="126" t="s">
        <v>6935</v>
      </c>
      <c r="AX4328" s="126" t="s">
        <v>6936</v>
      </c>
      <c r="AY4328" s="126" t="s">
        <v>6935</v>
      </c>
      <c r="AZ4328" s="126" t="s">
        <v>6936</v>
      </c>
      <c r="BA4328" s="126" t="str">
        <f t="shared" si="539"/>
        <v>RXX</v>
      </c>
    </row>
    <row r="4329" spans="48:53" hidden="1" x14ac:dyDescent="0.2">
      <c r="AV4329" s="115" t="str">
        <f t="shared" si="538"/>
        <v>RXXHILLCROFT</v>
      </c>
      <c r="AW4329" s="126" t="s">
        <v>6873</v>
      </c>
      <c r="AX4329" s="126" t="s">
        <v>6874</v>
      </c>
      <c r="AY4329" s="126" t="s">
        <v>6873</v>
      </c>
      <c r="AZ4329" s="126" t="s">
        <v>6874</v>
      </c>
      <c r="BA4329" s="126" t="str">
        <f t="shared" si="539"/>
        <v>RXX</v>
      </c>
    </row>
    <row r="4330" spans="48:53" hidden="1" x14ac:dyDescent="0.2">
      <c r="AV4330" s="115" t="str">
        <f t="shared" si="538"/>
        <v>RXXHOLLY TREE</v>
      </c>
      <c r="AW4330" s="126" t="s">
        <v>6933</v>
      </c>
      <c r="AX4330" s="126" t="s">
        <v>6934</v>
      </c>
      <c r="AY4330" s="126" t="s">
        <v>6933</v>
      </c>
      <c r="AZ4330" s="126" t="s">
        <v>6934</v>
      </c>
      <c r="BA4330" s="126" t="str">
        <f t="shared" si="539"/>
        <v>RXX</v>
      </c>
    </row>
    <row r="4331" spans="48:53" hidden="1" x14ac:dyDescent="0.2">
      <c r="AV4331" s="115" t="str">
        <f t="shared" si="538"/>
        <v>RXXLARKFIELD</v>
      </c>
      <c r="AW4331" s="126" t="s">
        <v>6953</v>
      </c>
      <c r="AX4331" s="126" t="s">
        <v>6954</v>
      </c>
      <c r="AY4331" s="126" t="s">
        <v>6953</v>
      </c>
      <c r="AZ4331" s="126" t="s">
        <v>6954</v>
      </c>
      <c r="BA4331" s="126" t="str">
        <f t="shared" si="539"/>
        <v>RXX</v>
      </c>
    </row>
    <row r="4332" spans="48:53" hidden="1" x14ac:dyDescent="0.2">
      <c r="AV4332" s="115" t="str">
        <f t="shared" si="538"/>
        <v>RXXLAUREATE WARD</v>
      </c>
      <c r="AW4332" s="126" t="s">
        <v>6997</v>
      </c>
      <c r="AX4332" s="126" t="s">
        <v>6998</v>
      </c>
      <c r="AY4332" s="126" t="s">
        <v>6997</v>
      </c>
      <c r="AZ4332" s="126" t="s">
        <v>6998</v>
      </c>
      <c r="BA4332" s="126" t="str">
        <f t="shared" si="539"/>
        <v>RXX</v>
      </c>
    </row>
    <row r="4333" spans="48:53" hidden="1" x14ac:dyDescent="0.2">
      <c r="AV4333" s="115" t="str">
        <f t="shared" si="538"/>
        <v>RXXLEATHERHEAD HOSPITAL</v>
      </c>
      <c r="AW4333" s="126" t="s">
        <v>6902</v>
      </c>
      <c r="AX4333" s="126" t="s">
        <v>6903</v>
      </c>
      <c r="AY4333" s="126" t="s">
        <v>6902</v>
      </c>
      <c r="AZ4333" s="126" t="s">
        <v>6903</v>
      </c>
      <c r="BA4333" s="126" t="str">
        <f t="shared" si="539"/>
        <v>RXX</v>
      </c>
    </row>
    <row r="4334" spans="48:53" hidden="1" x14ac:dyDescent="0.2">
      <c r="AV4334" s="115" t="str">
        <f t="shared" si="538"/>
        <v>RXXLODDON ALLIANCE</v>
      </c>
      <c r="AW4334" s="126" t="s">
        <v>6860</v>
      </c>
      <c r="AX4334" s="126" t="s">
        <v>6861</v>
      </c>
      <c r="AY4334" s="126" t="s">
        <v>6860</v>
      </c>
      <c r="AZ4334" s="126" t="s">
        <v>6861</v>
      </c>
      <c r="BA4334" s="126" t="str">
        <f t="shared" si="539"/>
        <v>RXX</v>
      </c>
    </row>
    <row r="4335" spans="48:53" hidden="1" x14ac:dyDescent="0.2">
      <c r="AV4335" s="115" t="str">
        <f t="shared" si="538"/>
        <v>RXXMITCHELL HALL</v>
      </c>
      <c r="AW4335" s="126" t="s">
        <v>7011</v>
      </c>
      <c r="AX4335" s="126" t="s">
        <v>7012</v>
      </c>
      <c r="AY4335" s="126" t="s">
        <v>7011</v>
      </c>
      <c r="AZ4335" s="126" t="s">
        <v>7012</v>
      </c>
      <c r="BA4335" s="126" t="str">
        <f t="shared" si="539"/>
        <v>RXX</v>
      </c>
    </row>
    <row r="4336" spans="48:53" hidden="1" x14ac:dyDescent="0.2">
      <c r="AV4336" s="115" t="str">
        <f t="shared" si="538"/>
        <v>RXXNOEL LAVIN WARD</v>
      </c>
      <c r="AW4336" s="126" t="s">
        <v>6999</v>
      </c>
      <c r="AX4336" s="126" t="s">
        <v>7000</v>
      </c>
      <c r="AY4336" s="126" t="s">
        <v>6999</v>
      </c>
      <c r="AZ4336" s="126" t="s">
        <v>7000</v>
      </c>
      <c r="BA4336" s="126" t="str">
        <f t="shared" si="539"/>
        <v>RXX</v>
      </c>
    </row>
    <row r="4337" spans="48:53" hidden="1" x14ac:dyDescent="0.2">
      <c r="AV4337" s="115" t="str">
        <f t="shared" si="538"/>
        <v>RXXNURSE R3</v>
      </c>
      <c r="AW4337" s="126" t="s">
        <v>6959</v>
      </c>
      <c r="AX4337" s="126" t="s">
        <v>6960</v>
      </c>
      <c r="AY4337" s="126" t="s">
        <v>6959</v>
      </c>
      <c r="AZ4337" s="126" t="s">
        <v>6960</v>
      </c>
      <c r="BA4337" s="126" t="str">
        <f t="shared" si="539"/>
        <v>RXX</v>
      </c>
    </row>
    <row r="4338" spans="48:53" hidden="1" x14ac:dyDescent="0.2">
      <c r="AV4338" s="115" t="str">
        <f t="shared" si="538"/>
        <v>RXXNURSE R7</v>
      </c>
      <c r="AW4338" s="126" t="s">
        <v>6961</v>
      </c>
      <c r="AX4338" s="126" t="s">
        <v>6962</v>
      </c>
      <c r="AY4338" s="126" t="s">
        <v>6961</v>
      </c>
      <c r="AZ4338" s="126" t="s">
        <v>6962</v>
      </c>
      <c r="BA4338" s="126" t="str">
        <f t="shared" si="539"/>
        <v>RXX</v>
      </c>
    </row>
    <row r="4339" spans="48:53" hidden="1" x14ac:dyDescent="0.2">
      <c r="AV4339" s="115" t="str">
        <f t="shared" si="538"/>
        <v>RXXNURSE RXXV1</v>
      </c>
      <c r="AW4339" s="126" t="s">
        <v>6971</v>
      </c>
      <c r="AX4339" s="126" t="s">
        <v>6972</v>
      </c>
      <c r="AY4339" s="126" t="s">
        <v>6971</v>
      </c>
      <c r="AZ4339" s="126" t="s">
        <v>6972</v>
      </c>
      <c r="BA4339" s="126" t="str">
        <f t="shared" si="539"/>
        <v>RXX</v>
      </c>
    </row>
    <row r="4340" spans="48:53" hidden="1" x14ac:dyDescent="0.2">
      <c r="AV4340" s="115" t="str">
        <f t="shared" si="538"/>
        <v>RXXNURSE RXXV2</v>
      </c>
      <c r="AW4340" s="126" t="s">
        <v>6973</v>
      </c>
      <c r="AX4340" s="126" t="s">
        <v>6974</v>
      </c>
      <c r="AY4340" s="126" t="s">
        <v>6973</v>
      </c>
      <c r="AZ4340" s="126" t="s">
        <v>6974</v>
      </c>
      <c r="BA4340" s="126" t="str">
        <f t="shared" si="539"/>
        <v>RXX</v>
      </c>
    </row>
    <row r="4341" spans="48:53" hidden="1" x14ac:dyDescent="0.2">
      <c r="AV4341" s="115" t="str">
        <f t="shared" si="538"/>
        <v>RXXNURSE RXXV3</v>
      </c>
      <c r="AW4341" s="126" t="s">
        <v>6975</v>
      </c>
      <c r="AX4341" s="126" t="s">
        <v>6976</v>
      </c>
      <c r="AY4341" s="126" t="s">
        <v>6975</v>
      </c>
      <c r="AZ4341" s="126" t="s">
        <v>6976</v>
      </c>
      <c r="BA4341" s="126" t="str">
        <f t="shared" si="539"/>
        <v>RXX</v>
      </c>
    </row>
    <row r="4342" spans="48:53" hidden="1" x14ac:dyDescent="0.2">
      <c r="AV4342" s="115" t="str">
        <f t="shared" si="538"/>
        <v>RXXNURSE RXXV5</v>
      </c>
      <c r="AW4342" s="126" t="s">
        <v>6979</v>
      </c>
      <c r="AX4342" s="126" t="s">
        <v>6980</v>
      </c>
      <c r="AY4342" s="126" t="s">
        <v>6979</v>
      </c>
      <c r="AZ4342" s="126" t="s">
        <v>6980</v>
      </c>
      <c r="BA4342" s="126" t="str">
        <f t="shared" si="539"/>
        <v>RXX</v>
      </c>
    </row>
    <row r="4343" spans="48:53" hidden="1" x14ac:dyDescent="0.2">
      <c r="AV4343" s="115" t="str">
        <f t="shared" si="538"/>
        <v>RXXNURSE T3</v>
      </c>
      <c r="AW4343" s="126" t="s">
        <v>6963</v>
      </c>
      <c r="AX4343" s="126" t="s">
        <v>6964</v>
      </c>
      <c r="AY4343" s="126" t="s">
        <v>6963</v>
      </c>
      <c r="AZ4343" s="126" t="s">
        <v>6964</v>
      </c>
      <c r="BA4343" s="126" t="str">
        <f t="shared" si="539"/>
        <v>RXX</v>
      </c>
    </row>
    <row r="4344" spans="48:53" hidden="1" x14ac:dyDescent="0.2">
      <c r="AV4344" s="115" t="str">
        <f t="shared" si="538"/>
        <v>RXXNURSE T5</v>
      </c>
      <c r="AW4344" s="126" t="s">
        <v>6965</v>
      </c>
      <c r="AX4344" s="126" t="s">
        <v>6966</v>
      </c>
      <c r="AY4344" s="126" t="s">
        <v>6965</v>
      </c>
      <c r="AZ4344" s="126" t="s">
        <v>6966</v>
      </c>
      <c r="BA4344" s="126" t="str">
        <f t="shared" si="539"/>
        <v>RXX</v>
      </c>
    </row>
    <row r="4345" spans="48:53" hidden="1" x14ac:dyDescent="0.2">
      <c r="AV4345" s="115" t="str">
        <f t="shared" si="538"/>
        <v>RXXNURSE T6 - RESPOND</v>
      </c>
      <c r="AW4345" s="126" t="s">
        <v>6967</v>
      </c>
      <c r="AX4345" s="126" t="s">
        <v>6968</v>
      </c>
      <c r="AY4345" s="126" t="s">
        <v>6967</v>
      </c>
      <c r="AZ4345" s="126" t="s">
        <v>6968</v>
      </c>
      <c r="BA4345" s="126" t="str">
        <f t="shared" si="539"/>
        <v>RXX</v>
      </c>
    </row>
    <row r="4346" spans="48:53" hidden="1" x14ac:dyDescent="0.2">
      <c r="AV4346" s="115" t="str">
        <f t="shared" si="538"/>
        <v>RXXNURSE T7 - RESPOND</v>
      </c>
      <c r="AW4346" s="126" t="s">
        <v>6969</v>
      </c>
      <c r="AX4346" s="126" t="s">
        <v>6970</v>
      </c>
      <c r="AY4346" s="126" t="s">
        <v>6969</v>
      </c>
      <c r="AZ4346" s="126" t="s">
        <v>6970</v>
      </c>
      <c r="BA4346" s="126" t="str">
        <f t="shared" si="539"/>
        <v>RXX</v>
      </c>
    </row>
    <row r="4347" spans="48:53" hidden="1" x14ac:dyDescent="0.2">
      <c r="AV4347" s="115" t="str">
        <f t="shared" si="538"/>
        <v>RXXNURSE V6</v>
      </c>
      <c r="AW4347" s="126" t="s">
        <v>6981</v>
      </c>
      <c r="AX4347" s="126" t="s">
        <v>6982</v>
      </c>
      <c r="AY4347" s="126" t="s">
        <v>6981</v>
      </c>
      <c r="AZ4347" s="126" t="s">
        <v>6982</v>
      </c>
      <c r="BA4347" s="126" t="str">
        <f t="shared" si="539"/>
        <v>RXX</v>
      </c>
    </row>
    <row r="4348" spans="48:53" hidden="1" x14ac:dyDescent="0.2">
      <c r="AV4348" s="115" t="str">
        <f t="shared" ref="AV4348:AV4411" si="540">CONCATENATE(LEFT(AW4348, 3),AX4348)</f>
        <v>RXXNURSE V7</v>
      </c>
      <c r="AW4348" s="126" t="s">
        <v>6983</v>
      </c>
      <c r="AX4348" s="126" t="s">
        <v>6984</v>
      </c>
      <c r="AY4348" s="126" t="s">
        <v>6983</v>
      </c>
      <c r="AZ4348" s="126" t="s">
        <v>6984</v>
      </c>
      <c r="BA4348" s="126" t="str">
        <f t="shared" ref="BA4348:BA4411" si="541">LEFT(AY4348,3)</f>
        <v>RXX</v>
      </c>
    </row>
    <row r="4349" spans="48:53" hidden="1" x14ac:dyDescent="0.2">
      <c r="AV4349" s="115" t="str">
        <f t="shared" si="540"/>
        <v>RXXOLDER PEOPLE'S PSYCHIATRY</v>
      </c>
      <c r="AW4349" s="126" t="s">
        <v>6910</v>
      </c>
      <c r="AX4349" s="126" t="s">
        <v>6911</v>
      </c>
      <c r="AY4349" s="126" t="s">
        <v>6910</v>
      </c>
      <c r="AZ4349" s="126" t="s">
        <v>6911</v>
      </c>
      <c r="BA4349" s="126" t="str">
        <f t="shared" si="541"/>
        <v>RXX</v>
      </c>
    </row>
    <row r="4350" spans="48:53" hidden="1" x14ac:dyDescent="0.2">
      <c r="AV4350" s="115" t="str">
        <f t="shared" si="540"/>
        <v>RXXPORTSMOUTH DISABILITY FORUM</v>
      </c>
      <c r="AW4350" s="126" t="s">
        <v>6906</v>
      </c>
      <c r="AX4350" s="126" t="s">
        <v>6907</v>
      </c>
      <c r="AY4350" s="126" t="s">
        <v>6906</v>
      </c>
      <c r="AZ4350" s="126" t="s">
        <v>6907</v>
      </c>
      <c r="BA4350" s="126" t="str">
        <f t="shared" si="541"/>
        <v>RXX</v>
      </c>
    </row>
    <row r="4351" spans="48:53" hidden="1" x14ac:dyDescent="0.2">
      <c r="AV4351" s="115" t="str">
        <f t="shared" si="540"/>
        <v>RXXREHABILITATION</v>
      </c>
      <c r="AW4351" s="126" t="s">
        <v>6949</v>
      </c>
      <c r="AX4351" s="126" t="s">
        <v>6950</v>
      </c>
      <c r="AY4351" s="126" t="s">
        <v>6949</v>
      </c>
      <c r="AZ4351" s="126" t="s">
        <v>6950</v>
      </c>
      <c r="BA4351" s="126" t="str">
        <f t="shared" si="541"/>
        <v>RXX</v>
      </c>
    </row>
    <row r="4352" spans="48:53" hidden="1" x14ac:dyDescent="0.2">
      <c r="AV4352" s="115" t="str">
        <f t="shared" si="540"/>
        <v>RXXROSEWOOD</v>
      </c>
      <c r="AW4352" s="126" t="s">
        <v>6955</v>
      </c>
      <c r="AX4352" s="126" t="s">
        <v>6956</v>
      </c>
      <c r="AY4352" s="126" t="s">
        <v>6955</v>
      </c>
      <c r="AZ4352" s="126" t="s">
        <v>6956</v>
      </c>
      <c r="BA4352" s="126" t="str">
        <f t="shared" si="541"/>
        <v>RXX</v>
      </c>
    </row>
    <row r="4353" spans="48:53" hidden="1" x14ac:dyDescent="0.2">
      <c r="AV4353" s="115" t="str">
        <f t="shared" si="540"/>
        <v>RXXROYAL SURREY COUNTY HOSPITAL</v>
      </c>
      <c r="AW4353" s="126" t="s">
        <v>6881</v>
      </c>
      <c r="AX4353" s="126" t="s">
        <v>6882</v>
      </c>
      <c r="AY4353" s="126" t="s">
        <v>6881</v>
      </c>
      <c r="AZ4353" s="126" t="s">
        <v>6882</v>
      </c>
      <c r="BA4353" s="126" t="str">
        <f t="shared" si="541"/>
        <v>RXX</v>
      </c>
    </row>
    <row r="4354" spans="48:53" hidden="1" x14ac:dyDescent="0.2">
      <c r="AV4354" s="115" t="str">
        <f t="shared" si="540"/>
        <v>RXXSHIELING</v>
      </c>
      <c r="AW4354" s="126" t="s">
        <v>6875</v>
      </c>
      <c r="AX4354" s="126" t="s">
        <v>6876</v>
      </c>
      <c r="AY4354" s="126" t="s">
        <v>6875</v>
      </c>
      <c r="AZ4354" s="126" t="s">
        <v>6876</v>
      </c>
      <c r="BA4354" s="126" t="str">
        <f t="shared" si="541"/>
        <v>RXX</v>
      </c>
    </row>
    <row r="4355" spans="48:53" hidden="1" x14ac:dyDescent="0.2">
      <c r="AV4355" s="115" t="str">
        <f t="shared" si="540"/>
        <v>RXXSOUTH EAST PUPIL REFERRAL UNIT</v>
      </c>
      <c r="AW4355" s="126" t="s">
        <v>6904</v>
      </c>
      <c r="AX4355" s="126" t="s">
        <v>6905</v>
      </c>
      <c r="AY4355" s="126" t="s">
        <v>6904</v>
      </c>
      <c r="AZ4355" s="126" t="s">
        <v>6905</v>
      </c>
      <c r="BA4355" s="126" t="str">
        <f t="shared" si="541"/>
        <v>RXX</v>
      </c>
    </row>
    <row r="4356" spans="48:53" hidden="1" x14ac:dyDescent="0.2">
      <c r="AV4356" s="115" t="str">
        <f t="shared" si="540"/>
        <v>RXXSPENSER WARD</v>
      </c>
      <c r="AW4356" s="126" t="s">
        <v>6995</v>
      </c>
      <c r="AX4356" s="126" t="s">
        <v>6996</v>
      </c>
      <c r="AY4356" s="126" t="s">
        <v>6995</v>
      </c>
      <c r="AZ4356" s="126" t="s">
        <v>6996</v>
      </c>
      <c r="BA4356" s="126" t="str">
        <f t="shared" si="541"/>
        <v>RXX</v>
      </c>
    </row>
    <row r="4357" spans="48:53" hidden="1" x14ac:dyDescent="0.2">
      <c r="AV4357" s="115" t="str">
        <f t="shared" si="540"/>
        <v>RXXST EBBAS</v>
      </c>
      <c r="AW4357" s="126" t="s">
        <v>6894</v>
      </c>
      <c r="AX4357" s="126" t="s">
        <v>6895</v>
      </c>
      <c r="AY4357" s="126" t="s">
        <v>6894</v>
      </c>
      <c r="AZ4357" s="126" t="s">
        <v>6895</v>
      </c>
      <c r="BA4357" s="126" t="str">
        <f t="shared" si="541"/>
        <v>RXX</v>
      </c>
    </row>
    <row r="4358" spans="48:53" hidden="1" x14ac:dyDescent="0.2">
      <c r="AV4358" s="115" t="str">
        <f t="shared" si="540"/>
        <v>RXXST PETERS HOSPITAL</v>
      </c>
      <c r="AW4358" s="126" t="s">
        <v>6872</v>
      </c>
      <c r="AX4358" s="126" t="s">
        <v>5755</v>
      </c>
      <c r="AY4358" s="126" t="s">
        <v>6872</v>
      </c>
      <c r="AZ4358" s="126" t="s">
        <v>5755</v>
      </c>
      <c r="BA4358" s="126" t="str">
        <f t="shared" si="541"/>
        <v>RXX</v>
      </c>
    </row>
    <row r="4359" spans="48:53" hidden="1" x14ac:dyDescent="0.2">
      <c r="AV4359" s="115" t="str">
        <f t="shared" si="540"/>
        <v>RXXTANDRIDGE CTPLD</v>
      </c>
      <c r="AW4359" s="126" t="s">
        <v>6914</v>
      </c>
      <c r="AX4359" s="126" t="s">
        <v>6915</v>
      </c>
      <c r="AY4359" s="126" t="s">
        <v>6914</v>
      </c>
      <c r="AZ4359" s="126" t="s">
        <v>6915</v>
      </c>
      <c r="BA4359" s="126" t="str">
        <f t="shared" si="541"/>
        <v>RXX</v>
      </c>
    </row>
    <row r="4360" spans="48:53" hidden="1" x14ac:dyDescent="0.2">
      <c r="AV4360" s="115" t="str">
        <f t="shared" si="540"/>
        <v>RXXTHE MEADOWS</v>
      </c>
      <c r="AW4360" s="126" t="s">
        <v>6880</v>
      </c>
      <c r="AX4360" s="126" t="s">
        <v>5037</v>
      </c>
      <c r="AY4360" s="126" t="s">
        <v>6880</v>
      </c>
      <c r="AZ4360" s="126" t="s">
        <v>5037</v>
      </c>
      <c r="BA4360" s="126" t="str">
        <f t="shared" si="541"/>
        <v>RXX</v>
      </c>
    </row>
    <row r="4361" spans="48:53" hidden="1" x14ac:dyDescent="0.2">
      <c r="AV4361" s="115" t="str">
        <f t="shared" si="540"/>
        <v>RXXVICTORIA WARD</v>
      </c>
      <c r="AW4361" s="126" t="s">
        <v>7003</v>
      </c>
      <c r="AX4361" s="126" t="s">
        <v>7004</v>
      </c>
      <c r="AY4361" s="126" t="s">
        <v>7003</v>
      </c>
      <c r="AZ4361" s="126" t="s">
        <v>7004</v>
      </c>
      <c r="BA4361" s="126" t="str">
        <f t="shared" si="541"/>
        <v>RXX</v>
      </c>
    </row>
    <row r="4362" spans="48:53" hidden="1" x14ac:dyDescent="0.2">
      <c r="AV4362" s="115" t="str">
        <f t="shared" si="540"/>
        <v>RXXWALTON COMMUNITY HOSPITAL</v>
      </c>
      <c r="AW4362" s="126" t="s">
        <v>6864</v>
      </c>
      <c r="AX4362" s="126" t="s">
        <v>6865</v>
      </c>
      <c r="AY4362" s="126" t="s">
        <v>6864</v>
      </c>
      <c r="AZ4362" s="126" t="s">
        <v>6865</v>
      </c>
      <c r="BA4362" s="126" t="str">
        <f t="shared" si="541"/>
        <v>RXX</v>
      </c>
    </row>
    <row r="4363" spans="48:53" hidden="1" x14ac:dyDescent="0.2">
      <c r="AV4363" s="115" t="str">
        <f t="shared" si="540"/>
        <v>RXXWEST PARK</v>
      </c>
      <c r="AW4363" s="126" t="s">
        <v>6893</v>
      </c>
      <c r="AX4363" s="126" t="s">
        <v>1425</v>
      </c>
      <c r="AY4363" s="126" t="s">
        <v>6893</v>
      </c>
      <c r="AZ4363" s="126" t="s">
        <v>1425</v>
      </c>
      <c r="BA4363" s="126" t="str">
        <f t="shared" si="541"/>
        <v>RXX</v>
      </c>
    </row>
    <row r="4364" spans="48:53" hidden="1" x14ac:dyDescent="0.2">
      <c r="AV4364" s="115" t="str">
        <f t="shared" si="540"/>
        <v>RXXWEYBRIDGE COMMUNITY HOSPITAL</v>
      </c>
      <c r="AW4364" s="126" t="s">
        <v>6868</v>
      </c>
      <c r="AX4364" s="126" t="s">
        <v>6869</v>
      </c>
      <c r="AY4364" s="126" t="s">
        <v>6868</v>
      </c>
      <c r="AZ4364" s="126" t="s">
        <v>6869</v>
      </c>
      <c r="BA4364" s="126" t="str">
        <f t="shared" si="541"/>
        <v>RXX</v>
      </c>
    </row>
    <row r="4365" spans="48:53" hidden="1" x14ac:dyDescent="0.2">
      <c r="AV4365" s="115" t="str">
        <f t="shared" si="540"/>
        <v>RXXWILLOW</v>
      </c>
      <c r="AW4365" s="126" t="s">
        <v>6941</v>
      </c>
      <c r="AX4365" s="126" t="s">
        <v>6942</v>
      </c>
      <c r="AY4365" s="126" t="s">
        <v>6941</v>
      </c>
      <c r="AZ4365" s="126" t="s">
        <v>6942</v>
      </c>
      <c r="BA4365" s="126" t="str">
        <f t="shared" si="541"/>
        <v>RXX</v>
      </c>
    </row>
    <row r="4366" spans="48:53" hidden="1" x14ac:dyDescent="0.2">
      <c r="AV4366" s="115" t="str">
        <f t="shared" si="540"/>
        <v>RXXWILLOW WARD</v>
      </c>
      <c r="AW4366" s="126" t="s">
        <v>6985</v>
      </c>
      <c r="AX4366" s="126" t="s">
        <v>6986</v>
      </c>
      <c r="AY4366" s="126" t="s">
        <v>6985</v>
      </c>
      <c r="AZ4366" s="126" t="s">
        <v>6986</v>
      </c>
      <c r="BA4366" s="126" t="str">
        <f t="shared" si="541"/>
        <v>RXX</v>
      </c>
    </row>
    <row r="4367" spans="48:53" hidden="1" x14ac:dyDescent="0.2">
      <c r="AV4367" s="115" t="str">
        <f t="shared" si="540"/>
        <v>RXXWINGFIELD - EAST</v>
      </c>
      <c r="AW4367" s="126" t="s">
        <v>6912</v>
      </c>
      <c r="AX4367" s="126" t="s">
        <v>6913</v>
      </c>
      <c r="AY4367" s="126" t="s">
        <v>6912</v>
      </c>
      <c r="AZ4367" s="126" t="s">
        <v>6913</v>
      </c>
      <c r="BA4367" s="126" t="str">
        <f t="shared" si="541"/>
        <v>RXX</v>
      </c>
    </row>
    <row r="4368" spans="48:53" hidden="1" x14ac:dyDescent="0.2">
      <c r="AV4368" s="115" t="str">
        <f t="shared" si="540"/>
        <v>RXXWINGFIELD WARD</v>
      </c>
      <c r="AW4368" s="126" t="s">
        <v>7007</v>
      </c>
      <c r="AX4368" s="126" t="s">
        <v>7008</v>
      </c>
      <c r="AY4368" s="126" t="s">
        <v>7007</v>
      </c>
      <c r="AZ4368" s="126" t="s">
        <v>7008</v>
      </c>
      <c r="BA4368" s="126" t="str">
        <f t="shared" si="541"/>
        <v>RXX</v>
      </c>
    </row>
    <row r="4369" spans="48:53" hidden="1" x14ac:dyDescent="0.2">
      <c r="AV4369" s="115" t="str">
        <f t="shared" si="540"/>
        <v>RXXWOKING COMMUNITY HOSPITAL</v>
      </c>
      <c r="AW4369" s="126" t="s">
        <v>6866</v>
      </c>
      <c r="AX4369" s="126" t="s">
        <v>6867</v>
      </c>
      <c r="AY4369" s="126" t="s">
        <v>6866</v>
      </c>
      <c r="AZ4369" s="126" t="s">
        <v>6867</v>
      </c>
      <c r="BA4369" s="126" t="str">
        <f t="shared" si="541"/>
        <v>RXX</v>
      </c>
    </row>
    <row r="4370" spans="48:53" hidden="1" x14ac:dyDescent="0.2">
      <c r="AV4370" s="115" t="str">
        <f t="shared" si="540"/>
        <v>RXY33-39 BIRLING ROAD</v>
      </c>
      <c r="AW4370" s="126" t="s">
        <v>8284</v>
      </c>
      <c r="AX4370" s="126" t="s">
        <v>8285</v>
      </c>
      <c r="AY4370" s="126" t="s">
        <v>8284</v>
      </c>
      <c r="AZ4370" s="126" t="s">
        <v>8285</v>
      </c>
      <c r="BA4370" s="126" t="str">
        <f t="shared" si="541"/>
        <v>RXY</v>
      </c>
    </row>
    <row r="4371" spans="48:53" hidden="1" x14ac:dyDescent="0.2">
      <c r="AV4371" s="115" t="str">
        <f t="shared" si="540"/>
        <v>RXYABBEY WOOD</v>
      </c>
      <c r="AW4371" s="126" t="s">
        <v>7013</v>
      </c>
      <c r="AX4371" s="126" t="s">
        <v>7014</v>
      </c>
      <c r="AY4371" s="126" t="s">
        <v>7013</v>
      </c>
      <c r="AZ4371" s="126" t="s">
        <v>7014</v>
      </c>
      <c r="BA4371" s="126" t="str">
        <f t="shared" si="541"/>
        <v>RXY</v>
      </c>
    </row>
    <row r="4372" spans="48:53" hidden="1" x14ac:dyDescent="0.2">
      <c r="AV4372" s="115" t="str">
        <f t="shared" si="540"/>
        <v>RXYALEXANDER HOUSE STABLES BLOCK</v>
      </c>
      <c r="AW4372" s="126" t="s">
        <v>8292</v>
      </c>
      <c r="AX4372" s="126" t="s">
        <v>8293</v>
      </c>
      <c r="AY4372" s="126" t="s">
        <v>8292</v>
      </c>
      <c r="AZ4372" s="126" t="s">
        <v>8293</v>
      </c>
      <c r="BA4372" s="126" t="str">
        <f t="shared" si="541"/>
        <v>RXY</v>
      </c>
    </row>
    <row r="4373" spans="48:53" hidden="1" x14ac:dyDescent="0.2">
      <c r="AV4373" s="115" t="str">
        <f t="shared" si="540"/>
        <v>RXYARNDALE HOUSE</v>
      </c>
      <c r="AW4373" s="126" t="s">
        <v>8294</v>
      </c>
      <c r="AX4373" s="126" t="s">
        <v>8295</v>
      </c>
      <c r="AY4373" s="126" t="s">
        <v>8294</v>
      </c>
      <c r="AZ4373" s="126" t="s">
        <v>8295</v>
      </c>
      <c r="BA4373" s="126" t="str">
        <f t="shared" si="541"/>
        <v>RXY</v>
      </c>
    </row>
    <row r="4374" spans="48:53" hidden="1" x14ac:dyDescent="0.2">
      <c r="AV4374" s="115" t="str">
        <f t="shared" si="540"/>
        <v>RXYARUNDEL UNIT</v>
      </c>
      <c r="AW4374" s="126" t="s">
        <v>7091</v>
      </c>
      <c r="AX4374" s="126" t="s">
        <v>7092</v>
      </c>
      <c r="AY4374" s="126" t="s">
        <v>7091</v>
      </c>
      <c r="AZ4374" s="126" t="s">
        <v>7092</v>
      </c>
      <c r="BA4374" s="126" t="str">
        <f t="shared" si="541"/>
        <v>RXY</v>
      </c>
    </row>
    <row r="4375" spans="48:53" hidden="1" x14ac:dyDescent="0.2">
      <c r="AV4375" s="115" t="str">
        <f t="shared" si="540"/>
        <v>RXYASH ETON</v>
      </c>
      <c r="AW4375" s="126" t="s">
        <v>7093</v>
      </c>
      <c r="AX4375" s="126" t="s">
        <v>7094</v>
      </c>
      <c r="AY4375" s="126" t="s">
        <v>7093</v>
      </c>
      <c r="AZ4375" s="126" t="s">
        <v>7094</v>
      </c>
      <c r="BA4375" s="126" t="str">
        <f t="shared" si="541"/>
        <v>RXY</v>
      </c>
    </row>
    <row r="4376" spans="48:53" hidden="1" x14ac:dyDescent="0.2">
      <c r="AV4376" s="115" t="str">
        <f t="shared" si="540"/>
        <v>RXYAUDLEY HOUSE</v>
      </c>
      <c r="AW4376" s="126" t="s">
        <v>8296</v>
      </c>
      <c r="AX4376" s="126" t="s">
        <v>8297</v>
      </c>
      <c r="AY4376" s="126" t="s">
        <v>8296</v>
      </c>
      <c r="AZ4376" s="126" t="s">
        <v>8297</v>
      </c>
      <c r="BA4376" s="126" t="str">
        <f t="shared" si="541"/>
        <v>RXY</v>
      </c>
    </row>
    <row r="4377" spans="48:53" hidden="1" x14ac:dyDescent="0.2">
      <c r="AV4377" s="115" t="str">
        <f t="shared" si="540"/>
        <v>RXYAYLESHAM COMMUNITY CENTRE</v>
      </c>
      <c r="AW4377" s="126" t="s">
        <v>8298</v>
      </c>
      <c r="AX4377" s="126" t="s">
        <v>8299</v>
      </c>
      <c r="AY4377" s="126" t="s">
        <v>8298</v>
      </c>
      <c r="AZ4377" s="126" t="s">
        <v>8299</v>
      </c>
      <c r="BA4377" s="126" t="str">
        <f t="shared" si="541"/>
        <v>RXY</v>
      </c>
    </row>
    <row r="4378" spans="48:53" hidden="1" x14ac:dyDescent="0.2">
      <c r="AV4378" s="115" t="str">
        <f t="shared" si="540"/>
        <v>RXYBRANBRIDGES INDUSTRIAL UNIT</v>
      </c>
      <c r="AW4378" s="126" t="s">
        <v>8300</v>
      </c>
      <c r="AX4378" s="126" t="s">
        <v>8301</v>
      </c>
      <c r="AY4378" s="126" t="s">
        <v>8300</v>
      </c>
      <c r="AZ4378" s="126" t="s">
        <v>8301</v>
      </c>
      <c r="BA4378" s="126" t="str">
        <f t="shared" si="541"/>
        <v>RXY</v>
      </c>
    </row>
    <row r="4379" spans="48:53" hidden="1" x14ac:dyDescent="0.2">
      <c r="AV4379" s="115" t="str">
        <f t="shared" si="540"/>
        <v>RXYBUCKLAND HOSPITAL</v>
      </c>
      <c r="AW4379" s="126" t="s">
        <v>7095</v>
      </c>
      <c r="AX4379" s="126" t="s">
        <v>6235</v>
      </c>
      <c r="AY4379" s="126" t="s">
        <v>7095</v>
      </c>
      <c r="AZ4379" s="126" t="s">
        <v>6235</v>
      </c>
      <c r="BA4379" s="126" t="str">
        <f t="shared" si="541"/>
        <v>RXY</v>
      </c>
    </row>
    <row r="4380" spans="48:53" hidden="1" x14ac:dyDescent="0.2">
      <c r="AV4380" s="115" t="str">
        <f t="shared" si="540"/>
        <v>RXYCANADA HOUSE</v>
      </c>
      <c r="AW4380" s="126" t="s">
        <v>8302</v>
      </c>
      <c r="AX4380" s="126" t="s">
        <v>8303</v>
      </c>
      <c r="AY4380" s="126" t="s">
        <v>8302</v>
      </c>
      <c r="AZ4380" s="126" t="s">
        <v>8303</v>
      </c>
      <c r="BA4380" s="126" t="str">
        <f t="shared" si="541"/>
        <v>RXY</v>
      </c>
    </row>
    <row r="4381" spans="48:53" hidden="1" x14ac:dyDescent="0.2">
      <c r="AV4381" s="115" t="str">
        <f t="shared" si="540"/>
        <v>RXYCANTERBURY (BRENTWOOD)</v>
      </c>
      <c r="AW4381" s="126" t="s">
        <v>7025</v>
      </c>
      <c r="AX4381" s="126" t="s">
        <v>7026</v>
      </c>
      <c r="AY4381" s="126" t="s">
        <v>7025</v>
      </c>
      <c r="AZ4381" s="126" t="s">
        <v>7026</v>
      </c>
      <c r="BA4381" s="126" t="str">
        <f t="shared" si="541"/>
        <v>RXY</v>
      </c>
    </row>
    <row r="4382" spans="48:53" hidden="1" x14ac:dyDescent="0.2">
      <c r="AV4382" s="115" t="str">
        <f t="shared" si="540"/>
        <v>RXYCANTERBURY D.T.S</v>
      </c>
      <c r="AW4382" s="126" t="s">
        <v>7096</v>
      </c>
      <c r="AX4382" s="126" t="s">
        <v>7097</v>
      </c>
      <c r="AY4382" s="126" t="s">
        <v>7096</v>
      </c>
      <c r="AZ4382" s="126" t="s">
        <v>7097</v>
      </c>
      <c r="BA4382" s="126" t="str">
        <f t="shared" si="541"/>
        <v>RXY</v>
      </c>
    </row>
    <row r="4383" spans="48:53" hidden="1" x14ac:dyDescent="0.2">
      <c r="AV4383" s="115" t="str">
        <f t="shared" si="540"/>
        <v>RXYCHERVILLES</v>
      </c>
      <c r="AW4383" s="126" t="s">
        <v>7039</v>
      </c>
      <c r="AX4383" s="126" t="s">
        <v>7040</v>
      </c>
      <c r="AY4383" s="126" t="s">
        <v>7039</v>
      </c>
      <c r="AZ4383" s="126" t="s">
        <v>7040</v>
      </c>
      <c r="BA4383" s="126" t="str">
        <f t="shared" si="541"/>
        <v>RXY</v>
      </c>
    </row>
    <row r="4384" spans="48:53" hidden="1" x14ac:dyDescent="0.2">
      <c r="AV4384" s="115" t="str">
        <f t="shared" si="540"/>
        <v>RXYCORNERSTONES (TUNNEL ROAD)</v>
      </c>
      <c r="AW4384" s="126" t="s">
        <v>8304</v>
      </c>
      <c r="AX4384" s="126" t="s">
        <v>8305</v>
      </c>
      <c r="AY4384" s="126" t="s">
        <v>8304</v>
      </c>
      <c r="AZ4384" s="126" t="s">
        <v>8305</v>
      </c>
      <c r="BA4384" s="126" t="str">
        <f t="shared" si="541"/>
        <v>RXY</v>
      </c>
    </row>
    <row r="4385" spans="48:53" hidden="1" x14ac:dyDescent="0.2">
      <c r="AV4385" s="115" t="str">
        <f t="shared" si="540"/>
        <v>RXYCOSSINGTON ROAD</v>
      </c>
      <c r="AW4385" s="126" t="s">
        <v>8277</v>
      </c>
      <c r="AX4385" s="126" t="s">
        <v>8278</v>
      </c>
      <c r="AY4385" s="126" t="s">
        <v>8277</v>
      </c>
      <c r="AZ4385" s="126" t="s">
        <v>8278</v>
      </c>
      <c r="BA4385" s="126" t="str">
        <f t="shared" si="541"/>
        <v>RXY</v>
      </c>
    </row>
    <row r="4386" spans="48:53" hidden="1" x14ac:dyDescent="0.2">
      <c r="AV4386" s="115" t="str">
        <f t="shared" si="540"/>
        <v>RXYCOURT DRIVE</v>
      </c>
      <c r="AW4386" s="126" t="s">
        <v>8306</v>
      </c>
      <c r="AX4386" s="126" t="s">
        <v>8307</v>
      </c>
      <c r="AY4386" s="126" t="s">
        <v>8306</v>
      </c>
      <c r="AZ4386" s="126" t="s">
        <v>8307</v>
      </c>
      <c r="BA4386" s="126" t="str">
        <f t="shared" si="541"/>
        <v>RXY</v>
      </c>
    </row>
    <row r="4387" spans="48:53" hidden="1" x14ac:dyDescent="0.2">
      <c r="AV4387" s="115" t="str">
        <f t="shared" si="540"/>
        <v>RXYCRHT MAIDSTONE NMP</v>
      </c>
      <c r="AW4387" s="126" t="s">
        <v>7033</v>
      </c>
      <c r="AX4387" s="126" t="s">
        <v>7034</v>
      </c>
      <c r="AY4387" s="126" t="s">
        <v>7033</v>
      </c>
      <c r="AZ4387" s="126" t="s">
        <v>7034</v>
      </c>
      <c r="BA4387" s="126" t="str">
        <f t="shared" si="541"/>
        <v>RXY</v>
      </c>
    </row>
    <row r="4388" spans="48:53" hidden="1" x14ac:dyDescent="0.2">
      <c r="AV4388" s="115" t="str">
        <f t="shared" si="540"/>
        <v>RXYCRISIS ASSESSMENT &amp; TREATMENT TEAM</v>
      </c>
      <c r="AW4388" s="126" t="s">
        <v>8308</v>
      </c>
      <c r="AX4388" s="126" t="s">
        <v>8309</v>
      </c>
      <c r="AY4388" s="126" t="s">
        <v>8308</v>
      </c>
      <c r="AZ4388" s="126" t="s">
        <v>8309</v>
      </c>
      <c r="BA4388" s="126" t="str">
        <f t="shared" si="541"/>
        <v>RXY</v>
      </c>
    </row>
    <row r="4389" spans="48:53" hidden="1" x14ac:dyDescent="0.2">
      <c r="AV4389" s="115" t="str">
        <f t="shared" si="540"/>
        <v>RXYCULVER HOUSE</v>
      </c>
      <c r="AW4389" s="126" t="s">
        <v>8310</v>
      </c>
      <c r="AX4389" s="126" t="s">
        <v>8311</v>
      </c>
      <c r="AY4389" s="126" t="s">
        <v>8310</v>
      </c>
      <c r="AZ4389" s="126" t="s">
        <v>8311</v>
      </c>
      <c r="BA4389" s="126" t="str">
        <f t="shared" si="541"/>
        <v>RXY</v>
      </c>
    </row>
    <row r="4390" spans="48:53" hidden="1" x14ac:dyDescent="0.2">
      <c r="AV4390" s="115" t="str">
        <f t="shared" si="540"/>
        <v>RXYDARENT VALLEY HOSPITAL</v>
      </c>
      <c r="AW4390" s="126" t="s">
        <v>7023</v>
      </c>
      <c r="AX4390" s="126" t="s">
        <v>7024</v>
      </c>
      <c r="AY4390" s="126" t="s">
        <v>7023</v>
      </c>
      <c r="AZ4390" s="126" t="s">
        <v>7024</v>
      </c>
      <c r="BA4390" s="126" t="str">
        <f t="shared" si="541"/>
        <v>RXY</v>
      </c>
    </row>
    <row r="4391" spans="48:53" hidden="1" x14ac:dyDescent="0.2">
      <c r="AV4391" s="115" t="str">
        <f t="shared" si="540"/>
        <v>RXYEAGLE COURT</v>
      </c>
      <c r="AW4391" s="126" t="s">
        <v>8316</v>
      </c>
      <c r="AX4391" s="126" t="s">
        <v>8317</v>
      </c>
      <c r="AY4391" s="126" t="s">
        <v>8316</v>
      </c>
      <c r="AZ4391" s="126" t="s">
        <v>8317</v>
      </c>
      <c r="BA4391" s="126" t="str">
        <f t="shared" si="541"/>
        <v>RXY</v>
      </c>
    </row>
    <row r="4392" spans="48:53" hidden="1" x14ac:dyDescent="0.2">
      <c r="AV4392" s="115" t="str">
        <f t="shared" si="540"/>
        <v>RXYEATING DISORDERS NMP</v>
      </c>
      <c r="AW4392" s="126" t="s">
        <v>7098</v>
      </c>
      <c r="AX4392" s="126" t="s">
        <v>7099</v>
      </c>
      <c r="AY4392" s="126" t="s">
        <v>7098</v>
      </c>
      <c r="AZ4392" s="126" t="s">
        <v>7099</v>
      </c>
      <c r="BA4392" s="126" t="str">
        <f t="shared" si="541"/>
        <v>RXY</v>
      </c>
    </row>
    <row r="4393" spans="48:53" hidden="1" x14ac:dyDescent="0.2">
      <c r="AV4393" s="115" t="str">
        <f t="shared" si="540"/>
        <v>RXYELMSLEIGH LODGE</v>
      </c>
      <c r="AW4393" s="126" t="s">
        <v>8312</v>
      </c>
      <c r="AX4393" s="126" t="s">
        <v>8313</v>
      </c>
      <c r="AY4393" s="126" t="s">
        <v>8312</v>
      </c>
      <c r="AZ4393" s="126" t="s">
        <v>8313</v>
      </c>
      <c r="BA4393" s="126" t="str">
        <f t="shared" si="541"/>
        <v>RXY</v>
      </c>
    </row>
    <row r="4394" spans="48:53" hidden="1" x14ac:dyDescent="0.2">
      <c r="AV4394" s="115" t="str">
        <f t="shared" si="540"/>
        <v>RXYELWICK ROAD CENTRE</v>
      </c>
      <c r="AW4394" s="126" t="s">
        <v>8314</v>
      </c>
      <c r="AX4394" s="126" t="s">
        <v>8315</v>
      </c>
      <c r="AY4394" s="126" t="s">
        <v>8314</v>
      </c>
      <c r="AZ4394" s="126" t="s">
        <v>8315</v>
      </c>
      <c r="BA4394" s="126" t="str">
        <f t="shared" si="541"/>
        <v>RXY</v>
      </c>
    </row>
    <row r="4395" spans="48:53" hidden="1" x14ac:dyDescent="0.2">
      <c r="AV4395" s="115" t="str">
        <f t="shared" si="540"/>
        <v>RXYETHELBERT ROAD</v>
      </c>
      <c r="AW4395" s="126" t="s">
        <v>8255</v>
      </c>
      <c r="AX4395" s="126" t="s">
        <v>8256</v>
      </c>
      <c r="AY4395" s="126" t="s">
        <v>8255</v>
      </c>
      <c r="AZ4395" s="126" t="s">
        <v>8256</v>
      </c>
      <c r="BA4395" s="126" t="str">
        <f t="shared" si="541"/>
        <v>RXY</v>
      </c>
    </row>
    <row r="4396" spans="48:53" hidden="1" x14ac:dyDescent="0.2">
      <c r="AV4396" s="115" t="str">
        <f t="shared" si="540"/>
        <v>RXYFANT OAST</v>
      </c>
      <c r="AW4396" s="126" t="s">
        <v>7100</v>
      </c>
      <c r="AX4396" s="126" t="s">
        <v>7101</v>
      </c>
      <c r="AY4396" s="126" t="s">
        <v>7100</v>
      </c>
      <c r="AZ4396" s="126" t="s">
        <v>7101</v>
      </c>
      <c r="BA4396" s="126" t="str">
        <f t="shared" si="541"/>
        <v>RXY</v>
      </c>
    </row>
    <row r="4397" spans="48:53" hidden="1" x14ac:dyDescent="0.2">
      <c r="AV4397" s="115" t="str">
        <f t="shared" si="540"/>
        <v>RXYFERN</v>
      </c>
      <c r="AW4397" s="126" t="s">
        <v>7041</v>
      </c>
      <c r="AX4397" s="126" t="s">
        <v>7042</v>
      </c>
      <c r="AY4397" s="126" t="s">
        <v>7041</v>
      </c>
      <c r="AZ4397" s="126" t="s">
        <v>7042</v>
      </c>
      <c r="BA4397" s="126" t="str">
        <f t="shared" si="541"/>
        <v>RXY</v>
      </c>
    </row>
    <row r="4398" spans="48:53" hidden="1" x14ac:dyDescent="0.2">
      <c r="AV4398" s="115" t="str">
        <f t="shared" si="540"/>
        <v>RXYFOLKESTONE HEALTH CENTRE</v>
      </c>
      <c r="AW4398" s="126" t="s">
        <v>8271</v>
      </c>
      <c r="AX4398" s="126" t="s">
        <v>8272</v>
      </c>
      <c r="AY4398" s="126" t="s">
        <v>8271</v>
      </c>
      <c r="AZ4398" s="126" t="s">
        <v>8272</v>
      </c>
      <c r="BA4398" s="126" t="str">
        <f t="shared" si="541"/>
        <v>RXY</v>
      </c>
    </row>
    <row r="4399" spans="48:53" hidden="1" x14ac:dyDescent="0.2">
      <c r="AV4399" s="115" t="str">
        <f t="shared" si="540"/>
        <v>RXYFORENSIC PSYCHIATRY</v>
      </c>
      <c r="AW4399" s="126" t="s">
        <v>7045</v>
      </c>
      <c r="AX4399" s="126" t="s">
        <v>7046</v>
      </c>
      <c r="AY4399" s="126" t="s">
        <v>7045</v>
      </c>
      <c r="AZ4399" s="126" t="s">
        <v>7046</v>
      </c>
      <c r="BA4399" s="126" t="str">
        <f t="shared" si="541"/>
        <v>RXY</v>
      </c>
    </row>
    <row r="4400" spans="48:53" hidden="1" x14ac:dyDescent="0.2">
      <c r="AV4400" s="115" t="str">
        <f t="shared" si="540"/>
        <v>RXYFRANK LLOYD NURSING HOME</v>
      </c>
      <c r="AW4400" s="126" t="s">
        <v>8318</v>
      </c>
      <c r="AX4400" s="126" t="s">
        <v>8319</v>
      </c>
      <c r="AY4400" s="126" t="s">
        <v>8318</v>
      </c>
      <c r="AZ4400" s="126" t="s">
        <v>8319</v>
      </c>
      <c r="BA4400" s="126" t="str">
        <f t="shared" si="541"/>
        <v>RXY</v>
      </c>
    </row>
    <row r="4401" spans="48:53" hidden="1" x14ac:dyDescent="0.2">
      <c r="AV4401" s="115" t="str">
        <f t="shared" si="540"/>
        <v>RXYGATLAND HOUSE</v>
      </c>
      <c r="AW4401" s="126" t="s">
        <v>8320</v>
      </c>
      <c r="AX4401" s="126" t="s">
        <v>8321</v>
      </c>
      <c r="AY4401" s="126" t="s">
        <v>8320</v>
      </c>
      <c r="AZ4401" s="126" t="s">
        <v>8321</v>
      </c>
      <c r="BA4401" s="126" t="str">
        <f t="shared" si="541"/>
        <v>RXY</v>
      </c>
    </row>
    <row r="4402" spans="48:53" hidden="1" x14ac:dyDescent="0.2">
      <c r="AV4402" s="115" t="str">
        <f t="shared" si="540"/>
        <v>RXYGREENACRES</v>
      </c>
      <c r="AW4402" s="126" t="s">
        <v>7102</v>
      </c>
      <c r="AX4402" s="126" t="s">
        <v>6037</v>
      </c>
      <c r="AY4402" s="126" t="s">
        <v>7102</v>
      </c>
      <c r="AZ4402" s="126" t="s">
        <v>6037</v>
      </c>
      <c r="BA4402" s="126" t="str">
        <f t="shared" si="541"/>
        <v>RXY</v>
      </c>
    </row>
    <row r="4403" spans="48:53" hidden="1" x14ac:dyDescent="0.2">
      <c r="AV4403" s="115" t="str">
        <f t="shared" si="540"/>
        <v>RXYHADLOW ROAD</v>
      </c>
      <c r="AW4403" s="126" t="s">
        <v>8253</v>
      </c>
      <c r="AX4403" s="126" t="s">
        <v>8254</v>
      </c>
      <c r="AY4403" s="126" t="s">
        <v>8253</v>
      </c>
      <c r="AZ4403" s="126" t="s">
        <v>8254</v>
      </c>
      <c r="BA4403" s="126" t="str">
        <f t="shared" si="541"/>
        <v>RXY</v>
      </c>
    </row>
    <row r="4404" spans="48:53" hidden="1" x14ac:dyDescent="0.2">
      <c r="AV4404" s="115" t="str">
        <f t="shared" si="540"/>
        <v>RXYHEATHSIDE HOUSE</v>
      </c>
      <c r="AW4404" s="126" t="s">
        <v>8322</v>
      </c>
      <c r="AX4404" s="126" t="s">
        <v>8323</v>
      </c>
      <c r="AY4404" s="126" t="s">
        <v>8322</v>
      </c>
      <c r="AZ4404" s="126" t="s">
        <v>8323</v>
      </c>
      <c r="BA4404" s="126" t="str">
        <f t="shared" si="541"/>
        <v>RXY</v>
      </c>
    </row>
    <row r="4405" spans="48:53" hidden="1" x14ac:dyDescent="0.2">
      <c r="AV4405" s="115" t="str">
        <f t="shared" si="540"/>
        <v>RXYHIGH STREET</v>
      </c>
      <c r="AW4405" s="126" t="s">
        <v>8287</v>
      </c>
      <c r="AX4405" s="126" t="s">
        <v>8288</v>
      </c>
      <c r="AY4405" s="126" t="s">
        <v>8287</v>
      </c>
      <c r="AZ4405" s="126" t="s">
        <v>8288</v>
      </c>
      <c r="BA4405" s="126" t="str">
        <f t="shared" si="541"/>
        <v>RXY</v>
      </c>
    </row>
    <row r="4406" spans="48:53" hidden="1" x14ac:dyDescent="0.2">
      <c r="AV4406" s="115" t="str">
        <f t="shared" si="540"/>
        <v>RXYHIGHLANDS HOUSE</v>
      </c>
      <c r="AW4406" s="126" t="s">
        <v>8324</v>
      </c>
      <c r="AX4406" s="126" t="s">
        <v>8325</v>
      </c>
      <c r="AY4406" s="126" t="s">
        <v>8324</v>
      </c>
      <c r="AZ4406" s="126" t="s">
        <v>8325</v>
      </c>
      <c r="BA4406" s="126" t="str">
        <f t="shared" si="541"/>
        <v>RXY</v>
      </c>
    </row>
    <row r="4407" spans="48:53" hidden="1" x14ac:dyDescent="0.2">
      <c r="AV4407" s="115" t="str">
        <f t="shared" si="540"/>
        <v>RXYHOLY TRINITY CHURCH</v>
      </c>
      <c r="AW4407" s="126" t="s">
        <v>8326</v>
      </c>
      <c r="AX4407" s="126" t="s">
        <v>8327</v>
      </c>
      <c r="AY4407" s="126" t="s">
        <v>8326</v>
      </c>
      <c r="AZ4407" s="126" t="s">
        <v>8327</v>
      </c>
      <c r="BA4407" s="126" t="str">
        <f t="shared" si="541"/>
        <v>RXY</v>
      </c>
    </row>
    <row r="4408" spans="48:53" hidden="1" x14ac:dyDescent="0.2">
      <c r="AV4408" s="115" t="str">
        <f t="shared" si="540"/>
        <v>RXYHOMEOPATHIC HOSPITAL</v>
      </c>
      <c r="AW4408" s="126" t="s">
        <v>7103</v>
      </c>
      <c r="AX4408" s="126" t="s">
        <v>6251</v>
      </c>
      <c r="AY4408" s="126" t="s">
        <v>7103</v>
      </c>
      <c r="AZ4408" s="126" t="s">
        <v>6251</v>
      </c>
      <c r="BA4408" s="126" t="str">
        <f t="shared" si="541"/>
        <v>RXY</v>
      </c>
    </row>
    <row r="4409" spans="48:53" hidden="1" x14ac:dyDescent="0.2">
      <c r="AV4409" s="115" t="str">
        <f t="shared" si="540"/>
        <v>RXYHUCKING HILL HOUSE</v>
      </c>
      <c r="AW4409" s="126" t="s">
        <v>8328</v>
      </c>
      <c r="AX4409" s="126" t="s">
        <v>8329</v>
      </c>
      <c r="AY4409" s="126" t="s">
        <v>8328</v>
      </c>
      <c r="AZ4409" s="126" t="s">
        <v>8329</v>
      </c>
      <c r="BA4409" s="126" t="str">
        <f t="shared" si="541"/>
        <v>RXY</v>
      </c>
    </row>
    <row r="4410" spans="48:53" hidden="1" x14ac:dyDescent="0.2">
      <c r="AV4410" s="115" t="str">
        <f t="shared" si="540"/>
        <v>RXYJASMINE CENTRE</v>
      </c>
      <c r="AW4410" s="126" t="s">
        <v>8330</v>
      </c>
      <c r="AX4410" s="126" t="s">
        <v>8331</v>
      </c>
      <c r="AY4410" s="126" t="s">
        <v>8330</v>
      </c>
      <c r="AZ4410" s="126" t="s">
        <v>8331</v>
      </c>
      <c r="BA4410" s="126" t="str">
        <f t="shared" si="541"/>
        <v>RXY</v>
      </c>
    </row>
    <row r="4411" spans="48:53" hidden="1" x14ac:dyDescent="0.2">
      <c r="AV4411" s="115" t="str">
        <f t="shared" si="540"/>
        <v>RXYKCC SOCIAL SERVICES</v>
      </c>
      <c r="AW4411" s="126" t="s">
        <v>8261</v>
      </c>
      <c r="AX4411" s="126" t="s">
        <v>8262</v>
      </c>
      <c r="AY4411" s="126" t="s">
        <v>8261</v>
      </c>
      <c r="AZ4411" s="126" t="s">
        <v>8262</v>
      </c>
      <c r="BA4411" s="126" t="str">
        <f t="shared" si="541"/>
        <v>RXY</v>
      </c>
    </row>
    <row r="4412" spans="48:53" hidden="1" x14ac:dyDescent="0.2">
      <c r="AV4412" s="115" t="str">
        <f t="shared" ref="AV4412:AV4475" si="542">CONCATENATE(LEFT(AW4412, 3),AX4412)</f>
        <v>RXYKELSTON</v>
      </c>
      <c r="AW4412" s="126" t="s">
        <v>7104</v>
      </c>
      <c r="AX4412" s="126" t="s">
        <v>7105</v>
      </c>
      <c r="AY4412" s="126" t="s">
        <v>7104</v>
      </c>
      <c r="AZ4412" s="126" t="s">
        <v>7105</v>
      </c>
      <c r="BA4412" s="126" t="str">
        <f t="shared" ref="BA4412:BA4475" si="543">LEFT(AY4412,3)</f>
        <v>RXY</v>
      </c>
    </row>
    <row r="4413" spans="48:53" hidden="1" x14ac:dyDescent="0.2">
      <c r="AV4413" s="115" t="str">
        <f t="shared" si="542"/>
        <v>RXYKENT &amp; CANTERBURY HOSPITAL</v>
      </c>
      <c r="AW4413" s="126" t="s">
        <v>7027</v>
      </c>
      <c r="AX4413" s="126" t="s">
        <v>7028</v>
      </c>
      <c r="AY4413" s="126" t="s">
        <v>7027</v>
      </c>
      <c r="AZ4413" s="126" t="s">
        <v>7028</v>
      </c>
      <c r="BA4413" s="126" t="str">
        <f t="shared" si="543"/>
        <v>RXY</v>
      </c>
    </row>
    <row r="4414" spans="48:53" hidden="1" x14ac:dyDescent="0.2">
      <c r="AV4414" s="115" t="str">
        <f t="shared" si="542"/>
        <v>RXYKENT &amp; SUSSEX HOSPITAL</v>
      </c>
      <c r="AW4414" s="126" t="s">
        <v>7021</v>
      </c>
      <c r="AX4414" s="126" t="s">
        <v>7022</v>
      </c>
      <c r="AY4414" s="126" t="s">
        <v>7021</v>
      </c>
      <c r="AZ4414" s="126" t="s">
        <v>7022</v>
      </c>
      <c r="BA4414" s="126" t="str">
        <f t="shared" si="543"/>
        <v>RXY</v>
      </c>
    </row>
    <row r="4415" spans="48:53" hidden="1" x14ac:dyDescent="0.2">
      <c r="AV4415" s="115" t="str">
        <f t="shared" si="542"/>
        <v>RXYKINGS HILL</v>
      </c>
      <c r="AW4415" s="126" t="s">
        <v>7017</v>
      </c>
      <c r="AX4415" s="126" t="s">
        <v>7018</v>
      </c>
      <c r="AY4415" s="126" t="s">
        <v>7017</v>
      </c>
      <c r="AZ4415" s="126" t="s">
        <v>7018</v>
      </c>
      <c r="BA4415" s="126" t="str">
        <f t="shared" si="543"/>
        <v>RXY</v>
      </c>
    </row>
    <row r="4416" spans="48:53" hidden="1" x14ac:dyDescent="0.2">
      <c r="AV4416" s="115" t="str">
        <f t="shared" si="542"/>
        <v>RXYKINGSLEY HOUSE</v>
      </c>
      <c r="AW4416" s="126" t="s">
        <v>8332</v>
      </c>
      <c r="AX4416" s="126" t="s">
        <v>8333</v>
      </c>
      <c r="AY4416" s="126" t="s">
        <v>8332</v>
      </c>
      <c r="AZ4416" s="126" t="s">
        <v>8333</v>
      </c>
      <c r="BA4416" s="126" t="str">
        <f t="shared" si="543"/>
        <v>RXY</v>
      </c>
    </row>
    <row r="4417" spans="48:53" hidden="1" x14ac:dyDescent="0.2">
      <c r="AV4417" s="115" t="str">
        <f t="shared" si="542"/>
        <v>RXYKINGSWOOD COMMUNITY MENTAL HEALTH CENTRE</v>
      </c>
      <c r="AW4417" s="126" t="s">
        <v>8334</v>
      </c>
      <c r="AX4417" s="126" t="s">
        <v>8335</v>
      </c>
      <c r="AY4417" s="126" t="s">
        <v>8334</v>
      </c>
      <c r="AZ4417" s="126" t="s">
        <v>8335</v>
      </c>
      <c r="BA4417" s="126" t="str">
        <f t="shared" si="543"/>
        <v>RXY</v>
      </c>
    </row>
    <row r="4418" spans="48:53" hidden="1" x14ac:dyDescent="0.2">
      <c r="AV4418" s="115" t="str">
        <f t="shared" si="542"/>
        <v>RXYKRONER HOUSE</v>
      </c>
      <c r="AW4418" s="126" t="s">
        <v>8267</v>
      </c>
      <c r="AX4418" s="126" t="s">
        <v>8268</v>
      </c>
      <c r="AY4418" s="126" t="s">
        <v>8267</v>
      </c>
      <c r="AZ4418" s="126" t="s">
        <v>8268</v>
      </c>
      <c r="BA4418" s="126" t="str">
        <f t="shared" si="543"/>
        <v>RXY</v>
      </c>
    </row>
    <row r="4419" spans="48:53" hidden="1" x14ac:dyDescent="0.2">
      <c r="AV4419" s="115" t="str">
        <f t="shared" si="542"/>
        <v>RXYLANGDALE RISE</v>
      </c>
      <c r="AW4419" s="126" t="s">
        <v>7067</v>
      </c>
      <c r="AX4419" s="126" t="s">
        <v>7068</v>
      </c>
      <c r="AY4419" s="126" t="s">
        <v>7067</v>
      </c>
      <c r="AZ4419" s="126" t="s">
        <v>7068</v>
      </c>
      <c r="BA4419" s="126" t="str">
        <f t="shared" si="543"/>
        <v>RXY</v>
      </c>
    </row>
    <row r="4420" spans="48:53" hidden="1" x14ac:dyDescent="0.2">
      <c r="AV4420" s="115" t="str">
        <f t="shared" si="542"/>
        <v>RXYLAUREL HOUSE</v>
      </c>
      <c r="AW4420" s="126" t="s">
        <v>8336</v>
      </c>
      <c r="AX4420" s="126" t="s">
        <v>8337</v>
      </c>
      <c r="AY4420" s="126" t="s">
        <v>8336</v>
      </c>
      <c r="AZ4420" s="126" t="s">
        <v>8337</v>
      </c>
      <c r="BA4420" s="126" t="str">
        <f t="shared" si="543"/>
        <v>RXY</v>
      </c>
    </row>
    <row r="4421" spans="48:53" hidden="1" x14ac:dyDescent="0.2">
      <c r="AV4421" s="115" t="str">
        <f t="shared" si="542"/>
        <v>RXYLD DARTFORD</v>
      </c>
      <c r="AW4421" s="126" t="s">
        <v>7085</v>
      </c>
      <c r="AX4421" s="126" t="s">
        <v>7086</v>
      </c>
      <c r="AY4421" s="126" t="s">
        <v>7085</v>
      </c>
      <c r="AZ4421" s="126" t="s">
        <v>7086</v>
      </c>
      <c r="BA4421" s="126" t="str">
        <f t="shared" si="543"/>
        <v>RXY</v>
      </c>
    </row>
    <row r="4422" spans="48:53" hidden="1" x14ac:dyDescent="0.2">
      <c r="AV4422" s="115" t="str">
        <f t="shared" si="542"/>
        <v>RXYLD MAIDSTONE</v>
      </c>
      <c r="AW4422" s="126" t="s">
        <v>7057</v>
      </c>
      <c r="AX4422" s="126" t="s">
        <v>7058</v>
      </c>
      <c r="AY4422" s="126" t="s">
        <v>7057</v>
      </c>
      <c r="AZ4422" s="126" t="s">
        <v>7058</v>
      </c>
      <c r="BA4422" s="126" t="str">
        <f t="shared" si="543"/>
        <v>RXY</v>
      </c>
    </row>
    <row r="4423" spans="48:53" hidden="1" x14ac:dyDescent="0.2">
      <c r="AV4423" s="115" t="str">
        <f t="shared" si="542"/>
        <v>RXYLD SOUTHLANDS</v>
      </c>
      <c r="AW4423" s="126" t="s">
        <v>7089</v>
      </c>
      <c r="AX4423" s="126" t="s">
        <v>7090</v>
      </c>
      <c r="AY4423" s="126" t="s">
        <v>7089</v>
      </c>
      <c r="AZ4423" s="126" t="s">
        <v>7090</v>
      </c>
      <c r="BA4423" s="126" t="str">
        <f t="shared" si="543"/>
        <v>RXY</v>
      </c>
    </row>
    <row r="4424" spans="48:53" hidden="1" x14ac:dyDescent="0.2">
      <c r="AV4424" s="115" t="str">
        <f t="shared" si="542"/>
        <v>RXYLD SWALE</v>
      </c>
      <c r="AW4424" s="126" t="s">
        <v>7087</v>
      </c>
      <c r="AX4424" s="126" t="s">
        <v>7088</v>
      </c>
      <c r="AY4424" s="126" t="s">
        <v>7087</v>
      </c>
      <c r="AZ4424" s="126" t="s">
        <v>7088</v>
      </c>
      <c r="BA4424" s="126" t="str">
        <f t="shared" si="543"/>
        <v>RXY</v>
      </c>
    </row>
    <row r="4425" spans="48:53" hidden="1" x14ac:dyDescent="0.2">
      <c r="AV4425" s="115" t="str">
        <f t="shared" si="542"/>
        <v>RXYLONDON ROAD</v>
      </c>
      <c r="AW4425" s="126" t="s">
        <v>8290</v>
      </c>
      <c r="AX4425" s="126" t="s">
        <v>8291</v>
      </c>
      <c r="AY4425" s="126" t="s">
        <v>8290</v>
      </c>
      <c r="AZ4425" s="126" t="s">
        <v>8291</v>
      </c>
      <c r="BA4425" s="126" t="str">
        <f t="shared" si="543"/>
        <v>RXY</v>
      </c>
    </row>
    <row r="4426" spans="48:53" hidden="1" x14ac:dyDescent="0.2">
      <c r="AV4426" s="115" t="str">
        <f t="shared" si="542"/>
        <v>RXYMAGNITUDE</v>
      </c>
      <c r="AW4426" s="126" t="s">
        <v>7037</v>
      </c>
      <c r="AX4426" s="126" t="s">
        <v>7038</v>
      </c>
      <c r="AY4426" s="126" t="s">
        <v>7037</v>
      </c>
      <c r="AZ4426" s="126" t="s">
        <v>7038</v>
      </c>
      <c r="BA4426" s="126" t="str">
        <f t="shared" si="543"/>
        <v>RXY</v>
      </c>
    </row>
    <row r="4427" spans="48:53" hidden="1" x14ac:dyDescent="0.2">
      <c r="AV4427" s="115" t="str">
        <f t="shared" si="542"/>
        <v>RXYMAIDSTONE HOSPITAL</v>
      </c>
      <c r="AW4427" s="126" t="s">
        <v>7019</v>
      </c>
      <c r="AX4427" s="126" t="s">
        <v>7020</v>
      </c>
      <c r="AY4427" s="126" t="s">
        <v>7019</v>
      </c>
      <c r="AZ4427" s="126" t="s">
        <v>7020</v>
      </c>
      <c r="BA4427" s="126" t="str">
        <f t="shared" si="543"/>
        <v>RXY</v>
      </c>
    </row>
    <row r="4428" spans="48:53" hidden="1" x14ac:dyDescent="0.2">
      <c r="AV4428" s="115" t="str">
        <f t="shared" si="542"/>
        <v>RXYMEDICAL CENTRE, EUREKA PLACE</v>
      </c>
      <c r="AW4428" s="126" t="s">
        <v>8282</v>
      </c>
      <c r="AX4428" s="126" t="s">
        <v>9831</v>
      </c>
      <c r="AY4428" s="126" t="s">
        <v>8282</v>
      </c>
      <c r="AZ4428" s="126" t="s">
        <v>9831</v>
      </c>
      <c r="BA4428" s="126" t="str">
        <f t="shared" si="543"/>
        <v>RXY</v>
      </c>
    </row>
    <row r="4429" spans="48:53" hidden="1" x14ac:dyDescent="0.2">
      <c r="AV4429" s="115" t="str">
        <f t="shared" si="542"/>
        <v>RXYMILLER HOUSE</v>
      </c>
      <c r="AW4429" s="126" t="s">
        <v>8266</v>
      </c>
      <c r="AX4429" s="126" t="s">
        <v>9832</v>
      </c>
      <c r="AY4429" s="126" t="s">
        <v>8266</v>
      </c>
      <c r="AZ4429" s="126" t="s">
        <v>9832</v>
      </c>
      <c r="BA4429" s="126" t="str">
        <f t="shared" si="543"/>
        <v>RXY</v>
      </c>
    </row>
    <row r="4430" spans="48:53" hidden="1" x14ac:dyDescent="0.2">
      <c r="AV4430" s="115" t="str">
        <f t="shared" si="542"/>
        <v>RXYMONTAGUE HOUSE</v>
      </c>
      <c r="AW4430" s="126" t="s">
        <v>8269</v>
      </c>
      <c r="AX4430" s="126" t="s">
        <v>8270</v>
      </c>
      <c r="AY4430" s="126" t="s">
        <v>8269</v>
      </c>
      <c r="AZ4430" s="126" t="s">
        <v>8270</v>
      </c>
      <c r="BA4430" s="126" t="str">
        <f t="shared" si="543"/>
        <v>RXY</v>
      </c>
    </row>
    <row r="4431" spans="48:53" hidden="1" x14ac:dyDescent="0.2">
      <c r="AV4431" s="115" t="str">
        <f t="shared" si="542"/>
        <v>RXYMONTGOMERY AVENUE</v>
      </c>
      <c r="AW4431" s="126" t="s">
        <v>8275</v>
      </c>
      <c r="AX4431" s="126" t="s">
        <v>8276</v>
      </c>
      <c r="AY4431" s="126" t="s">
        <v>8275</v>
      </c>
      <c r="AZ4431" s="126" t="s">
        <v>8276</v>
      </c>
      <c r="BA4431" s="126" t="str">
        <f t="shared" si="543"/>
        <v>RXY</v>
      </c>
    </row>
    <row r="4432" spans="48:53" hidden="1" x14ac:dyDescent="0.2">
      <c r="AV4432" s="115" t="str">
        <f t="shared" si="542"/>
        <v>RXYMULBERRY DAY CENTRE</v>
      </c>
      <c r="AW4432" s="126" t="s">
        <v>8265</v>
      </c>
      <c r="AX4432" s="126" t="s">
        <v>9833</v>
      </c>
      <c r="AY4432" s="126" t="s">
        <v>8265</v>
      </c>
      <c r="AZ4432" s="126" t="s">
        <v>9833</v>
      </c>
      <c r="BA4432" s="126" t="str">
        <f t="shared" si="543"/>
        <v>RXY</v>
      </c>
    </row>
    <row r="4433" spans="48:53" hidden="1" x14ac:dyDescent="0.2">
      <c r="AV4433" s="115" t="str">
        <f t="shared" si="542"/>
        <v>RXYNELSON ROAD COMMUNITY DAY RESOURCE CENTRE</v>
      </c>
      <c r="AW4433" s="126" t="s">
        <v>8263</v>
      </c>
      <c r="AX4433" s="126" t="s">
        <v>8264</v>
      </c>
      <c r="AY4433" s="126" t="s">
        <v>8263</v>
      </c>
      <c r="AZ4433" s="126" t="s">
        <v>8264</v>
      </c>
      <c r="BA4433" s="126" t="str">
        <f t="shared" si="543"/>
        <v>RXY</v>
      </c>
    </row>
    <row r="4434" spans="48:53" hidden="1" x14ac:dyDescent="0.2">
      <c r="AV4434" s="115" t="str">
        <f t="shared" si="542"/>
        <v>RXYNEUROPSYCHIATRY SERVICE</v>
      </c>
      <c r="AW4434" s="126" t="s">
        <v>8340</v>
      </c>
      <c r="AX4434" s="126" t="s">
        <v>8341</v>
      </c>
      <c r="AY4434" s="126" t="s">
        <v>8340</v>
      </c>
      <c r="AZ4434" s="126" t="s">
        <v>8341</v>
      </c>
      <c r="BA4434" s="126" t="str">
        <f t="shared" si="543"/>
        <v>RXY</v>
      </c>
    </row>
    <row r="4435" spans="48:53" hidden="1" x14ac:dyDescent="0.2">
      <c r="AV4435" s="115" t="str">
        <f t="shared" si="542"/>
        <v>RXYNEW COURT (UNIT 2 &amp; PART 4)</v>
      </c>
      <c r="AW4435" s="126" t="s">
        <v>8338</v>
      </c>
      <c r="AX4435" s="126" t="s">
        <v>8339</v>
      </c>
      <c r="AY4435" s="126" t="s">
        <v>8338</v>
      </c>
      <c r="AZ4435" s="126" t="s">
        <v>8339</v>
      </c>
      <c r="BA4435" s="126" t="str">
        <f t="shared" si="543"/>
        <v>RXY</v>
      </c>
    </row>
    <row r="4436" spans="48:53" hidden="1" x14ac:dyDescent="0.2">
      <c r="AV4436" s="115" t="str">
        <f t="shared" si="542"/>
        <v>RXYNEWHAVEN LODGE</v>
      </c>
      <c r="AW4436" s="126" t="s">
        <v>8289</v>
      </c>
      <c r="AX4436" s="126" t="s">
        <v>9834</v>
      </c>
      <c r="AY4436" s="126" t="s">
        <v>8289</v>
      </c>
      <c r="AZ4436" s="126" t="s">
        <v>9834</v>
      </c>
      <c r="BA4436" s="126" t="str">
        <f t="shared" si="543"/>
        <v>RXY</v>
      </c>
    </row>
    <row r="4437" spans="48:53" hidden="1" x14ac:dyDescent="0.2">
      <c r="AV4437" s="115" t="str">
        <f t="shared" si="542"/>
        <v>RXYOAKAPPLE LANE REHAB. CENTRE</v>
      </c>
      <c r="AW4437" s="126" t="s">
        <v>8370</v>
      </c>
      <c r="AX4437" s="126" t="s">
        <v>8371</v>
      </c>
      <c r="AY4437" s="126" t="s">
        <v>8370</v>
      </c>
      <c r="AZ4437" s="126" t="s">
        <v>8371</v>
      </c>
      <c r="BA4437" s="126" t="str">
        <f t="shared" si="543"/>
        <v>RXY</v>
      </c>
    </row>
    <row r="4438" spans="48:53" hidden="1" x14ac:dyDescent="0.2">
      <c r="AV4438" s="115" t="str">
        <f t="shared" si="542"/>
        <v>RXYOAKWOOD M.H.</v>
      </c>
      <c r="AW4438" s="126" t="s">
        <v>7106</v>
      </c>
      <c r="AX4438" s="126" t="s">
        <v>7107</v>
      </c>
      <c r="AY4438" s="126" t="s">
        <v>7106</v>
      </c>
      <c r="AZ4438" s="126" t="s">
        <v>7107</v>
      </c>
      <c r="BA4438" s="126" t="str">
        <f t="shared" si="543"/>
        <v>RXY</v>
      </c>
    </row>
    <row r="4439" spans="48:53" hidden="1" x14ac:dyDescent="0.2">
      <c r="AV4439" s="115" t="str">
        <f t="shared" si="542"/>
        <v>RXYOPMH ASHFORD</v>
      </c>
      <c r="AW4439" s="126" t="s">
        <v>7047</v>
      </c>
      <c r="AX4439" s="126" t="s">
        <v>7048</v>
      </c>
      <c r="AY4439" s="126" t="s">
        <v>7047</v>
      </c>
      <c r="AZ4439" s="126" t="s">
        <v>7048</v>
      </c>
      <c r="BA4439" s="126" t="str">
        <f t="shared" si="543"/>
        <v>RXY</v>
      </c>
    </row>
    <row r="4440" spans="48:53" hidden="1" x14ac:dyDescent="0.2">
      <c r="AV4440" s="115" t="str">
        <f t="shared" si="542"/>
        <v>RXYOPMH ASHFORD NMP</v>
      </c>
      <c r="AW4440" s="126" t="s">
        <v>7055</v>
      </c>
      <c r="AX4440" s="126" t="s">
        <v>7056</v>
      </c>
      <c r="AY4440" s="126" t="s">
        <v>7055</v>
      </c>
      <c r="AZ4440" s="126" t="s">
        <v>7056</v>
      </c>
      <c r="BA4440" s="126" t="str">
        <f t="shared" si="543"/>
        <v>RXY</v>
      </c>
    </row>
    <row r="4441" spans="48:53" hidden="1" x14ac:dyDescent="0.2">
      <c r="AV4441" s="115" t="str">
        <f t="shared" si="542"/>
        <v>RXYOPMH CANTERBURY</v>
      </c>
      <c r="AW4441" s="126" t="s">
        <v>7049</v>
      </c>
      <c r="AX4441" s="126" t="s">
        <v>7050</v>
      </c>
      <c r="AY4441" s="126" t="s">
        <v>7049</v>
      </c>
      <c r="AZ4441" s="126" t="s">
        <v>7050</v>
      </c>
      <c r="BA4441" s="126" t="str">
        <f t="shared" si="543"/>
        <v>RXY</v>
      </c>
    </row>
    <row r="4442" spans="48:53" hidden="1" x14ac:dyDescent="0.2">
      <c r="AV4442" s="115" t="str">
        <f t="shared" si="542"/>
        <v>RXYOPMH DARTFORD</v>
      </c>
      <c r="AW4442" s="126" t="s">
        <v>7069</v>
      </c>
      <c r="AX4442" s="126" t="s">
        <v>7070</v>
      </c>
      <c r="AY4442" s="126" t="s">
        <v>7069</v>
      </c>
      <c r="AZ4442" s="126" t="s">
        <v>7070</v>
      </c>
      <c r="BA4442" s="126" t="str">
        <f t="shared" si="543"/>
        <v>RXY</v>
      </c>
    </row>
    <row r="4443" spans="48:53" hidden="1" x14ac:dyDescent="0.2">
      <c r="AV4443" s="115" t="str">
        <f t="shared" si="542"/>
        <v>RXYOPMH DARTFORD NMP</v>
      </c>
      <c r="AW4443" s="126" t="s">
        <v>7077</v>
      </c>
      <c r="AX4443" s="126" t="s">
        <v>7078</v>
      </c>
      <c r="AY4443" s="126" t="s">
        <v>7077</v>
      </c>
      <c r="AZ4443" s="126" t="s">
        <v>7078</v>
      </c>
      <c r="BA4443" s="126" t="str">
        <f t="shared" si="543"/>
        <v>RXY</v>
      </c>
    </row>
    <row r="4444" spans="48:53" hidden="1" x14ac:dyDescent="0.2">
      <c r="AV4444" s="115" t="str">
        <f t="shared" si="542"/>
        <v>RXYOPMH DOVER</v>
      </c>
      <c r="AW4444" s="126" t="s">
        <v>7051</v>
      </c>
      <c r="AX4444" s="126" t="s">
        <v>7052</v>
      </c>
      <c r="AY4444" s="126" t="s">
        <v>7051</v>
      </c>
      <c r="AZ4444" s="126" t="s">
        <v>7052</v>
      </c>
      <c r="BA4444" s="126" t="str">
        <f t="shared" si="543"/>
        <v>RXY</v>
      </c>
    </row>
    <row r="4445" spans="48:53" hidden="1" x14ac:dyDescent="0.2">
      <c r="AV4445" s="115" t="str">
        <f t="shared" si="542"/>
        <v>RXYOPMH GILLINGHAM</v>
      </c>
      <c r="AW4445" s="126" t="s">
        <v>7065</v>
      </c>
      <c r="AX4445" s="126" t="s">
        <v>7066</v>
      </c>
      <c r="AY4445" s="126" t="s">
        <v>7065</v>
      </c>
      <c r="AZ4445" s="126" t="s">
        <v>7066</v>
      </c>
      <c r="BA4445" s="126" t="str">
        <f t="shared" si="543"/>
        <v>RXY</v>
      </c>
    </row>
    <row r="4446" spans="48:53" hidden="1" x14ac:dyDescent="0.2">
      <c r="AV4446" s="115" t="str">
        <f t="shared" si="542"/>
        <v>RXYOPMH MAIDSTONE NORTH</v>
      </c>
      <c r="AW4446" s="126" t="s">
        <v>7073</v>
      </c>
      <c r="AX4446" s="126" t="s">
        <v>7074</v>
      </c>
      <c r="AY4446" s="126" t="s">
        <v>7073</v>
      </c>
      <c r="AZ4446" s="126" t="s">
        <v>7074</v>
      </c>
      <c r="BA4446" s="126" t="str">
        <f t="shared" si="543"/>
        <v>RXY</v>
      </c>
    </row>
    <row r="4447" spans="48:53" hidden="1" x14ac:dyDescent="0.2">
      <c r="AV4447" s="115" t="str">
        <f t="shared" si="542"/>
        <v>RXYOPMH MAIDSTONE NORTH NMP</v>
      </c>
      <c r="AW4447" s="126" t="s">
        <v>7035</v>
      </c>
      <c r="AX4447" s="126" t="s">
        <v>7036</v>
      </c>
      <c r="AY4447" s="126" t="s">
        <v>7035</v>
      </c>
      <c r="AZ4447" s="126" t="s">
        <v>7036</v>
      </c>
      <c r="BA4447" s="126" t="str">
        <f t="shared" si="543"/>
        <v>RXY</v>
      </c>
    </row>
    <row r="4448" spans="48:53" hidden="1" x14ac:dyDescent="0.2">
      <c r="AV4448" s="115" t="str">
        <f t="shared" si="542"/>
        <v>RXYOPMH MAIDSTONE SOUTH</v>
      </c>
      <c r="AW4448" s="126" t="s">
        <v>7071</v>
      </c>
      <c r="AX4448" s="126" t="s">
        <v>7072</v>
      </c>
      <c r="AY4448" s="126" t="s">
        <v>7071</v>
      </c>
      <c r="AZ4448" s="126" t="s">
        <v>7072</v>
      </c>
      <c r="BA4448" s="126" t="str">
        <f t="shared" si="543"/>
        <v>RXY</v>
      </c>
    </row>
    <row r="4449" spans="48:53" hidden="1" x14ac:dyDescent="0.2">
      <c r="AV4449" s="115" t="str">
        <f t="shared" si="542"/>
        <v>RXYOPMH MAIDSTONE SOUTH NMP</v>
      </c>
      <c r="AW4449" s="126" t="s">
        <v>7081</v>
      </c>
      <c r="AX4449" s="126" t="s">
        <v>7082</v>
      </c>
      <c r="AY4449" s="126" t="s">
        <v>7081</v>
      </c>
      <c r="AZ4449" s="126" t="s">
        <v>7082</v>
      </c>
      <c r="BA4449" s="126" t="str">
        <f t="shared" si="543"/>
        <v>RXY</v>
      </c>
    </row>
    <row r="4450" spans="48:53" hidden="1" x14ac:dyDescent="0.2">
      <c r="AV4450" s="115" t="str">
        <f t="shared" si="542"/>
        <v>RXYOPMH SEVENOAKS</v>
      </c>
      <c r="AW4450" s="126" t="s">
        <v>7059</v>
      </c>
      <c r="AX4450" s="126" t="s">
        <v>7060</v>
      </c>
      <c r="AY4450" s="126" t="s">
        <v>7059</v>
      </c>
      <c r="AZ4450" s="126" t="s">
        <v>7060</v>
      </c>
      <c r="BA4450" s="126" t="str">
        <f t="shared" si="543"/>
        <v>RXY</v>
      </c>
    </row>
    <row r="4451" spans="48:53" hidden="1" x14ac:dyDescent="0.2">
      <c r="AV4451" s="115" t="str">
        <f t="shared" si="542"/>
        <v>RXYOPMH SEVENOAKS NMP</v>
      </c>
      <c r="AW4451" s="126" t="s">
        <v>7075</v>
      </c>
      <c r="AX4451" s="126" t="s">
        <v>7076</v>
      </c>
      <c r="AY4451" s="126" t="s">
        <v>7075</v>
      </c>
      <c r="AZ4451" s="126" t="s">
        <v>7076</v>
      </c>
      <c r="BA4451" s="126" t="str">
        <f t="shared" si="543"/>
        <v>RXY</v>
      </c>
    </row>
    <row r="4452" spans="48:53" hidden="1" x14ac:dyDescent="0.2">
      <c r="AV4452" s="115" t="str">
        <f t="shared" si="542"/>
        <v>RXYOPMH SWALE</v>
      </c>
      <c r="AW4452" s="126" t="s">
        <v>7063</v>
      </c>
      <c r="AX4452" s="126" t="s">
        <v>7064</v>
      </c>
      <c r="AY4452" s="126" t="s">
        <v>7063</v>
      </c>
      <c r="AZ4452" s="126" t="s">
        <v>7064</v>
      </c>
      <c r="BA4452" s="126" t="str">
        <f t="shared" si="543"/>
        <v>RXY</v>
      </c>
    </row>
    <row r="4453" spans="48:53" hidden="1" x14ac:dyDescent="0.2">
      <c r="AV4453" s="115" t="str">
        <f t="shared" si="542"/>
        <v>RXYOPMH SWALE NMP</v>
      </c>
      <c r="AW4453" s="126" t="s">
        <v>7079</v>
      </c>
      <c r="AX4453" s="126" t="s">
        <v>7080</v>
      </c>
      <c r="AY4453" s="126" t="s">
        <v>7079</v>
      </c>
      <c r="AZ4453" s="126" t="s">
        <v>7080</v>
      </c>
      <c r="BA4453" s="126" t="str">
        <f t="shared" si="543"/>
        <v>RXY</v>
      </c>
    </row>
    <row r="4454" spans="48:53" hidden="1" x14ac:dyDescent="0.2">
      <c r="AV4454" s="115" t="str">
        <f t="shared" si="542"/>
        <v>RXYOPMH THANET</v>
      </c>
      <c r="AW4454" s="126" t="s">
        <v>7053</v>
      </c>
      <c r="AX4454" s="126" t="s">
        <v>7054</v>
      </c>
      <c r="AY4454" s="126" t="s">
        <v>7053</v>
      </c>
      <c r="AZ4454" s="126" t="s">
        <v>7054</v>
      </c>
      <c r="BA4454" s="126" t="str">
        <f t="shared" si="543"/>
        <v>RXY</v>
      </c>
    </row>
    <row r="4455" spans="48:53" hidden="1" x14ac:dyDescent="0.2">
      <c r="AV4455" s="115" t="str">
        <f t="shared" si="542"/>
        <v>RXYOPMH TUNBRIDGE WELLS</v>
      </c>
      <c r="AW4455" s="126" t="s">
        <v>7061</v>
      </c>
      <c r="AX4455" s="126" t="s">
        <v>7062</v>
      </c>
      <c r="AY4455" s="126" t="s">
        <v>7061</v>
      </c>
      <c r="AZ4455" s="126" t="s">
        <v>7062</v>
      </c>
      <c r="BA4455" s="126" t="str">
        <f t="shared" si="543"/>
        <v>RXY</v>
      </c>
    </row>
    <row r="4456" spans="48:53" hidden="1" x14ac:dyDescent="0.2">
      <c r="AV4456" s="115" t="str">
        <f t="shared" si="542"/>
        <v>RXYOPMH TUNBRIDGE WELLS NMP</v>
      </c>
      <c r="AW4456" s="126" t="s">
        <v>7083</v>
      </c>
      <c r="AX4456" s="126" t="s">
        <v>7084</v>
      </c>
      <c r="AY4456" s="126" t="s">
        <v>7083</v>
      </c>
      <c r="AZ4456" s="126" t="s">
        <v>7084</v>
      </c>
      <c r="BA4456" s="126" t="str">
        <f t="shared" si="543"/>
        <v>RXY</v>
      </c>
    </row>
    <row r="4457" spans="48:53" hidden="1" x14ac:dyDescent="0.2">
      <c r="AV4457" s="115" t="str">
        <f t="shared" si="542"/>
        <v>RXYORCHARD HOUSE, ORCHARD STREET</v>
      </c>
      <c r="AW4457" s="126" t="s">
        <v>8283</v>
      </c>
      <c r="AX4457" s="126" t="s">
        <v>9835</v>
      </c>
      <c r="AY4457" s="126" t="s">
        <v>8283</v>
      </c>
      <c r="AZ4457" s="126" t="s">
        <v>9835</v>
      </c>
      <c r="BA4457" s="126" t="str">
        <f t="shared" si="543"/>
        <v>RXY</v>
      </c>
    </row>
    <row r="4458" spans="48:53" hidden="1" x14ac:dyDescent="0.2">
      <c r="AV4458" s="115" t="str">
        <f t="shared" si="542"/>
        <v>RXYPARK AVENUE</v>
      </c>
      <c r="AW4458" s="126" t="s">
        <v>8279</v>
      </c>
      <c r="AX4458" s="126" t="s">
        <v>8280</v>
      </c>
      <c r="AY4458" s="126" t="s">
        <v>8279</v>
      </c>
      <c r="AZ4458" s="126" t="s">
        <v>8280</v>
      </c>
      <c r="BA4458" s="126" t="str">
        <f t="shared" si="543"/>
        <v>RXY</v>
      </c>
    </row>
    <row r="4459" spans="48:53" hidden="1" x14ac:dyDescent="0.2">
      <c r="AV4459" s="115" t="str">
        <f t="shared" si="542"/>
        <v>RXYPARK ROAD</v>
      </c>
      <c r="AW4459" s="126" t="s">
        <v>8342</v>
      </c>
      <c r="AX4459" s="126" t="s">
        <v>8343</v>
      </c>
      <c r="AY4459" s="126" t="s">
        <v>8342</v>
      </c>
      <c r="AZ4459" s="126" t="s">
        <v>8343</v>
      </c>
      <c r="BA4459" s="126" t="str">
        <f t="shared" si="543"/>
        <v>RXY</v>
      </c>
    </row>
    <row r="4460" spans="48:53" hidden="1" x14ac:dyDescent="0.2">
      <c r="AV4460" s="115" t="str">
        <f t="shared" si="542"/>
        <v>RXYPARKVIEW SURGERY</v>
      </c>
      <c r="AW4460" s="126" t="s">
        <v>8259</v>
      </c>
      <c r="AX4460" s="126" t="s">
        <v>8260</v>
      </c>
      <c r="AY4460" s="126" t="s">
        <v>8259</v>
      </c>
      <c r="AZ4460" s="126" t="s">
        <v>8260</v>
      </c>
      <c r="BA4460" s="126" t="str">
        <f t="shared" si="543"/>
        <v>RXY</v>
      </c>
    </row>
    <row r="4461" spans="48:53" hidden="1" x14ac:dyDescent="0.2">
      <c r="AV4461" s="115" t="str">
        <f t="shared" si="542"/>
        <v>RXYQUEEN ANNE CAR PARK (LAND ONLY)</v>
      </c>
      <c r="AW4461" s="126" t="s">
        <v>7108</v>
      </c>
      <c r="AX4461" s="126" t="s">
        <v>7109</v>
      </c>
      <c r="AY4461" s="126" t="s">
        <v>7108</v>
      </c>
      <c r="AZ4461" s="126" t="s">
        <v>7109</v>
      </c>
      <c r="BA4461" s="126" t="str">
        <f t="shared" si="543"/>
        <v>RXY</v>
      </c>
    </row>
    <row r="4462" spans="48:53" hidden="1" x14ac:dyDescent="0.2">
      <c r="AV4462" s="115" t="str">
        <f t="shared" si="542"/>
        <v>RXYQUEEN ELIZABETH THE QUEEN MOTHER HOSPITAL</v>
      </c>
      <c r="AW4462" s="126" t="s">
        <v>7029</v>
      </c>
      <c r="AX4462" s="126" t="s">
        <v>7030</v>
      </c>
      <c r="AY4462" s="126" t="s">
        <v>7029</v>
      </c>
      <c r="AZ4462" s="126" t="s">
        <v>7030</v>
      </c>
      <c r="BA4462" s="126" t="str">
        <f t="shared" si="543"/>
        <v>RXY</v>
      </c>
    </row>
    <row r="4463" spans="48:53" hidden="1" x14ac:dyDescent="0.2">
      <c r="AV4463" s="115" t="str">
        <f t="shared" si="542"/>
        <v>RXYRAINHAM HEALTH CLINIC</v>
      </c>
      <c r="AW4463" s="126" t="s">
        <v>8350</v>
      </c>
      <c r="AX4463" s="126" t="s">
        <v>8351</v>
      </c>
      <c r="AY4463" s="126" t="s">
        <v>8350</v>
      </c>
      <c r="AZ4463" s="126" t="s">
        <v>8351</v>
      </c>
      <c r="BA4463" s="126" t="str">
        <f t="shared" si="543"/>
        <v>RXY</v>
      </c>
    </row>
    <row r="4464" spans="48:53" hidden="1" x14ac:dyDescent="0.2">
      <c r="AV4464" s="115" t="str">
        <f t="shared" si="542"/>
        <v>RXYRIVENDELL</v>
      </c>
      <c r="AW4464" s="126" t="s">
        <v>7110</v>
      </c>
      <c r="AX4464" s="126" t="s">
        <v>2246</v>
      </c>
      <c r="AY4464" s="126" t="s">
        <v>7110</v>
      </c>
      <c r="AZ4464" s="126" t="s">
        <v>2246</v>
      </c>
      <c r="BA4464" s="126" t="str">
        <f t="shared" si="543"/>
        <v>RXY</v>
      </c>
    </row>
    <row r="4465" spans="48:53" hidden="1" x14ac:dyDescent="0.2">
      <c r="AV4465" s="115" t="str">
        <f t="shared" si="542"/>
        <v>RXYRIVERSIDE HOUSE</v>
      </c>
      <c r="AW4465" s="126" t="s">
        <v>8346</v>
      </c>
      <c r="AX4465" s="126" t="s">
        <v>8347</v>
      </c>
      <c r="AY4465" s="126" t="s">
        <v>8346</v>
      </c>
      <c r="AZ4465" s="126" t="s">
        <v>8347</v>
      </c>
      <c r="BA4465" s="126" t="str">
        <f t="shared" si="543"/>
        <v>RXY</v>
      </c>
    </row>
    <row r="4466" spans="48:53" hidden="1" x14ac:dyDescent="0.2">
      <c r="AV4466" s="115" t="str">
        <f t="shared" si="542"/>
        <v>RXYROCHESTER AIRPORT (C.E.L.S)</v>
      </c>
      <c r="AW4466" s="126" t="s">
        <v>8348</v>
      </c>
      <c r="AX4466" s="126" t="s">
        <v>8349</v>
      </c>
      <c r="AY4466" s="126" t="s">
        <v>8348</v>
      </c>
      <c r="AZ4466" s="126" t="s">
        <v>8349</v>
      </c>
      <c r="BA4466" s="126" t="str">
        <f t="shared" si="543"/>
        <v>RXY</v>
      </c>
    </row>
    <row r="4467" spans="48:53" hidden="1" x14ac:dyDescent="0.2">
      <c r="AV4467" s="115" t="str">
        <f t="shared" si="542"/>
        <v>RXYSHEERNESS HEALTH CENTRE</v>
      </c>
      <c r="AW4467" s="126" t="s">
        <v>8352</v>
      </c>
      <c r="AX4467" s="126" t="s">
        <v>8353</v>
      </c>
      <c r="AY4467" s="126" t="s">
        <v>8352</v>
      </c>
      <c r="AZ4467" s="126" t="s">
        <v>8353</v>
      </c>
      <c r="BA4467" s="126" t="str">
        <f t="shared" si="543"/>
        <v>RXY</v>
      </c>
    </row>
    <row r="4468" spans="48:53" hidden="1" x14ac:dyDescent="0.2">
      <c r="AV4468" s="115" t="str">
        <f t="shared" si="542"/>
        <v>RXYSHEPWAY COMMUNITY MENTAL HEALTH TEAM</v>
      </c>
      <c r="AW4468" s="126" t="s">
        <v>8344</v>
      </c>
      <c r="AX4468" s="126" t="s">
        <v>8345</v>
      </c>
      <c r="AY4468" s="126" t="s">
        <v>8344</v>
      </c>
      <c r="AZ4468" s="126" t="s">
        <v>8345</v>
      </c>
      <c r="BA4468" s="126" t="str">
        <f t="shared" si="543"/>
        <v>RXY</v>
      </c>
    </row>
    <row r="4469" spans="48:53" hidden="1" x14ac:dyDescent="0.2">
      <c r="AV4469" s="115" t="str">
        <f t="shared" si="542"/>
        <v>RXYSITTINGBOURNE CMHC</v>
      </c>
      <c r="AW4469" s="126" t="s">
        <v>7113</v>
      </c>
      <c r="AX4469" s="126" t="s">
        <v>7114</v>
      </c>
      <c r="AY4469" s="126" t="s">
        <v>7113</v>
      </c>
      <c r="AZ4469" s="126" t="s">
        <v>7114</v>
      </c>
      <c r="BA4469" s="126" t="str">
        <f t="shared" si="543"/>
        <v>RXY</v>
      </c>
    </row>
    <row r="4470" spans="48:53" hidden="1" x14ac:dyDescent="0.2">
      <c r="AV4470" s="115" t="str">
        <f t="shared" si="542"/>
        <v>RXYSOUTHLANDS</v>
      </c>
      <c r="AW4470" s="126" t="s">
        <v>7115</v>
      </c>
      <c r="AX4470" s="126" t="s">
        <v>7116</v>
      </c>
      <c r="AY4470" s="126" t="s">
        <v>7115</v>
      </c>
      <c r="AZ4470" s="126" t="s">
        <v>7116</v>
      </c>
      <c r="BA4470" s="126" t="str">
        <f t="shared" si="543"/>
        <v>RXY</v>
      </c>
    </row>
    <row r="4471" spans="48:53" hidden="1" x14ac:dyDescent="0.2">
      <c r="AV4471" s="115" t="str">
        <f t="shared" si="542"/>
        <v>RXYSPA HOUSE</v>
      </c>
      <c r="AW4471" s="126" t="s">
        <v>8354</v>
      </c>
      <c r="AX4471" s="126" t="s">
        <v>8355</v>
      </c>
      <c r="AY4471" s="126" t="s">
        <v>8354</v>
      </c>
      <c r="AZ4471" s="126" t="s">
        <v>8355</v>
      </c>
      <c r="BA4471" s="126" t="str">
        <f t="shared" si="543"/>
        <v>RXY</v>
      </c>
    </row>
    <row r="4472" spans="48:53" hidden="1" x14ac:dyDescent="0.2">
      <c r="AV4472" s="115" t="str">
        <f t="shared" si="542"/>
        <v>RXYSPRINGWOOD CLOSE</v>
      </c>
      <c r="AW4472" s="126" t="s">
        <v>8356</v>
      </c>
      <c r="AX4472" s="126" t="s">
        <v>8357</v>
      </c>
      <c r="AY4472" s="126" t="s">
        <v>8356</v>
      </c>
      <c r="AZ4472" s="126" t="s">
        <v>8357</v>
      </c>
      <c r="BA4472" s="126" t="str">
        <f t="shared" si="543"/>
        <v>RXY</v>
      </c>
    </row>
    <row r="4473" spans="48:53" hidden="1" x14ac:dyDescent="0.2">
      <c r="AV4473" s="115" t="str">
        <f t="shared" si="542"/>
        <v>RXYST ANDREWS ROAD (LAND ONLY)</v>
      </c>
      <c r="AW4473" s="126" t="s">
        <v>8358</v>
      </c>
      <c r="AX4473" s="126" t="s">
        <v>8359</v>
      </c>
      <c r="AY4473" s="126" t="s">
        <v>8358</v>
      </c>
      <c r="AZ4473" s="126" t="s">
        <v>8359</v>
      </c>
      <c r="BA4473" s="126" t="str">
        <f t="shared" si="543"/>
        <v>RXY</v>
      </c>
    </row>
    <row r="4474" spans="48:53" hidden="1" x14ac:dyDescent="0.2">
      <c r="AV4474" s="115" t="str">
        <f t="shared" si="542"/>
        <v>RXYST JOHNS CENTRE - DORSET HOUSE</v>
      </c>
      <c r="AW4474" s="126" t="s">
        <v>8360</v>
      </c>
      <c r="AX4474" s="126" t="s">
        <v>8361</v>
      </c>
      <c r="AY4474" s="126" t="s">
        <v>8360</v>
      </c>
      <c r="AZ4474" s="126" t="s">
        <v>8361</v>
      </c>
      <c r="BA4474" s="126" t="str">
        <f t="shared" si="543"/>
        <v>RXY</v>
      </c>
    </row>
    <row r="4475" spans="48:53" hidden="1" x14ac:dyDescent="0.2">
      <c r="AV4475" s="115" t="str">
        <f t="shared" si="542"/>
        <v>RXYST JOHNS LODGE</v>
      </c>
      <c r="AW4475" s="126" t="s">
        <v>8362</v>
      </c>
      <c r="AX4475" s="126" t="s">
        <v>8363</v>
      </c>
      <c r="AY4475" s="126" t="s">
        <v>8362</v>
      </c>
      <c r="AZ4475" s="126" t="s">
        <v>8363</v>
      </c>
      <c r="BA4475" s="126" t="str">
        <f t="shared" si="543"/>
        <v>RXY</v>
      </c>
    </row>
    <row r="4476" spans="48:53" hidden="1" x14ac:dyDescent="0.2">
      <c r="AV4476" s="115" t="str">
        <f t="shared" ref="AV4476:AV4540" si="544">CONCATENATE(LEFT(AW4476, 3),AX4476)</f>
        <v>RXYST MARTINS HOSPITAL</v>
      </c>
      <c r="AW4476" s="126" t="s">
        <v>7015</v>
      </c>
      <c r="AX4476" s="126" t="s">
        <v>7016</v>
      </c>
      <c r="AY4476" s="126" t="s">
        <v>7015</v>
      </c>
      <c r="AZ4476" s="126" t="s">
        <v>7016</v>
      </c>
      <c r="BA4476" s="126" t="str">
        <f t="shared" ref="BA4476:BA4540" si="545">LEFT(AY4476,3)</f>
        <v>RXY</v>
      </c>
    </row>
    <row r="4477" spans="48:53" hidden="1" x14ac:dyDescent="0.2">
      <c r="AV4477" s="115" t="str">
        <f t="shared" si="544"/>
        <v>RXYST MARTINS HOSPITAL STAFF FLATS</v>
      </c>
      <c r="AW4477" s="126" t="s">
        <v>7111</v>
      </c>
      <c r="AX4477" s="126" t="s">
        <v>7112</v>
      </c>
      <c r="AY4477" s="126" t="s">
        <v>7111</v>
      </c>
      <c r="AZ4477" s="126" t="s">
        <v>7112</v>
      </c>
      <c r="BA4477" s="126" t="str">
        <f t="shared" si="545"/>
        <v>RXY</v>
      </c>
    </row>
    <row r="4478" spans="48:53" hidden="1" x14ac:dyDescent="0.2">
      <c r="AV4478" s="115" t="str">
        <f t="shared" si="544"/>
        <v>RXYST MARTINS NEW BUILDING</v>
      </c>
      <c r="AW4478" s="126" t="s">
        <v>7043</v>
      </c>
      <c r="AX4478" s="126" t="s">
        <v>7044</v>
      </c>
      <c r="AY4478" s="126" t="s">
        <v>7043</v>
      </c>
      <c r="AZ4478" s="126" t="s">
        <v>7044</v>
      </c>
      <c r="BA4478" s="126" t="str">
        <f t="shared" si="545"/>
        <v>RXY</v>
      </c>
    </row>
    <row r="4479" spans="48:53" hidden="1" x14ac:dyDescent="0.2">
      <c r="AV4479" s="115" t="str">
        <f t="shared" si="544"/>
        <v>RXYST MICHAELS HOUSE</v>
      </c>
      <c r="AW4479" s="126" t="s">
        <v>8281</v>
      </c>
      <c r="AX4479" s="126" t="s">
        <v>9836</v>
      </c>
      <c r="AY4479" s="126" t="s">
        <v>8281</v>
      </c>
      <c r="AZ4479" s="126" t="s">
        <v>9836</v>
      </c>
      <c r="BA4479" s="126" t="str">
        <f t="shared" si="545"/>
        <v>RXY</v>
      </c>
    </row>
    <row r="4480" spans="48:53" hidden="1" x14ac:dyDescent="0.2">
      <c r="AV4480" s="115" t="str">
        <f t="shared" si="544"/>
        <v>RXYSTAFF RESIDENCES</v>
      </c>
      <c r="AW4480" s="126" t="s">
        <v>7117</v>
      </c>
      <c r="AX4480" s="126" t="s">
        <v>7118</v>
      </c>
      <c r="AY4480" s="126" t="s">
        <v>7117</v>
      </c>
      <c r="AZ4480" s="126" t="s">
        <v>7118</v>
      </c>
      <c r="BA4480" s="126" t="str">
        <f t="shared" si="545"/>
        <v>RXY</v>
      </c>
    </row>
    <row r="4481" spans="48:53" hidden="1" x14ac:dyDescent="0.2">
      <c r="AV4481" s="115" t="str">
        <f t="shared" si="544"/>
        <v>RXYSTANLEY HOUSE</v>
      </c>
      <c r="AW4481" s="126" t="s">
        <v>8364</v>
      </c>
      <c r="AX4481" s="126" t="s">
        <v>8365</v>
      </c>
      <c r="AY4481" s="126" t="s">
        <v>8364</v>
      </c>
      <c r="AZ4481" s="126" t="s">
        <v>8365</v>
      </c>
      <c r="BA4481" s="126" t="str">
        <f t="shared" si="545"/>
        <v>RXY</v>
      </c>
    </row>
    <row r="4482" spans="48:53" hidden="1" x14ac:dyDescent="0.2">
      <c r="AV4482" s="115" t="str">
        <f t="shared" si="544"/>
        <v>RXYTHANET MENTAL HEALTH UNIT</v>
      </c>
      <c r="AW4482" s="126" t="s">
        <v>7119</v>
      </c>
      <c r="AX4482" s="126" t="s">
        <v>7120</v>
      </c>
      <c r="AY4482" s="126" t="s">
        <v>7119</v>
      </c>
      <c r="AZ4482" s="126" t="s">
        <v>7120</v>
      </c>
      <c r="BA4482" s="126" t="str">
        <f t="shared" si="545"/>
        <v>RXY</v>
      </c>
    </row>
    <row r="4483" spans="48:53" hidden="1" x14ac:dyDescent="0.2">
      <c r="AV4483" s="115" t="str">
        <f t="shared" si="544"/>
        <v>RXYTHE BEACON</v>
      </c>
      <c r="AW4483" s="126" t="s">
        <v>7121</v>
      </c>
      <c r="AX4483" s="126" t="s">
        <v>1868</v>
      </c>
      <c r="AY4483" s="126" t="s">
        <v>7121</v>
      </c>
      <c r="AZ4483" s="126" t="s">
        <v>1868</v>
      </c>
      <c r="BA4483" s="126" t="str">
        <f t="shared" si="545"/>
        <v>RXY</v>
      </c>
    </row>
    <row r="4484" spans="48:53" hidden="1" x14ac:dyDescent="0.2">
      <c r="AV4484" s="115" t="str">
        <f t="shared" si="544"/>
        <v>RXYTHE COURTYARD</v>
      </c>
      <c r="AW4484" s="126" t="s">
        <v>8366</v>
      </c>
      <c r="AX4484" s="126" t="s">
        <v>8367</v>
      </c>
      <c r="AY4484" s="126" t="s">
        <v>8366</v>
      </c>
      <c r="AZ4484" s="126" t="s">
        <v>8367</v>
      </c>
      <c r="BA4484" s="126" t="str">
        <f t="shared" si="545"/>
        <v>RXY</v>
      </c>
    </row>
    <row r="4485" spans="48:53" hidden="1" x14ac:dyDescent="0.2">
      <c r="AV4485" s="115" t="str">
        <f t="shared" si="544"/>
        <v>RXYTHE HAVEN</v>
      </c>
      <c r="AW4485" s="126" t="s">
        <v>7122</v>
      </c>
      <c r="AX4485" s="126" t="s">
        <v>7123</v>
      </c>
      <c r="AY4485" s="126" t="s">
        <v>7122</v>
      </c>
      <c r="AZ4485" s="126" t="s">
        <v>7123</v>
      </c>
      <c r="BA4485" s="126" t="str">
        <f t="shared" si="545"/>
        <v>RXY</v>
      </c>
    </row>
    <row r="4486" spans="48:53" hidden="1" x14ac:dyDescent="0.2">
      <c r="AV4486" s="115" t="str">
        <f t="shared" si="544"/>
        <v>RXYTHE HEALTH CLINIC</v>
      </c>
      <c r="AW4486" s="126" t="s">
        <v>8368</v>
      </c>
      <c r="AX4486" s="126" t="s">
        <v>8369</v>
      </c>
      <c r="AY4486" s="126" t="s">
        <v>8368</v>
      </c>
      <c r="AZ4486" s="126" t="s">
        <v>8369</v>
      </c>
      <c r="BA4486" s="126" t="str">
        <f t="shared" si="545"/>
        <v>RXY</v>
      </c>
    </row>
    <row r="4487" spans="48:53" hidden="1" x14ac:dyDescent="0.2">
      <c r="AV4487" s="115" t="str">
        <f t="shared" si="544"/>
        <v>RXYTHE PAGODA</v>
      </c>
      <c r="AW4487" s="126" t="s">
        <v>7124</v>
      </c>
      <c r="AX4487" s="126" t="s">
        <v>7125</v>
      </c>
      <c r="AY4487" s="126" t="s">
        <v>7124</v>
      </c>
      <c r="AZ4487" s="126" t="s">
        <v>7125</v>
      </c>
      <c r="BA4487" s="126" t="str">
        <f t="shared" si="545"/>
        <v>RXY</v>
      </c>
    </row>
    <row r="4488" spans="48:53" hidden="1" x14ac:dyDescent="0.2">
      <c r="AV4488" s="115" t="str">
        <f t="shared" si="544"/>
        <v>RXYTHE SPRINGS</v>
      </c>
      <c r="AW4488" s="126" t="s">
        <v>7126</v>
      </c>
      <c r="AX4488" s="126" t="s">
        <v>7127</v>
      </c>
      <c r="AY4488" s="126" t="s">
        <v>7126</v>
      </c>
      <c r="AZ4488" s="126" t="s">
        <v>7127</v>
      </c>
      <c r="BA4488" s="126" t="str">
        <f t="shared" si="545"/>
        <v>RXY</v>
      </c>
    </row>
    <row r="4489" spans="48:53" hidden="1" x14ac:dyDescent="0.2">
      <c r="AV4489" s="115" t="str">
        <f t="shared" si="544"/>
        <v>RXYTONBRIDGE ROAD</v>
      </c>
      <c r="AW4489" s="126" t="s">
        <v>8257</v>
      </c>
      <c r="AX4489" s="126" t="s">
        <v>8258</v>
      </c>
      <c r="AY4489" s="126" t="s">
        <v>8257</v>
      </c>
      <c r="AZ4489" s="126" t="s">
        <v>8258</v>
      </c>
      <c r="BA4489" s="126" t="str">
        <f t="shared" si="545"/>
        <v>RXY</v>
      </c>
    </row>
    <row r="4490" spans="48:53" hidden="1" x14ac:dyDescent="0.2">
      <c r="AV4490" s="115" t="str">
        <f t="shared" si="544"/>
        <v>RXYTONBRIDGE ROAD</v>
      </c>
      <c r="AW4490" s="126" t="s">
        <v>8286</v>
      </c>
      <c r="AX4490" s="126" t="s">
        <v>8258</v>
      </c>
      <c r="AY4490" s="126" t="s">
        <v>8286</v>
      </c>
      <c r="AZ4490" s="126" t="s">
        <v>8258</v>
      </c>
      <c r="BA4490" s="126" t="str">
        <f t="shared" si="545"/>
        <v>RXY</v>
      </c>
    </row>
    <row r="4491" spans="48:53" hidden="1" x14ac:dyDescent="0.2">
      <c r="AV4491" s="115" t="str">
        <f t="shared" si="544"/>
        <v>RXYTOWNLOCK DAY CENTRE</v>
      </c>
      <c r="AW4491" s="126" t="s">
        <v>8372</v>
      </c>
      <c r="AX4491" s="126" t="s">
        <v>8373</v>
      </c>
      <c r="AY4491" s="126" t="s">
        <v>8372</v>
      </c>
      <c r="AZ4491" s="126" t="s">
        <v>8373</v>
      </c>
      <c r="BA4491" s="126" t="str">
        <f t="shared" si="545"/>
        <v>RXY</v>
      </c>
    </row>
    <row r="4492" spans="48:53" hidden="1" x14ac:dyDescent="0.2">
      <c r="AV4492" s="115" t="str">
        <f t="shared" si="544"/>
        <v>RXYTOWNLOCK DAY UNIT</v>
      </c>
      <c r="AW4492" s="126" t="s">
        <v>8273</v>
      </c>
      <c r="AX4492" s="126" t="s">
        <v>8274</v>
      </c>
      <c r="AY4492" s="126" t="s">
        <v>8273</v>
      </c>
      <c r="AZ4492" s="126" t="s">
        <v>8274</v>
      </c>
      <c r="BA4492" s="126" t="str">
        <f t="shared" si="545"/>
        <v>RXY</v>
      </c>
    </row>
    <row r="4493" spans="48:53" hidden="1" x14ac:dyDescent="0.2">
      <c r="AV4493" s="115" t="str">
        <f t="shared" si="544"/>
        <v>RXYTWISLETON COURT</v>
      </c>
      <c r="AW4493" s="126" t="s">
        <v>8374</v>
      </c>
      <c r="AX4493" s="126" t="s">
        <v>8375</v>
      </c>
      <c r="AY4493" s="126" t="s">
        <v>8374</v>
      </c>
      <c r="AZ4493" s="126" t="s">
        <v>8375</v>
      </c>
      <c r="BA4493" s="126" t="str">
        <f t="shared" si="545"/>
        <v>RXY</v>
      </c>
    </row>
    <row r="4494" spans="48:53" hidden="1" x14ac:dyDescent="0.2">
      <c r="AV4494" s="115" t="str">
        <f t="shared" si="544"/>
        <v>RXYWILLIAM HARVEY HOSPITAL</v>
      </c>
      <c r="AW4494" s="126" t="s">
        <v>7031</v>
      </c>
      <c r="AX4494" s="126" t="s">
        <v>7032</v>
      </c>
      <c r="AY4494" s="126" t="s">
        <v>7031</v>
      </c>
      <c r="AZ4494" s="126" t="s">
        <v>7032</v>
      </c>
      <c r="BA4494" s="126" t="str">
        <f t="shared" si="545"/>
        <v>RXY</v>
      </c>
    </row>
    <row r="4495" spans="48:53" hidden="1" x14ac:dyDescent="0.2">
      <c r="AV4495" s="115" t="str">
        <f t="shared" si="544"/>
        <v>RXYWOODEND</v>
      </c>
      <c r="AW4495" s="126" t="s">
        <v>7128</v>
      </c>
      <c r="AX4495" s="126" t="s">
        <v>7129</v>
      </c>
      <c r="AY4495" s="126" t="s">
        <v>7128</v>
      </c>
      <c r="AZ4495" s="126" t="s">
        <v>7129</v>
      </c>
      <c r="BA4495" s="126" t="str">
        <f t="shared" si="545"/>
        <v>RXY</v>
      </c>
    </row>
    <row r="4496" spans="48:53" hidden="1" x14ac:dyDescent="0.2">
      <c r="AV4496" s="115" t="str">
        <f t="shared" si="544"/>
        <v>RXYWROTHAM ROAD</v>
      </c>
      <c r="AW4496" s="126" t="s">
        <v>8376</v>
      </c>
      <c r="AX4496" s="126" t="s">
        <v>8377</v>
      </c>
      <c r="AY4496" s="126" t="s">
        <v>8376</v>
      </c>
      <c r="AZ4496" s="126" t="s">
        <v>8377</v>
      </c>
      <c r="BA4496" s="126" t="str">
        <f t="shared" si="545"/>
        <v>RXY</v>
      </c>
    </row>
    <row r="4497" spans="48:53" hidden="1" x14ac:dyDescent="0.2">
      <c r="AV4497" s="115" t="str">
        <f t="shared" si="544"/>
        <v>RY1ABACUS FAZAKERLEY</v>
      </c>
      <c r="AW4497" s="126" t="s">
        <v>7173</v>
      </c>
      <c r="AX4497" s="126" t="s">
        <v>7174</v>
      </c>
      <c r="AY4497" s="126" t="s">
        <v>7173</v>
      </c>
      <c r="AZ4497" s="126" t="s">
        <v>7174</v>
      </c>
      <c r="BA4497" s="126" t="str">
        <f t="shared" si="545"/>
        <v>RY1</v>
      </c>
    </row>
    <row r="4498" spans="48:53" hidden="1" x14ac:dyDescent="0.2">
      <c r="AV4498" s="115" t="str">
        <f t="shared" si="544"/>
        <v>RY1BRIDGE CHAPEL</v>
      </c>
      <c r="AW4498" s="126" t="s">
        <v>7145</v>
      </c>
      <c r="AX4498" s="126" t="s">
        <v>7146</v>
      </c>
      <c r="AY4498" s="126" t="s">
        <v>7145</v>
      </c>
      <c r="AZ4498" s="126" t="s">
        <v>7146</v>
      </c>
      <c r="BA4498" s="126" t="str">
        <f t="shared" si="545"/>
        <v>RY1</v>
      </c>
    </row>
    <row r="4499" spans="48:53" hidden="1" x14ac:dyDescent="0.2">
      <c r="AV4499" s="115" t="str">
        <f t="shared" si="544"/>
        <v>RY1BUILDING BRIDGES</v>
      </c>
      <c r="AW4499" s="126" t="s">
        <v>7142</v>
      </c>
      <c r="AX4499" s="126" t="s">
        <v>7143</v>
      </c>
      <c r="AY4499" s="126" t="s">
        <v>7142</v>
      </c>
      <c r="AZ4499" s="126" t="s">
        <v>7143</v>
      </c>
      <c r="BA4499" s="126" t="str">
        <f t="shared" si="545"/>
        <v>RY1</v>
      </c>
    </row>
    <row r="4500" spans="48:53" hidden="1" x14ac:dyDescent="0.2">
      <c r="AV4500" s="115" t="str">
        <f t="shared" si="544"/>
        <v>RY1COMMUNITY INTEGRATED DISCHARGE UNIT</v>
      </c>
      <c r="AW4500" s="126" t="s">
        <v>7171</v>
      </c>
      <c r="AX4500" s="126" t="s">
        <v>7172</v>
      </c>
      <c r="AY4500" s="126" t="s">
        <v>7171</v>
      </c>
      <c r="AZ4500" s="126" t="s">
        <v>7172</v>
      </c>
      <c r="BA4500" s="126" t="str">
        <f t="shared" si="545"/>
        <v>RY1</v>
      </c>
    </row>
    <row r="4501" spans="48:53" hidden="1" x14ac:dyDescent="0.2">
      <c r="AV4501" s="115" t="str">
        <f t="shared" si="544"/>
        <v>RY1DERMATOLOGY ICATS</v>
      </c>
      <c r="AW4501" s="126" t="s">
        <v>7169</v>
      </c>
      <c r="AX4501" s="126" t="s">
        <v>7170</v>
      </c>
      <c r="AY4501" s="126" t="s">
        <v>7169</v>
      </c>
      <c r="AZ4501" s="126" t="s">
        <v>7170</v>
      </c>
      <c r="BA4501" s="126" t="str">
        <f t="shared" si="545"/>
        <v>RY1</v>
      </c>
    </row>
    <row r="4502" spans="48:53" hidden="1" x14ac:dyDescent="0.2">
      <c r="AV4502" s="115" t="str">
        <f t="shared" si="544"/>
        <v>RY1HOME LOANS</v>
      </c>
      <c r="AW4502" s="126" t="s">
        <v>7163</v>
      </c>
      <c r="AX4502" s="126" t="s">
        <v>7164</v>
      </c>
      <c r="AY4502" s="126" t="s">
        <v>7163</v>
      </c>
      <c r="AZ4502" s="126" t="s">
        <v>7164</v>
      </c>
      <c r="BA4502" s="126" t="str">
        <f t="shared" si="545"/>
        <v>RY1</v>
      </c>
    </row>
    <row r="4503" spans="48:53" hidden="1" x14ac:dyDescent="0.2">
      <c r="AV4503" s="115" t="str">
        <f t="shared" si="544"/>
        <v>RY1INTERMEDIATE CARE UNIT</v>
      </c>
      <c r="AW4503" s="126" t="s">
        <v>7155</v>
      </c>
      <c r="AX4503" s="126" t="s">
        <v>7156</v>
      </c>
      <c r="AY4503" s="126" t="s">
        <v>7155</v>
      </c>
      <c r="AZ4503" s="126" t="s">
        <v>7156</v>
      </c>
      <c r="BA4503" s="126" t="str">
        <f t="shared" si="545"/>
        <v>RY1</v>
      </c>
    </row>
    <row r="4504" spans="48:53" hidden="1" x14ac:dyDescent="0.2">
      <c r="AV4504" s="115" t="str">
        <f t="shared" si="544"/>
        <v>RY1LIFEBANK</v>
      </c>
      <c r="AW4504" s="126" t="s">
        <v>7149</v>
      </c>
      <c r="AX4504" s="126" t="s">
        <v>7150</v>
      </c>
      <c r="AY4504" s="126" t="s">
        <v>7149</v>
      </c>
      <c r="AZ4504" s="126" t="s">
        <v>7150</v>
      </c>
      <c r="BA4504" s="126" t="str">
        <f t="shared" si="545"/>
        <v>RY1</v>
      </c>
    </row>
    <row r="4505" spans="48:53" hidden="1" x14ac:dyDescent="0.2">
      <c r="AV4505" s="115" t="str">
        <f t="shared" si="544"/>
        <v>RY1LITHERLAND SPORTS PARK</v>
      </c>
      <c r="AW4505" s="126" t="s">
        <v>7177</v>
      </c>
      <c r="AX4505" s="126" t="s">
        <v>7178</v>
      </c>
      <c r="AY4505" s="126" t="s">
        <v>7177</v>
      </c>
      <c r="AZ4505" s="126" t="s">
        <v>7178</v>
      </c>
      <c r="BA4505" s="126" t="str">
        <f t="shared" si="545"/>
        <v>RY1</v>
      </c>
    </row>
    <row r="4506" spans="48:53" hidden="1" x14ac:dyDescent="0.2">
      <c r="AV4506" s="115" t="str">
        <f t="shared" si="544"/>
        <v>RY1LIVERPOOL COMMUNITY HEALTH NHS TRUST</v>
      </c>
      <c r="AW4506" s="126" t="s">
        <v>7130</v>
      </c>
      <c r="AX4506" s="126" t="s">
        <v>7131</v>
      </c>
      <c r="AY4506" s="126" t="s">
        <v>7130</v>
      </c>
      <c r="AZ4506" s="126" t="s">
        <v>7131</v>
      </c>
      <c r="BA4506" s="126" t="str">
        <f t="shared" si="545"/>
        <v>RY1</v>
      </c>
    </row>
    <row r="4507" spans="48:53" hidden="1" x14ac:dyDescent="0.2">
      <c r="AV4507" s="115" t="str">
        <f t="shared" si="544"/>
        <v>RY1LIVERPOOL HEALTH PROMOTION</v>
      </c>
      <c r="AW4507" s="126" t="s">
        <v>7132</v>
      </c>
      <c r="AX4507" s="126" t="s">
        <v>7133</v>
      </c>
      <c r="AY4507" s="126" t="s">
        <v>7132</v>
      </c>
      <c r="AZ4507" s="126" t="s">
        <v>7133</v>
      </c>
      <c r="BA4507" s="126" t="str">
        <f t="shared" si="545"/>
        <v>RY1</v>
      </c>
    </row>
    <row r="4508" spans="48:53" hidden="1" x14ac:dyDescent="0.2">
      <c r="AV4508" s="115" t="str">
        <f t="shared" si="544"/>
        <v>RY1MOORGATE POINT</v>
      </c>
      <c r="AW4508" s="126" t="s">
        <v>7138</v>
      </c>
      <c r="AX4508" s="126" t="s">
        <v>7139</v>
      </c>
      <c r="AY4508" s="126" t="s">
        <v>7138</v>
      </c>
      <c r="AZ4508" s="126" t="s">
        <v>7139</v>
      </c>
      <c r="BA4508" s="126" t="str">
        <f t="shared" si="545"/>
        <v>RY1</v>
      </c>
    </row>
    <row r="4509" spans="48:53" hidden="1" x14ac:dyDescent="0.2">
      <c r="AV4509" s="115" t="str">
        <f t="shared" si="544"/>
        <v>RY1NATURAL BREAKS MERSEYSIDE</v>
      </c>
      <c r="AW4509" s="126" t="s">
        <v>7167</v>
      </c>
      <c r="AX4509" s="126" t="s">
        <v>7168</v>
      </c>
      <c r="AY4509" s="126" t="s">
        <v>7167</v>
      </c>
      <c r="AZ4509" s="126" t="s">
        <v>7168</v>
      </c>
      <c r="BA4509" s="126" t="str">
        <f t="shared" si="545"/>
        <v>RY1</v>
      </c>
    </row>
    <row r="4510" spans="48:53" hidden="1" x14ac:dyDescent="0.2">
      <c r="AV4510" s="115" t="str">
        <f t="shared" si="544"/>
        <v>RY1NETHERTON FEELGOOD FACTORY</v>
      </c>
      <c r="AW4510" s="126" t="s">
        <v>7175</v>
      </c>
      <c r="AX4510" s="126" t="s">
        <v>7176</v>
      </c>
      <c r="AY4510" s="126" t="s">
        <v>7175</v>
      </c>
      <c r="AZ4510" s="126" t="s">
        <v>7176</v>
      </c>
      <c r="BA4510" s="126" t="str">
        <f t="shared" si="545"/>
        <v>RY1</v>
      </c>
    </row>
    <row r="4511" spans="48:53" hidden="1" x14ac:dyDescent="0.2">
      <c r="AV4511" s="115" t="str">
        <f t="shared" si="544"/>
        <v>RY1NEWHALL CAMPUS (COTTAGE 2)</v>
      </c>
      <c r="AW4511" s="126" t="s">
        <v>7159</v>
      </c>
      <c r="AX4511" s="126" t="s">
        <v>7160</v>
      </c>
      <c r="AY4511" s="126" t="s">
        <v>7159</v>
      </c>
      <c r="AZ4511" s="126" t="s">
        <v>7160</v>
      </c>
      <c r="BA4511" s="126" t="str">
        <f t="shared" si="545"/>
        <v>RY1</v>
      </c>
    </row>
    <row r="4512" spans="48:53" hidden="1" x14ac:dyDescent="0.2">
      <c r="AV4512" s="115" t="str">
        <f t="shared" si="544"/>
        <v>RY1NEWHALL CAMPUS (COTTAGE 7)</v>
      </c>
      <c r="AW4512" s="126" t="s">
        <v>7161</v>
      </c>
      <c r="AX4512" s="126" t="s">
        <v>7162</v>
      </c>
      <c r="AY4512" s="126" t="s">
        <v>7161</v>
      </c>
      <c r="AZ4512" s="126" t="s">
        <v>7162</v>
      </c>
      <c r="BA4512" s="126" t="str">
        <f t="shared" si="545"/>
        <v>RY1</v>
      </c>
    </row>
    <row r="4513" spans="48:53" hidden="1" x14ac:dyDescent="0.2">
      <c r="AV4513" s="115" t="str">
        <f t="shared" si="544"/>
        <v>RY1OPTOPLAST</v>
      </c>
      <c r="AW4513" s="126" t="s">
        <v>7179</v>
      </c>
      <c r="AX4513" s="126" t="s">
        <v>7180</v>
      </c>
      <c r="AY4513" s="126" t="s">
        <v>7179</v>
      </c>
      <c r="AZ4513" s="126" t="s">
        <v>7180</v>
      </c>
      <c r="BA4513" s="126" t="str">
        <f t="shared" si="545"/>
        <v>RY1</v>
      </c>
    </row>
    <row r="4514" spans="48:53" hidden="1" x14ac:dyDescent="0.2">
      <c r="AV4514" s="115" t="str">
        <f t="shared" si="544"/>
        <v>RY1PAVILLION 6</v>
      </c>
      <c r="AW4514" s="126" t="s">
        <v>7157</v>
      </c>
      <c r="AX4514" s="126" t="s">
        <v>7158</v>
      </c>
      <c r="AY4514" s="126" t="s">
        <v>7157</v>
      </c>
      <c r="AZ4514" s="126" t="s">
        <v>7158</v>
      </c>
      <c r="BA4514" s="126" t="str">
        <f t="shared" si="545"/>
        <v>RY1</v>
      </c>
    </row>
    <row r="4515" spans="48:53" hidden="1" x14ac:dyDescent="0.2">
      <c r="AV4515" s="115" t="str">
        <f t="shared" si="544"/>
        <v>RY1PPU/NPC</v>
      </c>
      <c r="AW4515" s="126" t="s">
        <v>7136</v>
      </c>
      <c r="AX4515" s="126" t="s">
        <v>7137</v>
      </c>
      <c r="AY4515" s="126" t="s">
        <v>7136</v>
      </c>
      <c r="AZ4515" s="126" t="s">
        <v>7137</v>
      </c>
      <c r="BA4515" s="126" t="str">
        <f t="shared" si="545"/>
        <v>RY1</v>
      </c>
    </row>
    <row r="4516" spans="48:53" hidden="1" x14ac:dyDescent="0.2">
      <c r="AV4516" s="115" t="str">
        <f t="shared" si="544"/>
        <v>RY1REGATTA PLACE</v>
      </c>
      <c r="AW4516" s="126" t="s">
        <v>7144</v>
      </c>
      <c r="AX4516" s="126" t="s">
        <v>5433</v>
      </c>
      <c r="AY4516" s="126" t="s">
        <v>7144</v>
      </c>
      <c r="AZ4516" s="126" t="s">
        <v>5433</v>
      </c>
      <c r="BA4516" s="126" t="str">
        <f t="shared" si="545"/>
        <v>RY1</v>
      </c>
    </row>
    <row r="4517" spans="48:53" hidden="1" x14ac:dyDescent="0.2">
      <c r="AV4517" s="115" t="str">
        <f t="shared" si="544"/>
        <v>RY1RL &amp; BUHT IM&amp;T DEPARTMENT</v>
      </c>
      <c r="AW4517" s="126" t="s">
        <v>7153</v>
      </c>
      <c r="AX4517" s="126" t="s">
        <v>7154</v>
      </c>
      <c r="AY4517" s="126" t="s">
        <v>7153</v>
      </c>
      <c r="AZ4517" s="126" t="s">
        <v>7154</v>
      </c>
      <c r="BA4517" s="126" t="str">
        <f t="shared" si="545"/>
        <v>RY1</v>
      </c>
    </row>
    <row r="4518" spans="48:53" hidden="1" x14ac:dyDescent="0.2">
      <c r="AV4518" s="115" t="str">
        <f t="shared" si="544"/>
        <v>RY1ROTUNDA DEMOGRAPHIC THERAPUTIC COMMUNITY</v>
      </c>
      <c r="AW4518" s="126" t="s">
        <v>7147</v>
      </c>
      <c r="AX4518" s="126" t="s">
        <v>7148</v>
      </c>
      <c r="AY4518" s="126" t="s">
        <v>7147</v>
      </c>
      <c r="AZ4518" s="126" t="s">
        <v>7148</v>
      </c>
      <c r="BA4518" s="126" t="str">
        <f t="shared" si="545"/>
        <v>RY1</v>
      </c>
    </row>
    <row r="4519" spans="48:53" hidden="1" x14ac:dyDescent="0.2">
      <c r="AV4519" s="115" t="str">
        <f t="shared" si="544"/>
        <v>RY1ST JAMES</v>
      </c>
      <c r="AW4519" s="126" t="s">
        <v>7134</v>
      </c>
      <c r="AX4519" s="126" t="s">
        <v>7135</v>
      </c>
      <c r="AY4519" s="126" t="s">
        <v>7134</v>
      </c>
      <c r="AZ4519" s="126" t="s">
        <v>7135</v>
      </c>
      <c r="BA4519" s="126" t="str">
        <f t="shared" si="545"/>
        <v>RY1</v>
      </c>
    </row>
    <row r="4520" spans="48:53" hidden="1" x14ac:dyDescent="0.2">
      <c r="AV4520" s="115" t="str">
        <f t="shared" si="544"/>
        <v>RY1TEA FACTORY</v>
      </c>
      <c r="AW4520" s="126" t="s">
        <v>7165</v>
      </c>
      <c r="AX4520" s="126" t="s">
        <v>7166</v>
      </c>
      <c r="AY4520" s="126" t="s">
        <v>7165</v>
      </c>
      <c r="AZ4520" s="126" t="s">
        <v>7166</v>
      </c>
      <c r="BA4520" s="126" t="str">
        <f t="shared" si="545"/>
        <v>RY1</v>
      </c>
    </row>
    <row r="4521" spans="48:53" hidden="1" x14ac:dyDescent="0.2">
      <c r="AV4521" s="115" t="str">
        <f t="shared" si="544"/>
        <v>RY1UC24</v>
      </c>
      <c r="AW4521" s="126" t="s">
        <v>7140</v>
      </c>
      <c r="AX4521" s="126" t="s">
        <v>7141</v>
      </c>
      <c r="AY4521" s="126" t="s">
        <v>7140</v>
      </c>
      <c r="AZ4521" s="126" t="s">
        <v>7141</v>
      </c>
      <c r="BA4521" s="126" t="str">
        <f t="shared" si="545"/>
        <v>RY1</v>
      </c>
    </row>
    <row r="4522" spans="48:53" hidden="1" x14ac:dyDescent="0.2">
      <c r="AV4522" s="115" t="str">
        <f t="shared" si="544"/>
        <v>RY1UNPLANNED CARE</v>
      </c>
      <c r="AW4522" s="126" t="s">
        <v>7151</v>
      </c>
      <c r="AX4522" s="126" t="s">
        <v>7152</v>
      </c>
      <c r="AY4522" s="126" t="s">
        <v>7151</v>
      </c>
      <c r="AZ4522" s="126" t="s">
        <v>7152</v>
      </c>
      <c r="BA4522" s="126" t="str">
        <f t="shared" si="545"/>
        <v>RY1</v>
      </c>
    </row>
    <row r="4523" spans="48:53" hidden="1" x14ac:dyDescent="0.2">
      <c r="AV4523" s="115" t="str">
        <f t="shared" si="544"/>
        <v>RY1WARD 35 COMMUNITY INTERMEDIATE CARE UNIT</v>
      </c>
      <c r="AW4523" s="126" t="s">
        <v>7181</v>
      </c>
      <c r="AX4523" s="126" t="s">
        <v>7182</v>
      </c>
      <c r="AY4523" s="126" t="s">
        <v>7181</v>
      </c>
      <c r="AZ4523" s="126" t="s">
        <v>7182</v>
      </c>
      <c r="BA4523" s="126" t="str">
        <f t="shared" si="545"/>
        <v>RY1</v>
      </c>
    </row>
    <row r="4524" spans="48:53" hidden="1" x14ac:dyDescent="0.2">
      <c r="AV4524" s="115" t="str">
        <f t="shared" si="544"/>
        <v>RY2ALTRINCHAM GENERAL HOSPITAL</v>
      </c>
      <c r="AW4524" s="126" t="s">
        <v>7195</v>
      </c>
      <c r="AX4524" s="126" t="s">
        <v>7196</v>
      </c>
      <c r="AY4524" s="126" t="s">
        <v>7195</v>
      </c>
      <c r="AZ4524" s="126" t="s">
        <v>7196</v>
      </c>
      <c r="BA4524" s="126" t="str">
        <f t="shared" si="545"/>
        <v>RY2</v>
      </c>
    </row>
    <row r="4525" spans="48:53" hidden="1" x14ac:dyDescent="0.2">
      <c r="AV4525" s="115" t="str">
        <f t="shared" si="544"/>
        <v>RY2CINNAMON BROW UNIT</v>
      </c>
      <c r="AW4525" s="126" t="s">
        <v>7213</v>
      </c>
      <c r="AX4525" s="126" t="s">
        <v>7214</v>
      </c>
      <c r="AY4525" s="126" t="s">
        <v>7213</v>
      </c>
      <c r="AZ4525" s="126" t="s">
        <v>7214</v>
      </c>
      <c r="BA4525" s="126" t="str">
        <f t="shared" si="545"/>
        <v>RY2</v>
      </c>
    </row>
    <row r="4526" spans="48:53" hidden="1" x14ac:dyDescent="0.2">
      <c r="AV4526" s="115" t="str">
        <f t="shared" si="544"/>
        <v>RY2HALTON GENERAL HOSPITAL</v>
      </c>
      <c r="AW4526" s="126" t="s">
        <v>7199</v>
      </c>
      <c r="AX4526" s="126" t="s">
        <v>7200</v>
      </c>
      <c r="AY4526" s="126" t="s">
        <v>7199</v>
      </c>
      <c r="AZ4526" s="126" t="s">
        <v>7200</v>
      </c>
      <c r="BA4526" s="126" t="str">
        <f t="shared" si="545"/>
        <v>RY2</v>
      </c>
    </row>
    <row r="4527" spans="48:53" hidden="1" x14ac:dyDescent="0.2">
      <c r="AV4527" s="115" t="str">
        <f t="shared" si="544"/>
        <v>RY2HIGHFIELD HOSPITAL</v>
      </c>
      <c r="AW4527" s="126" t="s">
        <v>7197</v>
      </c>
      <c r="AX4527" s="126" t="s">
        <v>7198</v>
      </c>
      <c r="AY4527" s="126" t="s">
        <v>7197</v>
      </c>
      <c r="AZ4527" s="126" t="s">
        <v>7198</v>
      </c>
      <c r="BA4527" s="126" t="str">
        <f t="shared" si="545"/>
        <v>RY2</v>
      </c>
    </row>
    <row r="4528" spans="48:53" hidden="1" x14ac:dyDescent="0.2">
      <c r="AV4528" s="115" t="str">
        <f t="shared" si="544"/>
        <v>RY2HOUGH GREEN HEALTH PARK</v>
      </c>
      <c r="AW4528" s="126" t="s">
        <v>7193</v>
      </c>
      <c r="AX4528" s="126" t="s">
        <v>7194</v>
      </c>
      <c r="AY4528" s="126" t="s">
        <v>7193</v>
      </c>
      <c r="AZ4528" s="126" t="s">
        <v>7194</v>
      </c>
      <c r="BA4528" s="126" t="str">
        <f t="shared" si="545"/>
        <v>RY2</v>
      </c>
    </row>
    <row r="4529" spans="48:53" hidden="1" x14ac:dyDescent="0.2">
      <c r="AV4529" s="115" t="str">
        <f t="shared" si="544"/>
        <v>RY2LEIGH INFIRMARY</v>
      </c>
      <c r="AW4529" s="126" t="s">
        <v>7202</v>
      </c>
      <c r="AX4529" s="126" t="s">
        <v>7203</v>
      </c>
      <c r="AY4529" s="126" t="s">
        <v>7202</v>
      </c>
      <c r="AZ4529" s="126" t="s">
        <v>7203</v>
      </c>
      <c r="BA4529" s="126" t="str">
        <f t="shared" si="545"/>
        <v>RY2</v>
      </c>
    </row>
    <row r="4530" spans="48:53" hidden="1" x14ac:dyDescent="0.2">
      <c r="AV4530" s="115" t="str">
        <f t="shared" si="544"/>
        <v>RY2LEIGH LOCALITY BUILDING</v>
      </c>
      <c r="AW4530" s="126" t="s">
        <v>7210</v>
      </c>
      <c r="AX4530" s="126" t="s">
        <v>7211</v>
      </c>
      <c r="AY4530" s="126" t="s">
        <v>7210</v>
      </c>
      <c r="AZ4530" s="126" t="s">
        <v>7211</v>
      </c>
      <c r="BA4530" s="126" t="str">
        <f t="shared" si="545"/>
        <v>RY2</v>
      </c>
    </row>
    <row r="4531" spans="48:53" hidden="1" x14ac:dyDescent="0.2">
      <c r="AV4531" s="115" t="str">
        <f t="shared" si="544"/>
        <v>RY2NEWTON COMMUNITY HOSPITAL</v>
      </c>
      <c r="AW4531" s="126" t="s">
        <v>7183</v>
      </c>
      <c r="AX4531" s="126" t="s">
        <v>4634</v>
      </c>
      <c r="AY4531" s="126" t="s">
        <v>7183</v>
      </c>
      <c r="AZ4531" s="126" t="s">
        <v>4634</v>
      </c>
      <c r="BA4531" s="126" t="str">
        <f t="shared" si="545"/>
        <v>RY2</v>
      </c>
    </row>
    <row r="4532" spans="48:53" hidden="1" x14ac:dyDescent="0.2">
      <c r="AV4532" s="115" t="str">
        <f t="shared" si="544"/>
        <v>RY2OAKWOOD UNIT</v>
      </c>
      <c r="AW4532" s="126" t="s">
        <v>7212</v>
      </c>
      <c r="AX4532" s="126" t="s">
        <v>6377</v>
      </c>
      <c r="AY4532" s="126" t="s">
        <v>7212</v>
      </c>
      <c r="AZ4532" s="126" t="s">
        <v>6377</v>
      </c>
      <c r="BA4532" s="126" t="str">
        <f t="shared" si="545"/>
        <v>RY2</v>
      </c>
    </row>
    <row r="4533" spans="48:53" hidden="1" x14ac:dyDescent="0.2">
      <c r="AV4533" s="115" t="str">
        <f t="shared" si="544"/>
        <v>RY2ROYAL ALBERT EDWARD INFIRMARY</v>
      </c>
      <c r="AW4533" s="126" t="s">
        <v>7204</v>
      </c>
      <c r="AX4533" s="126" t="s">
        <v>7205</v>
      </c>
      <c r="AY4533" s="126" t="s">
        <v>7204</v>
      </c>
      <c r="AZ4533" s="126" t="s">
        <v>7205</v>
      </c>
      <c r="BA4533" s="126" t="str">
        <f t="shared" si="545"/>
        <v>RY2</v>
      </c>
    </row>
    <row r="4534" spans="48:53" hidden="1" x14ac:dyDescent="0.2">
      <c r="AV4534" s="115" t="str">
        <f t="shared" si="544"/>
        <v>RY2ST HELENS HOSPITAL</v>
      </c>
      <c r="AW4534" s="126" t="s">
        <v>7201</v>
      </c>
      <c r="AX4534" s="126" t="s">
        <v>4657</v>
      </c>
      <c r="AY4534" s="126" t="s">
        <v>7201</v>
      </c>
      <c r="AZ4534" s="126" t="s">
        <v>4657</v>
      </c>
      <c r="BA4534" s="126" t="str">
        <f t="shared" si="545"/>
        <v>RY2</v>
      </c>
    </row>
    <row r="4535" spans="48:53" hidden="1" x14ac:dyDescent="0.2">
      <c r="AV4535" s="115" t="str">
        <f t="shared" si="544"/>
        <v>RY2STANDISHGATE</v>
      </c>
      <c r="AW4535" s="126" t="s">
        <v>7208</v>
      </c>
      <c r="AX4535" s="126" t="s">
        <v>7209</v>
      </c>
      <c r="AY4535" s="126" t="s">
        <v>7208</v>
      </c>
      <c r="AZ4535" s="126" t="s">
        <v>7209</v>
      </c>
      <c r="BA4535" s="126" t="str">
        <f t="shared" si="545"/>
        <v>RY2</v>
      </c>
    </row>
    <row r="4536" spans="48:53" hidden="1" x14ac:dyDescent="0.2">
      <c r="AV4536" s="115" t="str">
        <f t="shared" ref="AV4536" si="546">CONCATENATE(LEFT(AW4536, 3),AX4536)</f>
        <v>RY2PADGATE HOUSE RESIDENTIAL CARE</v>
      </c>
      <c r="AW4536" s="126" t="s">
        <v>11059</v>
      </c>
      <c r="AX4536" s="126" t="s">
        <v>11058</v>
      </c>
      <c r="AY4536" s="126" t="s">
        <v>11059</v>
      </c>
      <c r="AZ4536" s="126" t="s">
        <v>11058</v>
      </c>
      <c r="BA4536" s="126" t="str">
        <f t="shared" ref="BA4536" si="547">LEFT(AY4536,3)</f>
        <v>RY2</v>
      </c>
    </row>
    <row r="4537" spans="48:53" hidden="1" x14ac:dyDescent="0.2">
      <c r="AV4537" s="115" t="str">
        <f t="shared" si="544"/>
        <v>RY2TALK SHOP</v>
      </c>
      <c r="AW4537" s="126" t="s">
        <v>7219</v>
      </c>
      <c r="AX4537" s="126" t="s">
        <v>7220</v>
      </c>
      <c r="AY4537" s="126" t="s">
        <v>7219</v>
      </c>
      <c r="AZ4537" s="126" t="s">
        <v>7220</v>
      </c>
      <c r="BA4537" s="126" t="str">
        <f t="shared" si="545"/>
        <v>RY2</v>
      </c>
    </row>
    <row r="4538" spans="48:53" hidden="1" x14ac:dyDescent="0.2">
      <c r="AV4538" s="115" t="str">
        <f t="shared" si="544"/>
        <v>RY2TAMESIDE GENERAL HOSPITAL</v>
      </c>
      <c r="AW4538" s="126" t="s">
        <v>7186</v>
      </c>
      <c r="AX4538" s="126" t="s">
        <v>7187</v>
      </c>
      <c r="AY4538" s="126" t="s">
        <v>7186</v>
      </c>
      <c r="AZ4538" s="126" t="s">
        <v>7187</v>
      </c>
      <c r="BA4538" s="126" t="str">
        <f t="shared" si="545"/>
        <v>RY2</v>
      </c>
    </row>
    <row r="4539" spans="48:53" hidden="1" x14ac:dyDescent="0.2">
      <c r="AV4539" s="115" t="str">
        <f t="shared" si="544"/>
        <v>RY2THE BEACHES</v>
      </c>
      <c r="AW4539" s="126" t="s">
        <v>7215</v>
      </c>
      <c r="AX4539" s="126" t="s">
        <v>7216</v>
      </c>
      <c r="AY4539" s="126" t="s">
        <v>7215</v>
      </c>
      <c r="AZ4539" s="126" t="s">
        <v>7216</v>
      </c>
      <c r="BA4539" s="126" t="str">
        <f t="shared" si="545"/>
        <v>RY2</v>
      </c>
    </row>
    <row r="4540" spans="48:53" hidden="1" x14ac:dyDescent="0.2">
      <c r="AV4540" s="115" t="str">
        <f t="shared" si="544"/>
        <v>RY2THE LAKES</v>
      </c>
      <c r="AW4540" s="126" t="s">
        <v>7217</v>
      </c>
      <c r="AX4540" s="126" t="s">
        <v>7218</v>
      </c>
      <c r="AY4540" s="126" t="s">
        <v>7217</v>
      </c>
      <c r="AZ4540" s="126" t="s">
        <v>7218</v>
      </c>
      <c r="BA4540" s="126" t="str">
        <f t="shared" si="545"/>
        <v>RY2</v>
      </c>
    </row>
    <row r="4541" spans="48:53" hidden="1" x14ac:dyDescent="0.2">
      <c r="AV4541" s="115" t="str">
        <f t="shared" ref="AV4541:AV4604" si="548">CONCATENATE(LEFT(AW4541, 3),AX4541)</f>
        <v>RY2THE LINDENS</v>
      </c>
      <c r="AW4541" s="126" t="s">
        <v>7191</v>
      </c>
      <c r="AX4541" s="126" t="s">
        <v>7192</v>
      </c>
      <c r="AY4541" s="126" t="s">
        <v>7191</v>
      </c>
      <c r="AZ4541" s="126" t="s">
        <v>7192</v>
      </c>
      <c r="BA4541" s="126" t="str">
        <f t="shared" ref="BA4541:BA4604" si="549">LEFT(AY4541,3)</f>
        <v>RY2</v>
      </c>
    </row>
    <row r="4542" spans="48:53" hidden="1" x14ac:dyDescent="0.2">
      <c r="AV4542" s="115" t="str">
        <f t="shared" si="548"/>
        <v>RY2TRAFFORD GENERAL HOSPITAL</v>
      </c>
      <c r="AW4542" s="126" t="s">
        <v>7188</v>
      </c>
      <c r="AX4542" s="126" t="s">
        <v>7189</v>
      </c>
      <c r="AY4542" s="126" t="s">
        <v>7188</v>
      </c>
      <c r="AZ4542" s="126" t="s">
        <v>7189</v>
      </c>
      <c r="BA4542" s="126" t="str">
        <f t="shared" si="549"/>
        <v>RY2</v>
      </c>
    </row>
    <row r="4543" spans="48:53" hidden="1" x14ac:dyDescent="0.2">
      <c r="AV4543" s="115" t="str">
        <f t="shared" si="548"/>
        <v>RY2UPTON ROCKS MC</v>
      </c>
      <c r="AW4543" s="126" t="s">
        <v>7184</v>
      </c>
      <c r="AX4543" s="126" t="s">
        <v>7185</v>
      </c>
      <c r="AY4543" s="126" t="s">
        <v>7184</v>
      </c>
      <c r="AZ4543" s="126" t="s">
        <v>7185</v>
      </c>
      <c r="BA4543" s="126" t="str">
        <f t="shared" si="549"/>
        <v>RY2</v>
      </c>
    </row>
    <row r="4544" spans="48:53" hidden="1" x14ac:dyDescent="0.2">
      <c r="AV4544" s="115" t="str">
        <f t="shared" si="548"/>
        <v>RY2WHISTON HOSPITAL</v>
      </c>
      <c r="AW4544" s="126" t="s">
        <v>7190</v>
      </c>
      <c r="AX4544" s="126" t="s">
        <v>4655</v>
      </c>
      <c r="AY4544" s="126" t="s">
        <v>7190</v>
      </c>
      <c r="AZ4544" s="126" t="s">
        <v>4655</v>
      </c>
      <c r="BA4544" s="126" t="str">
        <f t="shared" si="549"/>
        <v>RY2</v>
      </c>
    </row>
    <row r="4545" spans="48:53" hidden="1" x14ac:dyDescent="0.2">
      <c r="AV4545" s="115" t="str">
        <f t="shared" si="548"/>
        <v>RY2WRIGHTINGTON HOSPITAL</v>
      </c>
      <c r="AW4545" s="126" t="s">
        <v>7206</v>
      </c>
      <c r="AX4545" s="126" t="s">
        <v>7207</v>
      </c>
      <c r="AY4545" s="126" t="s">
        <v>7206</v>
      </c>
      <c r="AZ4545" s="126" t="s">
        <v>7207</v>
      </c>
      <c r="BA4545" s="126" t="str">
        <f t="shared" si="549"/>
        <v>RY2</v>
      </c>
    </row>
    <row r="4546" spans="48:53" hidden="1" x14ac:dyDescent="0.2">
      <c r="AV4546" s="115" t="str">
        <f t="shared" si="548"/>
        <v>RY3ASSD WEST LOCALITY</v>
      </c>
      <c r="AW4546" s="126" t="s">
        <v>7257</v>
      </c>
      <c r="AX4546" s="126" t="s">
        <v>7258</v>
      </c>
      <c r="AY4546" s="126" t="s">
        <v>7257</v>
      </c>
      <c r="AZ4546" s="126" t="s">
        <v>7258</v>
      </c>
      <c r="BA4546" s="126" t="str">
        <f t="shared" si="549"/>
        <v>RY3</v>
      </c>
    </row>
    <row r="4547" spans="48:53" hidden="1" x14ac:dyDescent="0.2">
      <c r="AV4547" s="115" t="str">
        <f t="shared" si="548"/>
        <v>RY3BENJAMIN COURT</v>
      </c>
      <c r="AW4547" s="126" t="s">
        <v>8154</v>
      </c>
      <c r="AX4547" s="126" t="s">
        <v>9837</v>
      </c>
      <c r="AY4547" s="126" t="s">
        <v>8154</v>
      </c>
      <c r="AZ4547" s="126" t="s">
        <v>9837</v>
      </c>
      <c r="BA4547" s="126" t="str">
        <f t="shared" si="549"/>
        <v>RY3</v>
      </c>
    </row>
    <row r="4548" spans="48:53" hidden="1" x14ac:dyDescent="0.2">
      <c r="AV4548" s="115" t="str">
        <f t="shared" si="548"/>
        <v>RY3CITY REACH</v>
      </c>
      <c r="AW4548" s="126" t="s">
        <v>7261</v>
      </c>
      <c r="AX4548" s="126" t="s">
        <v>7262</v>
      </c>
      <c r="AY4548" s="126" t="s">
        <v>7261</v>
      </c>
      <c r="AZ4548" s="126" t="s">
        <v>7262</v>
      </c>
      <c r="BA4548" s="126" t="str">
        <f t="shared" si="549"/>
        <v>RY3</v>
      </c>
    </row>
    <row r="4549" spans="48:53" hidden="1" x14ac:dyDescent="0.2">
      <c r="AV4549" s="115" t="str">
        <f t="shared" si="548"/>
        <v>RY3COLMAN HOSPITAL</v>
      </c>
      <c r="AW4549" s="126" t="s">
        <v>7226</v>
      </c>
      <c r="AX4549" s="126" t="s">
        <v>7227</v>
      </c>
      <c r="AY4549" s="126" t="s">
        <v>7226</v>
      </c>
      <c r="AZ4549" s="126" t="s">
        <v>7227</v>
      </c>
      <c r="BA4549" s="126" t="str">
        <f t="shared" si="549"/>
        <v>RY3</v>
      </c>
    </row>
    <row r="4550" spans="48:53" hidden="1" x14ac:dyDescent="0.2">
      <c r="AV4550" s="115" t="str">
        <f t="shared" si="548"/>
        <v>RY3CRANMER HOUSE</v>
      </c>
      <c r="AW4550" s="126" t="s">
        <v>8155</v>
      </c>
      <c r="AX4550" s="126" t="s">
        <v>9838</v>
      </c>
      <c r="AY4550" s="126" t="s">
        <v>8155</v>
      </c>
      <c r="AZ4550" s="126" t="s">
        <v>9838</v>
      </c>
      <c r="BA4550" s="126" t="str">
        <f t="shared" si="549"/>
        <v>RY3</v>
      </c>
    </row>
    <row r="4551" spans="48:53" hidden="1" x14ac:dyDescent="0.2">
      <c r="AV4551" s="115" t="str">
        <f t="shared" si="548"/>
        <v>RY3CROMER HOSPITAL</v>
      </c>
      <c r="AW4551" s="126" t="s">
        <v>7237</v>
      </c>
      <c r="AX4551" s="126" t="s">
        <v>2179</v>
      </c>
      <c r="AY4551" s="126" t="s">
        <v>7237</v>
      </c>
      <c r="AZ4551" s="126" t="s">
        <v>2179</v>
      </c>
      <c r="BA4551" s="126" t="str">
        <f t="shared" si="549"/>
        <v>RY3</v>
      </c>
    </row>
    <row r="4552" spans="48:53" hidden="1" x14ac:dyDescent="0.2">
      <c r="AV4552" s="115" t="str">
        <f t="shared" si="548"/>
        <v>RY3DEREHAM HOSPITAL</v>
      </c>
      <c r="AW4552" s="126" t="s">
        <v>7230</v>
      </c>
      <c r="AX4552" s="126" t="s">
        <v>7231</v>
      </c>
      <c r="AY4552" s="126" t="s">
        <v>7230</v>
      </c>
      <c r="AZ4552" s="126" t="s">
        <v>7231</v>
      </c>
      <c r="BA4552" s="126" t="str">
        <f t="shared" si="549"/>
        <v>RY3</v>
      </c>
    </row>
    <row r="4553" spans="48:53" hidden="1" x14ac:dyDescent="0.2">
      <c r="AV4553" s="115" t="str">
        <f t="shared" si="548"/>
        <v>RY3DODDINGTON COMMUNITY HOSPITAL</v>
      </c>
      <c r="AW4553" s="126" t="s">
        <v>7232</v>
      </c>
      <c r="AX4553" s="126" t="s">
        <v>7233</v>
      </c>
      <c r="AY4553" s="126" t="s">
        <v>7232</v>
      </c>
      <c r="AZ4553" s="126" t="s">
        <v>7233</v>
      </c>
      <c r="BA4553" s="126" t="str">
        <f t="shared" si="549"/>
        <v>RY3</v>
      </c>
    </row>
    <row r="4554" spans="48:53" hidden="1" x14ac:dyDescent="0.2">
      <c r="AV4554" s="115" t="str">
        <f t="shared" si="548"/>
        <v>RY3GAYWOOD FIRST STEPS NURSERY</v>
      </c>
      <c r="AW4554" s="126" t="s">
        <v>7259</v>
      </c>
      <c r="AX4554" s="126" t="s">
        <v>7260</v>
      </c>
      <c r="AY4554" s="126" t="s">
        <v>7259</v>
      </c>
      <c r="AZ4554" s="126" t="s">
        <v>7260</v>
      </c>
      <c r="BA4554" s="126" t="str">
        <f t="shared" si="549"/>
        <v>RY3</v>
      </c>
    </row>
    <row r="4555" spans="48:53" hidden="1" x14ac:dyDescent="0.2">
      <c r="AV4555" s="115" t="str">
        <f t="shared" si="548"/>
        <v>RY3KELLING HOSPITAL</v>
      </c>
      <c r="AW4555" s="126" t="s">
        <v>7244</v>
      </c>
      <c r="AX4555" s="126" t="s">
        <v>7245</v>
      </c>
      <c r="AY4555" s="126" t="s">
        <v>7244</v>
      </c>
      <c r="AZ4555" s="126" t="s">
        <v>7245</v>
      </c>
      <c r="BA4555" s="126" t="str">
        <f t="shared" si="549"/>
        <v>RY3</v>
      </c>
    </row>
    <row r="4556" spans="48:53" hidden="1" x14ac:dyDescent="0.2">
      <c r="AV4556" s="115" t="str">
        <f t="shared" si="548"/>
        <v>RY3LAKESIDE 400</v>
      </c>
      <c r="AW4556" s="126" t="s">
        <v>7221</v>
      </c>
      <c r="AX4556" s="126" t="s">
        <v>7222</v>
      </c>
      <c r="AY4556" s="126" t="s">
        <v>7221</v>
      </c>
      <c r="AZ4556" s="126" t="s">
        <v>7222</v>
      </c>
      <c r="BA4556" s="126" t="str">
        <f t="shared" si="549"/>
        <v>RY3</v>
      </c>
    </row>
    <row r="4557" spans="48:53" hidden="1" x14ac:dyDescent="0.2">
      <c r="AV4557" s="115" t="str">
        <f t="shared" si="548"/>
        <v>RY3LITTLE ACORNS</v>
      </c>
      <c r="AW4557" s="126" t="s">
        <v>7225</v>
      </c>
      <c r="AX4557" s="126" t="s">
        <v>5504</v>
      </c>
      <c r="AY4557" s="126" t="s">
        <v>7225</v>
      </c>
      <c r="AZ4557" s="126" t="s">
        <v>5504</v>
      </c>
      <c r="BA4557" s="126" t="str">
        <f t="shared" si="549"/>
        <v>RY3</v>
      </c>
    </row>
    <row r="4558" spans="48:53" hidden="1" x14ac:dyDescent="0.2">
      <c r="AV4558" s="115" t="str">
        <f t="shared" si="548"/>
        <v>RY3LITTLE PLUMSTEAD HOSPITAL</v>
      </c>
      <c r="AW4558" s="126" t="s">
        <v>7235</v>
      </c>
      <c r="AX4558" s="126" t="s">
        <v>1857</v>
      </c>
      <c r="AY4558" s="126" t="s">
        <v>7235</v>
      </c>
      <c r="AZ4558" s="126" t="s">
        <v>1857</v>
      </c>
      <c r="BA4558" s="126" t="str">
        <f t="shared" si="549"/>
        <v>RY3</v>
      </c>
    </row>
    <row r="4559" spans="48:53" hidden="1" x14ac:dyDescent="0.2">
      <c r="AV4559" s="115" t="str">
        <f t="shared" si="548"/>
        <v>RY3MILL LODGES (3 MILL CLOSE)</v>
      </c>
      <c r="AW4559" s="126" t="s">
        <v>8158</v>
      </c>
      <c r="AX4559" s="126" t="s">
        <v>9839</v>
      </c>
      <c r="AY4559" s="126" t="s">
        <v>8158</v>
      </c>
      <c r="AZ4559" s="126" t="s">
        <v>9839</v>
      </c>
      <c r="BA4559" s="126" t="str">
        <f t="shared" si="549"/>
        <v>RY3</v>
      </c>
    </row>
    <row r="4560" spans="48:53" hidden="1" x14ac:dyDescent="0.2">
      <c r="AV4560" s="115" t="str">
        <f t="shared" si="548"/>
        <v>RY3NHS NORFOLK HEALTH RECORDS</v>
      </c>
      <c r="AW4560" s="126" t="s">
        <v>7255</v>
      </c>
      <c r="AX4560" s="126" t="s">
        <v>7256</v>
      </c>
      <c r="AY4560" s="126" t="s">
        <v>7255</v>
      </c>
      <c r="AZ4560" s="126" t="s">
        <v>7256</v>
      </c>
      <c r="BA4560" s="126" t="str">
        <f t="shared" si="549"/>
        <v>RY3</v>
      </c>
    </row>
    <row r="4561" spans="48:53" hidden="1" x14ac:dyDescent="0.2">
      <c r="AV4561" s="115" t="str">
        <f t="shared" si="548"/>
        <v>RY3NHS VOLUNTARY NORFOLK</v>
      </c>
      <c r="AW4561" s="126" t="s">
        <v>7265</v>
      </c>
      <c r="AX4561" s="126" t="s">
        <v>7266</v>
      </c>
      <c r="AY4561" s="126" t="s">
        <v>7265</v>
      </c>
      <c r="AZ4561" s="126" t="s">
        <v>7266</v>
      </c>
      <c r="BA4561" s="126" t="str">
        <f t="shared" si="549"/>
        <v>RY3</v>
      </c>
    </row>
    <row r="4562" spans="48:53" hidden="1" x14ac:dyDescent="0.2">
      <c r="AV4562" s="115" t="str">
        <f t="shared" si="548"/>
        <v>RY3NORFOLK &amp; NORWICH UNIVERSITY HOSPITAL</v>
      </c>
      <c r="AW4562" s="126" t="s">
        <v>7223</v>
      </c>
      <c r="AX4562" s="126" t="s">
        <v>7224</v>
      </c>
      <c r="AY4562" s="126" t="s">
        <v>7223</v>
      </c>
      <c r="AZ4562" s="126" t="s">
        <v>7224</v>
      </c>
      <c r="BA4562" s="126" t="str">
        <f t="shared" si="549"/>
        <v>RY3</v>
      </c>
    </row>
    <row r="4563" spans="48:53" hidden="1" x14ac:dyDescent="0.2">
      <c r="AV4563" s="115" t="str">
        <f t="shared" si="548"/>
        <v>RY3NORTH CAMBRIDGESHIRE HOSPITAL</v>
      </c>
      <c r="AW4563" s="126" t="s">
        <v>7236</v>
      </c>
      <c r="AX4563" s="126" t="s">
        <v>1719</v>
      </c>
      <c r="AY4563" s="126" t="s">
        <v>7236</v>
      </c>
      <c r="AZ4563" s="126" t="s">
        <v>1719</v>
      </c>
      <c r="BA4563" s="126" t="str">
        <f t="shared" si="549"/>
        <v>RY3</v>
      </c>
    </row>
    <row r="4564" spans="48:53" hidden="1" x14ac:dyDescent="0.2">
      <c r="AV4564" s="115" t="str">
        <f t="shared" si="548"/>
        <v>RY3NORTH WALSHAM HOSPITAL</v>
      </c>
      <c r="AW4564" s="126" t="s">
        <v>7238</v>
      </c>
      <c r="AX4564" s="126" t="s">
        <v>7239</v>
      </c>
      <c r="AY4564" s="126" t="s">
        <v>7238</v>
      </c>
      <c r="AZ4564" s="126" t="s">
        <v>7239</v>
      </c>
      <c r="BA4564" s="126" t="str">
        <f t="shared" si="549"/>
        <v>RY3</v>
      </c>
    </row>
    <row r="4565" spans="48:53" hidden="1" x14ac:dyDescent="0.2">
      <c r="AV4565" s="115" t="str">
        <f t="shared" si="548"/>
        <v>RY3NORWICH COMMUNITY HOSPITAL</v>
      </c>
      <c r="AW4565" s="126" t="s">
        <v>7228</v>
      </c>
      <c r="AX4565" s="126" t="s">
        <v>7229</v>
      </c>
      <c r="AY4565" s="126" t="s">
        <v>7228</v>
      </c>
      <c r="AZ4565" s="126" t="s">
        <v>7229</v>
      </c>
      <c r="BA4565" s="126" t="str">
        <f t="shared" si="549"/>
        <v>RY3</v>
      </c>
    </row>
    <row r="4566" spans="48:53" hidden="1" x14ac:dyDescent="0.2">
      <c r="AV4566" s="115" t="str">
        <f t="shared" si="548"/>
        <v>RY3OGDEN COURT</v>
      </c>
      <c r="AW4566" s="126" t="s">
        <v>8156</v>
      </c>
      <c r="AX4566" s="126" t="s">
        <v>9840</v>
      </c>
      <c r="AY4566" s="126" t="s">
        <v>8156</v>
      </c>
      <c r="AZ4566" s="126" t="s">
        <v>9840</v>
      </c>
      <c r="BA4566" s="126" t="str">
        <f t="shared" si="549"/>
        <v>RY3</v>
      </c>
    </row>
    <row r="4567" spans="48:53" hidden="1" x14ac:dyDescent="0.2">
      <c r="AV4567" s="115" t="str">
        <f t="shared" si="548"/>
        <v>RY3QUEEN ELIZABETH HOSPITAL</v>
      </c>
      <c r="AW4567" s="126" t="s">
        <v>7234</v>
      </c>
      <c r="AX4567" s="126" t="s">
        <v>2239</v>
      </c>
      <c r="AY4567" s="126" t="s">
        <v>7234</v>
      </c>
      <c r="AZ4567" s="126" t="s">
        <v>2239</v>
      </c>
      <c r="BA4567" s="126" t="str">
        <f t="shared" si="549"/>
        <v>RY3</v>
      </c>
    </row>
    <row r="4568" spans="48:53" hidden="1" x14ac:dyDescent="0.2">
      <c r="AV4568" s="115" t="str">
        <f t="shared" si="548"/>
        <v>RY3ROSE COTTAGE</v>
      </c>
      <c r="AW4568" s="126" t="s">
        <v>7246</v>
      </c>
      <c r="AX4568" s="126" t="s">
        <v>7247</v>
      </c>
      <c r="AY4568" s="126" t="s">
        <v>7246</v>
      </c>
      <c r="AZ4568" s="126" t="s">
        <v>7247</v>
      </c>
      <c r="BA4568" s="126" t="str">
        <f t="shared" si="549"/>
        <v>RY3</v>
      </c>
    </row>
    <row r="4569" spans="48:53" hidden="1" x14ac:dyDescent="0.2">
      <c r="AV4569" s="115" t="str">
        <f t="shared" si="548"/>
        <v>RY3RUNWOOD HOMES</v>
      </c>
      <c r="AW4569" s="126" t="s">
        <v>7267</v>
      </c>
      <c r="AX4569" s="126" t="s">
        <v>7268</v>
      </c>
      <c r="AY4569" s="126" t="s">
        <v>7267</v>
      </c>
      <c r="AZ4569" s="126" t="s">
        <v>7268</v>
      </c>
      <c r="BA4569" s="126" t="str">
        <f t="shared" si="549"/>
        <v>RY3</v>
      </c>
    </row>
    <row r="4570" spans="48:53" hidden="1" x14ac:dyDescent="0.2">
      <c r="AV4570" s="115" t="str">
        <f t="shared" si="548"/>
        <v>RY3SMO RAF MARHAM</v>
      </c>
      <c r="AW4570" s="126" t="s">
        <v>7269</v>
      </c>
      <c r="AX4570" s="126" t="s">
        <v>7270</v>
      </c>
      <c r="AY4570" s="126" t="s">
        <v>7269</v>
      </c>
      <c r="AZ4570" s="126" t="s">
        <v>7270</v>
      </c>
      <c r="BA4570" s="126" t="str">
        <f t="shared" si="549"/>
        <v>RY3</v>
      </c>
    </row>
    <row r="4571" spans="48:53" hidden="1" x14ac:dyDescent="0.2">
      <c r="AV4571" s="115" t="str">
        <f t="shared" si="548"/>
        <v>RY3SQUIRRELS (5 MILL CLOSE)</v>
      </c>
      <c r="AW4571" s="126" t="s">
        <v>8157</v>
      </c>
      <c r="AX4571" s="126" t="s">
        <v>9841</v>
      </c>
      <c r="AY4571" s="126" t="s">
        <v>8157</v>
      </c>
      <c r="AZ4571" s="126" t="s">
        <v>9841</v>
      </c>
      <c r="BA4571" s="126" t="str">
        <f t="shared" si="549"/>
        <v>RY3</v>
      </c>
    </row>
    <row r="4572" spans="48:53" hidden="1" x14ac:dyDescent="0.2">
      <c r="AV4572" s="115" t="str">
        <f t="shared" si="548"/>
        <v>RY3ST MICHAELS HOSPITAL</v>
      </c>
      <c r="AW4572" s="126" t="s">
        <v>7242</v>
      </c>
      <c r="AX4572" s="126" t="s">
        <v>7243</v>
      </c>
      <c r="AY4572" s="126" t="s">
        <v>7242</v>
      </c>
      <c r="AZ4572" s="126" t="s">
        <v>7243</v>
      </c>
      <c r="BA4572" s="126" t="str">
        <f t="shared" si="549"/>
        <v>RY3</v>
      </c>
    </row>
    <row r="4573" spans="48:53" hidden="1" x14ac:dyDescent="0.2">
      <c r="AV4573" s="115" t="str">
        <f t="shared" si="548"/>
        <v>RY3SWAFFHAM COMMUNITY HOSPITAL</v>
      </c>
      <c r="AW4573" s="126" t="s">
        <v>7248</v>
      </c>
      <c r="AX4573" s="126" t="s">
        <v>7249</v>
      </c>
      <c r="AY4573" s="126" t="s">
        <v>7248</v>
      </c>
      <c r="AZ4573" s="126" t="s">
        <v>7249</v>
      </c>
      <c r="BA4573" s="126" t="str">
        <f t="shared" si="549"/>
        <v>RY3</v>
      </c>
    </row>
    <row r="4574" spans="48:53" hidden="1" x14ac:dyDescent="0.2">
      <c r="AV4574" s="115" t="str">
        <f t="shared" si="548"/>
        <v>RY3THE GREEN</v>
      </c>
      <c r="AW4574" s="126" t="s">
        <v>7271</v>
      </c>
      <c r="AX4574" s="126" t="s">
        <v>7272</v>
      </c>
      <c r="AY4574" s="126" t="s">
        <v>7271</v>
      </c>
      <c r="AZ4574" s="126" t="s">
        <v>7272</v>
      </c>
      <c r="BA4574" s="126" t="str">
        <f t="shared" si="549"/>
        <v>RY3</v>
      </c>
    </row>
    <row r="4575" spans="48:53" hidden="1" x14ac:dyDescent="0.2">
      <c r="AV4575" s="115" t="str">
        <f t="shared" si="548"/>
        <v>RY3THETFORD LIFT COMMUNITY</v>
      </c>
      <c r="AW4575" s="126" t="s">
        <v>7273</v>
      </c>
      <c r="AX4575" s="126" t="s">
        <v>7274</v>
      </c>
      <c r="AY4575" s="126" t="s">
        <v>7273</v>
      </c>
      <c r="AZ4575" s="126" t="s">
        <v>7274</v>
      </c>
      <c r="BA4575" s="126" t="str">
        <f t="shared" si="549"/>
        <v>RY3</v>
      </c>
    </row>
    <row r="4576" spans="48:53" hidden="1" x14ac:dyDescent="0.2">
      <c r="AV4576" s="115" t="str">
        <f t="shared" si="548"/>
        <v>RY3WALCOT HALL</v>
      </c>
      <c r="AW4576" s="126" t="s">
        <v>7253</v>
      </c>
      <c r="AX4576" s="126" t="s">
        <v>7254</v>
      </c>
      <c r="AY4576" s="126" t="s">
        <v>7253</v>
      </c>
      <c r="AZ4576" s="126" t="s">
        <v>7254</v>
      </c>
      <c r="BA4576" s="126" t="str">
        <f t="shared" si="549"/>
        <v>RY3</v>
      </c>
    </row>
    <row r="4577" spans="48:53" hidden="1" x14ac:dyDescent="0.2">
      <c r="AV4577" s="115" t="str">
        <f t="shared" si="548"/>
        <v>RY3WELLS COTTAGE HOSPITAL</v>
      </c>
      <c r="AW4577" s="126" t="s">
        <v>7240</v>
      </c>
      <c r="AX4577" s="126" t="s">
        <v>7241</v>
      </c>
      <c r="AY4577" s="126" t="s">
        <v>7240</v>
      </c>
      <c r="AZ4577" s="126" t="s">
        <v>7241</v>
      </c>
      <c r="BA4577" s="126" t="str">
        <f t="shared" si="549"/>
        <v>RY3</v>
      </c>
    </row>
    <row r="4578" spans="48:53" hidden="1" x14ac:dyDescent="0.2">
      <c r="AV4578" s="115" t="str">
        <f t="shared" si="548"/>
        <v>RY3WENSUM MOUNT</v>
      </c>
      <c r="AW4578" s="126" t="s">
        <v>7250</v>
      </c>
      <c r="AX4578" s="126" t="s">
        <v>7251</v>
      </c>
      <c r="AY4578" s="126" t="s">
        <v>7250</v>
      </c>
      <c r="AZ4578" s="126" t="s">
        <v>7251</v>
      </c>
      <c r="BA4578" s="126" t="str">
        <f t="shared" si="549"/>
        <v>RY3</v>
      </c>
    </row>
    <row r="4579" spans="48:53" hidden="1" x14ac:dyDescent="0.2">
      <c r="AV4579" s="115" t="str">
        <f t="shared" si="548"/>
        <v>RY3WEST WING BICKLING HALL</v>
      </c>
      <c r="AW4579" s="126" t="s">
        <v>7263</v>
      </c>
      <c r="AX4579" s="126" t="s">
        <v>7264</v>
      </c>
      <c r="AY4579" s="126" t="s">
        <v>7263</v>
      </c>
      <c r="AZ4579" s="126" t="s">
        <v>7264</v>
      </c>
      <c r="BA4579" s="126" t="str">
        <f t="shared" si="549"/>
        <v>RY3</v>
      </c>
    </row>
    <row r="4580" spans="48:53" hidden="1" x14ac:dyDescent="0.2">
      <c r="AV4580" s="115" t="str">
        <f t="shared" si="548"/>
        <v>RY3WOODLANDS</v>
      </c>
      <c r="AW4580" s="126" t="s">
        <v>7252</v>
      </c>
      <c r="AX4580" s="126" t="s">
        <v>1397</v>
      </c>
      <c r="AY4580" s="126" t="s">
        <v>7252</v>
      </c>
      <c r="AZ4580" s="126" t="s">
        <v>1397</v>
      </c>
      <c r="BA4580" s="126" t="str">
        <f t="shared" si="549"/>
        <v>RY3</v>
      </c>
    </row>
    <row r="4581" spans="48:53" hidden="1" x14ac:dyDescent="0.2">
      <c r="AV4581" s="115" t="str">
        <f t="shared" si="548"/>
        <v>RY4APSLEY ONE</v>
      </c>
      <c r="AW4581" s="126" t="s">
        <v>7311</v>
      </c>
      <c r="AX4581" s="126" t="s">
        <v>7312</v>
      </c>
      <c r="AY4581" s="126" t="s">
        <v>7311</v>
      </c>
      <c r="AZ4581" s="126" t="s">
        <v>7312</v>
      </c>
      <c r="BA4581" s="126" t="str">
        <f t="shared" si="549"/>
        <v>RY4</v>
      </c>
    </row>
    <row r="4582" spans="48:53" hidden="1" x14ac:dyDescent="0.2">
      <c r="AV4582" s="115" t="str">
        <f t="shared" si="548"/>
        <v>RY4BULL PLAIN</v>
      </c>
      <c r="AW4582" s="126" t="s">
        <v>7303</v>
      </c>
      <c r="AX4582" s="126" t="s">
        <v>7304</v>
      </c>
      <c r="AY4582" s="126" t="s">
        <v>7303</v>
      </c>
      <c r="AZ4582" s="126" t="s">
        <v>7304</v>
      </c>
      <c r="BA4582" s="126" t="str">
        <f t="shared" si="549"/>
        <v>RY4</v>
      </c>
    </row>
    <row r="4583" spans="48:53" hidden="1" x14ac:dyDescent="0.2">
      <c r="AV4583" s="115" t="str">
        <f t="shared" si="548"/>
        <v>RY4CHESHUNT COMMUNITY HOSPITAL</v>
      </c>
      <c r="AW4583" s="126" t="s">
        <v>7301</v>
      </c>
      <c r="AX4583" s="126" t="s">
        <v>7302</v>
      </c>
      <c r="AY4583" s="126" t="s">
        <v>7301</v>
      </c>
      <c r="AZ4583" s="126" t="s">
        <v>7302</v>
      </c>
      <c r="BA4583" s="126" t="str">
        <f t="shared" si="549"/>
        <v>RY4</v>
      </c>
    </row>
    <row r="4584" spans="48:53" hidden="1" x14ac:dyDescent="0.2">
      <c r="AV4584" s="115" t="str">
        <f t="shared" si="548"/>
        <v>RY4DANESBURY</v>
      </c>
      <c r="AW4584" s="126" t="s">
        <v>7283</v>
      </c>
      <c r="AX4584" s="126" t="s">
        <v>7284</v>
      </c>
      <c r="AY4584" s="126" t="s">
        <v>7283</v>
      </c>
      <c r="AZ4584" s="126" t="s">
        <v>7284</v>
      </c>
      <c r="BA4584" s="126" t="str">
        <f t="shared" si="549"/>
        <v>RY4</v>
      </c>
    </row>
    <row r="4585" spans="48:53" hidden="1" x14ac:dyDescent="0.2">
      <c r="AV4585" s="115" t="str">
        <f t="shared" si="548"/>
        <v>RY4GARSTON CLINC</v>
      </c>
      <c r="AW4585" s="126" t="s">
        <v>7307</v>
      </c>
      <c r="AX4585" s="126" t="s">
        <v>7308</v>
      </c>
      <c r="AY4585" s="126" t="s">
        <v>7307</v>
      </c>
      <c r="AZ4585" s="126" t="s">
        <v>7308</v>
      </c>
      <c r="BA4585" s="126" t="str">
        <f t="shared" si="549"/>
        <v>RY4</v>
      </c>
    </row>
    <row r="4586" spans="48:53" hidden="1" x14ac:dyDescent="0.2">
      <c r="AV4586" s="115" t="str">
        <f t="shared" si="548"/>
        <v>RY4GOSSOMS END ELDERLY CARE UNIT</v>
      </c>
      <c r="AW4586" s="126" t="s">
        <v>7279</v>
      </c>
      <c r="AX4586" s="126" t="s">
        <v>7280</v>
      </c>
      <c r="AY4586" s="126" t="s">
        <v>7279</v>
      </c>
      <c r="AZ4586" s="126" t="s">
        <v>7280</v>
      </c>
      <c r="BA4586" s="126" t="str">
        <f t="shared" si="549"/>
        <v>RY4</v>
      </c>
    </row>
    <row r="4587" spans="48:53" hidden="1" x14ac:dyDescent="0.2">
      <c r="AV4587" s="115" t="str">
        <f t="shared" si="548"/>
        <v>RY4HARPENDEN MEMORIAL HOSPITAL</v>
      </c>
      <c r="AW4587" s="126" t="s">
        <v>7309</v>
      </c>
      <c r="AX4587" s="126" t="s">
        <v>7310</v>
      </c>
      <c r="AY4587" s="126" t="s">
        <v>7309</v>
      </c>
      <c r="AZ4587" s="126" t="s">
        <v>7310</v>
      </c>
      <c r="BA4587" s="126" t="str">
        <f t="shared" si="549"/>
        <v>RY4</v>
      </c>
    </row>
    <row r="4588" spans="48:53" hidden="1" x14ac:dyDescent="0.2">
      <c r="AV4588" s="115" t="str">
        <f t="shared" si="548"/>
        <v>RY4HEMEL HEMPSTEAD GENERAL HOSPITAL</v>
      </c>
      <c r="AW4588" s="126" t="s">
        <v>7295</v>
      </c>
      <c r="AX4588" s="126" t="s">
        <v>1835</v>
      </c>
      <c r="AY4588" s="126" t="s">
        <v>7295</v>
      </c>
      <c r="AZ4588" s="126" t="s">
        <v>1835</v>
      </c>
      <c r="BA4588" s="126" t="str">
        <f t="shared" si="549"/>
        <v>RY4</v>
      </c>
    </row>
    <row r="4589" spans="48:53" hidden="1" x14ac:dyDescent="0.2">
      <c r="AV4589" s="115" t="str">
        <f t="shared" si="548"/>
        <v>RY4HERTFORD COUNTY HOSPITAL</v>
      </c>
      <c r="AW4589" s="126" t="s">
        <v>7296</v>
      </c>
      <c r="AX4589" s="126" t="s">
        <v>7297</v>
      </c>
      <c r="AY4589" s="126" t="s">
        <v>7296</v>
      </c>
      <c r="AZ4589" s="126" t="s">
        <v>7297</v>
      </c>
      <c r="BA4589" s="126" t="str">
        <f t="shared" si="549"/>
        <v>RY4</v>
      </c>
    </row>
    <row r="4590" spans="48:53" hidden="1" x14ac:dyDescent="0.2">
      <c r="AV4590" s="115" t="str">
        <f t="shared" si="548"/>
        <v>RY4HERTFORDSHIRE &amp; ESSEX HOSPITAL</v>
      </c>
      <c r="AW4590" s="126" t="s">
        <v>7287</v>
      </c>
      <c r="AX4590" s="126" t="s">
        <v>7288</v>
      </c>
      <c r="AY4590" s="126" t="s">
        <v>7287</v>
      </c>
      <c r="AZ4590" s="126" t="s">
        <v>7288</v>
      </c>
      <c r="BA4590" s="126" t="str">
        <f t="shared" si="549"/>
        <v>RY4</v>
      </c>
    </row>
    <row r="4591" spans="48:53" hidden="1" x14ac:dyDescent="0.2">
      <c r="AV4591" s="115" t="str">
        <f t="shared" si="548"/>
        <v>RY4HITCHIN HOSPITAL</v>
      </c>
      <c r="AW4591" s="126" t="s">
        <v>7281</v>
      </c>
      <c r="AX4591" s="126" t="s">
        <v>7282</v>
      </c>
      <c r="AY4591" s="126" t="s">
        <v>7281</v>
      </c>
      <c r="AZ4591" s="126" t="s">
        <v>7282</v>
      </c>
      <c r="BA4591" s="126" t="str">
        <f t="shared" si="549"/>
        <v>RY4</v>
      </c>
    </row>
    <row r="4592" spans="48:53" hidden="1" x14ac:dyDescent="0.2">
      <c r="AV4592" s="115" t="str">
        <f t="shared" si="548"/>
        <v>RY4HOLYWELL</v>
      </c>
      <c r="AW4592" s="126" t="s">
        <v>7289</v>
      </c>
      <c r="AX4592" s="126" t="s">
        <v>7290</v>
      </c>
      <c r="AY4592" s="126" t="s">
        <v>7289</v>
      </c>
      <c r="AZ4592" s="126" t="s">
        <v>7290</v>
      </c>
      <c r="BA4592" s="126" t="str">
        <f t="shared" si="549"/>
        <v>RY4</v>
      </c>
    </row>
    <row r="4593" spans="48:53" hidden="1" x14ac:dyDescent="0.2">
      <c r="AV4593" s="115" t="str">
        <f t="shared" si="548"/>
        <v>RY4KINGSLEY GREEN</v>
      </c>
      <c r="AW4593" s="126" t="s">
        <v>7313</v>
      </c>
      <c r="AX4593" s="126" t="s">
        <v>7314</v>
      </c>
      <c r="AY4593" s="126" t="s">
        <v>7313</v>
      </c>
      <c r="AZ4593" s="126" t="s">
        <v>7314</v>
      </c>
      <c r="BA4593" s="126" t="str">
        <f t="shared" si="549"/>
        <v>RY4</v>
      </c>
    </row>
    <row r="4594" spans="48:53" hidden="1" x14ac:dyDescent="0.2">
      <c r="AV4594" s="115" t="str">
        <f t="shared" si="548"/>
        <v xml:space="preserve">RY4LANGLEY HOUSE </v>
      </c>
      <c r="AW4594" s="126" t="s">
        <v>8603</v>
      </c>
      <c r="AX4594" s="126" t="s">
        <v>9842</v>
      </c>
      <c r="AY4594" s="126" t="s">
        <v>8603</v>
      </c>
      <c r="AZ4594" s="126" t="s">
        <v>9842</v>
      </c>
      <c r="BA4594" s="126" t="str">
        <f t="shared" si="549"/>
        <v>RY4</v>
      </c>
    </row>
    <row r="4595" spans="48:53" hidden="1" x14ac:dyDescent="0.2">
      <c r="AV4595" s="115" t="str">
        <f t="shared" si="548"/>
        <v>RY4LANGTON</v>
      </c>
      <c r="AW4595" s="126" t="s">
        <v>7277</v>
      </c>
      <c r="AX4595" s="126" t="s">
        <v>7278</v>
      </c>
      <c r="AY4595" s="126" t="s">
        <v>7277</v>
      </c>
      <c r="AZ4595" s="126" t="s">
        <v>7278</v>
      </c>
      <c r="BA4595" s="126" t="str">
        <f t="shared" si="549"/>
        <v>RY4</v>
      </c>
    </row>
    <row r="4596" spans="48:53" hidden="1" x14ac:dyDescent="0.2">
      <c r="AV4596" s="115" t="str">
        <f t="shared" si="548"/>
        <v>RY4NASCOT LAWN</v>
      </c>
      <c r="AW4596" s="126" t="s">
        <v>7300</v>
      </c>
      <c r="AX4596" s="126" t="s">
        <v>1804</v>
      </c>
      <c r="AY4596" s="126" t="s">
        <v>7300</v>
      </c>
      <c r="AZ4596" s="126" t="s">
        <v>1804</v>
      </c>
      <c r="BA4596" s="126" t="str">
        <f t="shared" si="549"/>
        <v>RY4</v>
      </c>
    </row>
    <row r="4597" spans="48:53" hidden="1" x14ac:dyDescent="0.2">
      <c r="AV4597" s="115" t="str">
        <f t="shared" si="548"/>
        <v>RY4NIGHTINGALE COTTAGES</v>
      </c>
      <c r="AW4597" s="126" t="s">
        <v>7315</v>
      </c>
      <c r="AX4597" s="126" t="s">
        <v>7316</v>
      </c>
      <c r="AY4597" s="126" t="s">
        <v>7315</v>
      </c>
      <c r="AZ4597" s="126" t="s">
        <v>7316</v>
      </c>
      <c r="BA4597" s="126" t="str">
        <f t="shared" si="549"/>
        <v>RY4</v>
      </c>
    </row>
    <row r="4598" spans="48:53" hidden="1" x14ac:dyDescent="0.2">
      <c r="AV4598" s="115" t="str">
        <f t="shared" si="548"/>
        <v>RY4POTTERS BAR COMMUNITY HOSPITAL</v>
      </c>
      <c r="AW4598" s="126" t="s">
        <v>7275</v>
      </c>
      <c r="AX4598" s="126" t="s">
        <v>7276</v>
      </c>
      <c r="AY4598" s="126" t="s">
        <v>7275</v>
      </c>
      <c r="AZ4598" s="126" t="s">
        <v>7276</v>
      </c>
      <c r="BA4598" s="126" t="str">
        <f t="shared" si="549"/>
        <v>RY4</v>
      </c>
    </row>
    <row r="4599" spans="48:53" hidden="1" x14ac:dyDescent="0.2">
      <c r="AV4599" s="115" t="str">
        <f t="shared" si="548"/>
        <v>RY4QE2</v>
      </c>
      <c r="AW4599" s="126" t="s">
        <v>7317</v>
      </c>
      <c r="AX4599" s="126" t="s">
        <v>7318</v>
      </c>
      <c r="AY4599" s="126" t="s">
        <v>7317</v>
      </c>
      <c r="AZ4599" s="126" t="s">
        <v>7318</v>
      </c>
      <c r="BA4599" s="126" t="str">
        <f t="shared" si="549"/>
        <v>RY4</v>
      </c>
    </row>
    <row r="4600" spans="48:53" hidden="1" x14ac:dyDescent="0.2">
      <c r="AV4600" s="115" t="str">
        <f t="shared" si="548"/>
        <v>RY4QUEEN VICTORIA MEMORIAL HOSPITAL</v>
      </c>
      <c r="AW4600" s="126" t="s">
        <v>7291</v>
      </c>
      <c r="AX4600" s="126" t="s">
        <v>7292</v>
      </c>
      <c r="AY4600" s="126" t="s">
        <v>7291</v>
      </c>
      <c r="AZ4600" s="126" t="s">
        <v>7292</v>
      </c>
      <c r="BA4600" s="126" t="str">
        <f t="shared" si="549"/>
        <v>RY4</v>
      </c>
    </row>
    <row r="4601" spans="48:53" hidden="1" x14ac:dyDescent="0.2">
      <c r="AV4601" s="115" t="str">
        <f t="shared" si="548"/>
        <v>RY4ROYSTON HOSPITAL</v>
      </c>
      <c r="AW4601" s="126" t="s">
        <v>7285</v>
      </c>
      <c r="AX4601" s="126" t="s">
        <v>7286</v>
      </c>
      <c r="AY4601" s="126" t="s">
        <v>7285</v>
      </c>
      <c r="AZ4601" s="126" t="s">
        <v>7286</v>
      </c>
      <c r="BA4601" s="126" t="str">
        <f t="shared" si="549"/>
        <v>RY4</v>
      </c>
    </row>
    <row r="4602" spans="48:53" hidden="1" x14ac:dyDescent="0.2">
      <c r="AV4602" s="115" t="str">
        <f t="shared" si="548"/>
        <v>RY4RUNCIE UNIT</v>
      </c>
      <c r="AW4602" s="126" t="s">
        <v>7298</v>
      </c>
      <c r="AX4602" s="126" t="s">
        <v>7299</v>
      </c>
      <c r="AY4602" s="126" t="s">
        <v>7298</v>
      </c>
      <c r="AZ4602" s="126" t="s">
        <v>7299</v>
      </c>
      <c r="BA4602" s="126" t="str">
        <f t="shared" si="549"/>
        <v>RY4</v>
      </c>
    </row>
    <row r="4603" spans="48:53" hidden="1" x14ac:dyDescent="0.2">
      <c r="AV4603" s="115" t="str">
        <f t="shared" si="548"/>
        <v>RY4SOPWELL</v>
      </c>
      <c r="AW4603" s="126" t="s">
        <v>7293</v>
      </c>
      <c r="AX4603" s="126" t="s">
        <v>7294</v>
      </c>
      <c r="AY4603" s="126" t="s">
        <v>7293</v>
      </c>
      <c r="AZ4603" s="126" t="s">
        <v>7294</v>
      </c>
      <c r="BA4603" s="126" t="str">
        <f t="shared" si="549"/>
        <v>RY4</v>
      </c>
    </row>
    <row r="4604" spans="48:53" hidden="1" x14ac:dyDescent="0.2">
      <c r="AV4604" s="115" t="str">
        <f t="shared" si="548"/>
        <v>RY4ST NICHOLAS</v>
      </c>
      <c r="AW4604" s="126" t="s">
        <v>7305</v>
      </c>
      <c r="AX4604" s="126" t="s">
        <v>7306</v>
      </c>
      <c r="AY4604" s="126" t="s">
        <v>7305</v>
      </c>
      <c r="AZ4604" s="126" t="s">
        <v>7306</v>
      </c>
      <c r="BA4604" s="126" t="str">
        <f t="shared" si="549"/>
        <v>RY4</v>
      </c>
    </row>
    <row r="4605" spans="48:53" hidden="1" x14ac:dyDescent="0.2">
      <c r="AV4605" s="115" t="str">
        <f t="shared" ref="AV4605:AV4610" si="550">CONCATENATE(LEFT(AW4605, 3),AX4605)</f>
        <v>RY5JOHN COUPLAND COMMUNITY HOSPITAL</v>
      </c>
      <c r="AW4605" s="126" t="s">
        <v>7323</v>
      </c>
      <c r="AX4605" s="126" t="s">
        <v>7324</v>
      </c>
      <c r="AY4605" s="126" t="s">
        <v>7323</v>
      </c>
      <c r="AZ4605" s="126" t="s">
        <v>7324</v>
      </c>
      <c r="BA4605" s="126" t="str">
        <f t="shared" ref="BA4605:BA4609" si="551">LEFT(AY4605,3)</f>
        <v>RY5</v>
      </c>
    </row>
    <row r="4606" spans="48:53" hidden="1" x14ac:dyDescent="0.2">
      <c r="AV4606" s="115" t="str">
        <f t="shared" si="550"/>
        <v>RY5LOUTH COMMUNITY HOSPITAL</v>
      </c>
      <c r="AW4606" s="126" t="s">
        <v>7325</v>
      </c>
      <c r="AX4606" s="126" t="s">
        <v>7326</v>
      </c>
      <c r="AY4606" s="126" t="s">
        <v>7325</v>
      </c>
      <c r="AZ4606" s="126" t="s">
        <v>7326</v>
      </c>
      <c r="BA4606" s="126" t="str">
        <f t="shared" si="551"/>
        <v>RY5</v>
      </c>
    </row>
    <row r="4607" spans="48:53" hidden="1" x14ac:dyDescent="0.2">
      <c r="AV4607" s="115" t="str">
        <f t="shared" si="550"/>
        <v>RY5SKEGNESS HOSPITAL</v>
      </c>
      <c r="AW4607" s="126" t="s">
        <v>7319</v>
      </c>
      <c r="AX4607" s="126" t="s">
        <v>7320</v>
      </c>
      <c r="AY4607" s="126" t="s">
        <v>7319</v>
      </c>
      <c r="AZ4607" s="126" t="s">
        <v>7320</v>
      </c>
      <c r="BA4607" s="126" t="str">
        <f t="shared" si="551"/>
        <v>RY5</v>
      </c>
    </row>
    <row r="4608" spans="48:53" hidden="1" x14ac:dyDescent="0.2">
      <c r="AV4608" s="115" t="str">
        <f t="shared" si="550"/>
        <v>RY5THE BUTTERFLY HOSPICE</v>
      </c>
      <c r="AW4608" s="93" t="s">
        <v>9913</v>
      </c>
      <c r="AX4608" s="137" t="s">
        <v>9914</v>
      </c>
      <c r="AY4608" s="93" t="s">
        <v>9913</v>
      </c>
      <c r="AZ4608" s="137" t="s">
        <v>9914</v>
      </c>
      <c r="BA4608" s="126" t="str">
        <f t="shared" si="551"/>
        <v>RY5</v>
      </c>
    </row>
    <row r="4609" spans="48:53" hidden="1" x14ac:dyDescent="0.2">
      <c r="AV4609" s="115" t="str">
        <f t="shared" si="550"/>
        <v>RY5THE JOHNSON COMMUNITY HOSPITAL</v>
      </c>
      <c r="AW4609" s="126" t="s">
        <v>7321</v>
      </c>
      <c r="AX4609" s="126" t="s">
        <v>7322</v>
      </c>
      <c r="AY4609" s="126" t="s">
        <v>7321</v>
      </c>
      <c r="AZ4609" s="126" t="s">
        <v>7322</v>
      </c>
      <c r="BA4609" s="126" t="str">
        <f t="shared" si="551"/>
        <v>RY5</v>
      </c>
    </row>
    <row r="4610" spans="48:53" hidden="1" x14ac:dyDescent="0.2">
      <c r="AV4610" s="115" t="str">
        <f t="shared" si="550"/>
        <v>RY5LINCOLN COUNTY HOSPITAL</v>
      </c>
      <c r="AW4610" s="37" t="s">
        <v>11041</v>
      </c>
      <c r="AX4610" s="37" t="s">
        <v>9698</v>
      </c>
      <c r="AY4610" s="37" t="s">
        <v>11042</v>
      </c>
      <c r="AZ4610" s="37" t="s">
        <v>9698</v>
      </c>
      <c r="BA4610" s="37" t="s">
        <v>1130</v>
      </c>
    </row>
    <row r="4611" spans="48:53" hidden="1" x14ac:dyDescent="0.2">
      <c r="AV4611" s="115" t="str">
        <f t="shared" ref="AV4611:AV4642" si="552">CONCATENATE(LEFT(AW4611, 3),AX4611)</f>
        <v>RY6ARMLEY MOOR HEALTH CENTRE</v>
      </c>
      <c r="AW4611" s="126" t="s">
        <v>8400</v>
      </c>
      <c r="AX4611" s="126" t="s">
        <v>8401</v>
      </c>
      <c r="AY4611" s="126" t="s">
        <v>8400</v>
      </c>
      <c r="AZ4611" s="126" t="s">
        <v>8401</v>
      </c>
      <c r="BA4611" s="126" t="str">
        <f t="shared" ref="BA4611:BA4642" si="553">LEFT(AY4611,3)</f>
        <v>RY6</v>
      </c>
    </row>
    <row r="4612" spans="48:53" hidden="1" x14ac:dyDescent="0.2">
      <c r="AV4612" s="115" t="str">
        <f t="shared" si="552"/>
        <v>RY6BECKETTS PARK</v>
      </c>
      <c r="AW4612" s="126" t="s">
        <v>7328</v>
      </c>
      <c r="AX4612" s="126" t="s">
        <v>7329</v>
      </c>
      <c r="AY4612" s="126" t="s">
        <v>7328</v>
      </c>
      <c r="AZ4612" s="126" t="s">
        <v>7329</v>
      </c>
      <c r="BA4612" s="126" t="str">
        <f t="shared" si="553"/>
        <v>RY6</v>
      </c>
    </row>
    <row r="4613" spans="48:53" hidden="1" x14ac:dyDescent="0.2">
      <c r="AV4613" s="115" t="str">
        <f t="shared" si="552"/>
        <v>RY6BEESTON HILL COMMUNITY HEALTH CENTRE</v>
      </c>
      <c r="AW4613" s="126" t="s">
        <v>8402</v>
      </c>
      <c r="AX4613" s="126" t="s">
        <v>8403</v>
      </c>
      <c r="AY4613" s="126" t="s">
        <v>8402</v>
      </c>
      <c r="AZ4613" s="126" t="s">
        <v>8403</v>
      </c>
      <c r="BA4613" s="126" t="str">
        <f t="shared" si="553"/>
        <v>RY6</v>
      </c>
    </row>
    <row r="4614" spans="48:53" hidden="1" x14ac:dyDescent="0.2">
      <c r="AV4614" s="115" t="str">
        <f t="shared" si="552"/>
        <v>RY6BEESTON VILLAGE SURGERY</v>
      </c>
      <c r="AW4614" s="126" t="s">
        <v>8404</v>
      </c>
      <c r="AX4614" s="126" t="s">
        <v>8405</v>
      </c>
      <c r="AY4614" s="126" t="s">
        <v>8404</v>
      </c>
      <c r="AZ4614" s="126" t="s">
        <v>8405</v>
      </c>
      <c r="BA4614" s="126" t="str">
        <f t="shared" si="553"/>
        <v>RY6</v>
      </c>
    </row>
    <row r="4615" spans="48:53" hidden="1" x14ac:dyDescent="0.2">
      <c r="AV4615" s="115" t="str">
        <f t="shared" si="552"/>
        <v>RY6BRAMLEY CLINIC</v>
      </c>
      <c r="AW4615" s="126" t="s">
        <v>8406</v>
      </c>
      <c r="AX4615" s="126" t="s">
        <v>8407</v>
      </c>
      <c r="AY4615" s="126" t="s">
        <v>8406</v>
      </c>
      <c r="AZ4615" s="126" t="s">
        <v>8407</v>
      </c>
      <c r="BA4615" s="126" t="str">
        <f t="shared" si="553"/>
        <v>RY6</v>
      </c>
    </row>
    <row r="4616" spans="48:53" hidden="1" x14ac:dyDescent="0.2">
      <c r="AV4616" s="115" t="str">
        <f t="shared" si="552"/>
        <v>RY6BURMANTOFTS HEALTH CENTRE</v>
      </c>
      <c r="AW4616" s="126" t="s">
        <v>8408</v>
      </c>
      <c r="AX4616" s="126" t="s">
        <v>8409</v>
      </c>
      <c r="AY4616" s="126" t="s">
        <v>8408</v>
      </c>
      <c r="AZ4616" s="126" t="s">
        <v>8409</v>
      </c>
      <c r="BA4616" s="126" t="str">
        <f t="shared" si="553"/>
        <v>RY6</v>
      </c>
    </row>
    <row r="4617" spans="48:53" hidden="1" x14ac:dyDescent="0.2">
      <c r="AV4617" s="115" t="str">
        <f t="shared" si="552"/>
        <v>RY6CALVERLEY MEDICAL CENTRE</v>
      </c>
      <c r="AW4617" s="126" t="s">
        <v>8506</v>
      </c>
      <c r="AX4617" s="126" t="s">
        <v>8507</v>
      </c>
      <c r="AY4617" s="126" t="s">
        <v>8506</v>
      </c>
      <c r="AZ4617" s="126" t="s">
        <v>8507</v>
      </c>
      <c r="BA4617" s="126" t="str">
        <f t="shared" si="553"/>
        <v>RY6</v>
      </c>
    </row>
    <row r="4618" spans="48:53" hidden="1" x14ac:dyDescent="0.2">
      <c r="AV4618" s="115" t="str">
        <f t="shared" si="552"/>
        <v>RY6CAMHS SERVICE (12A CLARENDON ROAD)</v>
      </c>
      <c r="AW4618" s="126" t="s">
        <v>8504</v>
      </c>
      <c r="AX4618" s="126" t="s">
        <v>8505</v>
      </c>
      <c r="AY4618" s="126" t="s">
        <v>8504</v>
      </c>
      <c r="AZ4618" s="126" t="s">
        <v>8505</v>
      </c>
      <c r="BA4618" s="126" t="str">
        <f t="shared" si="553"/>
        <v>RY6</v>
      </c>
    </row>
    <row r="4619" spans="48:53" hidden="1" x14ac:dyDescent="0.2">
      <c r="AV4619" s="115" t="str">
        <f t="shared" si="552"/>
        <v>RY6CFU (SJUH)</v>
      </c>
      <c r="AW4619" s="126" t="s">
        <v>7330</v>
      </c>
      <c r="AX4619" s="126" t="s">
        <v>7331</v>
      </c>
      <c r="AY4619" s="126" t="s">
        <v>7330</v>
      </c>
      <c r="AZ4619" s="126" t="s">
        <v>7331</v>
      </c>
      <c r="BA4619" s="126" t="str">
        <f t="shared" si="553"/>
        <v>RY6</v>
      </c>
    </row>
    <row r="4620" spans="48:53" hidden="1" x14ac:dyDescent="0.2">
      <c r="AV4620" s="115" t="str">
        <f t="shared" si="552"/>
        <v>RY6CHAPEL ALLERTON HOSPITAL (MUSCULOSKELETAL)</v>
      </c>
      <c r="AW4620" s="126" t="s">
        <v>7332</v>
      </c>
      <c r="AX4620" s="126" t="s">
        <v>7333</v>
      </c>
      <c r="AY4620" s="126" t="s">
        <v>7332</v>
      </c>
      <c r="AZ4620" s="126" t="s">
        <v>7333</v>
      </c>
      <c r="BA4620" s="126" t="str">
        <f t="shared" si="553"/>
        <v>RY6</v>
      </c>
    </row>
    <row r="4621" spans="48:53" hidden="1" x14ac:dyDescent="0.2">
      <c r="AV4621" s="115" t="str">
        <f t="shared" si="552"/>
        <v>RY6CHAPELTOWN HEALTH CENTRE</v>
      </c>
      <c r="AW4621" s="126" t="s">
        <v>8410</v>
      </c>
      <c r="AX4621" s="126" t="s">
        <v>8411</v>
      </c>
      <c r="AY4621" s="126" t="s">
        <v>8410</v>
      </c>
      <c r="AZ4621" s="126" t="s">
        <v>8411</v>
      </c>
      <c r="BA4621" s="126" t="str">
        <f t="shared" si="553"/>
        <v>RY6</v>
      </c>
    </row>
    <row r="4622" spans="48:53" hidden="1" x14ac:dyDescent="0.2">
      <c r="AV4622" s="115" t="str">
        <f t="shared" si="552"/>
        <v>RY6CHAPELTOWN IFSS</v>
      </c>
      <c r="AW4622" s="126" t="s">
        <v>7334</v>
      </c>
      <c r="AX4622" s="126" t="s">
        <v>7335</v>
      </c>
      <c r="AY4622" s="126" t="s">
        <v>7334</v>
      </c>
      <c r="AZ4622" s="126" t="s">
        <v>7335</v>
      </c>
      <c r="BA4622" s="126" t="str">
        <f t="shared" si="553"/>
        <v>RY6</v>
      </c>
    </row>
    <row r="4623" spans="48:53" hidden="1" x14ac:dyDescent="0.2">
      <c r="AV4623" s="115" t="str">
        <f t="shared" si="552"/>
        <v>RY6CITY WISE CLINIC</v>
      </c>
      <c r="AW4623" s="126" t="s">
        <v>8412</v>
      </c>
      <c r="AX4623" s="126" t="s">
        <v>8413</v>
      </c>
      <c r="AY4623" s="126" t="s">
        <v>8412</v>
      </c>
      <c r="AZ4623" s="126" t="s">
        <v>8413</v>
      </c>
      <c r="BA4623" s="126" t="str">
        <f t="shared" si="553"/>
        <v>RY6</v>
      </c>
    </row>
    <row r="4624" spans="48:53" hidden="1" x14ac:dyDescent="0.2">
      <c r="AV4624" s="115" t="str">
        <f t="shared" si="552"/>
        <v>RY6COLTON MILL MEDICAL CENTRE</v>
      </c>
      <c r="AW4624" s="126" t="s">
        <v>8414</v>
      </c>
      <c r="AX4624" s="126" t="s">
        <v>8415</v>
      </c>
      <c r="AY4624" s="126" t="s">
        <v>8414</v>
      </c>
      <c r="AZ4624" s="126" t="s">
        <v>8415</v>
      </c>
      <c r="BA4624" s="126" t="str">
        <f t="shared" si="553"/>
        <v>RY6</v>
      </c>
    </row>
    <row r="4625" spans="48:53" hidden="1" x14ac:dyDescent="0.2">
      <c r="AV4625" s="115" t="str">
        <f t="shared" si="552"/>
        <v>RY6CRAVEN ROAD MEDICAL PRACTICE</v>
      </c>
      <c r="AW4625" s="126" t="s">
        <v>8508</v>
      </c>
      <c r="AX4625" s="126" t="s">
        <v>8509</v>
      </c>
      <c r="AY4625" s="126" t="s">
        <v>8508</v>
      </c>
      <c r="AZ4625" s="126" t="s">
        <v>8509</v>
      </c>
      <c r="BA4625" s="126" t="str">
        <f t="shared" si="553"/>
        <v>RY6</v>
      </c>
    </row>
    <row r="4626" spans="48:53" hidden="1" x14ac:dyDescent="0.2">
      <c r="AV4626" s="115" t="str">
        <f t="shared" si="552"/>
        <v>RY6CRINGLEBAR</v>
      </c>
      <c r="AW4626" s="126" t="s">
        <v>7337</v>
      </c>
      <c r="AX4626" s="126" t="s">
        <v>7338</v>
      </c>
      <c r="AY4626" s="126" t="s">
        <v>7337</v>
      </c>
      <c r="AZ4626" s="126" t="s">
        <v>7338</v>
      </c>
      <c r="BA4626" s="126" t="str">
        <f t="shared" si="553"/>
        <v>RY6</v>
      </c>
    </row>
    <row r="4627" spans="48:53" hidden="1" x14ac:dyDescent="0.2">
      <c r="AV4627" s="115" t="str">
        <f t="shared" si="552"/>
        <v>RY6EAST LEEDS HEALTH CENTRE</v>
      </c>
      <c r="AW4627" s="126" t="s">
        <v>8416</v>
      </c>
      <c r="AX4627" s="126" t="s">
        <v>8417</v>
      </c>
      <c r="AY4627" s="126" t="s">
        <v>8416</v>
      </c>
      <c r="AZ4627" s="126" t="s">
        <v>8417</v>
      </c>
      <c r="BA4627" s="126" t="str">
        <f t="shared" si="553"/>
        <v>RY6</v>
      </c>
    </row>
    <row r="4628" spans="48:53" hidden="1" x14ac:dyDescent="0.2">
      <c r="AV4628" s="115" t="str">
        <f t="shared" si="552"/>
        <v>RY6FOUNDRY LANE SURGERY</v>
      </c>
      <c r="AW4628" s="126" t="s">
        <v>8548</v>
      </c>
      <c r="AX4628" s="126" t="s">
        <v>8549</v>
      </c>
      <c r="AY4628" s="126" t="s">
        <v>8548</v>
      </c>
      <c r="AZ4628" s="126" t="s">
        <v>8549</v>
      </c>
      <c r="BA4628" s="126" t="str">
        <f t="shared" si="553"/>
        <v>RY6</v>
      </c>
    </row>
    <row r="4629" spans="48:53" hidden="1" x14ac:dyDescent="0.2">
      <c r="AV4629" s="115" t="str">
        <f t="shared" si="552"/>
        <v>RY6GARFORTH CLINIC</v>
      </c>
      <c r="AW4629" s="126" t="s">
        <v>8418</v>
      </c>
      <c r="AX4629" s="126" t="s">
        <v>8419</v>
      </c>
      <c r="AY4629" s="126" t="s">
        <v>8418</v>
      </c>
      <c r="AZ4629" s="126" t="s">
        <v>8419</v>
      </c>
      <c r="BA4629" s="126" t="str">
        <f t="shared" si="553"/>
        <v>RY6</v>
      </c>
    </row>
    <row r="4630" spans="48:53" hidden="1" x14ac:dyDescent="0.2">
      <c r="AV4630" s="115" t="str">
        <f t="shared" si="552"/>
        <v>RY6GILDERSOME CLINIC</v>
      </c>
      <c r="AW4630" s="126" t="s">
        <v>8420</v>
      </c>
      <c r="AX4630" s="126" t="s">
        <v>8421</v>
      </c>
      <c r="AY4630" s="126" t="s">
        <v>8420</v>
      </c>
      <c r="AZ4630" s="126" t="s">
        <v>8421</v>
      </c>
      <c r="BA4630" s="126" t="str">
        <f t="shared" si="553"/>
        <v>RY6</v>
      </c>
    </row>
    <row r="4631" spans="48:53" hidden="1" x14ac:dyDescent="0.2">
      <c r="AV4631" s="115" t="str">
        <f t="shared" si="552"/>
        <v>RY6GIPTON CLINIC</v>
      </c>
      <c r="AW4631" s="126" t="s">
        <v>8422</v>
      </c>
      <c r="AX4631" s="126" t="s">
        <v>8423</v>
      </c>
      <c r="AY4631" s="126" t="s">
        <v>8422</v>
      </c>
      <c r="AZ4631" s="126" t="s">
        <v>8423</v>
      </c>
      <c r="BA4631" s="126" t="str">
        <f t="shared" si="553"/>
        <v>RY6</v>
      </c>
    </row>
    <row r="4632" spans="48:53" hidden="1" x14ac:dyDescent="0.2">
      <c r="AV4632" s="115" t="str">
        <f t="shared" si="552"/>
        <v>RY6GUISELEY CLINIC</v>
      </c>
      <c r="AW4632" s="126" t="s">
        <v>8424</v>
      </c>
      <c r="AX4632" s="126" t="s">
        <v>8425</v>
      </c>
      <c r="AY4632" s="126" t="s">
        <v>8424</v>
      </c>
      <c r="AZ4632" s="126" t="s">
        <v>8425</v>
      </c>
      <c r="BA4632" s="126" t="str">
        <f t="shared" si="553"/>
        <v>RY6</v>
      </c>
    </row>
    <row r="4633" spans="48:53" hidden="1" x14ac:dyDescent="0.2">
      <c r="AV4633" s="115" t="str">
        <f t="shared" si="552"/>
        <v>RY6HALTON CLINIC</v>
      </c>
      <c r="AW4633" s="126" t="s">
        <v>8426</v>
      </c>
      <c r="AX4633" s="126" t="s">
        <v>8427</v>
      </c>
      <c r="AY4633" s="126" t="s">
        <v>8426</v>
      </c>
      <c r="AZ4633" s="126" t="s">
        <v>8427</v>
      </c>
      <c r="BA4633" s="126" t="str">
        <f t="shared" si="553"/>
        <v>RY6</v>
      </c>
    </row>
    <row r="4634" spans="48:53" hidden="1" x14ac:dyDescent="0.2">
      <c r="AV4634" s="115" t="str">
        <f t="shared" si="552"/>
        <v>RY6HANNAH HOUSE</v>
      </c>
      <c r="AW4634" s="126" t="s">
        <v>8428</v>
      </c>
      <c r="AX4634" s="126" t="s">
        <v>8429</v>
      </c>
      <c r="AY4634" s="126" t="s">
        <v>8428</v>
      </c>
      <c r="AZ4634" s="126" t="s">
        <v>8429</v>
      </c>
      <c r="BA4634" s="126" t="str">
        <f t="shared" si="553"/>
        <v>RY6</v>
      </c>
    </row>
    <row r="4635" spans="48:53" hidden="1" x14ac:dyDescent="0.2">
      <c r="AV4635" s="115" t="str">
        <f t="shared" si="552"/>
        <v>RY6HAREHILLS CHILDRENS CENTRE</v>
      </c>
      <c r="AW4635" s="126" t="s">
        <v>8430</v>
      </c>
      <c r="AX4635" s="126" t="s">
        <v>8431</v>
      </c>
      <c r="AY4635" s="126" t="s">
        <v>8430</v>
      </c>
      <c r="AZ4635" s="126" t="s">
        <v>8431</v>
      </c>
      <c r="BA4635" s="126" t="str">
        <f t="shared" si="553"/>
        <v>RY6</v>
      </c>
    </row>
    <row r="4636" spans="48:53" hidden="1" x14ac:dyDescent="0.2">
      <c r="AV4636" s="115" t="str">
        <f t="shared" si="552"/>
        <v>RY6HARRY BOOTH HOUSE</v>
      </c>
      <c r="AW4636" s="126" t="s">
        <v>8546</v>
      </c>
      <c r="AX4636" s="126" t="s">
        <v>8547</v>
      </c>
      <c r="AY4636" s="126" t="s">
        <v>8546</v>
      </c>
      <c r="AZ4636" s="126" t="s">
        <v>8547</v>
      </c>
      <c r="BA4636" s="126" t="str">
        <f t="shared" si="553"/>
        <v>RY6</v>
      </c>
    </row>
    <row r="4637" spans="48:53" hidden="1" x14ac:dyDescent="0.2">
      <c r="AV4637" s="115" t="str">
        <f t="shared" si="552"/>
        <v>RY6HAWTHORN HOUSE</v>
      </c>
      <c r="AW4637" s="126" t="s">
        <v>8432</v>
      </c>
      <c r="AX4637" s="126" t="s">
        <v>8433</v>
      </c>
      <c r="AY4637" s="126" t="s">
        <v>8432</v>
      </c>
      <c r="AZ4637" s="126" t="s">
        <v>8433</v>
      </c>
      <c r="BA4637" s="126" t="str">
        <f t="shared" si="553"/>
        <v>RY6</v>
      </c>
    </row>
    <row r="4638" spans="48:53" hidden="1" x14ac:dyDescent="0.2">
      <c r="AV4638" s="115" t="str">
        <f t="shared" si="552"/>
        <v>RY6HAWTHORN SURGERY</v>
      </c>
      <c r="AW4638" s="126" t="s">
        <v>8510</v>
      </c>
      <c r="AX4638" s="126" t="s">
        <v>8511</v>
      </c>
      <c r="AY4638" s="126" t="s">
        <v>8510</v>
      </c>
      <c r="AZ4638" s="126" t="s">
        <v>8511</v>
      </c>
      <c r="BA4638" s="126" t="str">
        <f t="shared" si="553"/>
        <v>RY6</v>
      </c>
    </row>
    <row r="4639" spans="48:53" hidden="1" x14ac:dyDescent="0.2">
      <c r="AV4639" s="115" t="str">
        <f t="shared" si="552"/>
        <v>RY6HIGHFIELD MEDICAL CENTRE</v>
      </c>
      <c r="AW4639" s="126" t="s">
        <v>8512</v>
      </c>
      <c r="AX4639" s="126" t="s">
        <v>8513</v>
      </c>
      <c r="AY4639" s="126" t="s">
        <v>8512</v>
      </c>
      <c r="AZ4639" s="126" t="s">
        <v>8513</v>
      </c>
      <c r="BA4639" s="126" t="str">
        <f t="shared" si="553"/>
        <v>RY6</v>
      </c>
    </row>
    <row r="4640" spans="48:53" hidden="1" x14ac:dyDescent="0.2">
      <c r="AV4640" s="115" t="str">
        <f t="shared" si="552"/>
        <v>RY6HILLFOOT SURGERY</v>
      </c>
      <c r="AW4640" s="126" t="s">
        <v>8514</v>
      </c>
      <c r="AX4640" s="126" t="s">
        <v>8515</v>
      </c>
      <c r="AY4640" s="126" t="s">
        <v>8514</v>
      </c>
      <c r="AZ4640" s="126" t="s">
        <v>8515</v>
      </c>
      <c r="BA4640" s="126" t="str">
        <f t="shared" si="553"/>
        <v>RY6</v>
      </c>
    </row>
    <row r="4641" spans="48:53" hidden="1" x14ac:dyDescent="0.2">
      <c r="AV4641" s="115" t="str">
        <f t="shared" si="552"/>
        <v>RY6HOLT PARK HEALTH CENTRE</v>
      </c>
      <c r="AW4641" s="126" t="s">
        <v>8434</v>
      </c>
      <c r="AX4641" s="126" t="s">
        <v>8435</v>
      </c>
      <c r="AY4641" s="126" t="s">
        <v>8434</v>
      </c>
      <c r="AZ4641" s="126" t="s">
        <v>8435</v>
      </c>
      <c r="BA4641" s="126" t="str">
        <f t="shared" si="553"/>
        <v>RY6</v>
      </c>
    </row>
    <row r="4642" spans="48:53" hidden="1" x14ac:dyDescent="0.2">
      <c r="AV4642" s="115" t="str">
        <f t="shared" si="552"/>
        <v>RY6HORSFORTH CLINIC</v>
      </c>
      <c r="AW4642" s="126" t="s">
        <v>8436</v>
      </c>
      <c r="AX4642" s="126" t="s">
        <v>8437</v>
      </c>
      <c r="AY4642" s="126" t="s">
        <v>8436</v>
      </c>
      <c r="AZ4642" s="126" t="s">
        <v>8437</v>
      </c>
      <c r="BA4642" s="126" t="str">
        <f t="shared" si="553"/>
        <v>RY6</v>
      </c>
    </row>
    <row r="4643" spans="48:53" hidden="1" x14ac:dyDescent="0.2">
      <c r="AV4643" s="115" t="str">
        <f t="shared" ref="AV4643:AV4669" si="554">CONCATENATE(LEFT(AW4643, 3),AX4643)</f>
        <v>RY6HUNSLET HEALTH CENTRE</v>
      </c>
      <c r="AW4643" s="126" t="s">
        <v>8438</v>
      </c>
      <c r="AX4643" s="126" t="s">
        <v>8439</v>
      </c>
      <c r="AY4643" s="126" t="s">
        <v>8438</v>
      </c>
      <c r="AZ4643" s="126" t="s">
        <v>8439</v>
      </c>
      <c r="BA4643" s="126" t="str">
        <f t="shared" ref="BA4643:BA4669" si="555">LEFT(AY4643,3)</f>
        <v>RY6</v>
      </c>
    </row>
    <row r="4644" spans="48:53" hidden="1" x14ac:dyDescent="0.2">
      <c r="AV4644" s="115" t="str">
        <f t="shared" si="554"/>
        <v>RY6IRELAND WOOD SURGERY</v>
      </c>
      <c r="AW4644" s="126" t="s">
        <v>8542</v>
      </c>
      <c r="AX4644" s="126" t="s">
        <v>8543</v>
      </c>
      <c r="AY4644" s="126" t="s">
        <v>8542</v>
      </c>
      <c r="AZ4644" s="126" t="s">
        <v>8543</v>
      </c>
      <c r="BA4644" s="126" t="str">
        <f t="shared" si="555"/>
        <v>RY6</v>
      </c>
    </row>
    <row r="4645" spans="48:53" hidden="1" x14ac:dyDescent="0.2">
      <c r="AV4645" s="115" t="str">
        <f t="shared" si="554"/>
        <v>RY6KIPPAX HEALTH CENTRE</v>
      </c>
      <c r="AW4645" s="126" t="s">
        <v>8440</v>
      </c>
      <c r="AX4645" s="126" t="s">
        <v>8441</v>
      </c>
      <c r="AY4645" s="126" t="s">
        <v>8440</v>
      </c>
      <c r="AZ4645" s="126" t="s">
        <v>8441</v>
      </c>
      <c r="BA4645" s="126" t="str">
        <f t="shared" si="555"/>
        <v>RY6</v>
      </c>
    </row>
    <row r="4646" spans="48:53" hidden="1" x14ac:dyDescent="0.2">
      <c r="AV4646" s="115" t="str">
        <f t="shared" si="554"/>
        <v>RY6KIRKSTALL HEALTH CENTRE</v>
      </c>
      <c r="AW4646" s="126" t="s">
        <v>8442</v>
      </c>
      <c r="AX4646" s="126" t="s">
        <v>8443</v>
      </c>
      <c r="AY4646" s="126" t="s">
        <v>8442</v>
      </c>
      <c r="AZ4646" s="126" t="s">
        <v>8443</v>
      </c>
      <c r="BA4646" s="126" t="str">
        <f t="shared" si="555"/>
        <v>RY6</v>
      </c>
    </row>
    <row r="4647" spans="48:53" hidden="1" x14ac:dyDescent="0.2">
      <c r="AV4647" s="115" t="str">
        <f t="shared" si="554"/>
        <v>RY6KIRKSTALL LANE MEDICAL CENTRE</v>
      </c>
      <c r="AW4647" s="126" t="s">
        <v>8516</v>
      </c>
      <c r="AX4647" s="126" t="s">
        <v>8517</v>
      </c>
      <c r="AY4647" s="126" t="s">
        <v>8516</v>
      </c>
      <c r="AZ4647" s="126" t="s">
        <v>8517</v>
      </c>
      <c r="BA4647" s="126" t="str">
        <f t="shared" si="555"/>
        <v>RY6</v>
      </c>
    </row>
    <row r="4648" spans="48:53" hidden="1" x14ac:dyDescent="0.2">
      <c r="AV4648" s="115" t="str">
        <f t="shared" si="554"/>
        <v>RY6LEAFIELD CLINIC</v>
      </c>
      <c r="AW4648" s="126" t="s">
        <v>8444</v>
      </c>
      <c r="AX4648" s="126" t="s">
        <v>8445</v>
      </c>
      <c r="AY4648" s="126" t="s">
        <v>8444</v>
      </c>
      <c r="AZ4648" s="126" t="s">
        <v>8445</v>
      </c>
      <c r="BA4648" s="126" t="str">
        <f t="shared" si="555"/>
        <v>RY6</v>
      </c>
    </row>
    <row r="4649" spans="48:53" hidden="1" x14ac:dyDescent="0.2">
      <c r="AV4649" s="115" t="str">
        <f t="shared" si="554"/>
        <v>RY6LEEDS CITY COLLEGE - HORSFORTH CAMPUS</v>
      </c>
      <c r="AW4649" s="126" t="s">
        <v>8538</v>
      </c>
      <c r="AX4649" s="126" t="s">
        <v>8539</v>
      </c>
      <c r="AY4649" s="126" t="s">
        <v>8538</v>
      </c>
      <c r="AZ4649" s="126" t="s">
        <v>8539</v>
      </c>
      <c r="BA4649" s="126" t="str">
        <f t="shared" si="555"/>
        <v>RY6</v>
      </c>
    </row>
    <row r="4650" spans="48:53" hidden="1" x14ac:dyDescent="0.2">
      <c r="AV4650" s="115" t="str">
        <f t="shared" si="554"/>
        <v>RY6LEEDS CITY COLLEGE - PARK LANE CAMPUS</v>
      </c>
      <c r="AW4650" s="126" t="s">
        <v>8534</v>
      </c>
      <c r="AX4650" s="126" t="s">
        <v>8535</v>
      </c>
      <c r="AY4650" s="126" t="s">
        <v>8534</v>
      </c>
      <c r="AZ4650" s="126" t="s">
        <v>8535</v>
      </c>
      <c r="BA4650" s="126" t="str">
        <f t="shared" si="555"/>
        <v>RY6</v>
      </c>
    </row>
    <row r="4651" spans="48:53" hidden="1" x14ac:dyDescent="0.2">
      <c r="AV4651" s="115" t="str">
        <f t="shared" si="554"/>
        <v>RY6LEEDS CITY COLLEGE - THOMAS DANBY CAMPUS</v>
      </c>
      <c r="AW4651" s="126" t="s">
        <v>8536</v>
      </c>
      <c r="AX4651" s="126" t="s">
        <v>8537</v>
      </c>
      <c r="AY4651" s="126" t="s">
        <v>8536</v>
      </c>
      <c r="AZ4651" s="126" t="s">
        <v>8537</v>
      </c>
      <c r="BA4651" s="126" t="str">
        <f t="shared" si="555"/>
        <v>RY6</v>
      </c>
    </row>
    <row r="4652" spans="48:53" hidden="1" x14ac:dyDescent="0.2">
      <c r="AV4652" s="115" t="str">
        <f t="shared" si="554"/>
        <v>RY6LEEDS COMMUNITY EQUIPMENT SERVICE</v>
      </c>
      <c r="AW4652" s="126" t="s">
        <v>8446</v>
      </c>
      <c r="AX4652" s="126" t="s">
        <v>8447</v>
      </c>
      <c r="AY4652" s="126" t="s">
        <v>8446</v>
      </c>
      <c r="AZ4652" s="126" t="s">
        <v>8447</v>
      </c>
      <c r="BA4652" s="126" t="str">
        <f t="shared" si="555"/>
        <v>RY6</v>
      </c>
    </row>
    <row r="4653" spans="48:53" hidden="1" x14ac:dyDescent="0.2">
      <c r="AV4653" s="115" t="str">
        <f t="shared" si="554"/>
        <v>RY6LEEDS GENERAL INFIRMARY</v>
      </c>
      <c r="AW4653" s="126" t="s">
        <v>7327</v>
      </c>
      <c r="AX4653" s="126" t="s">
        <v>3075</v>
      </c>
      <c r="AY4653" s="126" t="s">
        <v>7327</v>
      </c>
      <c r="AZ4653" s="126" t="s">
        <v>3075</v>
      </c>
      <c r="BA4653" s="126" t="str">
        <f t="shared" si="555"/>
        <v>RY6</v>
      </c>
    </row>
    <row r="4654" spans="48:53" hidden="1" x14ac:dyDescent="0.2">
      <c r="AV4654" s="115" t="str">
        <f t="shared" si="554"/>
        <v>RY6LEEDS STUDENT MEDICAL PRACTICE</v>
      </c>
      <c r="AW4654" s="126" t="s">
        <v>8518</v>
      </c>
      <c r="AX4654" s="126" t="s">
        <v>8519</v>
      </c>
      <c r="AY4654" s="126" t="s">
        <v>8518</v>
      </c>
      <c r="AZ4654" s="126" t="s">
        <v>8519</v>
      </c>
      <c r="BA4654" s="126" t="str">
        <f t="shared" si="555"/>
        <v>RY6</v>
      </c>
    </row>
    <row r="4655" spans="48:53" hidden="1" x14ac:dyDescent="0.2">
      <c r="AV4655" s="115" t="str">
        <f t="shared" si="554"/>
        <v>RY6LITTLE WOODHOUSE HALL</v>
      </c>
      <c r="AW4655" s="126" t="s">
        <v>8448</v>
      </c>
      <c r="AX4655" s="126" t="s">
        <v>8449</v>
      </c>
      <c r="AY4655" s="126" t="s">
        <v>8448</v>
      </c>
      <c r="AZ4655" s="126" t="s">
        <v>8449</v>
      </c>
      <c r="BA4655" s="126" t="str">
        <f t="shared" si="555"/>
        <v>RY6</v>
      </c>
    </row>
    <row r="4656" spans="48:53" hidden="1" x14ac:dyDescent="0.2">
      <c r="AV4656" s="115" t="str">
        <f t="shared" si="554"/>
        <v>RY6MANOR PARK SURGERY</v>
      </c>
      <c r="AW4656" s="126" t="s">
        <v>8544</v>
      </c>
      <c r="AX4656" s="126" t="s">
        <v>8545</v>
      </c>
      <c r="AY4656" s="126" t="s">
        <v>8544</v>
      </c>
      <c r="AZ4656" s="126" t="s">
        <v>8545</v>
      </c>
      <c r="BA4656" s="126" t="str">
        <f t="shared" si="555"/>
        <v>RY6</v>
      </c>
    </row>
    <row r="4657" spans="48:53" hidden="1" x14ac:dyDescent="0.2">
      <c r="AV4657" s="115" t="str">
        <f t="shared" si="554"/>
        <v>RY6MEANWOOD HEALTH CENTRE</v>
      </c>
      <c r="AW4657" s="126" t="s">
        <v>8450</v>
      </c>
      <c r="AX4657" s="126" t="s">
        <v>8451</v>
      </c>
      <c r="AY4657" s="126" t="s">
        <v>8450</v>
      </c>
      <c r="AZ4657" s="126" t="s">
        <v>8451</v>
      </c>
      <c r="BA4657" s="126" t="str">
        <f t="shared" si="555"/>
        <v>RY6</v>
      </c>
    </row>
    <row r="4658" spans="48:53" hidden="1" x14ac:dyDescent="0.2">
      <c r="AV4658" s="115" t="str">
        <f t="shared" si="554"/>
        <v>RY6MIDDLETON COMMUNITY HEALTH CENTRE</v>
      </c>
      <c r="AW4658" s="126" t="s">
        <v>8452</v>
      </c>
      <c r="AX4658" s="126" t="s">
        <v>8453</v>
      </c>
      <c r="AY4658" s="126" t="s">
        <v>8452</v>
      </c>
      <c r="AZ4658" s="126" t="s">
        <v>8453</v>
      </c>
      <c r="BA4658" s="126" t="str">
        <f t="shared" si="555"/>
        <v>RY6</v>
      </c>
    </row>
    <row r="4659" spans="48:53" hidden="1" x14ac:dyDescent="0.2">
      <c r="AV4659" s="115" t="str">
        <f t="shared" si="554"/>
        <v>RY6MORLEY HEALTH CENTRE</v>
      </c>
      <c r="AW4659" s="126" t="s">
        <v>8454</v>
      </c>
      <c r="AX4659" s="126" t="s">
        <v>8455</v>
      </c>
      <c r="AY4659" s="126" t="s">
        <v>8454</v>
      </c>
      <c r="AZ4659" s="126" t="s">
        <v>8455</v>
      </c>
      <c r="BA4659" s="126" t="str">
        <f t="shared" si="555"/>
        <v>RY6</v>
      </c>
    </row>
    <row r="4660" spans="48:53" hidden="1" x14ac:dyDescent="0.2">
      <c r="AV4660" s="115" t="str">
        <f t="shared" si="554"/>
        <v>RY6NEW CROFT SURGERY</v>
      </c>
      <c r="AW4660" s="126" t="s">
        <v>8520</v>
      </c>
      <c r="AX4660" s="126" t="s">
        <v>8521</v>
      </c>
      <c r="AY4660" s="126" t="s">
        <v>8520</v>
      </c>
      <c r="AZ4660" s="126" t="s">
        <v>8521</v>
      </c>
      <c r="BA4660" s="126" t="str">
        <f t="shared" si="555"/>
        <v>RY6</v>
      </c>
    </row>
    <row r="4661" spans="48:53" hidden="1" x14ac:dyDescent="0.2">
      <c r="AV4661" s="115" t="str">
        <f t="shared" si="554"/>
        <v>RY6NORTH WEST HOUSE (PCT HQ)</v>
      </c>
      <c r="AW4661" s="126" t="s">
        <v>8456</v>
      </c>
      <c r="AX4661" s="126" t="s">
        <v>8457</v>
      </c>
      <c r="AY4661" s="126" t="s">
        <v>8456</v>
      </c>
      <c r="AZ4661" s="126" t="s">
        <v>8457</v>
      </c>
      <c r="BA4661" s="126" t="str">
        <f t="shared" si="555"/>
        <v>RY6</v>
      </c>
    </row>
    <row r="4662" spans="48:53" hidden="1" x14ac:dyDescent="0.2">
      <c r="AV4662" s="115" t="str">
        <f t="shared" si="554"/>
        <v>RY6OFFENDER HEALTHCARE - LEEDS</v>
      </c>
      <c r="AW4662" s="126" t="s">
        <v>8554</v>
      </c>
      <c r="AX4662" s="126" t="s">
        <v>8555</v>
      </c>
      <c r="AY4662" s="126" t="s">
        <v>8554</v>
      </c>
      <c r="AZ4662" s="126" t="s">
        <v>8555</v>
      </c>
      <c r="BA4662" s="126" t="str">
        <f t="shared" si="555"/>
        <v>RY6</v>
      </c>
    </row>
    <row r="4663" spans="48:53" hidden="1" x14ac:dyDescent="0.2">
      <c r="AV4663" s="115" t="str">
        <f t="shared" si="554"/>
        <v>RY6OFFENDER HEALTHCARE - WEALSTUN</v>
      </c>
      <c r="AW4663" s="126" t="s">
        <v>8558</v>
      </c>
      <c r="AX4663" s="126" t="s">
        <v>8559</v>
      </c>
      <c r="AY4663" s="126" t="s">
        <v>8558</v>
      </c>
      <c r="AZ4663" s="126" t="s">
        <v>8559</v>
      </c>
      <c r="BA4663" s="126" t="str">
        <f t="shared" si="555"/>
        <v>RY6</v>
      </c>
    </row>
    <row r="4664" spans="48:53" hidden="1" x14ac:dyDescent="0.2">
      <c r="AV4664" s="115" t="str">
        <f t="shared" si="554"/>
        <v>RY6OFFENDER HEALTHCARE - WETHERBY</v>
      </c>
      <c r="AW4664" s="126" t="s">
        <v>8556</v>
      </c>
      <c r="AX4664" s="126" t="s">
        <v>8557</v>
      </c>
      <c r="AY4664" s="126" t="s">
        <v>8556</v>
      </c>
      <c r="AZ4664" s="126" t="s">
        <v>8557</v>
      </c>
      <c r="BA4664" s="126" t="str">
        <f t="shared" si="555"/>
        <v>RY6</v>
      </c>
    </row>
    <row r="4665" spans="48:53" hidden="1" x14ac:dyDescent="0.2">
      <c r="AV4665" s="115" t="str">
        <f t="shared" si="554"/>
        <v>RY6OSMONDTHORPE ONE STOP SHOP</v>
      </c>
      <c r="AW4665" s="126" t="s">
        <v>7339</v>
      </c>
      <c r="AX4665" s="126" t="s">
        <v>7340</v>
      </c>
      <c r="AY4665" s="126" t="s">
        <v>7339</v>
      </c>
      <c r="AZ4665" s="126" t="s">
        <v>7340</v>
      </c>
      <c r="BA4665" s="126" t="str">
        <f t="shared" si="555"/>
        <v>RY6</v>
      </c>
    </row>
    <row r="4666" spans="48:53" hidden="1" x14ac:dyDescent="0.2">
      <c r="AV4666" s="115" t="str">
        <f t="shared" si="554"/>
        <v>RY6OTLEY CLINIC</v>
      </c>
      <c r="AW4666" s="126" t="s">
        <v>8458</v>
      </c>
      <c r="AX4666" s="126" t="s">
        <v>8459</v>
      </c>
      <c r="AY4666" s="126" t="s">
        <v>8458</v>
      </c>
      <c r="AZ4666" s="126" t="s">
        <v>8459</v>
      </c>
      <c r="BA4666" s="126" t="str">
        <f t="shared" si="555"/>
        <v>RY6</v>
      </c>
    </row>
    <row r="4667" spans="48:53" hidden="1" x14ac:dyDescent="0.2">
      <c r="AV4667" s="115" t="str">
        <f t="shared" si="554"/>
        <v>RY6PARK EDGE MEDICAL CENTRE</v>
      </c>
      <c r="AW4667" s="126" t="s">
        <v>8460</v>
      </c>
      <c r="AX4667" s="126" t="s">
        <v>8461</v>
      </c>
      <c r="AY4667" s="126" t="s">
        <v>8460</v>
      </c>
      <c r="AZ4667" s="126" t="s">
        <v>8461</v>
      </c>
      <c r="BA4667" s="126" t="str">
        <f t="shared" si="555"/>
        <v>RY6</v>
      </c>
    </row>
    <row r="4668" spans="48:53" hidden="1" x14ac:dyDescent="0.2">
      <c r="AV4668" s="115" t="str">
        <f t="shared" si="554"/>
        <v>RY6PARK EDGE PRACTICE</v>
      </c>
      <c r="AW4668" s="126" t="s">
        <v>8522</v>
      </c>
      <c r="AX4668" s="126" t="s">
        <v>8523</v>
      </c>
      <c r="AY4668" s="126" t="s">
        <v>8522</v>
      </c>
      <c r="AZ4668" s="126" t="s">
        <v>8523</v>
      </c>
      <c r="BA4668" s="126" t="str">
        <f t="shared" si="555"/>
        <v>RY6</v>
      </c>
    </row>
    <row r="4669" spans="48:53" hidden="1" x14ac:dyDescent="0.2">
      <c r="AV4669" s="115" t="str">
        <f t="shared" si="554"/>
        <v>RY6PARK ROAD MEDICAL CENTRE</v>
      </c>
      <c r="AW4669" s="126" t="s">
        <v>8524</v>
      </c>
      <c r="AX4669" s="126" t="s">
        <v>8525</v>
      </c>
      <c r="AY4669" s="126" t="s">
        <v>8524</v>
      </c>
      <c r="AZ4669" s="126" t="s">
        <v>8525</v>
      </c>
      <c r="BA4669" s="126" t="str">
        <f t="shared" si="555"/>
        <v>RY6</v>
      </c>
    </row>
    <row r="4670" spans="48:53" hidden="1" x14ac:dyDescent="0.2">
      <c r="AV4670" s="115" t="str">
        <f t="shared" ref="AV4670:AV4733" si="556">CONCATENATE(LEFT(AW4670, 3),AX4670)</f>
        <v>RY6PARKSIDE COMMUNITY HEALTH CENTRE</v>
      </c>
      <c r="AW4670" s="126" t="s">
        <v>8462</v>
      </c>
      <c r="AX4670" s="126" t="s">
        <v>8463</v>
      </c>
      <c r="AY4670" s="126" t="s">
        <v>8462</v>
      </c>
      <c r="AZ4670" s="126" t="s">
        <v>8463</v>
      </c>
      <c r="BA4670" s="126" t="str">
        <f t="shared" ref="BA4670:BA4733" si="557">LEFT(AY4670,3)</f>
        <v>RY6</v>
      </c>
    </row>
    <row r="4671" spans="48:53" hidden="1" x14ac:dyDescent="0.2">
      <c r="AV4671" s="115" t="str">
        <f t="shared" si="556"/>
        <v>RY6PRIORY VIEW MEDICAL CENTRE</v>
      </c>
      <c r="AW4671" s="126" t="s">
        <v>8540</v>
      </c>
      <c r="AX4671" s="126" t="s">
        <v>8541</v>
      </c>
      <c r="AY4671" s="126" t="s">
        <v>8540</v>
      </c>
      <c r="AZ4671" s="126" t="s">
        <v>8541</v>
      </c>
      <c r="BA4671" s="126" t="str">
        <f t="shared" si="557"/>
        <v>RY6</v>
      </c>
    </row>
    <row r="4672" spans="48:53" hidden="1" x14ac:dyDescent="0.2">
      <c r="AV4672" s="115" t="str">
        <f t="shared" si="556"/>
        <v>RY6PUDSEY HEALTH CENTRE</v>
      </c>
      <c r="AW4672" s="126" t="s">
        <v>8464</v>
      </c>
      <c r="AX4672" s="126" t="s">
        <v>8465</v>
      </c>
      <c r="AY4672" s="126" t="s">
        <v>8464</v>
      </c>
      <c r="AZ4672" s="126" t="s">
        <v>8465</v>
      </c>
      <c r="BA4672" s="126" t="str">
        <f t="shared" si="557"/>
        <v>RY6</v>
      </c>
    </row>
    <row r="4673" spans="48:53" hidden="1" x14ac:dyDescent="0.2">
      <c r="AV4673" s="115" t="str">
        <f t="shared" si="556"/>
        <v>RY6REGINALD CENTRE</v>
      </c>
      <c r="AW4673" s="126" t="s">
        <v>8466</v>
      </c>
      <c r="AX4673" s="126" t="s">
        <v>8467</v>
      </c>
      <c r="AY4673" s="126" t="s">
        <v>8466</v>
      </c>
      <c r="AZ4673" s="126" t="s">
        <v>8467</v>
      </c>
      <c r="BA4673" s="126" t="str">
        <f t="shared" si="557"/>
        <v>RY6</v>
      </c>
    </row>
    <row r="4674" spans="48:53" hidden="1" x14ac:dyDescent="0.2">
      <c r="AV4674" s="115" t="str">
        <f t="shared" si="556"/>
        <v>RY6RICHMOND HOUSE</v>
      </c>
      <c r="AW4674" s="126" t="s">
        <v>8468</v>
      </c>
      <c r="AX4674" s="126" t="s">
        <v>8469</v>
      </c>
      <c r="AY4674" s="126" t="s">
        <v>8468</v>
      </c>
      <c r="AZ4674" s="126" t="s">
        <v>8469</v>
      </c>
      <c r="BA4674" s="126" t="str">
        <f t="shared" si="557"/>
        <v>RY6</v>
      </c>
    </row>
    <row r="4675" spans="48:53" hidden="1" x14ac:dyDescent="0.2">
      <c r="AV4675" s="115" t="str">
        <f t="shared" si="556"/>
        <v>RY6ROBIN LANE MEDICAL CENTRE</v>
      </c>
      <c r="AW4675" s="126" t="s">
        <v>8526</v>
      </c>
      <c r="AX4675" s="126" t="s">
        <v>8527</v>
      </c>
      <c r="AY4675" s="126" t="s">
        <v>8526</v>
      </c>
      <c r="AZ4675" s="126" t="s">
        <v>8527</v>
      </c>
      <c r="BA4675" s="126" t="str">
        <f t="shared" si="557"/>
        <v>RY6</v>
      </c>
    </row>
    <row r="4676" spans="48:53" hidden="1" x14ac:dyDescent="0.2">
      <c r="AV4676" s="115" t="str">
        <f t="shared" si="556"/>
        <v>RY6ROTHWELL HEALTH CENTRE</v>
      </c>
      <c r="AW4676" s="126" t="s">
        <v>8470</v>
      </c>
      <c r="AX4676" s="126" t="s">
        <v>8471</v>
      </c>
      <c r="AY4676" s="126" t="s">
        <v>8470</v>
      </c>
      <c r="AZ4676" s="126" t="s">
        <v>8471</v>
      </c>
      <c r="BA4676" s="126" t="str">
        <f t="shared" si="557"/>
        <v>RY6</v>
      </c>
    </row>
    <row r="4677" spans="48:53" hidden="1" x14ac:dyDescent="0.2">
      <c r="AV4677" s="115" t="str">
        <f t="shared" si="556"/>
        <v>RY6RUTLAND LODGE MEDICAL PRACTICE</v>
      </c>
      <c r="AW4677" s="126" t="s">
        <v>8472</v>
      </c>
      <c r="AX4677" s="126" t="s">
        <v>8473</v>
      </c>
      <c r="AY4677" s="126" t="s">
        <v>8472</v>
      </c>
      <c r="AZ4677" s="126" t="s">
        <v>8473</v>
      </c>
      <c r="BA4677" s="126" t="str">
        <f t="shared" si="557"/>
        <v>RY6</v>
      </c>
    </row>
    <row r="4678" spans="48:53" hidden="1" x14ac:dyDescent="0.2">
      <c r="AV4678" s="115" t="str">
        <f t="shared" si="556"/>
        <v>RY6SCOTT HALL LEISURE CENTRE</v>
      </c>
      <c r="AW4678" s="126" t="s">
        <v>8528</v>
      </c>
      <c r="AX4678" s="126" t="s">
        <v>8529</v>
      </c>
      <c r="AY4678" s="126" t="s">
        <v>8528</v>
      </c>
      <c r="AZ4678" s="126" t="s">
        <v>8529</v>
      </c>
      <c r="BA4678" s="126" t="str">
        <f t="shared" si="557"/>
        <v>RY6</v>
      </c>
    </row>
    <row r="4679" spans="48:53" hidden="1" x14ac:dyDescent="0.2">
      <c r="AV4679" s="115" t="str">
        <f t="shared" si="556"/>
        <v>RY6SEACROFT CLINIC</v>
      </c>
      <c r="AW4679" s="126" t="s">
        <v>8474</v>
      </c>
      <c r="AX4679" s="126" t="s">
        <v>8475</v>
      </c>
      <c r="AY4679" s="126" t="s">
        <v>8474</v>
      </c>
      <c r="AZ4679" s="126" t="s">
        <v>8475</v>
      </c>
      <c r="BA4679" s="126" t="str">
        <f t="shared" si="557"/>
        <v>RY6</v>
      </c>
    </row>
    <row r="4680" spans="48:53" hidden="1" x14ac:dyDescent="0.2">
      <c r="AV4680" s="115" t="str">
        <f t="shared" si="556"/>
        <v>RY6SEACROFT HOSPITAL</v>
      </c>
      <c r="AW4680" s="126" t="s">
        <v>7341</v>
      </c>
      <c r="AX4680" s="126" t="s">
        <v>7342</v>
      </c>
      <c r="AY4680" s="126" t="s">
        <v>7341</v>
      </c>
      <c r="AZ4680" s="126" t="s">
        <v>7342</v>
      </c>
      <c r="BA4680" s="126" t="str">
        <f t="shared" si="557"/>
        <v>RY6</v>
      </c>
    </row>
    <row r="4681" spans="48:53" hidden="1" x14ac:dyDescent="0.2">
      <c r="AV4681" s="115" t="str">
        <f t="shared" si="556"/>
        <v>RY6SEACROFT ONE STOP SHOP</v>
      </c>
      <c r="AW4681" s="126" t="s">
        <v>7343</v>
      </c>
      <c r="AX4681" s="126" t="s">
        <v>3127</v>
      </c>
      <c r="AY4681" s="126" t="s">
        <v>7343</v>
      </c>
      <c r="AZ4681" s="126" t="s">
        <v>3127</v>
      </c>
      <c r="BA4681" s="126" t="str">
        <f t="shared" si="557"/>
        <v>RY6</v>
      </c>
    </row>
    <row r="4682" spans="48:53" hidden="1" x14ac:dyDescent="0.2">
      <c r="AV4682" s="115" t="str">
        <f t="shared" si="556"/>
        <v>RY6SHAFTSBURY HOUSE</v>
      </c>
      <c r="AW4682" s="126" t="s">
        <v>8476</v>
      </c>
      <c r="AX4682" s="126" t="s">
        <v>8477</v>
      </c>
      <c r="AY4682" s="126" t="s">
        <v>8476</v>
      </c>
      <c r="AZ4682" s="126" t="s">
        <v>8477</v>
      </c>
      <c r="BA4682" s="126" t="str">
        <f t="shared" si="557"/>
        <v>RY6</v>
      </c>
    </row>
    <row r="4683" spans="48:53" hidden="1" x14ac:dyDescent="0.2">
      <c r="AV4683" s="115" t="str">
        <f t="shared" si="556"/>
        <v>RY6ST GEORGES CENTRE</v>
      </c>
      <c r="AW4683" s="126" t="s">
        <v>8478</v>
      </c>
      <c r="AX4683" s="126" t="s">
        <v>8479</v>
      </c>
      <c r="AY4683" s="126" t="s">
        <v>8478</v>
      </c>
      <c r="AZ4683" s="126" t="s">
        <v>8479</v>
      </c>
      <c r="BA4683" s="126" t="str">
        <f t="shared" si="557"/>
        <v>RY6</v>
      </c>
    </row>
    <row r="4684" spans="48:53" hidden="1" x14ac:dyDescent="0.2">
      <c r="AV4684" s="115" t="str">
        <f t="shared" si="556"/>
        <v>RY6ST MARY'S HOSPITAL</v>
      </c>
      <c r="AW4684" s="126" t="s">
        <v>7336</v>
      </c>
      <c r="AX4684" s="126" t="s">
        <v>1253</v>
      </c>
      <c r="AY4684" s="126" t="s">
        <v>7336</v>
      </c>
      <c r="AZ4684" s="126" t="s">
        <v>1253</v>
      </c>
      <c r="BA4684" s="126" t="str">
        <f t="shared" si="557"/>
        <v>RY6</v>
      </c>
    </row>
    <row r="4685" spans="48:53" hidden="1" x14ac:dyDescent="0.2">
      <c r="AV4685" s="115" t="str">
        <f t="shared" si="556"/>
        <v>RY6STOCKDALE HOUSE</v>
      </c>
      <c r="AW4685" s="126" t="s">
        <v>8480</v>
      </c>
      <c r="AX4685" s="126" t="s">
        <v>8481</v>
      </c>
      <c r="AY4685" s="126" t="s">
        <v>8480</v>
      </c>
      <c r="AZ4685" s="126" t="s">
        <v>8481</v>
      </c>
      <c r="BA4685" s="126" t="str">
        <f t="shared" si="557"/>
        <v>RY6</v>
      </c>
    </row>
    <row r="4686" spans="48:53" hidden="1" x14ac:dyDescent="0.2">
      <c r="AV4686" s="115" t="str">
        <f t="shared" si="556"/>
        <v>RY6STREET LANE PRACTICE</v>
      </c>
      <c r="AW4686" s="126" t="s">
        <v>8550</v>
      </c>
      <c r="AX4686" s="126" t="s">
        <v>8551</v>
      </c>
      <c r="AY4686" s="126" t="s">
        <v>8550</v>
      </c>
      <c r="AZ4686" s="126" t="s">
        <v>8551</v>
      </c>
      <c r="BA4686" s="126" t="str">
        <f t="shared" si="557"/>
        <v>RY6</v>
      </c>
    </row>
    <row r="4687" spans="48:53" hidden="1" x14ac:dyDescent="0.2">
      <c r="AV4687" s="115" t="str">
        <f t="shared" si="556"/>
        <v>RY6SUNFIELD MEDICAL CENTRE</v>
      </c>
      <c r="AW4687" s="126" t="s">
        <v>8482</v>
      </c>
      <c r="AX4687" s="126" t="s">
        <v>8483</v>
      </c>
      <c r="AY4687" s="126" t="s">
        <v>8482</v>
      </c>
      <c r="AZ4687" s="126" t="s">
        <v>8483</v>
      </c>
      <c r="BA4687" s="126" t="str">
        <f t="shared" si="557"/>
        <v>RY6</v>
      </c>
    </row>
    <row r="4688" spans="48:53" hidden="1" x14ac:dyDescent="0.2">
      <c r="AV4688" s="115" t="str">
        <f t="shared" si="556"/>
        <v>RY6SWILLINGTON CLINIC</v>
      </c>
      <c r="AW4688" s="126" t="s">
        <v>8484</v>
      </c>
      <c r="AX4688" s="126" t="s">
        <v>8485</v>
      </c>
      <c r="AY4688" s="126" t="s">
        <v>8484</v>
      </c>
      <c r="AZ4688" s="126" t="s">
        <v>8485</v>
      </c>
      <c r="BA4688" s="126" t="str">
        <f t="shared" si="557"/>
        <v>RY6</v>
      </c>
    </row>
    <row r="4689" spans="48:53" hidden="1" x14ac:dyDescent="0.2">
      <c r="AV4689" s="115" t="str">
        <f t="shared" si="556"/>
        <v>RY6THORNTON MEDICAL CENTRE</v>
      </c>
      <c r="AW4689" s="126" t="s">
        <v>8486</v>
      </c>
      <c r="AX4689" s="126" t="s">
        <v>8487</v>
      </c>
      <c r="AY4689" s="126" t="s">
        <v>8486</v>
      </c>
      <c r="AZ4689" s="126" t="s">
        <v>8487</v>
      </c>
      <c r="BA4689" s="126" t="str">
        <f t="shared" si="557"/>
        <v>RY6</v>
      </c>
    </row>
    <row r="4690" spans="48:53" hidden="1" x14ac:dyDescent="0.2">
      <c r="AV4690" s="115" t="str">
        <f t="shared" si="556"/>
        <v>RY6TINSHILL LANE SURGERY</v>
      </c>
      <c r="AW4690" s="126" t="s">
        <v>8530</v>
      </c>
      <c r="AX4690" s="126" t="s">
        <v>8531</v>
      </c>
      <c r="AY4690" s="126" t="s">
        <v>8530</v>
      </c>
      <c r="AZ4690" s="126" t="s">
        <v>8531</v>
      </c>
      <c r="BA4690" s="126" t="str">
        <f t="shared" si="557"/>
        <v>RY6</v>
      </c>
    </row>
    <row r="4691" spans="48:53" hidden="1" x14ac:dyDescent="0.2">
      <c r="AV4691" s="115" t="str">
        <f t="shared" si="556"/>
        <v>RY6WEST LODGE SURGERY</v>
      </c>
      <c r="AW4691" s="126" t="s">
        <v>8552</v>
      </c>
      <c r="AX4691" s="126" t="s">
        <v>8553</v>
      </c>
      <c r="AY4691" s="126" t="s">
        <v>8552</v>
      </c>
      <c r="AZ4691" s="126" t="s">
        <v>8553</v>
      </c>
      <c r="BA4691" s="126" t="str">
        <f t="shared" si="557"/>
        <v>RY6</v>
      </c>
    </row>
    <row r="4692" spans="48:53" hidden="1" x14ac:dyDescent="0.2">
      <c r="AV4692" s="115" t="str">
        <f t="shared" si="556"/>
        <v>RY6WESTGATE SURGERY</v>
      </c>
      <c r="AW4692" s="126" t="s">
        <v>8488</v>
      </c>
      <c r="AX4692" s="126" t="s">
        <v>8489</v>
      </c>
      <c r="AY4692" s="126" t="s">
        <v>8488</v>
      </c>
      <c r="AZ4692" s="126" t="s">
        <v>8489</v>
      </c>
      <c r="BA4692" s="126" t="str">
        <f t="shared" si="557"/>
        <v>RY6</v>
      </c>
    </row>
    <row r="4693" spans="48:53" hidden="1" x14ac:dyDescent="0.2">
      <c r="AV4693" s="115" t="str">
        <f t="shared" si="556"/>
        <v>RY6WETHERBY HEALTH CENTRE</v>
      </c>
      <c r="AW4693" s="126" t="s">
        <v>8490</v>
      </c>
      <c r="AX4693" s="126" t="s">
        <v>8491</v>
      </c>
      <c r="AY4693" s="126" t="s">
        <v>8490</v>
      </c>
      <c r="AZ4693" s="126" t="s">
        <v>8491</v>
      </c>
      <c r="BA4693" s="126" t="str">
        <f t="shared" si="557"/>
        <v>RY6</v>
      </c>
    </row>
    <row r="4694" spans="48:53" hidden="1" x14ac:dyDescent="0.2">
      <c r="AV4694" s="115" t="str">
        <f t="shared" si="556"/>
        <v>RY6WHARFEDALE HOSPITAL</v>
      </c>
      <c r="AW4694" s="126" t="s">
        <v>7344</v>
      </c>
      <c r="AX4694" s="126" t="s">
        <v>7345</v>
      </c>
      <c r="AY4694" s="126" t="s">
        <v>7344</v>
      </c>
      <c r="AZ4694" s="126" t="s">
        <v>7345</v>
      </c>
      <c r="BA4694" s="126" t="str">
        <f t="shared" si="557"/>
        <v>RY6</v>
      </c>
    </row>
    <row r="4695" spans="48:53" hidden="1" x14ac:dyDescent="0.2">
      <c r="AV4695" s="115" t="str">
        <f t="shared" si="556"/>
        <v>RY6WHITEHALL SURGERY</v>
      </c>
      <c r="AW4695" s="126" t="s">
        <v>8532</v>
      </c>
      <c r="AX4695" s="126" t="s">
        <v>8533</v>
      </c>
      <c r="AY4695" s="126" t="s">
        <v>8532</v>
      </c>
      <c r="AZ4695" s="126" t="s">
        <v>8533</v>
      </c>
      <c r="BA4695" s="126" t="str">
        <f t="shared" si="557"/>
        <v>RY6</v>
      </c>
    </row>
    <row r="4696" spans="48:53" hidden="1" x14ac:dyDescent="0.2">
      <c r="AV4696" s="115" t="str">
        <f t="shared" si="556"/>
        <v>RY6WIRA HOUSE</v>
      </c>
      <c r="AW4696" s="126" t="s">
        <v>8492</v>
      </c>
      <c r="AX4696" s="126" t="s">
        <v>8493</v>
      </c>
      <c r="AY4696" s="126" t="s">
        <v>8492</v>
      </c>
      <c r="AZ4696" s="126" t="s">
        <v>8493</v>
      </c>
      <c r="BA4696" s="126" t="str">
        <f t="shared" si="557"/>
        <v>RY6</v>
      </c>
    </row>
    <row r="4697" spans="48:53" hidden="1" x14ac:dyDescent="0.2">
      <c r="AV4697" s="115" t="str">
        <f t="shared" si="556"/>
        <v>RY6WOODHOUSE HEALTH CENTRE</v>
      </c>
      <c r="AW4697" s="126" t="s">
        <v>8494</v>
      </c>
      <c r="AX4697" s="126" t="s">
        <v>8495</v>
      </c>
      <c r="AY4697" s="126" t="s">
        <v>8494</v>
      </c>
      <c r="AZ4697" s="126" t="s">
        <v>8495</v>
      </c>
      <c r="BA4697" s="126" t="str">
        <f t="shared" si="557"/>
        <v>RY6</v>
      </c>
    </row>
    <row r="4698" spans="48:53" hidden="1" x14ac:dyDescent="0.2">
      <c r="AV4698" s="115" t="str">
        <f t="shared" si="556"/>
        <v>RY6WOODSLEY ROAD HEALTH CENTRE</v>
      </c>
      <c r="AW4698" s="126" t="s">
        <v>8496</v>
      </c>
      <c r="AX4698" s="126" t="s">
        <v>8497</v>
      </c>
      <c r="AY4698" s="126" t="s">
        <v>8496</v>
      </c>
      <c r="AZ4698" s="126" t="s">
        <v>8497</v>
      </c>
      <c r="BA4698" s="126" t="str">
        <f t="shared" si="557"/>
        <v>RY6</v>
      </c>
    </row>
    <row r="4699" spans="48:53" hidden="1" x14ac:dyDescent="0.2">
      <c r="AV4699" s="115" t="str">
        <f t="shared" si="556"/>
        <v>RY6WORTLEY BECK HEALTH CENTRE</v>
      </c>
      <c r="AW4699" s="126" t="s">
        <v>8498</v>
      </c>
      <c r="AX4699" s="126" t="s">
        <v>8499</v>
      </c>
      <c r="AY4699" s="126" t="s">
        <v>8498</v>
      </c>
      <c r="AZ4699" s="126" t="s">
        <v>8499</v>
      </c>
      <c r="BA4699" s="126" t="str">
        <f t="shared" si="557"/>
        <v>RY6</v>
      </c>
    </row>
    <row r="4700" spans="48:53" hidden="1" x14ac:dyDescent="0.2">
      <c r="AV4700" s="115" t="str">
        <f t="shared" si="556"/>
        <v>RY6YEADON HEALTH CENTRE</v>
      </c>
      <c r="AW4700" s="126" t="s">
        <v>8500</v>
      </c>
      <c r="AX4700" s="126" t="s">
        <v>8501</v>
      </c>
      <c r="AY4700" s="126" t="s">
        <v>8500</v>
      </c>
      <c r="AZ4700" s="126" t="s">
        <v>8501</v>
      </c>
      <c r="BA4700" s="126" t="str">
        <f t="shared" si="557"/>
        <v>RY6</v>
      </c>
    </row>
    <row r="4701" spans="48:53" hidden="1" x14ac:dyDescent="0.2">
      <c r="AV4701" s="115" t="str">
        <f t="shared" si="556"/>
        <v>RY6YORK STREET PRACTICE</v>
      </c>
      <c r="AW4701" s="126" t="s">
        <v>8502</v>
      </c>
      <c r="AX4701" s="126" t="s">
        <v>8503</v>
      </c>
      <c r="AY4701" s="126" t="s">
        <v>8502</v>
      </c>
      <c r="AZ4701" s="126" t="s">
        <v>8503</v>
      </c>
      <c r="BA4701" s="126" t="str">
        <f t="shared" si="557"/>
        <v>RY6</v>
      </c>
    </row>
    <row r="4702" spans="48:53" hidden="1" x14ac:dyDescent="0.2">
      <c r="AV4702" s="115" t="str">
        <f t="shared" si="556"/>
        <v>RY6YORK TOWERS</v>
      </c>
      <c r="AW4702" s="126" t="s">
        <v>7346</v>
      </c>
      <c r="AX4702" s="126" t="s">
        <v>3099</v>
      </c>
      <c r="AY4702" s="126" t="s">
        <v>7346</v>
      </c>
      <c r="AZ4702" s="126" t="s">
        <v>3099</v>
      </c>
      <c r="BA4702" s="126" t="str">
        <f t="shared" si="557"/>
        <v>RY6</v>
      </c>
    </row>
    <row r="4703" spans="48:53" hidden="1" x14ac:dyDescent="0.2">
      <c r="AV4703" s="115" t="str">
        <f t="shared" si="556"/>
        <v>RY8AMBERLEY HOUSE</v>
      </c>
      <c r="AW4703" s="126" t="s">
        <v>8796</v>
      </c>
      <c r="AX4703" s="126" t="s">
        <v>8797</v>
      </c>
      <c r="AY4703" s="126" t="s">
        <v>8796</v>
      </c>
      <c r="AZ4703" s="126" t="s">
        <v>8797</v>
      </c>
      <c r="BA4703" s="126" t="str">
        <f t="shared" si="557"/>
        <v>RY8</v>
      </c>
    </row>
    <row r="4704" spans="48:53" hidden="1" x14ac:dyDescent="0.2">
      <c r="AV4704" s="115" t="str">
        <f t="shared" si="556"/>
        <v>RY8ASH GREEN</v>
      </c>
      <c r="AW4704" s="126" t="s">
        <v>7377</v>
      </c>
      <c r="AX4704" s="126" t="s">
        <v>7378</v>
      </c>
      <c r="AY4704" s="126" t="s">
        <v>7377</v>
      </c>
      <c r="AZ4704" s="126" t="s">
        <v>7378</v>
      </c>
      <c r="BA4704" s="126" t="str">
        <f t="shared" si="557"/>
        <v>RY8</v>
      </c>
    </row>
    <row r="4705" spans="48:53" hidden="1" x14ac:dyDescent="0.2">
      <c r="AV4705" s="115" t="str">
        <f t="shared" si="556"/>
        <v>RY8ASHBY &amp; DISTRICT HOSPITAL</v>
      </c>
      <c r="AW4705" s="126" t="s">
        <v>7413</v>
      </c>
      <c r="AX4705" s="126" t="s">
        <v>7414</v>
      </c>
      <c r="AY4705" s="126" t="s">
        <v>7413</v>
      </c>
      <c r="AZ4705" s="126" t="s">
        <v>7414</v>
      </c>
      <c r="BA4705" s="126" t="str">
        <f t="shared" si="557"/>
        <v>RY8</v>
      </c>
    </row>
    <row r="4706" spans="48:53" hidden="1" x14ac:dyDescent="0.2">
      <c r="AV4706" s="115" t="str">
        <f t="shared" si="556"/>
        <v>RY8BABINGTON HOSPITAL</v>
      </c>
      <c r="AW4706" s="126" t="s">
        <v>7405</v>
      </c>
      <c r="AX4706" s="126" t="s">
        <v>7406</v>
      </c>
      <c r="AY4706" s="126" t="s">
        <v>7405</v>
      </c>
      <c r="AZ4706" s="126" t="s">
        <v>7406</v>
      </c>
      <c r="BA4706" s="126" t="str">
        <f t="shared" si="557"/>
        <v>RY8</v>
      </c>
    </row>
    <row r="4707" spans="48:53" hidden="1" x14ac:dyDescent="0.2">
      <c r="AV4707" s="115" t="str">
        <f t="shared" si="556"/>
        <v>RY8BABINGTON HOSPITAL 2</v>
      </c>
      <c r="AW4707" s="126" t="s">
        <v>7358</v>
      </c>
      <c r="AX4707" s="126" t="s">
        <v>7359</v>
      </c>
      <c r="AY4707" s="126" t="s">
        <v>7358</v>
      </c>
      <c r="AZ4707" s="126" t="s">
        <v>7359</v>
      </c>
      <c r="BA4707" s="126" t="str">
        <f t="shared" si="557"/>
        <v>RY8</v>
      </c>
    </row>
    <row r="4708" spans="48:53" hidden="1" x14ac:dyDescent="0.2">
      <c r="AV4708" s="115" t="str">
        <f t="shared" si="556"/>
        <v>RY8BOLSOVER HOSPITAL</v>
      </c>
      <c r="AW4708" s="126" t="s">
        <v>7477</v>
      </c>
      <c r="AX4708" s="126" t="s">
        <v>7478</v>
      </c>
      <c r="AY4708" s="126" t="s">
        <v>7477</v>
      </c>
      <c r="AZ4708" s="126" t="s">
        <v>7478</v>
      </c>
      <c r="BA4708" s="126" t="str">
        <f t="shared" si="557"/>
        <v>RY8</v>
      </c>
    </row>
    <row r="4709" spans="48:53" hidden="1" x14ac:dyDescent="0.2">
      <c r="AV4709" s="115" t="str">
        <f t="shared" si="556"/>
        <v>RY8BUXTON COTTAGE HOSPITAL</v>
      </c>
      <c r="AW4709" s="126" t="s">
        <v>7356</v>
      </c>
      <c r="AX4709" s="126" t="s">
        <v>7357</v>
      </c>
      <c r="AY4709" s="126" t="s">
        <v>7356</v>
      </c>
      <c r="AZ4709" s="126" t="s">
        <v>7357</v>
      </c>
      <c r="BA4709" s="126" t="str">
        <f t="shared" si="557"/>
        <v>RY8</v>
      </c>
    </row>
    <row r="4710" spans="48:53" hidden="1" x14ac:dyDescent="0.2">
      <c r="AV4710" s="115" t="str">
        <f t="shared" si="556"/>
        <v>RY8BUXTON HOSPITAL</v>
      </c>
      <c r="AW4710" s="126" t="s">
        <v>7374</v>
      </c>
      <c r="AX4710" s="126" t="s">
        <v>7375</v>
      </c>
      <c r="AY4710" s="126" t="s">
        <v>7374</v>
      </c>
      <c r="AZ4710" s="126" t="s">
        <v>7375</v>
      </c>
      <c r="BA4710" s="126" t="str">
        <f t="shared" si="557"/>
        <v>RY8</v>
      </c>
    </row>
    <row r="4711" spans="48:53" hidden="1" x14ac:dyDescent="0.2">
      <c r="AV4711" s="115" t="str">
        <f t="shared" si="556"/>
        <v>RY8CARDIOLOGY - ILKESTON</v>
      </c>
      <c r="AW4711" s="126" t="s">
        <v>7431</v>
      </c>
      <c r="AX4711" s="126" t="s">
        <v>7432</v>
      </c>
      <c r="AY4711" s="126" t="s">
        <v>7431</v>
      </c>
      <c r="AZ4711" s="126" t="s">
        <v>7432</v>
      </c>
      <c r="BA4711" s="126" t="str">
        <f t="shared" si="557"/>
        <v>RY8</v>
      </c>
    </row>
    <row r="4712" spans="48:53" hidden="1" x14ac:dyDescent="0.2">
      <c r="AV4712" s="115" t="str">
        <f t="shared" si="556"/>
        <v>RY8CARDIOLOGY - LONG EATON</v>
      </c>
      <c r="AW4712" s="126" t="s">
        <v>7468</v>
      </c>
      <c r="AX4712" s="126" t="s">
        <v>7469</v>
      </c>
      <c r="AY4712" s="126" t="s">
        <v>7468</v>
      </c>
      <c r="AZ4712" s="126" t="s">
        <v>7469</v>
      </c>
      <c r="BA4712" s="126" t="str">
        <f t="shared" si="557"/>
        <v>RY8</v>
      </c>
    </row>
    <row r="4713" spans="48:53" hidden="1" x14ac:dyDescent="0.2">
      <c r="AV4713" s="115" t="str">
        <f t="shared" si="556"/>
        <v>RY8CAVENDISH HOSPITAL</v>
      </c>
      <c r="AW4713" s="126" t="s">
        <v>7479</v>
      </c>
      <c r="AX4713" s="126" t="s">
        <v>7480</v>
      </c>
      <c r="AY4713" s="126" t="s">
        <v>7479</v>
      </c>
      <c r="AZ4713" s="126" t="s">
        <v>7480</v>
      </c>
      <c r="BA4713" s="126" t="str">
        <f t="shared" si="557"/>
        <v>RY8</v>
      </c>
    </row>
    <row r="4714" spans="48:53" hidden="1" x14ac:dyDescent="0.2">
      <c r="AV4714" s="115" t="str">
        <f t="shared" si="556"/>
        <v>RY8CLAY CROSS HOSPITAL</v>
      </c>
      <c r="AW4714" s="126" t="s">
        <v>7475</v>
      </c>
      <c r="AX4714" s="126" t="s">
        <v>7476</v>
      </c>
      <c r="AY4714" s="126" t="s">
        <v>7475</v>
      </c>
      <c r="AZ4714" s="126" t="s">
        <v>7476</v>
      </c>
      <c r="BA4714" s="126" t="str">
        <f t="shared" si="557"/>
        <v>RY8</v>
      </c>
    </row>
    <row r="4715" spans="48:53" hidden="1" x14ac:dyDescent="0.2">
      <c r="AV4715" s="115" t="str">
        <f t="shared" si="556"/>
        <v>RY8COALVILLE COMMUNITY HOSPITAL</v>
      </c>
      <c r="AW4715" s="126" t="s">
        <v>7381</v>
      </c>
      <c r="AX4715" s="126" t="s">
        <v>7382</v>
      </c>
      <c r="AY4715" s="126" t="s">
        <v>7381</v>
      </c>
      <c r="AZ4715" s="126" t="s">
        <v>7382</v>
      </c>
      <c r="BA4715" s="126" t="str">
        <f t="shared" si="557"/>
        <v>RY8</v>
      </c>
    </row>
    <row r="4716" spans="48:53" hidden="1" x14ac:dyDescent="0.2">
      <c r="AV4716" s="115" t="str">
        <f t="shared" si="556"/>
        <v>RY8COMMUNITY PAEDIATRICS</v>
      </c>
      <c r="AW4716" s="126" t="s">
        <v>7508</v>
      </c>
      <c r="AX4716" s="126" t="s">
        <v>3739</v>
      </c>
      <c r="AY4716" s="126" t="s">
        <v>7508</v>
      </c>
      <c r="AZ4716" s="126" t="s">
        <v>3739</v>
      </c>
      <c r="BA4716" s="126" t="str">
        <f t="shared" si="557"/>
        <v>RY8</v>
      </c>
    </row>
    <row r="4717" spans="48:53" hidden="1" x14ac:dyDescent="0.2">
      <c r="AV4717" s="115" t="str">
        <f t="shared" si="556"/>
        <v>RY8DERBYSHIRE COUNTY PCT HEALTH PROMOTION</v>
      </c>
      <c r="AW4717" s="126" t="s">
        <v>7484</v>
      </c>
      <c r="AX4717" s="126" t="s">
        <v>7485</v>
      </c>
      <c r="AY4717" s="126" t="s">
        <v>7484</v>
      </c>
      <c r="AZ4717" s="126" t="s">
        <v>7485</v>
      </c>
      <c r="BA4717" s="126" t="str">
        <f t="shared" si="557"/>
        <v>RY8</v>
      </c>
    </row>
    <row r="4718" spans="48:53" hidden="1" x14ac:dyDescent="0.2">
      <c r="AV4718" s="115" t="str">
        <f t="shared" si="556"/>
        <v>RY8DRONFIELD CIVIC HALL</v>
      </c>
      <c r="AW4718" s="126" t="s">
        <v>7349</v>
      </c>
      <c r="AX4718" s="126" t="s">
        <v>7350</v>
      </c>
      <c r="AY4718" s="126" t="s">
        <v>7349</v>
      </c>
      <c r="AZ4718" s="126" t="s">
        <v>7350</v>
      </c>
      <c r="BA4718" s="126" t="str">
        <f t="shared" si="557"/>
        <v>RY8</v>
      </c>
    </row>
    <row r="4719" spans="48:53" hidden="1" x14ac:dyDescent="0.2">
      <c r="AV4719" s="115" t="str">
        <f t="shared" si="556"/>
        <v>RY8EAR NOSE &amp; THROAT - ILKESTON</v>
      </c>
      <c r="AW4719" s="126" t="s">
        <v>7433</v>
      </c>
      <c r="AX4719" s="126" t="s">
        <v>7434</v>
      </c>
      <c r="AY4719" s="126" t="s">
        <v>7433</v>
      </c>
      <c r="AZ4719" s="126" t="s">
        <v>7434</v>
      </c>
      <c r="BA4719" s="126" t="str">
        <f t="shared" si="557"/>
        <v>RY8</v>
      </c>
    </row>
    <row r="4720" spans="48:53" hidden="1" x14ac:dyDescent="0.2">
      <c r="AV4720" s="115" t="str">
        <f t="shared" si="556"/>
        <v>RY8EAR NOSE &amp; THROAT (ADH)</v>
      </c>
      <c r="AW4720" s="126" t="s">
        <v>7486</v>
      </c>
      <c r="AX4720" s="126" t="s">
        <v>7487</v>
      </c>
      <c r="AY4720" s="126" t="s">
        <v>7486</v>
      </c>
      <c r="AZ4720" s="126" t="s">
        <v>7487</v>
      </c>
      <c r="BA4720" s="126" t="str">
        <f t="shared" si="557"/>
        <v>RY8</v>
      </c>
    </row>
    <row r="4721" spans="48:53" hidden="1" x14ac:dyDescent="0.2">
      <c r="AV4721" s="115" t="str">
        <f t="shared" si="556"/>
        <v>RY8EAR NOSE &amp; THROAT (CCH)</v>
      </c>
      <c r="AW4721" s="126" t="s">
        <v>7488</v>
      </c>
      <c r="AX4721" s="126" t="s">
        <v>7489</v>
      </c>
      <c r="AY4721" s="126" t="s">
        <v>7488</v>
      </c>
      <c r="AZ4721" s="126" t="s">
        <v>7489</v>
      </c>
      <c r="BA4721" s="126" t="str">
        <f t="shared" si="557"/>
        <v>RY8</v>
      </c>
    </row>
    <row r="4722" spans="48:53" hidden="1" x14ac:dyDescent="0.2">
      <c r="AV4722" s="115" t="str">
        <f t="shared" si="556"/>
        <v>RY8EAR NOSE &amp; THROAT (LH)</v>
      </c>
      <c r="AW4722" s="126" t="s">
        <v>7490</v>
      </c>
      <c r="AX4722" s="126" t="s">
        <v>7491</v>
      </c>
      <c r="AY4722" s="126" t="s">
        <v>7490</v>
      </c>
      <c r="AZ4722" s="126" t="s">
        <v>7491</v>
      </c>
      <c r="BA4722" s="126" t="str">
        <f t="shared" si="557"/>
        <v>RY8</v>
      </c>
    </row>
    <row r="4723" spans="48:53" hidden="1" x14ac:dyDescent="0.2">
      <c r="AV4723" s="115" t="str">
        <f t="shared" si="556"/>
        <v>RY8EAR NOSE &amp; THROAT HMH</v>
      </c>
      <c r="AW4723" s="126" t="s">
        <v>7383</v>
      </c>
      <c r="AX4723" s="126" t="s">
        <v>7384</v>
      </c>
      <c r="AY4723" s="126" t="s">
        <v>7383</v>
      </c>
      <c r="AZ4723" s="126" t="s">
        <v>7384</v>
      </c>
      <c r="BA4723" s="126" t="str">
        <f t="shared" si="557"/>
        <v>RY8</v>
      </c>
    </row>
    <row r="4724" spans="48:53" hidden="1" x14ac:dyDescent="0.2">
      <c r="AV4724" s="115" t="str">
        <f t="shared" si="556"/>
        <v>RY8ENT - LONG EATON</v>
      </c>
      <c r="AW4724" s="126" t="s">
        <v>7470</v>
      </c>
      <c r="AX4724" s="126" t="s">
        <v>7471</v>
      </c>
      <c r="AY4724" s="126" t="s">
        <v>7470</v>
      </c>
      <c r="AZ4724" s="126" t="s">
        <v>7471</v>
      </c>
      <c r="BA4724" s="126" t="str">
        <f t="shared" si="557"/>
        <v>RY8</v>
      </c>
    </row>
    <row r="4725" spans="48:53" hidden="1" x14ac:dyDescent="0.2">
      <c r="AV4725" s="115" t="str">
        <f t="shared" si="556"/>
        <v>RY8FEILDING PALMER COTTAGE HOSPITAL</v>
      </c>
      <c r="AW4725" s="126" t="s">
        <v>7393</v>
      </c>
      <c r="AX4725" s="126" t="s">
        <v>7394</v>
      </c>
      <c r="AY4725" s="126" t="s">
        <v>7393</v>
      </c>
      <c r="AZ4725" s="126" t="s">
        <v>7394</v>
      </c>
      <c r="BA4725" s="126" t="str">
        <f t="shared" si="557"/>
        <v>RY8</v>
      </c>
    </row>
    <row r="4726" spans="48:53" hidden="1" x14ac:dyDescent="0.2">
      <c r="AV4726" s="115" t="str">
        <f t="shared" si="556"/>
        <v>RY8FEILDING PALMER HOSPITAL</v>
      </c>
      <c r="AW4726" s="126" t="s">
        <v>7492</v>
      </c>
      <c r="AX4726" s="126" t="s">
        <v>7493</v>
      </c>
      <c r="AY4726" s="126" t="s">
        <v>7492</v>
      </c>
      <c r="AZ4726" s="126" t="s">
        <v>7493</v>
      </c>
      <c r="BA4726" s="126" t="str">
        <f t="shared" si="557"/>
        <v>RY8</v>
      </c>
    </row>
    <row r="4727" spans="48:53" hidden="1" x14ac:dyDescent="0.2">
      <c r="AV4727" s="115" t="str">
        <f t="shared" si="556"/>
        <v>RY8GASTROENTEROLOGY - HMH</v>
      </c>
      <c r="AW4727" s="126" t="s">
        <v>7385</v>
      </c>
      <c r="AX4727" s="126" t="s">
        <v>7386</v>
      </c>
      <c r="AY4727" s="126" t="s">
        <v>7385</v>
      </c>
      <c r="AZ4727" s="126" t="s">
        <v>7386</v>
      </c>
      <c r="BA4727" s="126" t="str">
        <f t="shared" si="557"/>
        <v>RY8</v>
      </c>
    </row>
    <row r="4728" spans="48:53" hidden="1" x14ac:dyDescent="0.2">
      <c r="AV4728" s="115" t="str">
        <f t="shared" si="556"/>
        <v>RY8GASTROENTEROLOGY - ILKESTON</v>
      </c>
      <c r="AW4728" s="126" t="s">
        <v>7435</v>
      </c>
      <c r="AX4728" s="126" t="s">
        <v>7436</v>
      </c>
      <c r="AY4728" s="126" t="s">
        <v>7435</v>
      </c>
      <c r="AZ4728" s="126" t="s">
        <v>7436</v>
      </c>
      <c r="BA4728" s="126" t="str">
        <f t="shared" si="557"/>
        <v>RY8</v>
      </c>
    </row>
    <row r="4729" spans="48:53" hidden="1" x14ac:dyDescent="0.2">
      <c r="AV4729" s="115" t="str">
        <f t="shared" si="556"/>
        <v>RY8GASTROENTEROLOGY - LONG EATON</v>
      </c>
      <c r="AW4729" s="126" t="s">
        <v>7464</v>
      </c>
      <c r="AX4729" s="126" t="s">
        <v>7465</v>
      </c>
      <c r="AY4729" s="126" t="s">
        <v>7464</v>
      </c>
      <c r="AZ4729" s="126" t="s">
        <v>7465</v>
      </c>
      <c r="BA4729" s="126" t="str">
        <f t="shared" si="557"/>
        <v>RY8</v>
      </c>
    </row>
    <row r="4730" spans="48:53" hidden="1" x14ac:dyDescent="0.2">
      <c r="AV4730" s="115" t="str">
        <f t="shared" si="556"/>
        <v>RY8GASTROENTEROLOGY - RIPLEY</v>
      </c>
      <c r="AW4730" s="126" t="s">
        <v>7417</v>
      </c>
      <c r="AX4730" s="126" t="s">
        <v>7418</v>
      </c>
      <c r="AY4730" s="126" t="s">
        <v>7417</v>
      </c>
      <c r="AZ4730" s="126" t="s">
        <v>7418</v>
      </c>
      <c r="BA4730" s="126" t="str">
        <f t="shared" si="557"/>
        <v>RY8</v>
      </c>
    </row>
    <row r="4731" spans="48:53" hidden="1" x14ac:dyDescent="0.2">
      <c r="AV4731" s="115" t="str">
        <f t="shared" si="556"/>
        <v>RY8GASTROENTEROLOGY DPT(CCH)</v>
      </c>
      <c r="AW4731" s="126" t="s">
        <v>7494</v>
      </c>
      <c r="AX4731" s="126" t="s">
        <v>7495</v>
      </c>
      <c r="AY4731" s="126" t="s">
        <v>7494</v>
      </c>
      <c r="AZ4731" s="126" t="s">
        <v>7495</v>
      </c>
      <c r="BA4731" s="126" t="str">
        <f t="shared" si="557"/>
        <v>RY8</v>
      </c>
    </row>
    <row r="4732" spans="48:53" hidden="1" x14ac:dyDescent="0.2">
      <c r="AV4732" s="115" t="str">
        <f t="shared" si="556"/>
        <v>RY8GENERAL MEDICINE (ADH)</v>
      </c>
      <c r="AW4732" s="126" t="s">
        <v>7511</v>
      </c>
      <c r="AX4732" s="126" t="s">
        <v>7512</v>
      </c>
      <c r="AY4732" s="126" t="s">
        <v>7511</v>
      </c>
      <c r="AZ4732" s="126" t="s">
        <v>7512</v>
      </c>
      <c r="BA4732" s="126" t="str">
        <f t="shared" si="557"/>
        <v>RY8</v>
      </c>
    </row>
    <row r="4733" spans="48:53" hidden="1" x14ac:dyDescent="0.2">
      <c r="AV4733" s="115" t="str">
        <f t="shared" si="556"/>
        <v>RY8GENERAL MEDICINE (CCH)</v>
      </c>
      <c r="AW4733" s="126" t="s">
        <v>7509</v>
      </c>
      <c r="AX4733" s="126" t="s">
        <v>7510</v>
      </c>
      <c r="AY4733" s="126" t="s">
        <v>7509</v>
      </c>
      <c r="AZ4733" s="126" t="s">
        <v>7510</v>
      </c>
      <c r="BA4733" s="126" t="str">
        <f t="shared" si="557"/>
        <v>RY8</v>
      </c>
    </row>
    <row r="4734" spans="48:53" hidden="1" x14ac:dyDescent="0.2">
      <c r="AV4734" s="115" t="str">
        <f t="shared" ref="AV4734:AV4797" si="558">CONCATENATE(LEFT(AW4734, 3),AX4734)</f>
        <v>RY8GERIATRIC MEDICINE</v>
      </c>
      <c r="AW4734" s="126" t="s">
        <v>7437</v>
      </c>
      <c r="AX4734" s="126" t="s">
        <v>7438</v>
      </c>
      <c r="AY4734" s="126" t="s">
        <v>7437</v>
      </c>
      <c r="AZ4734" s="126" t="s">
        <v>7438</v>
      </c>
      <c r="BA4734" s="126" t="str">
        <f t="shared" ref="BA4734:BA4797" si="559">LEFT(AY4734,3)</f>
        <v>RY8</v>
      </c>
    </row>
    <row r="4735" spans="48:53" hidden="1" x14ac:dyDescent="0.2">
      <c r="AV4735" s="115" t="str">
        <f t="shared" si="558"/>
        <v>RY8GERIATRIC MEDICINE - BABINGTON</v>
      </c>
      <c r="AW4735" s="126" t="s">
        <v>7415</v>
      </c>
      <c r="AX4735" s="126" t="s">
        <v>7416</v>
      </c>
      <c r="AY4735" s="126" t="s">
        <v>7415</v>
      </c>
      <c r="AZ4735" s="126" t="s">
        <v>7416</v>
      </c>
      <c r="BA4735" s="126" t="str">
        <f t="shared" si="559"/>
        <v>RY8</v>
      </c>
    </row>
    <row r="4736" spans="48:53" hidden="1" x14ac:dyDescent="0.2">
      <c r="AV4736" s="115" t="str">
        <f t="shared" si="558"/>
        <v>RY8GERIATRIC MEDICINE - RIPLEY</v>
      </c>
      <c r="AW4736" s="126" t="s">
        <v>7419</v>
      </c>
      <c r="AX4736" s="126" t="s">
        <v>7420</v>
      </c>
      <c r="AY4736" s="126" t="s">
        <v>7419</v>
      </c>
      <c r="AZ4736" s="126" t="s">
        <v>7420</v>
      </c>
      <c r="BA4736" s="126" t="str">
        <f t="shared" si="559"/>
        <v>RY8</v>
      </c>
    </row>
    <row r="4737" spans="48:53" hidden="1" x14ac:dyDescent="0.2">
      <c r="AV4737" s="115" t="str">
        <f t="shared" si="558"/>
        <v>RY8GYNAECOLOGY - HMH</v>
      </c>
      <c r="AW4737" s="126" t="s">
        <v>7387</v>
      </c>
      <c r="AX4737" s="126" t="s">
        <v>7388</v>
      </c>
      <c r="AY4737" s="126" t="s">
        <v>7387</v>
      </c>
      <c r="AZ4737" s="126" t="s">
        <v>7388</v>
      </c>
      <c r="BA4737" s="126" t="str">
        <f t="shared" si="559"/>
        <v>RY8</v>
      </c>
    </row>
    <row r="4738" spans="48:53" hidden="1" x14ac:dyDescent="0.2">
      <c r="AV4738" s="115" t="str">
        <f t="shared" si="558"/>
        <v>RY8GYNAECOLOGY - ILKESTON</v>
      </c>
      <c r="AW4738" s="126" t="s">
        <v>7439</v>
      </c>
      <c r="AX4738" s="126" t="s">
        <v>7440</v>
      </c>
      <c r="AY4738" s="126" t="s">
        <v>7439</v>
      </c>
      <c r="AZ4738" s="126" t="s">
        <v>7440</v>
      </c>
      <c r="BA4738" s="126" t="str">
        <f t="shared" si="559"/>
        <v>RY8</v>
      </c>
    </row>
    <row r="4739" spans="48:53" hidden="1" x14ac:dyDescent="0.2">
      <c r="AV4739" s="115" t="str">
        <f t="shared" si="558"/>
        <v>RY8GYNAECOLOGY - LONG EATON</v>
      </c>
      <c r="AW4739" s="126" t="s">
        <v>7466</v>
      </c>
      <c r="AX4739" s="126" t="s">
        <v>7467</v>
      </c>
      <c r="AY4739" s="126" t="s">
        <v>7466</v>
      </c>
      <c r="AZ4739" s="126" t="s">
        <v>7467</v>
      </c>
      <c r="BA4739" s="126" t="str">
        <f t="shared" si="559"/>
        <v>RY8</v>
      </c>
    </row>
    <row r="4740" spans="48:53" hidden="1" x14ac:dyDescent="0.2">
      <c r="AV4740" s="115" t="str">
        <f t="shared" si="558"/>
        <v>RY8GYNAECOLOGY - RIPLEY</v>
      </c>
      <c r="AW4740" s="126" t="s">
        <v>7421</v>
      </c>
      <c r="AX4740" s="126" t="s">
        <v>7422</v>
      </c>
      <c r="AY4740" s="126" t="s">
        <v>7421</v>
      </c>
      <c r="AZ4740" s="126" t="s">
        <v>7422</v>
      </c>
      <c r="BA4740" s="126" t="str">
        <f t="shared" si="559"/>
        <v>RY8</v>
      </c>
    </row>
    <row r="4741" spans="48:53" hidden="1" x14ac:dyDescent="0.2">
      <c r="AV4741" s="115" t="str">
        <f t="shared" si="558"/>
        <v>RY8HARBOROUGH OUT PATIENTS</v>
      </c>
      <c r="AW4741" s="126" t="s">
        <v>7496</v>
      </c>
      <c r="AX4741" s="126" t="s">
        <v>7497</v>
      </c>
      <c r="AY4741" s="126" t="s">
        <v>7496</v>
      </c>
      <c r="AZ4741" s="126" t="s">
        <v>7497</v>
      </c>
      <c r="BA4741" s="126" t="str">
        <f t="shared" si="559"/>
        <v>RY8</v>
      </c>
    </row>
    <row r="4742" spans="48:53" hidden="1" x14ac:dyDescent="0.2">
      <c r="AV4742" s="115" t="str">
        <f t="shared" si="558"/>
        <v>RY8HAZELWOOD</v>
      </c>
      <c r="AW4742" s="126" t="s">
        <v>7481</v>
      </c>
      <c r="AX4742" s="126" t="s">
        <v>1433</v>
      </c>
      <c r="AY4742" s="126" t="s">
        <v>7481</v>
      </c>
      <c r="AZ4742" s="126" t="s">
        <v>1433</v>
      </c>
      <c r="BA4742" s="126" t="str">
        <f t="shared" si="559"/>
        <v>RY8</v>
      </c>
    </row>
    <row r="4743" spans="48:53" hidden="1" x14ac:dyDescent="0.2">
      <c r="AV4743" s="115" t="str">
        <f t="shared" si="558"/>
        <v>RY8HEANOR MEMORIAL HOSPITAL</v>
      </c>
      <c r="AW4743" s="126" t="s">
        <v>7407</v>
      </c>
      <c r="AX4743" s="126" t="s">
        <v>7408</v>
      </c>
      <c r="AY4743" s="126" t="s">
        <v>7407</v>
      </c>
      <c r="AZ4743" s="126" t="s">
        <v>7408</v>
      </c>
      <c r="BA4743" s="126" t="str">
        <f t="shared" si="559"/>
        <v>RY8</v>
      </c>
    </row>
    <row r="4744" spans="48:53" hidden="1" x14ac:dyDescent="0.2">
      <c r="AV4744" s="115" t="str">
        <f t="shared" si="558"/>
        <v>RY8HEANOR MEMORIAL HOSPITAL 2</v>
      </c>
      <c r="AW4744" s="126" t="s">
        <v>7360</v>
      </c>
      <c r="AX4744" s="126" t="s">
        <v>7361</v>
      </c>
      <c r="AY4744" s="126" t="s">
        <v>7360</v>
      </c>
      <c r="AZ4744" s="126" t="s">
        <v>7361</v>
      </c>
      <c r="BA4744" s="126" t="str">
        <f t="shared" si="559"/>
        <v>RY8</v>
      </c>
    </row>
    <row r="4745" spans="48:53" hidden="1" x14ac:dyDescent="0.2">
      <c r="AV4745" s="115" t="str">
        <f t="shared" si="558"/>
        <v>RY8HINCKLEY &amp; BOSWORTH COMMUNITY HOSPITAL</v>
      </c>
      <c r="AW4745" s="126" t="s">
        <v>7410</v>
      </c>
      <c r="AX4745" s="126" t="s">
        <v>7411</v>
      </c>
      <c r="AY4745" s="126" t="s">
        <v>7410</v>
      </c>
      <c r="AZ4745" s="126" t="s">
        <v>7411</v>
      </c>
      <c r="BA4745" s="126" t="str">
        <f t="shared" si="559"/>
        <v>RY8</v>
      </c>
    </row>
    <row r="4746" spans="48:53" hidden="1" x14ac:dyDescent="0.2">
      <c r="AV4746" s="115" t="str">
        <f t="shared" si="558"/>
        <v>RY8HINCKLEY &amp; DISTRICT HOSP</v>
      </c>
      <c r="AW4746" s="126" t="s">
        <v>7498</v>
      </c>
      <c r="AX4746" s="126" t="s">
        <v>7499</v>
      </c>
      <c r="AY4746" s="126" t="s">
        <v>7498</v>
      </c>
      <c r="AZ4746" s="126" t="s">
        <v>7499</v>
      </c>
      <c r="BA4746" s="126" t="str">
        <f t="shared" si="559"/>
        <v>RY8</v>
      </c>
    </row>
    <row r="4747" spans="48:53" hidden="1" x14ac:dyDescent="0.2">
      <c r="AV4747" s="115" t="str">
        <f t="shared" si="558"/>
        <v>RY8HINCKLEY AND DISTRICT HOSPITAL</v>
      </c>
      <c r="AW4747" s="126" t="s">
        <v>7412</v>
      </c>
      <c r="AX4747" s="126" t="s">
        <v>4449</v>
      </c>
      <c r="AY4747" s="126" t="s">
        <v>7412</v>
      </c>
      <c r="AZ4747" s="126" t="s">
        <v>4449</v>
      </c>
      <c r="BA4747" s="126" t="str">
        <f t="shared" si="559"/>
        <v>RY8</v>
      </c>
    </row>
    <row r="4748" spans="48:53" hidden="1" x14ac:dyDescent="0.2">
      <c r="AV4748" s="115" t="str">
        <f t="shared" si="558"/>
        <v>RY8ILKESTON COMMUNITY HOSPITAL</v>
      </c>
      <c r="AW4748" s="126" t="s">
        <v>7482</v>
      </c>
      <c r="AX4748" s="126" t="s">
        <v>7483</v>
      </c>
      <c r="AY4748" s="126" t="s">
        <v>7482</v>
      </c>
      <c r="AZ4748" s="126" t="s">
        <v>7483</v>
      </c>
      <c r="BA4748" s="126" t="str">
        <f t="shared" si="559"/>
        <v>RY8</v>
      </c>
    </row>
    <row r="4749" spans="48:53" hidden="1" x14ac:dyDescent="0.2">
      <c r="AV4749" s="115" t="str">
        <f t="shared" si="558"/>
        <v>RY8ILKESTON HOSPITAL</v>
      </c>
      <c r="AW4749" s="126" t="s">
        <v>7364</v>
      </c>
      <c r="AX4749" s="126" t="s">
        <v>7365</v>
      </c>
      <c r="AY4749" s="126" t="s">
        <v>7364</v>
      </c>
      <c r="AZ4749" s="126" t="s">
        <v>7365</v>
      </c>
      <c r="BA4749" s="126" t="str">
        <f t="shared" si="559"/>
        <v>RY8</v>
      </c>
    </row>
    <row r="4750" spans="48:53" hidden="1" x14ac:dyDescent="0.2">
      <c r="AV4750" s="115" t="str">
        <f t="shared" si="558"/>
        <v>RY8LONG EATON HEALTH CENTRE</v>
      </c>
      <c r="AW4750" s="126" t="s">
        <v>8798</v>
      </c>
      <c r="AX4750" s="126" t="s">
        <v>8799</v>
      </c>
      <c r="AY4750" s="126" t="s">
        <v>8798</v>
      </c>
      <c r="AZ4750" s="126" t="s">
        <v>8799</v>
      </c>
      <c r="BA4750" s="126" t="str">
        <f t="shared" si="559"/>
        <v>RY8</v>
      </c>
    </row>
    <row r="4751" spans="48:53" hidden="1" x14ac:dyDescent="0.2">
      <c r="AV4751" s="115" t="str">
        <f t="shared" si="558"/>
        <v>RY8LOUGHBOROUGH HOSPITAL</v>
      </c>
      <c r="AW4751" s="126" t="s">
        <v>7373</v>
      </c>
      <c r="AX4751" s="126" t="s">
        <v>4439</v>
      </c>
      <c r="AY4751" s="126" t="s">
        <v>7373</v>
      </c>
      <c r="AZ4751" s="126" t="s">
        <v>4439</v>
      </c>
      <c r="BA4751" s="126" t="str">
        <f t="shared" si="559"/>
        <v>RY8</v>
      </c>
    </row>
    <row r="4752" spans="48:53" hidden="1" x14ac:dyDescent="0.2">
      <c r="AV4752" s="115" t="str">
        <f t="shared" si="558"/>
        <v>RY8MARKET HARBOROUGH &amp; DISTRICT HOSPITAL</v>
      </c>
      <c r="AW4752" s="126" t="s">
        <v>7395</v>
      </c>
      <c r="AX4752" s="126" t="s">
        <v>7396</v>
      </c>
      <c r="AY4752" s="126" t="s">
        <v>7395</v>
      </c>
      <c r="AZ4752" s="126" t="s">
        <v>7396</v>
      </c>
      <c r="BA4752" s="126" t="str">
        <f t="shared" si="559"/>
        <v>RY8</v>
      </c>
    </row>
    <row r="4753" spans="48:53" hidden="1" x14ac:dyDescent="0.2">
      <c r="AV4753" s="115" t="str">
        <f t="shared" si="558"/>
        <v>RY8MELTON MOWBRAY HOSPITAL</v>
      </c>
      <c r="AW4753" s="126" t="s">
        <v>7351</v>
      </c>
      <c r="AX4753" s="126" t="s">
        <v>4435</v>
      </c>
      <c r="AY4753" s="126" t="s">
        <v>7351</v>
      </c>
      <c r="AZ4753" s="126" t="s">
        <v>4435</v>
      </c>
      <c r="BA4753" s="126" t="str">
        <f t="shared" si="559"/>
        <v>RY8</v>
      </c>
    </row>
    <row r="4754" spans="48:53" hidden="1" x14ac:dyDescent="0.2">
      <c r="AV4754" s="115" t="str">
        <f t="shared" si="558"/>
        <v>RY8MELTON WAR MEMORIAL HOSPITAL</v>
      </c>
      <c r="AW4754" s="126" t="s">
        <v>7397</v>
      </c>
      <c r="AX4754" s="126" t="s">
        <v>7398</v>
      </c>
      <c r="AY4754" s="126" t="s">
        <v>7397</v>
      </c>
      <c r="AZ4754" s="126" t="s">
        <v>7398</v>
      </c>
      <c r="BA4754" s="126" t="str">
        <f t="shared" si="559"/>
        <v>RY8</v>
      </c>
    </row>
    <row r="4755" spans="48:53" hidden="1" x14ac:dyDescent="0.2">
      <c r="AV4755" s="115" t="str">
        <f t="shared" si="558"/>
        <v>RY8MMH OUT PATIENTS</v>
      </c>
      <c r="AW4755" s="126" t="s">
        <v>7500</v>
      </c>
      <c r="AX4755" s="126" t="s">
        <v>7501</v>
      </c>
      <c r="AY4755" s="126" t="s">
        <v>7500</v>
      </c>
      <c r="AZ4755" s="126" t="s">
        <v>7501</v>
      </c>
      <c r="BA4755" s="126" t="str">
        <f t="shared" si="559"/>
        <v>RY8</v>
      </c>
    </row>
    <row r="4756" spans="48:53" hidden="1" x14ac:dyDescent="0.2">
      <c r="AV4756" s="115" t="str">
        <f t="shared" si="558"/>
        <v>RY8NEPHROLOGY - LONG EATON</v>
      </c>
      <c r="AW4756" s="126" t="s">
        <v>7460</v>
      </c>
      <c r="AX4756" s="126" t="s">
        <v>7461</v>
      </c>
      <c r="AY4756" s="126" t="s">
        <v>7460</v>
      </c>
      <c r="AZ4756" s="126" t="s">
        <v>7461</v>
      </c>
      <c r="BA4756" s="126" t="str">
        <f t="shared" si="559"/>
        <v>RY8</v>
      </c>
    </row>
    <row r="4757" spans="48:53" hidden="1" x14ac:dyDescent="0.2">
      <c r="AV4757" s="115" t="str">
        <f t="shared" si="558"/>
        <v>RY8NEWHOLME HOSPITAL</v>
      </c>
      <c r="AW4757" s="126" t="s">
        <v>7474</v>
      </c>
      <c r="AX4757" s="126" t="s">
        <v>1928</v>
      </c>
      <c r="AY4757" s="126" t="s">
        <v>7474</v>
      </c>
      <c r="AZ4757" s="126" t="s">
        <v>1928</v>
      </c>
      <c r="BA4757" s="126" t="str">
        <f t="shared" si="559"/>
        <v>RY8</v>
      </c>
    </row>
    <row r="4758" spans="48:53" hidden="1" x14ac:dyDescent="0.2">
      <c r="AV4758" s="115" t="str">
        <f t="shared" si="558"/>
        <v>RY8OLD VICARAGE</v>
      </c>
      <c r="AW4758" s="126" t="s">
        <v>7404</v>
      </c>
      <c r="AX4758" s="126" t="s">
        <v>5035</v>
      </c>
      <c r="AY4758" s="126" t="s">
        <v>7404</v>
      </c>
      <c r="AZ4758" s="126" t="s">
        <v>5035</v>
      </c>
      <c r="BA4758" s="126" t="str">
        <f t="shared" si="559"/>
        <v>RY8</v>
      </c>
    </row>
    <row r="4759" spans="48:53" hidden="1" x14ac:dyDescent="0.2">
      <c r="AV4759" s="115" t="str">
        <f t="shared" si="558"/>
        <v>RY8OPHTHALMOLOGY - ILKESTON</v>
      </c>
      <c r="AW4759" s="126" t="s">
        <v>7441</v>
      </c>
      <c r="AX4759" s="126" t="s">
        <v>7442</v>
      </c>
      <c r="AY4759" s="126" t="s">
        <v>7441</v>
      </c>
      <c r="AZ4759" s="126" t="s">
        <v>7442</v>
      </c>
      <c r="BA4759" s="126" t="str">
        <f t="shared" si="559"/>
        <v>RY8</v>
      </c>
    </row>
    <row r="4760" spans="48:53" hidden="1" x14ac:dyDescent="0.2">
      <c r="AV4760" s="115" t="str">
        <f t="shared" si="558"/>
        <v>RY8OPHTHALMOLOGY - LONG EATON</v>
      </c>
      <c r="AW4760" s="126" t="s">
        <v>7458</v>
      </c>
      <c r="AX4760" s="126" t="s">
        <v>7459</v>
      </c>
      <c r="AY4760" s="126" t="s">
        <v>7458</v>
      </c>
      <c r="AZ4760" s="126" t="s">
        <v>7459</v>
      </c>
      <c r="BA4760" s="126" t="str">
        <f t="shared" si="559"/>
        <v>RY8</v>
      </c>
    </row>
    <row r="4761" spans="48:53" hidden="1" x14ac:dyDescent="0.2">
      <c r="AV4761" s="115" t="str">
        <f t="shared" si="558"/>
        <v>RY8OPHTHALMOLOGY - RIPLEY</v>
      </c>
      <c r="AW4761" s="126" t="s">
        <v>7423</v>
      </c>
      <c r="AX4761" s="126" t="s">
        <v>7424</v>
      </c>
      <c r="AY4761" s="126" t="s">
        <v>7423</v>
      </c>
      <c r="AZ4761" s="126" t="s">
        <v>7424</v>
      </c>
      <c r="BA4761" s="126" t="str">
        <f t="shared" si="559"/>
        <v>RY8</v>
      </c>
    </row>
    <row r="4762" spans="48:53" hidden="1" x14ac:dyDescent="0.2">
      <c r="AV4762" s="115" t="str">
        <f t="shared" si="558"/>
        <v>RY8OPMH</v>
      </c>
      <c r="AW4762" s="126" t="s">
        <v>7472</v>
      </c>
      <c r="AX4762" s="126" t="s">
        <v>7473</v>
      </c>
      <c r="AY4762" s="126" t="s">
        <v>7472</v>
      </c>
      <c r="AZ4762" s="126" t="s">
        <v>7473</v>
      </c>
      <c r="BA4762" s="126" t="str">
        <f t="shared" si="559"/>
        <v>RY8</v>
      </c>
    </row>
    <row r="4763" spans="48:53" hidden="1" x14ac:dyDescent="0.2">
      <c r="AV4763" s="115" t="str">
        <f t="shared" si="558"/>
        <v>RY8ORCHARD COTTAGES</v>
      </c>
      <c r="AW4763" s="126" t="s">
        <v>7379</v>
      </c>
      <c r="AX4763" s="126" t="s">
        <v>7380</v>
      </c>
      <c r="AY4763" s="126" t="s">
        <v>7379</v>
      </c>
      <c r="AZ4763" s="126" t="s">
        <v>7380</v>
      </c>
      <c r="BA4763" s="126" t="str">
        <f t="shared" si="559"/>
        <v>RY8</v>
      </c>
    </row>
    <row r="4764" spans="48:53" hidden="1" x14ac:dyDescent="0.2">
      <c r="AV4764" s="115" t="str">
        <f t="shared" si="558"/>
        <v>RY8ORTHOPAEDIC- LONG EATON</v>
      </c>
      <c r="AW4764" s="126" t="s">
        <v>7454</v>
      </c>
      <c r="AX4764" s="126" t="s">
        <v>7455</v>
      </c>
      <c r="AY4764" s="126" t="s">
        <v>7454</v>
      </c>
      <c r="AZ4764" s="126" t="s">
        <v>7455</v>
      </c>
      <c r="BA4764" s="126" t="str">
        <f t="shared" si="559"/>
        <v>RY8</v>
      </c>
    </row>
    <row r="4765" spans="48:53" hidden="1" x14ac:dyDescent="0.2">
      <c r="AV4765" s="115" t="str">
        <f t="shared" si="558"/>
        <v>RY8PAEDIATRICS - RIPLEY</v>
      </c>
      <c r="AW4765" s="126" t="s">
        <v>7425</v>
      </c>
      <c r="AX4765" s="126" t="s">
        <v>7426</v>
      </c>
      <c r="AY4765" s="126" t="s">
        <v>7425</v>
      </c>
      <c r="AZ4765" s="126" t="s">
        <v>7426</v>
      </c>
      <c r="BA4765" s="126" t="str">
        <f t="shared" si="559"/>
        <v>RY8</v>
      </c>
    </row>
    <row r="4766" spans="48:53" hidden="1" x14ac:dyDescent="0.2">
      <c r="AV4766" s="115" t="str">
        <f t="shared" si="558"/>
        <v>RY8PAEDIATRICS (LCRCHS ONLY)</v>
      </c>
      <c r="AW4766" s="126" t="s">
        <v>7502</v>
      </c>
      <c r="AX4766" s="126" t="s">
        <v>7503</v>
      </c>
      <c r="AY4766" s="126" t="s">
        <v>7502</v>
      </c>
      <c r="AZ4766" s="126" t="s">
        <v>7503</v>
      </c>
      <c r="BA4766" s="126" t="str">
        <f t="shared" si="559"/>
        <v>RY8</v>
      </c>
    </row>
    <row r="4767" spans="48:53" hidden="1" x14ac:dyDescent="0.2">
      <c r="AV4767" s="115" t="str">
        <f t="shared" si="558"/>
        <v>RY8PALLIATIVE CARE - ILKESTON</v>
      </c>
      <c r="AW4767" s="126" t="s">
        <v>7451</v>
      </c>
      <c r="AX4767" s="126" t="s">
        <v>7452</v>
      </c>
      <c r="AY4767" s="126" t="s">
        <v>7451</v>
      </c>
      <c r="AZ4767" s="126" t="s">
        <v>7452</v>
      </c>
      <c r="BA4767" s="126" t="str">
        <f t="shared" si="559"/>
        <v>RY8</v>
      </c>
    </row>
    <row r="4768" spans="48:53" hidden="1" x14ac:dyDescent="0.2">
      <c r="AV4768" s="115" t="str">
        <f t="shared" si="558"/>
        <v>RY8PALLIATIVE CARE - RIPLEY</v>
      </c>
      <c r="AW4768" s="126" t="s">
        <v>7427</v>
      </c>
      <c r="AX4768" s="126" t="s">
        <v>7428</v>
      </c>
      <c r="AY4768" s="126" t="s">
        <v>7427</v>
      </c>
      <c r="AZ4768" s="126" t="s">
        <v>7428</v>
      </c>
      <c r="BA4768" s="126" t="str">
        <f t="shared" si="559"/>
        <v>RY8</v>
      </c>
    </row>
    <row r="4769" spans="48:53" hidden="1" x14ac:dyDescent="0.2">
      <c r="AV4769" s="115" t="str">
        <f t="shared" si="558"/>
        <v>RY8PARK HILL</v>
      </c>
      <c r="AW4769" s="126" t="s">
        <v>7366</v>
      </c>
      <c r="AX4769" s="126" t="s">
        <v>7367</v>
      </c>
      <c r="AY4769" s="126" t="s">
        <v>7366</v>
      </c>
      <c r="AZ4769" s="126" t="s">
        <v>7367</v>
      </c>
      <c r="BA4769" s="126" t="str">
        <f t="shared" si="559"/>
        <v>RY8</v>
      </c>
    </row>
    <row r="4770" spans="48:53" hidden="1" x14ac:dyDescent="0.2">
      <c r="AV4770" s="115" t="str">
        <f t="shared" si="558"/>
        <v>RY8RESPIRATORY- LONG EATON</v>
      </c>
      <c r="AW4770" s="126" t="s">
        <v>7456</v>
      </c>
      <c r="AX4770" s="126" t="s">
        <v>7457</v>
      </c>
      <c r="AY4770" s="126" t="s">
        <v>7456</v>
      </c>
      <c r="AZ4770" s="126" t="s">
        <v>7457</v>
      </c>
      <c r="BA4770" s="126" t="str">
        <f t="shared" si="559"/>
        <v>RY8</v>
      </c>
    </row>
    <row r="4771" spans="48:53" hidden="1" x14ac:dyDescent="0.2">
      <c r="AV4771" s="115" t="str">
        <f t="shared" si="558"/>
        <v>RY8RESPIRATORY MEDICINE</v>
      </c>
      <c r="AW4771" s="126" t="s">
        <v>7443</v>
      </c>
      <c r="AX4771" s="126" t="s">
        <v>7444</v>
      </c>
      <c r="AY4771" s="126" t="s">
        <v>7443</v>
      </c>
      <c r="AZ4771" s="126" t="s">
        <v>7444</v>
      </c>
      <c r="BA4771" s="126" t="str">
        <f t="shared" si="559"/>
        <v>RY8</v>
      </c>
    </row>
    <row r="4772" spans="48:53" hidden="1" x14ac:dyDescent="0.2">
      <c r="AV4772" s="115" t="str">
        <f t="shared" si="558"/>
        <v>RY8RHEUMATOLOGY - HMH</v>
      </c>
      <c r="AW4772" s="126" t="s">
        <v>7389</v>
      </c>
      <c r="AX4772" s="126" t="s">
        <v>7390</v>
      </c>
      <c r="AY4772" s="126" t="s">
        <v>7389</v>
      </c>
      <c r="AZ4772" s="126" t="s">
        <v>7390</v>
      </c>
      <c r="BA4772" s="126" t="str">
        <f t="shared" si="559"/>
        <v>RY8</v>
      </c>
    </row>
    <row r="4773" spans="48:53" hidden="1" x14ac:dyDescent="0.2">
      <c r="AV4773" s="115" t="str">
        <f t="shared" si="558"/>
        <v>RY8RHEUMATOLOGY - ILKESTON</v>
      </c>
      <c r="AW4773" s="126" t="s">
        <v>7445</v>
      </c>
      <c r="AX4773" s="126" t="s">
        <v>7446</v>
      </c>
      <c r="AY4773" s="126" t="s">
        <v>7445</v>
      </c>
      <c r="AZ4773" s="126" t="s">
        <v>7446</v>
      </c>
      <c r="BA4773" s="126" t="str">
        <f t="shared" si="559"/>
        <v>RY8</v>
      </c>
    </row>
    <row r="4774" spans="48:53" hidden="1" x14ac:dyDescent="0.2">
      <c r="AV4774" s="115" t="str">
        <f t="shared" si="558"/>
        <v>RY8RHEUMATOLOGY - RIPLEY</v>
      </c>
      <c r="AW4774" s="126" t="s">
        <v>7429</v>
      </c>
      <c r="AX4774" s="126" t="s">
        <v>7430</v>
      </c>
      <c r="AY4774" s="126" t="s">
        <v>7429</v>
      </c>
      <c r="AZ4774" s="126" t="s">
        <v>7430</v>
      </c>
      <c r="BA4774" s="126" t="str">
        <f t="shared" si="559"/>
        <v>RY8</v>
      </c>
    </row>
    <row r="4775" spans="48:53" hidden="1" x14ac:dyDescent="0.2">
      <c r="AV4775" s="115" t="str">
        <f t="shared" si="558"/>
        <v>RY8RIPLEY HOSPITAL</v>
      </c>
      <c r="AW4775" s="126" t="s">
        <v>7409</v>
      </c>
      <c r="AX4775" s="126" t="s">
        <v>1959</v>
      </c>
      <c r="AY4775" s="126" t="s">
        <v>7409</v>
      </c>
      <c r="AZ4775" s="126" t="s">
        <v>1959</v>
      </c>
      <c r="BA4775" s="126" t="str">
        <f t="shared" si="559"/>
        <v>RY8</v>
      </c>
    </row>
    <row r="4776" spans="48:53" hidden="1" x14ac:dyDescent="0.2">
      <c r="AV4776" s="115" t="str">
        <f t="shared" si="558"/>
        <v>RY8RIPLEY HOSPITAL 2</v>
      </c>
      <c r="AW4776" s="126" t="s">
        <v>7362</v>
      </c>
      <c r="AX4776" s="126" t="s">
        <v>7363</v>
      </c>
      <c r="AY4776" s="126" t="s">
        <v>7362</v>
      </c>
      <c r="AZ4776" s="126" t="s">
        <v>7363</v>
      </c>
      <c r="BA4776" s="126" t="str">
        <f t="shared" si="559"/>
        <v>RY8</v>
      </c>
    </row>
    <row r="4777" spans="48:53" hidden="1" x14ac:dyDescent="0.2">
      <c r="AV4777" s="115" t="str">
        <f t="shared" si="558"/>
        <v>RY8RMH DAY HOSPITAL</v>
      </c>
      <c r="AW4777" s="126" t="s">
        <v>7504</v>
      </c>
      <c r="AX4777" s="126" t="s">
        <v>7505</v>
      </c>
      <c r="AY4777" s="126" t="s">
        <v>7504</v>
      </c>
      <c r="AZ4777" s="126" t="s">
        <v>7505</v>
      </c>
      <c r="BA4777" s="126" t="str">
        <f t="shared" si="559"/>
        <v>RY8</v>
      </c>
    </row>
    <row r="4778" spans="48:53" hidden="1" x14ac:dyDescent="0.2">
      <c r="AV4778" s="115" t="str">
        <f t="shared" si="558"/>
        <v>RY8ROBERTSON ROAD</v>
      </c>
      <c r="AW4778" s="126" t="s">
        <v>8800</v>
      </c>
      <c r="AX4778" s="126" t="s">
        <v>8801</v>
      </c>
      <c r="AY4778" s="126" t="s">
        <v>8800</v>
      </c>
      <c r="AZ4778" s="126" t="s">
        <v>8801</v>
      </c>
      <c r="BA4778" s="126" t="str">
        <f t="shared" si="559"/>
        <v>RY8</v>
      </c>
    </row>
    <row r="4779" spans="48:53" hidden="1" x14ac:dyDescent="0.2">
      <c r="AV4779" s="115" t="str">
        <f t="shared" si="558"/>
        <v>RY8ROCKLEY HOUSE</v>
      </c>
      <c r="AW4779" s="126" t="s">
        <v>8802</v>
      </c>
      <c r="AX4779" s="126" t="s">
        <v>8803</v>
      </c>
      <c r="AY4779" s="126" t="s">
        <v>8802</v>
      </c>
      <c r="AZ4779" s="126" t="s">
        <v>8803</v>
      </c>
      <c r="BA4779" s="126" t="str">
        <f t="shared" si="559"/>
        <v>RY8</v>
      </c>
    </row>
    <row r="4780" spans="48:53" hidden="1" x14ac:dyDescent="0.2">
      <c r="AV4780" s="115" t="str">
        <f t="shared" si="558"/>
        <v>RY8RUTLAND MEMORIAL HOSPITAL</v>
      </c>
      <c r="AW4780" s="126" t="s">
        <v>7399</v>
      </c>
      <c r="AX4780" s="126" t="s">
        <v>7400</v>
      </c>
      <c r="AY4780" s="126" t="s">
        <v>7399</v>
      </c>
      <c r="AZ4780" s="126" t="s">
        <v>7400</v>
      </c>
      <c r="BA4780" s="126" t="str">
        <f t="shared" si="559"/>
        <v>RY8</v>
      </c>
    </row>
    <row r="4781" spans="48:53" hidden="1" x14ac:dyDescent="0.2">
      <c r="AV4781" s="115" t="str">
        <f t="shared" si="558"/>
        <v>RY8RUTLAND OUT PATIENTS</v>
      </c>
      <c r="AW4781" s="126" t="s">
        <v>7506</v>
      </c>
      <c r="AX4781" s="126" t="s">
        <v>7507</v>
      </c>
      <c r="AY4781" s="126" t="s">
        <v>7506</v>
      </c>
      <c r="AZ4781" s="126" t="s">
        <v>7507</v>
      </c>
      <c r="BA4781" s="126" t="str">
        <f t="shared" si="559"/>
        <v>RY8</v>
      </c>
    </row>
    <row r="4782" spans="48:53" hidden="1" x14ac:dyDescent="0.2">
      <c r="AV4782" s="115" t="str">
        <f t="shared" si="558"/>
        <v>RY8ST LUKE'S HOSPITAL</v>
      </c>
      <c r="AW4782" s="126" t="s">
        <v>7402</v>
      </c>
      <c r="AX4782" s="126" t="s">
        <v>7403</v>
      </c>
      <c r="AY4782" s="126" t="s">
        <v>7402</v>
      </c>
      <c r="AZ4782" s="126" t="s">
        <v>7403</v>
      </c>
      <c r="BA4782" s="126" t="str">
        <f t="shared" si="559"/>
        <v>RY8</v>
      </c>
    </row>
    <row r="4783" spans="48:53" hidden="1" x14ac:dyDescent="0.2">
      <c r="AV4783" s="115" t="str">
        <f t="shared" si="558"/>
        <v>RY8ST MARY'S HOSPITAL</v>
      </c>
      <c r="AW4783" s="126" t="s">
        <v>7401</v>
      </c>
      <c r="AX4783" s="126" t="s">
        <v>1253</v>
      </c>
      <c r="AY4783" s="126" t="s">
        <v>7401</v>
      </c>
      <c r="AZ4783" s="126" t="s">
        <v>1253</v>
      </c>
      <c r="BA4783" s="126" t="str">
        <f t="shared" si="559"/>
        <v>RY8</v>
      </c>
    </row>
    <row r="4784" spans="48:53" hidden="1" x14ac:dyDescent="0.2">
      <c r="AV4784" s="115" t="str">
        <f t="shared" si="558"/>
        <v>RY8ST OSWALD'S</v>
      </c>
      <c r="AW4784" s="126" t="s">
        <v>7371</v>
      </c>
      <c r="AX4784" s="126" t="s">
        <v>7372</v>
      </c>
      <c r="AY4784" s="126" t="s">
        <v>7371</v>
      </c>
      <c r="AZ4784" s="126" t="s">
        <v>7372</v>
      </c>
      <c r="BA4784" s="126" t="str">
        <f t="shared" si="559"/>
        <v>RY8</v>
      </c>
    </row>
    <row r="4785" spans="48:53" hidden="1" x14ac:dyDescent="0.2">
      <c r="AV4785" s="115" t="str">
        <f t="shared" si="558"/>
        <v>RY8ST OSWALD'S COMMUNITY HOSPITAL</v>
      </c>
      <c r="AW4785" s="126" t="s">
        <v>7352</v>
      </c>
      <c r="AX4785" s="126" t="s">
        <v>7353</v>
      </c>
      <c r="AY4785" s="126" t="s">
        <v>7352</v>
      </c>
      <c r="AZ4785" s="126" t="s">
        <v>7353</v>
      </c>
      <c r="BA4785" s="126" t="str">
        <f t="shared" si="559"/>
        <v>RY8</v>
      </c>
    </row>
    <row r="4786" spans="48:53" hidden="1" x14ac:dyDescent="0.2">
      <c r="AV4786" s="115" t="str">
        <f t="shared" si="558"/>
        <v>RY8THE LIMES</v>
      </c>
      <c r="AW4786" s="126" t="s">
        <v>7453</v>
      </c>
      <c r="AX4786" s="126" t="s">
        <v>3613</v>
      </c>
      <c r="AY4786" s="126" t="s">
        <v>7453</v>
      </c>
      <c r="AZ4786" s="126" t="s">
        <v>3613</v>
      </c>
      <c r="BA4786" s="126" t="str">
        <f t="shared" si="559"/>
        <v>RY8</v>
      </c>
    </row>
    <row r="4787" spans="48:53" hidden="1" x14ac:dyDescent="0.2">
      <c r="AV4787" s="115" t="str">
        <f t="shared" si="558"/>
        <v>RY8THE MANOR STORE</v>
      </c>
      <c r="AW4787" s="126" t="s">
        <v>7369</v>
      </c>
      <c r="AX4787" s="126" t="s">
        <v>7370</v>
      </c>
      <c r="AY4787" s="126" t="s">
        <v>7369</v>
      </c>
      <c r="AZ4787" s="126" t="s">
        <v>7370</v>
      </c>
      <c r="BA4787" s="126" t="str">
        <f t="shared" si="559"/>
        <v>RY8</v>
      </c>
    </row>
    <row r="4788" spans="48:53" hidden="1" x14ac:dyDescent="0.2">
      <c r="AV4788" s="115" t="str">
        <f t="shared" si="558"/>
        <v>RY8THE POPLARS</v>
      </c>
      <c r="AW4788" s="126" t="s">
        <v>7368</v>
      </c>
      <c r="AX4788" s="126" t="s">
        <v>6792</v>
      </c>
      <c r="AY4788" s="126" t="s">
        <v>7368</v>
      </c>
      <c r="AZ4788" s="126" t="s">
        <v>6792</v>
      </c>
      <c r="BA4788" s="126" t="str">
        <f t="shared" si="559"/>
        <v>RY8</v>
      </c>
    </row>
    <row r="4789" spans="48:53" hidden="1" x14ac:dyDescent="0.2">
      <c r="AV4789" s="115" t="str">
        <f t="shared" si="558"/>
        <v>RY8THE SPINNEY</v>
      </c>
      <c r="AW4789" s="126" t="s">
        <v>7347</v>
      </c>
      <c r="AX4789" s="126" t="s">
        <v>7348</v>
      </c>
      <c r="AY4789" s="126" t="s">
        <v>7347</v>
      </c>
      <c r="AZ4789" s="126" t="s">
        <v>7348</v>
      </c>
      <c r="BA4789" s="126" t="str">
        <f t="shared" si="559"/>
        <v>RY8</v>
      </c>
    </row>
    <row r="4790" spans="48:53" hidden="1" x14ac:dyDescent="0.2">
      <c r="AV4790" s="115" t="str">
        <f t="shared" si="558"/>
        <v>RY8TRAUMA &amp; ORTHOPAEDICS - HMH</v>
      </c>
      <c r="AW4790" s="126" t="s">
        <v>7391</v>
      </c>
      <c r="AX4790" s="126" t="s">
        <v>7392</v>
      </c>
      <c r="AY4790" s="126" t="s">
        <v>7391</v>
      </c>
      <c r="AZ4790" s="126" t="s">
        <v>7392</v>
      </c>
      <c r="BA4790" s="126" t="str">
        <f t="shared" si="559"/>
        <v>RY8</v>
      </c>
    </row>
    <row r="4791" spans="48:53" hidden="1" x14ac:dyDescent="0.2">
      <c r="AV4791" s="115" t="str">
        <f t="shared" si="558"/>
        <v>RY8TRAUMA &amp; ORTHOPAEDICS - ILKESTON</v>
      </c>
      <c r="AW4791" s="126" t="s">
        <v>7447</v>
      </c>
      <c r="AX4791" s="126" t="s">
        <v>7448</v>
      </c>
      <c r="AY4791" s="126" t="s">
        <v>7447</v>
      </c>
      <c r="AZ4791" s="126" t="s">
        <v>7448</v>
      </c>
      <c r="BA4791" s="126" t="str">
        <f t="shared" si="559"/>
        <v>RY8</v>
      </c>
    </row>
    <row r="4792" spans="48:53" hidden="1" x14ac:dyDescent="0.2">
      <c r="AV4792" s="115" t="str">
        <f t="shared" si="558"/>
        <v>RY8UROLOGY</v>
      </c>
      <c r="AW4792" s="126" t="s">
        <v>7449</v>
      </c>
      <c r="AX4792" s="126" t="s">
        <v>7450</v>
      </c>
      <c r="AY4792" s="126" t="s">
        <v>7449</v>
      </c>
      <c r="AZ4792" s="126" t="s">
        <v>7450</v>
      </c>
      <c r="BA4792" s="126" t="str">
        <f t="shared" si="559"/>
        <v>RY8</v>
      </c>
    </row>
    <row r="4793" spans="48:53" hidden="1" x14ac:dyDescent="0.2">
      <c r="AV4793" s="115" t="str">
        <f t="shared" si="558"/>
        <v>RY8UROLOGY - LONG EATON</v>
      </c>
      <c r="AW4793" s="126" t="s">
        <v>7462</v>
      </c>
      <c r="AX4793" s="126" t="s">
        <v>7463</v>
      </c>
      <c r="AY4793" s="126" t="s">
        <v>7462</v>
      </c>
      <c r="AZ4793" s="126" t="s">
        <v>7463</v>
      </c>
      <c r="BA4793" s="126" t="str">
        <f t="shared" si="559"/>
        <v>RY8</v>
      </c>
    </row>
    <row r="4794" spans="48:53" hidden="1" x14ac:dyDescent="0.2">
      <c r="AV4794" s="115" t="str">
        <f t="shared" si="558"/>
        <v>RY8WALTON HOSPITAL</v>
      </c>
      <c r="AW4794" s="126" t="s">
        <v>7376</v>
      </c>
      <c r="AX4794" s="126" t="s">
        <v>1906</v>
      </c>
      <c r="AY4794" s="126" t="s">
        <v>7376</v>
      </c>
      <c r="AZ4794" s="126" t="s">
        <v>1906</v>
      </c>
      <c r="BA4794" s="126" t="str">
        <f t="shared" si="559"/>
        <v>RY8</v>
      </c>
    </row>
    <row r="4795" spans="48:53" hidden="1" x14ac:dyDescent="0.2">
      <c r="AV4795" s="115" t="str">
        <f t="shared" si="558"/>
        <v>RY8WHEATBRIDGE ROAD HEALTH VILLAGE</v>
      </c>
      <c r="AW4795" s="126" t="s">
        <v>8804</v>
      </c>
      <c r="AX4795" s="126" t="s">
        <v>8805</v>
      </c>
      <c r="AY4795" s="126" t="s">
        <v>8804</v>
      </c>
      <c r="AZ4795" s="126" t="s">
        <v>8805</v>
      </c>
      <c r="BA4795" s="126" t="str">
        <f t="shared" si="559"/>
        <v>RY8</v>
      </c>
    </row>
    <row r="4796" spans="48:53" hidden="1" x14ac:dyDescent="0.2">
      <c r="AV4796" s="115" t="str">
        <f t="shared" si="558"/>
        <v>RY8WHITWORTH CENTRE</v>
      </c>
      <c r="AW4796" s="126" t="s">
        <v>8806</v>
      </c>
      <c r="AX4796" s="126" t="s">
        <v>8807</v>
      </c>
      <c r="AY4796" s="126" t="s">
        <v>8806</v>
      </c>
      <c r="AZ4796" s="126" t="s">
        <v>8807</v>
      </c>
      <c r="BA4796" s="126" t="str">
        <f t="shared" si="559"/>
        <v>RY8</v>
      </c>
    </row>
    <row r="4797" spans="48:53" hidden="1" x14ac:dyDescent="0.2">
      <c r="AV4797" s="115" t="str">
        <f t="shared" si="558"/>
        <v>RY8WHITWORTH HOSPITAL</v>
      </c>
      <c r="AW4797" s="126" t="s">
        <v>7354</v>
      </c>
      <c r="AX4797" s="126" t="s">
        <v>7355</v>
      </c>
      <c r="AY4797" s="126" t="s">
        <v>7354</v>
      </c>
      <c r="AZ4797" s="126" t="s">
        <v>7355</v>
      </c>
      <c r="BA4797" s="126" t="str">
        <f t="shared" si="559"/>
        <v>RY8</v>
      </c>
    </row>
    <row r="4798" spans="48:53" hidden="1" x14ac:dyDescent="0.2">
      <c r="AV4798" s="115" t="str">
        <f t="shared" ref="AV4798:AV4861" si="560">CONCATENATE(LEFT(AW4798, 3),AX4798)</f>
        <v>RY9RICHMOND ROYAL HOSPITAL</v>
      </c>
      <c r="AW4798" s="126" t="s">
        <v>7515</v>
      </c>
      <c r="AX4798" s="126" t="s">
        <v>7516</v>
      </c>
      <c r="AY4798" s="126" t="s">
        <v>7515</v>
      </c>
      <c r="AZ4798" s="126" t="s">
        <v>7516</v>
      </c>
      <c r="BA4798" s="126" t="str">
        <f t="shared" ref="BA4798:BA4861" si="561">LEFT(AY4798,3)</f>
        <v>RY9</v>
      </c>
    </row>
    <row r="4799" spans="48:53" hidden="1" x14ac:dyDescent="0.2">
      <c r="AV4799" s="115" t="str">
        <f t="shared" si="560"/>
        <v>RY9TEDDINGTON MEMORIAL HOSPITAL</v>
      </c>
      <c r="AW4799" s="126" t="s">
        <v>7513</v>
      </c>
      <c r="AX4799" s="126" t="s">
        <v>7514</v>
      </c>
      <c r="AY4799" s="126" t="s">
        <v>7513</v>
      </c>
      <c r="AZ4799" s="126" t="s">
        <v>7514</v>
      </c>
      <c r="BA4799" s="126" t="str">
        <f t="shared" si="561"/>
        <v>RY9</v>
      </c>
    </row>
    <row r="4800" spans="48:53" hidden="1" x14ac:dyDescent="0.2">
      <c r="AV4800" s="115" t="str">
        <f t="shared" si="560"/>
        <v>RY9TEDDINGTON MEMORIAL HOSPITAL HRCH</v>
      </c>
      <c r="AW4800" s="126" t="s">
        <v>7517</v>
      </c>
      <c r="AX4800" s="126" t="s">
        <v>7518</v>
      </c>
      <c r="AY4800" s="126" t="s">
        <v>7517</v>
      </c>
      <c r="AZ4800" s="126" t="s">
        <v>7518</v>
      </c>
      <c r="BA4800" s="126" t="str">
        <f t="shared" si="561"/>
        <v>RY9</v>
      </c>
    </row>
    <row r="4801" spans="48:53" hidden="1" x14ac:dyDescent="0.2">
      <c r="AV4801" s="115" t="str">
        <f t="shared" si="560"/>
        <v>RYGABBEY VIEW</v>
      </c>
      <c r="AW4801" s="126" t="s">
        <v>7555</v>
      </c>
      <c r="AX4801" s="126" t="s">
        <v>3698</v>
      </c>
      <c r="AY4801" s="126" t="s">
        <v>7555</v>
      </c>
      <c r="AZ4801" s="126" t="s">
        <v>3698</v>
      </c>
      <c r="BA4801" s="126" t="str">
        <f t="shared" si="561"/>
        <v>RYG</v>
      </c>
    </row>
    <row r="4802" spans="48:53" hidden="1" x14ac:dyDescent="0.2">
      <c r="AV4802" s="115" t="str">
        <f t="shared" si="560"/>
        <v>RYGADOLESCENT UNIT</v>
      </c>
      <c r="AW4802" s="126" t="s">
        <v>7545</v>
      </c>
      <c r="AX4802" s="126" t="s">
        <v>1733</v>
      </c>
      <c r="AY4802" s="126" t="s">
        <v>7545</v>
      </c>
      <c r="AZ4802" s="126" t="s">
        <v>1733</v>
      </c>
      <c r="BA4802" s="126" t="str">
        <f t="shared" si="561"/>
        <v>RYG</v>
      </c>
    </row>
    <row r="4803" spans="48:53" hidden="1" x14ac:dyDescent="0.2">
      <c r="AV4803" s="115" t="str">
        <f t="shared" si="560"/>
        <v>RYGASPEN CENTRE</v>
      </c>
      <c r="AW4803" s="126" t="s">
        <v>8563</v>
      </c>
      <c r="AX4803" s="126" t="s">
        <v>8564</v>
      </c>
      <c r="AY4803" s="126" t="s">
        <v>8563</v>
      </c>
      <c r="AZ4803" s="126" t="s">
        <v>8564</v>
      </c>
      <c r="BA4803" s="126" t="str">
        <f t="shared" si="561"/>
        <v>RYG</v>
      </c>
    </row>
    <row r="4804" spans="48:53" hidden="1" x14ac:dyDescent="0.2">
      <c r="AV4804" s="115" t="str">
        <f t="shared" si="560"/>
        <v>RYGBROOKLANDS HOSPITAL</v>
      </c>
      <c r="AW4804" s="126" t="s">
        <v>7546</v>
      </c>
      <c r="AX4804" s="126" t="s">
        <v>7547</v>
      </c>
      <c r="AY4804" s="126" t="s">
        <v>7546</v>
      </c>
      <c r="AZ4804" s="126" t="s">
        <v>7547</v>
      </c>
      <c r="BA4804" s="126" t="str">
        <f t="shared" si="561"/>
        <v>RYG</v>
      </c>
    </row>
    <row r="4805" spans="48:53" hidden="1" x14ac:dyDescent="0.2">
      <c r="AV4805" s="115" t="str">
        <f t="shared" si="560"/>
        <v>RYGCANLEY HEALTH VISITORS BASE</v>
      </c>
      <c r="AW4805" s="126" t="s">
        <v>7556</v>
      </c>
      <c r="AX4805" s="126" t="s">
        <v>7557</v>
      </c>
      <c r="AY4805" s="126" t="s">
        <v>7556</v>
      </c>
      <c r="AZ4805" s="126" t="s">
        <v>7557</v>
      </c>
      <c r="BA4805" s="126" t="str">
        <f t="shared" si="561"/>
        <v>RYG</v>
      </c>
    </row>
    <row r="4806" spans="48:53" hidden="1" x14ac:dyDescent="0.2">
      <c r="AV4806" s="115" t="str">
        <f t="shared" si="560"/>
        <v>RYGCOV &amp; WARK PSYCHOLOGY SUITE</v>
      </c>
      <c r="AW4806" s="126" t="s">
        <v>7548</v>
      </c>
      <c r="AX4806" s="126" t="s">
        <v>7549</v>
      </c>
      <c r="AY4806" s="126" t="s">
        <v>7548</v>
      </c>
      <c r="AZ4806" s="126" t="s">
        <v>7549</v>
      </c>
      <c r="BA4806" s="126" t="str">
        <f t="shared" si="561"/>
        <v>RYG</v>
      </c>
    </row>
    <row r="4807" spans="48:53" hidden="1" x14ac:dyDescent="0.2">
      <c r="AV4807" s="115" t="str">
        <f t="shared" si="560"/>
        <v>RYGELLYS EXTRA ACRE</v>
      </c>
      <c r="AW4807" s="126" t="s">
        <v>7564</v>
      </c>
      <c r="AX4807" s="126" t="s">
        <v>7565</v>
      </c>
      <c r="AY4807" s="126" t="s">
        <v>7564</v>
      </c>
      <c r="AZ4807" s="126" t="s">
        <v>7565</v>
      </c>
      <c r="BA4807" s="126" t="str">
        <f t="shared" si="561"/>
        <v>RYG</v>
      </c>
    </row>
    <row r="4808" spans="48:53" hidden="1" x14ac:dyDescent="0.2">
      <c r="AV4808" s="115" t="str">
        <f t="shared" si="560"/>
        <v>RYGGULSON HOSPITAL</v>
      </c>
      <c r="AW4808" s="126" t="s">
        <v>7533</v>
      </c>
      <c r="AX4808" s="126" t="s">
        <v>7534</v>
      </c>
      <c r="AY4808" s="126" t="s">
        <v>7533</v>
      </c>
      <c r="AZ4808" s="126" t="s">
        <v>7534</v>
      </c>
      <c r="BA4808" s="126" t="str">
        <f t="shared" si="561"/>
        <v>RYG</v>
      </c>
    </row>
    <row r="4809" spans="48:53" hidden="1" x14ac:dyDescent="0.2">
      <c r="AV4809" s="115" t="str">
        <f t="shared" si="560"/>
        <v>RYGHAWTHORN &amp; MAPLE DAY (EMI UNIT)</v>
      </c>
      <c r="AW4809" s="126" t="s">
        <v>7522</v>
      </c>
      <c r="AX4809" s="126" t="s">
        <v>7523</v>
      </c>
      <c r="AY4809" s="126" t="s">
        <v>7522</v>
      </c>
      <c r="AZ4809" s="126" t="s">
        <v>7523</v>
      </c>
      <c r="BA4809" s="126" t="str">
        <f t="shared" si="561"/>
        <v>RYG</v>
      </c>
    </row>
    <row r="4810" spans="48:53" hidden="1" x14ac:dyDescent="0.2">
      <c r="AV4810" s="115" t="str">
        <f t="shared" si="560"/>
        <v>RYGIRONMONGER ROW</v>
      </c>
      <c r="AW4810" s="126" t="s">
        <v>7535</v>
      </c>
      <c r="AX4810" s="126" t="s">
        <v>7536</v>
      </c>
      <c r="AY4810" s="126" t="s">
        <v>7535</v>
      </c>
      <c r="AZ4810" s="126" t="s">
        <v>7536</v>
      </c>
      <c r="BA4810" s="126" t="str">
        <f t="shared" si="561"/>
        <v>RYG</v>
      </c>
    </row>
    <row r="4811" spans="48:53" hidden="1" x14ac:dyDescent="0.2">
      <c r="AV4811" s="115" t="str">
        <f t="shared" si="560"/>
        <v>RYGLOXLEY BUILDING</v>
      </c>
      <c r="AW4811" s="126" t="s">
        <v>7543</v>
      </c>
      <c r="AX4811" s="126" t="s">
        <v>7544</v>
      </c>
      <c r="AY4811" s="126" t="s">
        <v>7543</v>
      </c>
      <c r="AZ4811" s="126" t="s">
        <v>7544</v>
      </c>
      <c r="BA4811" s="126" t="str">
        <f t="shared" si="561"/>
        <v>RYG</v>
      </c>
    </row>
    <row r="4812" spans="48:53" hidden="1" x14ac:dyDescent="0.2">
      <c r="AV4812" s="115" t="str">
        <f t="shared" si="560"/>
        <v>RYGMAPLEWOOD</v>
      </c>
      <c r="AW4812" s="126" t="s">
        <v>7560</v>
      </c>
      <c r="AX4812" s="126" t="s">
        <v>7561</v>
      </c>
      <c r="AY4812" s="126" t="s">
        <v>7560</v>
      </c>
      <c r="AZ4812" s="126" t="s">
        <v>7561</v>
      </c>
      <c r="BA4812" s="126" t="str">
        <f t="shared" si="561"/>
        <v>RYG</v>
      </c>
    </row>
    <row r="4813" spans="48:53" hidden="1" x14ac:dyDescent="0.2">
      <c r="AV4813" s="115" t="str">
        <f t="shared" si="560"/>
        <v>RYGNEWFIELD ANNEXE</v>
      </c>
      <c r="AW4813" s="126" t="s">
        <v>7558</v>
      </c>
      <c r="AX4813" s="126" t="s">
        <v>7559</v>
      </c>
      <c r="AY4813" s="126" t="s">
        <v>7558</v>
      </c>
      <c r="AZ4813" s="126" t="s">
        <v>7559</v>
      </c>
      <c r="BA4813" s="126" t="str">
        <f t="shared" si="561"/>
        <v>RYG</v>
      </c>
    </row>
    <row r="4814" spans="48:53" hidden="1" x14ac:dyDescent="0.2">
      <c r="AV4814" s="115" t="str">
        <f t="shared" si="560"/>
        <v>RYGPAYBODY BUILDING</v>
      </c>
      <c r="AW4814" s="126" t="s">
        <v>7568</v>
      </c>
      <c r="AX4814" s="126" t="s">
        <v>7569</v>
      </c>
      <c r="AY4814" s="126" t="s">
        <v>7568</v>
      </c>
      <c r="AZ4814" s="126" t="s">
        <v>7569</v>
      </c>
      <c r="BA4814" s="126" t="str">
        <f t="shared" si="561"/>
        <v>RYG</v>
      </c>
    </row>
    <row r="4815" spans="48:53" hidden="1" x14ac:dyDescent="0.2">
      <c r="AV4815" s="115" t="str">
        <f t="shared" si="560"/>
        <v>RYGRESIDENTIAL HOME</v>
      </c>
      <c r="AW4815" s="126" t="s">
        <v>7527</v>
      </c>
      <c r="AX4815" s="126" t="s">
        <v>7528</v>
      </c>
      <c r="AY4815" s="126" t="s">
        <v>7527</v>
      </c>
      <c r="AZ4815" s="126" t="s">
        <v>7528</v>
      </c>
      <c r="BA4815" s="126" t="str">
        <f t="shared" si="561"/>
        <v>RYG</v>
      </c>
    </row>
    <row r="4816" spans="48:53" hidden="1" x14ac:dyDescent="0.2">
      <c r="AV4816" s="115" t="str">
        <f t="shared" si="560"/>
        <v>RYGST MICHAEL'S</v>
      </c>
      <c r="AW4816" s="126" t="s">
        <v>7539</v>
      </c>
      <c r="AX4816" s="126" t="s">
        <v>7540</v>
      </c>
      <c r="AY4816" s="126" t="s">
        <v>7539</v>
      </c>
      <c r="AZ4816" s="126" t="s">
        <v>7540</v>
      </c>
      <c r="BA4816" s="126" t="str">
        <f t="shared" si="561"/>
        <v>RYG</v>
      </c>
    </row>
    <row r="4817" spans="48:53" hidden="1" x14ac:dyDescent="0.2">
      <c r="AV4817" s="115" t="str">
        <f t="shared" si="560"/>
        <v>RYGSWANSWELL POINT</v>
      </c>
      <c r="AW4817" s="126" t="s">
        <v>7531</v>
      </c>
      <c r="AX4817" s="126" t="s">
        <v>7532</v>
      </c>
      <c r="AY4817" s="126" t="s">
        <v>7531</v>
      </c>
      <c r="AZ4817" s="126" t="s">
        <v>7532</v>
      </c>
      <c r="BA4817" s="126" t="str">
        <f t="shared" si="561"/>
        <v>RYG</v>
      </c>
    </row>
    <row r="4818" spans="48:53" hidden="1" x14ac:dyDescent="0.2">
      <c r="AV4818" s="115" t="str">
        <f t="shared" si="560"/>
        <v>RYGTHE BIRCHES</v>
      </c>
      <c r="AW4818" s="126" t="s">
        <v>7537</v>
      </c>
      <c r="AX4818" s="126" t="s">
        <v>7538</v>
      </c>
      <c r="AY4818" s="126" t="s">
        <v>7537</v>
      </c>
      <c r="AZ4818" s="126" t="s">
        <v>7538</v>
      </c>
      <c r="BA4818" s="126" t="str">
        <f t="shared" si="561"/>
        <v>RYG</v>
      </c>
    </row>
    <row r="4819" spans="48:53" hidden="1" x14ac:dyDescent="0.2">
      <c r="AV4819" s="115" t="str">
        <f t="shared" si="560"/>
        <v>RYGTHE BIRCHES</v>
      </c>
      <c r="AW4819" s="126" t="s">
        <v>7554</v>
      </c>
      <c r="AX4819" s="126" t="s">
        <v>7538</v>
      </c>
      <c r="AY4819" s="126" t="s">
        <v>7554</v>
      </c>
      <c r="AZ4819" s="126" t="s">
        <v>7538</v>
      </c>
      <c r="BA4819" s="126" t="str">
        <f t="shared" si="561"/>
        <v>RYG</v>
      </c>
    </row>
    <row r="4820" spans="48:53" hidden="1" x14ac:dyDescent="0.2">
      <c r="AV4820" s="115" t="str">
        <f t="shared" si="560"/>
        <v>RYGTHE CALUDON CENTRE, COVENTRY</v>
      </c>
      <c r="AW4820" s="126" t="s">
        <v>8241</v>
      </c>
      <c r="AX4820" s="126" t="s">
        <v>8242</v>
      </c>
      <c r="AY4820" s="126" t="s">
        <v>8241</v>
      </c>
      <c r="AZ4820" s="126" t="s">
        <v>8242</v>
      </c>
      <c r="BA4820" s="126" t="str">
        <f t="shared" si="561"/>
        <v>RYG</v>
      </c>
    </row>
    <row r="4821" spans="48:53" hidden="1" x14ac:dyDescent="0.2">
      <c r="AV4821" s="115" t="str">
        <f t="shared" si="560"/>
        <v>RYGTHE CEDARS</v>
      </c>
      <c r="AW4821" s="126" t="s">
        <v>7521</v>
      </c>
      <c r="AX4821" s="126" t="s">
        <v>1701</v>
      </c>
      <c r="AY4821" s="126" t="s">
        <v>7521</v>
      </c>
      <c r="AZ4821" s="126" t="s">
        <v>1701</v>
      </c>
      <c r="BA4821" s="126" t="str">
        <f t="shared" si="561"/>
        <v>RYG</v>
      </c>
    </row>
    <row r="4822" spans="48:53" hidden="1" x14ac:dyDescent="0.2">
      <c r="AV4822" s="115" t="str">
        <f t="shared" si="560"/>
        <v>RYGTHE LOFT</v>
      </c>
      <c r="AW4822" s="126" t="s">
        <v>7524</v>
      </c>
      <c r="AX4822" s="126" t="s">
        <v>7525</v>
      </c>
      <c r="AY4822" s="126" t="s">
        <v>7524</v>
      </c>
      <c r="AZ4822" s="126" t="s">
        <v>7525</v>
      </c>
      <c r="BA4822" s="126" t="str">
        <f t="shared" si="561"/>
        <v>RYG</v>
      </c>
    </row>
    <row r="4823" spans="48:53" hidden="1" x14ac:dyDescent="0.2">
      <c r="AV4823" s="115" t="str">
        <f t="shared" si="560"/>
        <v>RYGTHE MANOR HOSPITAL</v>
      </c>
      <c r="AW4823" s="126" t="s">
        <v>7519</v>
      </c>
      <c r="AX4823" s="126" t="s">
        <v>7520</v>
      </c>
      <c r="AY4823" s="126" t="s">
        <v>7519</v>
      </c>
      <c r="AZ4823" s="126" t="s">
        <v>7520</v>
      </c>
      <c r="BA4823" s="126" t="str">
        <f t="shared" si="561"/>
        <v>RYG</v>
      </c>
    </row>
    <row r="4824" spans="48:53" hidden="1" x14ac:dyDescent="0.2">
      <c r="AV4824" s="115" t="str">
        <f t="shared" si="560"/>
        <v>RYGTHE PARK PALING</v>
      </c>
      <c r="AW4824" s="126" t="s">
        <v>7550</v>
      </c>
      <c r="AX4824" s="126" t="s">
        <v>7551</v>
      </c>
      <c r="AY4824" s="126" t="s">
        <v>7550</v>
      </c>
      <c r="AZ4824" s="126" t="s">
        <v>7551</v>
      </c>
      <c r="BA4824" s="126" t="str">
        <f t="shared" si="561"/>
        <v>RYG</v>
      </c>
    </row>
    <row r="4825" spans="48:53" hidden="1" x14ac:dyDescent="0.2">
      <c r="AV4825" s="115" t="str">
        <f t="shared" si="560"/>
        <v>RYGTHE PARK PALING CARE HOME</v>
      </c>
      <c r="AW4825" s="126" t="s">
        <v>7566</v>
      </c>
      <c r="AX4825" s="126" t="s">
        <v>7567</v>
      </c>
      <c r="AY4825" s="126" t="s">
        <v>7566</v>
      </c>
      <c r="AZ4825" s="126" t="s">
        <v>7567</v>
      </c>
      <c r="BA4825" s="126" t="str">
        <f t="shared" si="561"/>
        <v>RYG</v>
      </c>
    </row>
    <row r="4826" spans="48:53" hidden="1" x14ac:dyDescent="0.2">
      <c r="AV4826" s="115" t="str">
        <f t="shared" si="560"/>
        <v>RYGTHE RAILINGS</v>
      </c>
      <c r="AW4826" s="126" t="s">
        <v>7552</v>
      </c>
      <c r="AX4826" s="126" t="s">
        <v>7553</v>
      </c>
      <c r="AY4826" s="126" t="s">
        <v>7552</v>
      </c>
      <c r="AZ4826" s="126" t="s">
        <v>7553</v>
      </c>
      <c r="BA4826" s="126" t="str">
        <f t="shared" si="561"/>
        <v>RYG</v>
      </c>
    </row>
    <row r="4827" spans="48:53" hidden="1" x14ac:dyDescent="0.2">
      <c r="AV4827" s="115" t="str">
        <f t="shared" si="560"/>
        <v>RYGTHE WILLOWS</v>
      </c>
      <c r="AW4827" s="126" t="s">
        <v>7526</v>
      </c>
      <c r="AX4827" s="126" t="s">
        <v>3497</v>
      </c>
      <c r="AY4827" s="126" t="s">
        <v>7526</v>
      </c>
      <c r="AZ4827" s="126" t="s">
        <v>3497</v>
      </c>
      <c r="BA4827" s="126" t="str">
        <f t="shared" si="561"/>
        <v>RYG</v>
      </c>
    </row>
    <row r="4828" spans="48:53" hidden="1" x14ac:dyDescent="0.2">
      <c r="AV4828" s="115" t="str">
        <f t="shared" si="560"/>
        <v>RYGWALL HILL CARE HOME</v>
      </c>
      <c r="AW4828" s="126" t="s">
        <v>7562</v>
      </c>
      <c r="AX4828" s="126" t="s">
        <v>7563</v>
      </c>
      <c r="AY4828" s="126" t="s">
        <v>7562</v>
      </c>
      <c r="AZ4828" s="126" t="s">
        <v>7563</v>
      </c>
      <c r="BA4828" s="126" t="str">
        <f t="shared" si="561"/>
        <v>RYG</v>
      </c>
    </row>
    <row r="4829" spans="48:53" hidden="1" x14ac:dyDescent="0.2">
      <c r="AV4829" s="115" t="str">
        <f t="shared" si="560"/>
        <v>RYGWARWICK MHRC</v>
      </c>
      <c r="AW4829" s="126" t="s">
        <v>7541</v>
      </c>
      <c r="AX4829" s="126" t="s">
        <v>7542</v>
      </c>
      <c r="AY4829" s="126" t="s">
        <v>7541</v>
      </c>
      <c r="AZ4829" s="126" t="s">
        <v>7542</v>
      </c>
      <c r="BA4829" s="126" t="str">
        <f t="shared" si="561"/>
        <v>RYG</v>
      </c>
    </row>
    <row r="4830" spans="48:53" hidden="1" x14ac:dyDescent="0.2">
      <c r="AV4830" s="115" t="str">
        <f t="shared" si="560"/>
        <v>RYGWINDMILL POINT</v>
      </c>
      <c r="AW4830" s="126" t="s">
        <v>7529</v>
      </c>
      <c r="AX4830" s="126" t="s">
        <v>7530</v>
      </c>
      <c r="AY4830" s="126" t="s">
        <v>7529</v>
      </c>
      <c r="AZ4830" s="126" t="s">
        <v>7530</v>
      </c>
      <c r="BA4830" s="126" t="str">
        <f t="shared" si="561"/>
        <v>RYG</v>
      </c>
    </row>
    <row r="4831" spans="48:53" hidden="1" x14ac:dyDescent="0.2">
      <c r="AV4831" s="115" t="str">
        <f t="shared" si="560"/>
        <v>RYJCHARING CROSS HOSPITAL - RYJ02</v>
      </c>
      <c r="AW4831" s="126" t="s">
        <v>331</v>
      </c>
      <c r="AX4831" s="126" t="s">
        <v>10791</v>
      </c>
      <c r="AY4831" s="126" t="s">
        <v>331</v>
      </c>
      <c r="AZ4831" s="126" t="s">
        <v>7723</v>
      </c>
      <c r="BA4831" s="126" t="str">
        <f t="shared" si="561"/>
        <v>RYJ</v>
      </c>
    </row>
    <row r="4832" spans="48:53" hidden="1" x14ac:dyDescent="0.2">
      <c r="AV4832" s="115" t="str">
        <f t="shared" si="560"/>
        <v>RYJHAMMERSMITH HOSPITAL - RYJ03</v>
      </c>
      <c r="AW4832" s="126" t="s">
        <v>984</v>
      </c>
      <c r="AX4832" s="126" t="s">
        <v>10792</v>
      </c>
      <c r="AY4832" s="126" t="s">
        <v>984</v>
      </c>
      <c r="AZ4832" s="126" t="s">
        <v>9843</v>
      </c>
      <c r="BA4832" s="126" t="str">
        <f t="shared" si="561"/>
        <v>RYJ</v>
      </c>
    </row>
    <row r="4833" spans="48:53" hidden="1" x14ac:dyDescent="0.2">
      <c r="AV4833" s="115" t="str">
        <f t="shared" si="560"/>
        <v>RYJQUEEN CHARLOTTE'S HOSPITAL - RYJ04</v>
      </c>
      <c r="AW4833" s="126" t="s">
        <v>985</v>
      </c>
      <c r="AX4833" s="126" t="s">
        <v>10793</v>
      </c>
      <c r="AY4833" s="126" t="s">
        <v>985</v>
      </c>
      <c r="AZ4833" s="126" t="s">
        <v>9844</v>
      </c>
      <c r="BA4833" s="126" t="str">
        <f t="shared" si="561"/>
        <v>RYJ</v>
      </c>
    </row>
    <row r="4834" spans="48:53" hidden="1" x14ac:dyDescent="0.2">
      <c r="AV4834" s="115" t="str">
        <f t="shared" si="560"/>
        <v>RYJST MARY'S HOSPITAL (HQ) - RYJ01</v>
      </c>
      <c r="AW4834" s="126" t="s">
        <v>986</v>
      </c>
      <c r="AX4834" s="126" t="s">
        <v>10794</v>
      </c>
      <c r="AY4834" s="126" t="s">
        <v>986</v>
      </c>
      <c r="AZ4834" s="126" t="s">
        <v>9845</v>
      </c>
      <c r="BA4834" s="126" t="str">
        <f t="shared" si="561"/>
        <v>RYJ</v>
      </c>
    </row>
    <row r="4835" spans="48:53" hidden="1" x14ac:dyDescent="0.2">
      <c r="AV4835" s="115" t="str">
        <f t="shared" si="560"/>
        <v>RYJWESTERN EYE HOSPITAL - RYJ07</v>
      </c>
      <c r="AW4835" s="126" t="s">
        <v>987</v>
      </c>
      <c r="AX4835" s="126" t="s">
        <v>10795</v>
      </c>
      <c r="AY4835" s="126" t="s">
        <v>987</v>
      </c>
      <c r="AZ4835" s="126" t="s">
        <v>9846</v>
      </c>
      <c r="BA4835" s="126" t="str">
        <f t="shared" si="561"/>
        <v>RYJ</v>
      </c>
    </row>
    <row r="4836" spans="48:53" hidden="1" x14ac:dyDescent="0.2">
      <c r="AV4836" s="115" t="str">
        <f t="shared" si="560"/>
        <v>RYKANCHOR MEADOW</v>
      </c>
      <c r="AW4836" s="126" t="s">
        <v>7578</v>
      </c>
      <c r="AX4836" s="126" t="s">
        <v>7579</v>
      </c>
      <c r="AY4836" s="126" t="s">
        <v>7578</v>
      </c>
      <c r="AZ4836" s="126" t="s">
        <v>7579</v>
      </c>
      <c r="BA4836" s="126" t="str">
        <f t="shared" si="561"/>
        <v>RYK</v>
      </c>
    </row>
    <row r="4837" spans="48:53" hidden="1" x14ac:dyDescent="0.2">
      <c r="AV4837" s="115" t="str">
        <f t="shared" si="560"/>
        <v>RYKBLOXWICH HOSPITAL (MENTAL ILLNESS)</v>
      </c>
      <c r="AW4837" s="126" t="s">
        <v>7570</v>
      </c>
      <c r="AX4837" s="126" t="s">
        <v>7571</v>
      </c>
      <c r="AY4837" s="126" t="s">
        <v>7570</v>
      </c>
      <c r="AZ4837" s="126" t="s">
        <v>7571</v>
      </c>
      <c r="BA4837" s="126" t="str">
        <f t="shared" si="561"/>
        <v>RYK</v>
      </c>
    </row>
    <row r="4838" spans="48:53" hidden="1" x14ac:dyDescent="0.2">
      <c r="AV4838" s="115" t="str">
        <f t="shared" si="560"/>
        <v>RYKBLOXWICH HOSPITAL 1</v>
      </c>
      <c r="AW4838" s="126" t="s">
        <v>7593</v>
      </c>
      <c r="AX4838" s="126" t="s">
        <v>7594</v>
      </c>
      <c r="AY4838" s="126" t="s">
        <v>7593</v>
      </c>
      <c r="AZ4838" s="126" t="s">
        <v>7594</v>
      </c>
      <c r="BA4838" s="126" t="str">
        <f t="shared" si="561"/>
        <v>RYK</v>
      </c>
    </row>
    <row r="4839" spans="48:53" hidden="1" x14ac:dyDescent="0.2">
      <c r="AV4839" s="115" t="str">
        <f t="shared" si="560"/>
        <v>RYKBLOXWICH HOSPITAL 2</v>
      </c>
      <c r="AW4839" s="126" t="s">
        <v>7595</v>
      </c>
      <c r="AX4839" s="126" t="s">
        <v>7596</v>
      </c>
      <c r="AY4839" s="126" t="s">
        <v>7595</v>
      </c>
      <c r="AZ4839" s="126" t="s">
        <v>7596</v>
      </c>
      <c r="BA4839" s="126" t="str">
        <f t="shared" si="561"/>
        <v>RYK</v>
      </c>
    </row>
    <row r="4840" spans="48:53" hidden="1" x14ac:dyDescent="0.2">
      <c r="AV4840" s="115" t="str">
        <f t="shared" si="560"/>
        <v>RYKBLOXWICH HOSPITAL 3</v>
      </c>
      <c r="AW4840" s="126" t="s">
        <v>7597</v>
      </c>
      <c r="AX4840" s="126" t="s">
        <v>7598</v>
      </c>
      <c r="AY4840" s="126" t="s">
        <v>7597</v>
      </c>
      <c r="AZ4840" s="126" t="s">
        <v>7598</v>
      </c>
      <c r="BA4840" s="126" t="str">
        <f t="shared" si="561"/>
        <v>RYK</v>
      </c>
    </row>
    <row r="4841" spans="48:53" hidden="1" x14ac:dyDescent="0.2">
      <c r="AV4841" s="115" t="str">
        <f t="shared" si="560"/>
        <v>RYKBLOXWICH HOSPITAL 4</v>
      </c>
      <c r="AW4841" s="126" t="s">
        <v>7631</v>
      </c>
      <c r="AX4841" s="126" t="s">
        <v>7632</v>
      </c>
      <c r="AY4841" s="126" t="s">
        <v>7631</v>
      </c>
      <c r="AZ4841" s="126" t="s">
        <v>7632</v>
      </c>
      <c r="BA4841" s="126" t="str">
        <f t="shared" si="561"/>
        <v>RYK</v>
      </c>
    </row>
    <row r="4842" spans="48:53" hidden="1" x14ac:dyDescent="0.2">
      <c r="AV4842" s="115" t="str">
        <f t="shared" si="560"/>
        <v>RYKBUSHEY FIELDS HOSPITAL</v>
      </c>
      <c r="AW4842" s="126" t="s">
        <v>7590</v>
      </c>
      <c r="AX4842" s="126" t="s">
        <v>7591</v>
      </c>
      <c r="AY4842" s="126" t="s">
        <v>7590</v>
      </c>
      <c r="AZ4842" s="126" t="s">
        <v>7591</v>
      </c>
      <c r="BA4842" s="126" t="str">
        <f t="shared" si="561"/>
        <v>RYK</v>
      </c>
    </row>
    <row r="4843" spans="48:53" hidden="1" x14ac:dyDescent="0.2">
      <c r="AV4843" s="115" t="str">
        <f t="shared" si="560"/>
        <v>RYKBUSHEY FIELDS HOSPITAL 1</v>
      </c>
      <c r="AW4843" s="126" t="s">
        <v>7605</v>
      </c>
      <c r="AX4843" s="126" t="s">
        <v>7606</v>
      </c>
      <c r="AY4843" s="126" t="s">
        <v>7605</v>
      </c>
      <c r="AZ4843" s="126" t="s">
        <v>7606</v>
      </c>
      <c r="BA4843" s="126" t="str">
        <f t="shared" si="561"/>
        <v>RYK</v>
      </c>
    </row>
    <row r="4844" spans="48:53" hidden="1" x14ac:dyDescent="0.2">
      <c r="AV4844" s="115" t="str">
        <f t="shared" si="560"/>
        <v>RYKBUSHEY FIELDS HOSPITAL 10</v>
      </c>
      <c r="AW4844" s="126" t="s">
        <v>7623</v>
      </c>
      <c r="AX4844" s="126" t="s">
        <v>7624</v>
      </c>
      <c r="AY4844" s="126" t="s">
        <v>7623</v>
      </c>
      <c r="AZ4844" s="126" t="s">
        <v>7624</v>
      </c>
      <c r="BA4844" s="126" t="str">
        <f t="shared" si="561"/>
        <v>RYK</v>
      </c>
    </row>
    <row r="4845" spans="48:53" hidden="1" x14ac:dyDescent="0.2">
      <c r="AV4845" s="115" t="str">
        <f t="shared" si="560"/>
        <v>RYKBUSHEY FIELDS HOSPITAL 11</v>
      </c>
      <c r="AW4845" s="126" t="s">
        <v>7625</v>
      </c>
      <c r="AX4845" s="126" t="s">
        <v>7626</v>
      </c>
      <c r="AY4845" s="126" t="s">
        <v>7625</v>
      </c>
      <c r="AZ4845" s="126" t="s">
        <v>7626</v>
      </c>
      <c r="BA4845" s="126" t="str">
        <f t="shared" si="561"/>
        <v>RYK</v>
      </c>
    </row>
    <row r="4846" spans="48:53" hidden="1" x14ac:dyDescent="0.2">
      <c r="AV4846" s="115" t="str">
        <f t="shared" si="560"/>
        <v>RYKBUSHEY FIELDS HOSPITAL 12</v>
      </c>
      <c r="AW4846" s="126" t="s">
        <v>7627</v>
      </c>
      <c r="AX4846" s="126" t="s">
        <v>7628</v>
      </c>
      <c r="AY4846" s="126" t="s">
        <v>7627</v>
      </c>
      <c r="AZ4846" s="126" t="s">
        <v>7628</v>
      </c>
      <c r="BA4846" s="126" t="str">
        <f t="shared" si="561"/>
        <v>RYK</v>
      </c>
    </row>
    <row r="4847" spans="48:53" hidden="1" x14ac:dyDescent="0.2">
      <c r="AV4847" s="115" t="str">
        <f t="shared" si="560"/>
        <v>RYKBUSHEY FIELDS HOSPITAL 13</v>
      </c>
      <c r="AW4847" s="126" t="s">
        <v>7633</v>
      </c>
      <c r="AX4847" s="126" t="s">
        <v>7634</v>
      </c>
      <c r="AY4847" s="126" t="s">
        <v>7633</v>
      </c>
      <c r="AZ4847" s="126" t="s">
        <v>7634</v>
      </c>
      <c r="BA4847" s="126" t="str">
        <f t="shared" si="561"/>
        <v>RYK</v>
      </c>
    </row>
    <row r="4848" spans="48:53" hidden="1" x14ac:dyDescent="0.2">
      <c r="AV4848" s="115" t="str">
        <f t="shared" si="560"/>
        <v>RYKBUSHEY FIELDS HOSPITAL 13</v>
      </c>
      <c r="AW4848" s="126" t="s">
        <v>7643</v>
      </c>
      <c r="AX4848" s="126" t="s">
        <v>7634</v>
      </c>
      <c r="AY4848" s="126" t="s">
        <v>7643</v>
      </c>
      <c r="AZ4848" s="126" t="s">
        <v>7634</v>
      </c>
      <c r="BA4848" s="126" t="str">
        <f t="shared" si="561"/>
        <v>RYK</v>
      </c>
    </row>
    <row r="4849" spans="48:53" hidden="1" x14ac:dyDescent="0.2">
      <c r="AV4849" s="115" t="str">
        <f t="shared" si="560"/>
        <v>RYKBUSHEY FIELDS HOSPITAL 14</v>
      </c>
      <c r="AW4849" s="126" t="s">
        <v>7635</v>
      </c>
      <c r="AX4849" s="126" t="s">
        <v>7636</v>
      </c>
      <c r="AY4849" s="126" t="s">
        <v>7635</v>
      </c>
      <c r="AZ4849" s="126" t="s">
        <v>7636</v>
      </c>
      <c r="BA4849" s="126" t="str">
        <f t="shared" si="561"/>
        <v>RYK</v>
      </c>
    </row>
    <row r="4850" spans="48:53" hidden="1" x14ac:dyDescent="0.2">
      <c r="AV4850" s="115" t="str">
        <f t="shared" si="560"/>
        <v>RYKBUSHEY FIELDS HOSPITAL 14</v>
      </c>
      <c r="AW4850" s="126" t="s">
        <v>7644</v>
      </c>
      <c r="AX4850" s="126" t="s">
        <v>7636</v>
      </c>
      <c r="AY4850" s="126" t="s">
        <v>7644</v>
      </c>
      <c r="AZ4850" s="126" t="s">
        <v>7636</v>
      </c>
      <c r="BA4850" s="126" t="str">
        <f t="shared" si="561"/>
        <v>RYK</v>
      </c>
    </row>
    <row r="4851" spans="48:53" hidden="1" x14ac:dyDescent="0.2">
      <c r="AV4851" s="115" t="str">
        <f t="shared" si="560"/>
        <v>RYKBUSHEY FIELDS HOSPITAL 2</v>
      </c>
      <c r="AW4851" s="126" t="s">
        <v>7607</v>
      </c>
      <c r="AX4851" s="126" t="s">
        <v>7608</v>
      </c>
      <c r="AY4851" s="126" t="s">
        <v>7607</v>
      </c>
      <c r="AZ4851" s="126" t="s">
        <v>7608</v>
      </c>
      <c r="BA4851" s="126" t="str">
        <f t="shared" si="561"/>
        <v>RYK</v>
      </c>
    </row>
    <row r="4852" spans="48:53" hidden="1" x14ac:dyDescent="0.2">
      <c r="AV4852" s="115" t="str">
        <f t="shared" si="560"/>
        <v>RYKBUSHEY FIELDS HOSPITAL 3</v>
      </c>
      <c r="AW4852" s="126" t="s">
        <v>7609</v>
      </c>
      <c r="AX4852" s="126" t="s">
        <v>7610</v>
      </c>
      <c r="AY4852" s="126" t="s">
        <v>7609</v>
      </c>
      <c r="AZ4852" s="126" t="s">
        <v>7610</v>
      </c>
      <c r="BA4852" s="126" t="str">
        <f t="shared" si="561"/>
        <v>RYK</v>
      </c>
    </row>
    <row r="4853" spans="48:53" hidden="1" x14ac:dyDescent="0.2">
      <c r="AV4853" s="115" t="str">
        <f t="shared" si="560"/>
        <v>RYKBUSHEY FIELDS HOSPITAL 4</v>
      </c>
      <c r="AW4853" s="126" t="s">
        <v>7611</v>
      </c>
      <c r="AX4853" s="126" t="s">
        <v>7612</v>
      </c>
      <c r="AY4853" s="126" t="s">
        <v>7611</v>
      </c>
      <c r="AZ4853" s="126" t="s">
        <v>7612</v>
      </c>
      <c r="BA4853" s="126" t="str">
        <f t="shared" si="561"/>
        <v>RYK</v>
      </c>
    </row>
    <row r="4854" spans="48:53" hidden="1" x14ac:dyDescent="0.2">
      <c r="AV4854" s="115" t="str">
        <f t="shared" si="560"/>
        <v>RYKBUSHEY FIELDS HOSPITAL 5</v>
      </c>
      <c r="AW4854" s="126" t="s">
        <v>7613</v>
      </c>
      <c r="AX4854" s="126" t="s">
        <v>7614</v>
      </c>
      <c r="AY4854" s="126" t="s">
        <v>7613</v>
      </c>
      <c r="AZ4854" s="126" t="s">
        <v>7614</v>
      </c>
      <c r="BA4854" s="126" t="str">
        <f t="shared" si="561"/>
        <v>RYK</v>
      </c>
    </row>
    <row r="4855" spans="48:53" hidden="1" x14ac:dyDescent="0.2">
      <c r="AV4855" s="115" t="str">
        <f t="shared" si="560"/>
        <v>RYKBUSHEY FIELDS HOSPITAL 6</v>
      </c>
      <c r="AW4855" s="126" t="s">
        <v>7615</v>
      </c>
      <c r="AX4855" s="126" t="s">
        <v>7616</v>
      </c>
      <c r="AY4855" s="126" t="s">
        <v>7615</v>
      </c>
      <c r="AZ4855" s="126" t="s">
        <v>7616</v>
      </c>
      <c r="BA4855" s="126" t="str">
        <f t="shared" si="561"/>
        <v>RYK</v>
      </c>
    </row>
    <row r="4856" spans="48:53" hidden="1" x14ac:dyDescent="0.2">
      <c r="AV4856" s="115" t="str">
        <f t="shared" si="560"/>
        <v>RYKBUSHEY FIELDS HOSPITAL 7</v>
      </c>
      <c r="AW4856" s="126" t="s">
        <v>7617</v>
      </c>
      <c r="AX4856" s="126" t="s">
        <v>7618</v>
      </c>
      <c r="AY4856" s="126" t="s">
        <v>7617</v>
      </c>
      <c r="AZ4856" s="126" t="s">
        <v>7618</v>
      </c>
      <c r="BA4856" s="126" t="str">
        <f t="shared" si="561"/>
        <v>RYK</v>
      </c>
    </row>
    <row r="4857" spans="48:53" hidden="1" x14ac:dyDescent="0.2">
      <c r="AV4857" s="115" t="str">
        <f t="shared" si="560"/>
        <v>RYKBUSHEY FIELDS HOSPITAL 8</v>
      </c>
      <c r="AW4857" s="126" t="s">
        <v>7619</v>
      </c>
      <c r="AX4857" s="126" t="s">
        <v>7620</v>
      </c>
      <c r="AY4857" s="126" t="s">
        <v>7619</v>
      </c>
      <c r="AZ4857" s="126" t="s">
        <v>7620</v>
      </c>
      <c r="BA4857" s="126" t="str">
        <f t="shared" si="561"/>
        <v>RYK</v>
      </c>
    </row>
    <row r="4858" spans="48:53" hidden="1" x14ac:dyDescent="0.2">
      <c r="AV4858" s="115" t="str">
        <f t="shared" si="560"/>
        <v>RYKBUSHEY FIELDS HOSPITAL 9</v>
      </c>
      <c r="AW4858" s="126" t="s">
        <v>7621</v>
      </c>
      <c r="AX4858" s="126" t="s">
        <v>7622</v>
      </c>
      <c r="AY4858" s="126" t="s">
        <v>7621</v>
      </c>
      <c r="AZ4858" s="126" t="s">
        <v>7622</v>
      </c>
      <c r="BA4858" s="126" t="str">
        <f t="shared" si="561"/>
        <v>RYK</v>
      </c>
    </row>
    <row r="4859" spans="48:53" hidden="1" x14ac:dyDescent="0.2">
      <c r="AV4859" s="115" t="str">
        <f t="shared" si="560"/>
        <v>RYKCANALSIDE 1</v>
      </c>
      <c r="AW4859" s="126" t="s">
        <v>7599</v>
      </c>
      <c r="AX4859" s="126" t="s">
        <v>7600</v>
      </c>
      <c r="AY4859" s="126" t="s">
        <v>7599</v>
      </c>
      <c r="AZ4859" s="126" t="s">
        <v>7600</v>
      </c>
      <c r="BA4859" s="126" t="str">
        <f t="shared" si="561"/>
        <v>RYK</v>
      </c>
    </row>
    <row r="4860" spans="48:53" hidden="1" x14ac:dyDescent="0.2">
      <c r="AV4860" s="115" t="str">
        <f t="shared" si="560"/>
        <v>RYKCANALSIDE 2</v>
      </c>
      <c r="AW4860" s="126" t="s">
        <v>7601</v>
      </c>
      <c r="AX4860" s="126" t="s">
        <v>7602</v>
      </c>
      <c r="AY4860" s="126" t="s">
        <v>7601</v>
      </c>
      <c r="AZ4860" s="126" t="s">
        <v>7602</v>
      </c>
      <c r="BA4860" s="126" t="str">
        <f t="shared" si="561"/>
        <v>RYK</v>
      </c>
    </row>
    <row r="4861" spans="48:53" hidden="1" x14ac:dyDescent="0.2">
      <c r="AV4861" s="115" t="str">
        <f t="shared" si="560"/>
        <v>RYKCANALSIDE 3</v>
      </c>
      <c r="AW4861" s="126" t="s">
        <v>7641</v>
      </c>
      <c r="AX4861" s="126" t="s">
        <v>7642</v>
      </c>
      <c r="AY4861" s="126" t="s">
        <v>7641</v>
      </c>
      <c r="AZ4861" s="126" t="s">
        <v>7642</v>
      </c>
      <c r="BA4861" s="126" t="str">
        <f t="shared" si="561"/>
        <v>RYK</v>
      </c>
    </row>
    <row r="4862" spans="48:53" hidden="1" x14ac:dyDescent="0.2">
      <c r="AV4862" s="115" t="str">
        <f t="shared" ref="AV4862:AV4925" si="562">CONCATENATE(LEFT(AW4862, 3),AX4862)</f>
        <v>RYKCANALSIDE 4</v>
      </c>
      <c r="AW4862" s="126" t="s">
        <v>7639</v>
      </c>
      <c r="AX4862" s="126" t="s">
        <v>7640</v>
      </c>
      <c r="AY4862" s="126" t="s">
        <v>7639</v>
      </c>
      <c r="AZ4862" s="126" t="s">
        <v>7640</v>
      </c>
      <c r="BA4862" s="126" t="str">
        <f t="shared" ref="BA4862:BA4925" si="563">LEFT(AY4862,3)</f>
        <v>RYK</v>
      </c>
    </row>
    <row r="4863" spans="48:53" hidden="1" x14ac:dyDescent="0.2">
      <c r="AV4863" s="115" t="str">
        <f t="shared" si="562"/>
        <v>RYKCANALSIDE 5</v>
      </c>
      <c r="AW4863" s="126" t="s">
        <v>7603</v>
      </c>
      <c r="AX4863" s="126" t="s">
        <v>7604</v>
      </c>
      <c r="AY4863" s="126" t="s">
        <v>7603</v>
      </c>
      <c r="AZ4863" s="126" t="s">
        <v>7604</v>
      </c>
      <c r="BA4863" s="126" t="str">
        <f t="shared" si="563"/>
        <v>RYK</v>
      </c>
    </row>
    <row r="4864" spans="48:53" hidden="1" x14ac:dyDescent="0.2">
      <c r="AV4864" s="115" t="str">
        <f t="shared" si="562"/>
        <v>RYKDAISY BANK COMMUNITY UNIT</v>
      </c>
      <c r="AW4864" s="126" t="s">
        <v>7572</v>
      </c>
      <c r="AX4864" s="126" t="s">
        <v>7573</v>
      </c>
      <c r="AY4864" s="126" t="s">
        <v>7572</v>
      </c>
      <c r="AZ4864" s="126" t="s">
        <v>7573</v>
      </c>
      <c r="BA4864" s="126" t="str">
        <f t="shared" si="563"/>
        <v>RYK</v>
      </c>
    </row>
    <row r="4865" spans="48:53" hidden="1" x14ac:dyDescent="0.2">
      <c r="AV4865" s="115" t="str">
        <f t="shared" si="562"/>
        <v>RYKDOROTHY PATTISON HOSPITAL</v>
      </c>
      <c r="AW4865" s="126" t="s">
        <v>7574</v>
      </c>
      <c r="AX4865" s="126" t="s">
        <v>7575</v>
      </c>
      <c r="AY4865" s="126" t="s">
        <v>7574</v>
      </c>
      <c r="AZ4865" s="126" t="s">
        <v>7575</v>
      </c>
      <c r="BA4865" s="126" t="str">
        <f t="shared" si="563"/>
        <v>RYK</v>
      </c>
    </row>
    <row r="4866" spans="48:53" hidden="1" x14ac:dyDescent="0.2">
      <c r="AV4866" s="115" t="str">
        <f t="shared" si="562"/>
        <v>RYKDOROTHY PATTISON HOSPITAL 1</v>
      </c>
      <c r="AW4866" s="126" t="s">
        <v>7637</v>
      </c>
      <c r="AX4866" s="126" t="s">
        <v>7638</v>
      </c>
      <c r="AY4866" s="126" t="s">
        <v>7637</v>
      </c>
      <c r="AZ4866" s="126" t="s">
        <v>7638</v>
      </c>
      <c r="BA4866" s="126" t="str">
        <f t="shared" si="563"/>
        <v>RYK</v>
      </c>
    </row>
    <row r="4867" spans="48:53" hidden="1" x14ac:dyDescent="0.2">
      <c r="AV4867" s="115" t="str">
        <f t="shared" si="562"/>
        <v>RYKDOROTHY PATTISON HOSPITAL 1</v>
      </c>
      <c r="AW4867" s="126" t="s">
        <v>7645</v>
      </c>
      <c r="AX4867" s="126" t="s">
        <v>7638</v>
      </c>
      <c r="AY4867" s="126" t="s">
        <v>7645</v>
      </c>
      <c r="AZ4867" s="126" t="s">
        <v>7638</v>
      </c>
      <c r="BA4867" s="126" t="str">
        <f t="shared" si="563"/>
        <v>RYK</v>
      </c>
    </row>
    <row r="4868" spans="48:53" hidden="1" x14ac:dyDescent="0.2">
      <c r="AV4868" s="115" t="str">
        <f t="shared" si="562"/>
        <v>RYKDOROTHY PATTISON PORTACABINS (ESSO)</v>
      </c>
      <c r="AW4868" s="126" t="s">
        <v>7582</v>
      </c>
      <c r="AX4868" s="126" t="s">
        <v>7583</v>
      </c>
      <c r="AY4868" s="126" t="s">
        <v>7582</v>
      </c>
      <c r="AZ4868" s="126" t="s">
        <v>7583</v>
      </c>
      <c r="BA4868" s="126" t="str">
        <f t="shared" si="563"/>
        <v>RYK</v>
      </c>
    </row>
    <row r="4869" spans="48:53" hidden="1" x14ac:dyDescent="0.2">
      <c r="AV4869" s="115" t="str">
        <f t="shared" si="562"/>
        <v>RYKEVERGREEN PLACE</v>
      </c>
      <c r="AW4869" s="126" t="s">
        <v>7576</v>
      </c>
      <c r="AX4869" s="126" t="s">
        <v>7577</v>
      </c>
      <c r="AY4869" s="126" t="s">
        <v>7576</v>
      </c>
      <c r="AZ4869" s="126" t="s">
        <v>7577</v>
      </c>
      <c r="BA4869" s="126" t="str">
        <f t="shared" si="563"/>
        <v>RYK</v>
      </c>
    </row>
    <row r="4870" spans="48:53" hidden="1" x14ac:dyDescent="0.2">
      <c r="AV4870" s="115" t="str">
        <f t="shared" si="562"/>
        <v>RYKORCHARD HILLS</v>
      </c>
      <c r="AW4870" s="126" t="s">
        <v>7580</v>
      </c>
      <c r="AX4870" s="126" t="s">
        <v>7581</v>
      </c>
      <c r="AY4870" s="126" t="s">
        <v>7580</v>
      </c>
      <c r="AZ4870" s="126" t="s">
        <v>7581</v>
      </c>
      <c r="BA4870" s="126" t="str">
        <f t="shared" si="563"/>
        <v>RYK</v>
      </c>
    </row>
    <row r="4871" spans="48:53" hidden="1" x14ac:dyDescent="0.2">
      <c r="AV4871" s="115" t="str">
        <f t="shared" si="562"/>
        <v>RYKROSE COTTAGE</v>
      </c>
      <c r="AW4871" s="126" t="s">
        <v>7592</v>
      </c>
      <c r="AX4871" s="126" t="s">
        <v>7247</v>
      </c>
      <c r="AY4871" s="126" t="s">
        <v>7592</v>
      </c>
      <c r="AZ4871" s="126" t="s">
        <v>7247</v>
      </c>
      <c r="BA4871" s="126" t="str">
        <f t="shared" si="563"/>
        <v>RYK</v>
      </c>
    </row>
    <row r="4872" spans="48:53" hidden="1" x14ac:dyDescent="0.2">
      <c r="AV4872" s="115" t="str">
        <f t="shared" si="562"/>
        <v>RYKROSE COTTAGE 1</v>
      </c>
      <c r="AW4872" s="126" t="s">
        <v>7629</v>
      </c>
      <c r="AX4872" s="126" t="s">
        <v>7630</v>
      </c>
      <c r="AY4872" s="126" t="s">
        <v>7629</v>
      </c>
      <c r="AZ4872" s="126" t="s">
        <v>7630</v>
      </c>
      <c r="BA4872" s="126" t="str">
        <f t="shared" si="563"/>
        <v>RYK</v>
      </c>
    </row>
    <row r="4873" spans="48:53" hidden="1" x14ac:dyDescent="0.2">
      <c r="AV4873" s="115" t="str">
        <f t="shared" si="562"/>
        <v>RYKRUSSELL HALL HOSPITAL</v>
      </c>
      <c r="AW4873" s="126" t="s">
        <v>7586</v>
      </c>
      <c r="AX4873" s="126" t="s">
        <v>7587</v>
      </c>
      <c r="AY4873" s="126" t="s">
        <v>7586</v>
      </c>
      <c r="AZ4873" s="126" t="s">
        <v>7587</v>
      </c>
      <c r="BA4873" s="126" t="str">
        <f t="shared" si="563"/>
        <v>RYK</v>
      </c>
    </row>
    <row r="4874" spans="48:53" hidden="1" x14ac:dyDescent="0.2">
      <c r="AV4874" s="115" t="str">
        <f t="shared" si="562"/>
        <v>RYKSPRINGSIDE</v>
      </c>
      <c r="AW4874" s="126" t="s">
        <v>7584</v>
      </c>
      <c r="AX4874" s="126" t="s">
        <v>7585</v>
      </c>
      <c r="AY4874" s="126" t="s">
        <v>7584</v>
      </c>
      <c r="AZ4874" s="126" t="s">
        <v>7585</v>
      </c>
      <c r="BA4874" s="126" t="str">
        <f t="shared" si="563"/>
        <v>RYK</v>
      </c>
    </row>
    <row r="4875" spans="48:53" hidden="1" x14ac:dyDescent="0.2">
      <c r="AV4875" s="115" t="str">
        <f t="shared" si="562"/>
        <v>RYKTHE CAGE - CRIMINAL JUSTICE DIVISION/DUDLEY ARREST REFERRAL SCHEME</v>
      </c>
      <c r="AW4875" s="126" t="s">
        <v>7588</v>
      </c>
      <c r="AX4875" s="126" t="s">
        <v>7589</v>
      </c>
      <c r="AY4875" s="126" t="s">
        <v>7588</v>
      </c>
      <c r="AZ4875" s="126" t="s">
        <v>7589</v>
      </c>
      <c r="BA4875" s="126" t="str">
        <f t="shared" si="563"/>
        <v>RYK</v>
      </c>
    </row>
    <row r="4876" spans="48:53" hidden="1" x14ac:dyDescent="0.2">
      <c r="AV4876" s="115" t="str">
        <f t="shared" si="562"/>
        <v>RYQBECKENHAM BEACON - RYQ31</v>
      </c>
      <c r="AW4876" s="126" t="s">
        <v>41</v>
      </c>
      <c r="AX4876" s="126" t="s">
        <v>10796</v>
      </c>
      <c r="AY4876" s="126" t="s">
        <v>41</v>
      </c>
      <c r="AZ4876" s="126" t="s">
        <v>9847</v>
      </c>
      <c r="BA4876" s="126" t="str">
        <f t="shared" si="563"/>
        <v>RYQ</v>
      </c>
    </row>
    <row r="4877" spans="48:53" hidden="1" x14ac:dyDescent="0.2">
      <c r="AV4877" s="115" t="str">
        <f t="shared" si="562"/>
        <v>RYQERITH AND DISTRICT HOSPITAL - RYQ11</v>
      </c>
      <c r="AW4877" s="126" t="s">
        <v>42</v>
      </c>
      <c r="AX4877" s="126" t="s">
        <v>10797</v>
      </c>
      <c r="AY4877" s="126" t="s">
        <v>42</v>
      </c>
      <c r="AZ4877" s="126" t="s">
        <v>9848</v>
      </c>
      <c r="BA4877" s="126" t="str">
        <f t="shared" si="563"/>
        <v>RYQ</v>
      </c>
    </row>
    <row r="4878" spans="48:53" hidden="1" x14ac:dyDescent="0.2">
      <c r="AV4878" s="115" t="str">
        <f t="shared" si="562"/>
        <v>RYQORPINGTON HOSPITAL - RYQ32</v>
      </c>
      <c r="AW4878" s="126" t="s">
        <v>43</v>
      </c>
      <c r="AX4878" s="126" t="s">
        <v>10798</v>
      </c>
      <c r="AY4878" s="126" t="s">
        <v>43</v>
      </c>
      <c r="AZ4878" s="126" t="s">
        <v>8739</v>
      </c>
      <c r="BA4878" s="126" t="str">
        <f t="shared" si="563"/>
        <v>RYQ</v>
      </c>
    </row>
    <row r="4879" spans="48:53" hidden="1" x14ac:dyDescent="0.2">
      <c r="AV4879" s="115" t="str">
        <f t="shared" si="562"/>
        <v>RYQQUEEN ELIZABETH HOSPITAL WOOLWICH - RYQ50</v>
      </c>
      <c r="AW4879" s="126" t="s">
        <v>44</v>
      </c>
      <c r="AX4879" s="126" t="s">
        <v>10799</v>
      </c>
      <c r="AY4879" s="126" t="s">
        <v>44</v>
      </c>
      <c r="AZ4879" s="126" t="s">
        <v>9849</v>
      </c>
      <c r="BA4879" s="126" t="str">
        <f t="shared" si="563"/>
        <v>RYQ</v>
      </c>
    </row>
    <row r="4880" spans="48:53" hidden="1" x14ac:dyDescent="0.2">
      <c r="AV4880" s="115" t="str">
        <f t="shared" si="562"/>
        <v>RYQQUEEN MARY'S HOSPITAL SIDCUP - RYQ10</v>
      </c>
      <c r="AW4880" s="126" t="s">
        <v>45</v>
      </c>
      <c r="AX4880" s="126" t="s">
        <v>10800</v>
      </c>
      <c r="AY4880" s="126" t="s">
        <v>45</v>
      </c>
      <c r="AZ4880" s="126" t="s">
        <v>9850</v>
      </c>
      <c r="BA4880" s="126" t="str">
        <f t="shared" si="563"/>
        <v>RYQ</v>
      </c>
    </row>
    <row r="4881" spans="48:53" hidden="1" x14ac:dyDescent="0.2">
      <c r="AV4881" s="115" t="str">
        <f t="shared" si="562"/>
        <v>RYQSLH @ DARENT VALLEY HOSPITAL - RYQ22</v>
      </c>
      <c r="AW4881" s="126" t="s">
        <v>46</v>
      </c>
      <c r="AX4881" s="126" t="s">
        <v>10801</v>
      </c>
      <c r="AY4881" s="126" t="s">
        <v>46</v>
      </c>
      <c r="AZ4881" s="126" t="s">
        <v>9851</v>
      </c>
      <c r="BA4881" s="126" t="str">
        <f t="shared" si="563"/>
        <v>RYQ</v>
      </c>
    </row>
    <row r="4882" spans="48:53" hidden="1" x14ac:dyDescent="0.2">
      <c r="AV4882" s="115" t="str">
        <f t="shared" si="562"/>
        <v>RYQSLH @ SEVENOAKS HOSPITAL - RYQ40</v>
      </c>
      <c r="AW4882" s="126" t="s">
        <v>47</v>
      </c>
      <c r="AX4882" s="126" t="s">
        <v>10802</v>
      </c>
      <c r="AY4882" s="126" t="s">
        <v>47</v>
      </c>
      <c r="AZ4882" s="126" t="s">
        <v>9852</v>
      </c>
      <c r="BA4882" s="126" t="str">
        <f t="shared" si="563"/>
        <v>RYQ</v>
      </c>
    </row>
    <row r="4883" spans="48:53" hidden="1" x14ac:dyDescent="0.2">
      <c r="AV4883" s="115" t="str">
        <f t="shared" si="562"/>
        <v>RYRCHICHESTER TREATMENT CENTRE - RYR05</v>
      </c>
      <c r="AW4883" s="126" t="s">
        <v>48</v>
      </c>
      <c r="AX4883" s="126" t="s">
        <v>10803</v>
      </c>
      <c r="AY4883" s="126" t="s">
        <v>48</v>
      </c>
      <c r="AZ4883" s="126" t="s">
        <v>9853</v>
      </c>
      <c r="BA4883" s="126" t="str">
        <f t="shared" si="563"/>
        <v>RYR</v>
      </c>
    </row>
    <row r="4884" spans="48:53" hidden="1" x14ac:dyDescent="0.2">
      <c r="AV4884" s="115" t="str">
        <f t="shared" si="562"/>
        <v>RYRSOUTHLANDS HOSPITAL - RYR14</v>
      </c>
      <c r="AW4884" s="126" t="s">
        <v>49</v>
      </c>
      <c r="AX4884" s="126" t="s">
        <v>10804</v>
      </c>
      <c r="AY4884" s="126" t="s">
        <v>49</v>
      </c>
      <c r="AZ4884" s="126" t="s">
        <v>2812</v>
      </c>
      <c r="BA4884" s="126" t="str">
        <f t="shared" si="563"/>
        <v>RYR</v>
      </c>
    </row>
    <row r="4885" spans="48:53" hidden="1" x14ac:dyDescent="0.2">
      <c r="AV4885" s="115" t="str">
        <f t="shared" si="562"/>
        <v>RYRST RICHARD'S HOSPITAL - RYR16</v>
      </c>
      <c r="AW4885" s="126" t="s">
        <v>50</v>
      </c>
      <c r="AX4885" s="126" t="s">
        <v>10805</v>
      </c>
      <c r="AY4885" s="126" t="s">
        <v>50</v>
      </c>
      <c r="AZ4885" s="126" t="s">
        <v>9854</v>
      </c>
      <c r="BA4885" s="126" t="str">
        <f t="shared" si="563"/>
        <v>RYR</v>
      </c>
    </row>
    <row r="4886" spans="48:53" hidden="1" x14ac:dyDescent="0.2">
      <c r="AV4886" s="115" t="str">
        <f t="shared" si="562"/>
        <v>RYRWORTHING HOSPITAL - RYR18</v>
      </c>
      <c r="AW4886" s="126" t="s">
        <v>51</v>
      </c>
      <c r="AX4886" s="126" t="s">
        <v>10806</v>
      </c>
      <c r="AY4886" s="126" t="s">
        <v>51</v>
      </c>
      <c r="AZ4886" s="126" t="s">
        <v>2802</v>
      </c>
      <c r="BA4886" s="126" t="str">
        <f t="shared" si="563"/>
        <v>RYR</v>
      </c>
    </row>
    <row r="4887" spans="48:53" hidden="1" x14ac:dyDescent="0.2">
      <c r="AV4887" s="115" t="str">
        <f t="shared" si="562"/>
        <v>RYVCITY CARE CENTRE</v>
      </c>
      <c r="AW4887" s="126" t="s">
        <v>8226</v>
      </c>
      <c r="AX4887" s="126" t="s">
        <v>9855</v>
      </c>
      <c r="AY4887" s="126" t="s">
        <v>8226</v>
      </c>
      <c r="AZ4887" s="126" t="s">
        <v>9855</v>
      </c>
      <c r="BA4887" s="126" t="str">
        <f t="shared" si="563"/>
        <v>RYV</v>
      </c>
    </row>
    <row r="4888" spans="48:53" hidden="1" x14ac:dyDescent="0.2">
      <c r="AV4888" s="115" t="str">
        <f t="shared" si="562"/>
        <v>RYVDODDINGTON COMMUNITY HOSP</v>
      </c>
      <c r="AW4888" s="126" t="s">
        <v>7666</v>
      </c>
      <c r="AX4888" s="126" t="s">
        <v>7667</v>
      </c>
      <c r="AY4888" s="126" t="s">
        <v>7666</v>
      </c>
      <c r="AZ4888" s="126" t="s">
        <v>7667</v>
      </c>
      <c r="BA4888" s="126" t="str">
        <f t="shared" si="563"/>
        <v>RYV</v>
      </c>
    </row>
    <row r="4889" spans="48:53" hidden="1" x14ac:dyDescent="0.2">
      <c r="AV4889" s="115" t="str">
        <f t="shared" si="562"/>
        <v>RYVDODDINGTON HOSPITAL</v>
      </c>
      <c r="AW4889" s="126" t="s">
        <v>7648</v>
      </c>
      <c r="AX4889" s="126" t="s">
        <v>1769</v>
      </c>
      <c r="AY4889" s="126" t="s">
        <v>7648</v>
      </c>
      <c r="AZ4889" s="126" t="s">
        <v>1769</v>
      </c>
      <c r="BA4889" s="126" t="str">
        <f t="shared" si="563"/>
        <v>RYV</v>
      </c>
    </row>
    <row r="4890" spans="48:53" hidden="1" x14ac:dyDescent="0.2">
      <c r="AV4890" s="115" t="str">
        <f t="shared" si="562"/>
        <v>RYVFELIXSTOWE COMMUNITY HOSPITAL - CASH</v>
      </c>
      <c r="AW4890" s="126" t="s">
        <v>7660</v>
      </c>
      <c r="AX4890" s="126" t="s">
        <v>7661</v>
      </c>
      <c r="AY4890" s="126" t="s">
        <v>7660</v>
      </c>
      <c r="AZ4890" s="126" t="s">
        <v>7661</v>
      </c>
      <c r="BA4890" s="126" t="str">
        <f t="shared" si="563"/>
        <v>RYV</v>
      </c>
    </row>
    <row r="4891" spans="48:53" hidden="1" x14ac:dyDescent="0.2">
      <c r="AV4891" s="115" t="str">
        <f t="shared" si="562"/>
        <v>RYVHAMPTON HEALTH</v>
      </c>
      <c r="AW4891" s="126" t="s">
        <v>7678</v>
      </c>
      <c r="AX4891" s="126" t="s">
        <v>7679</v>
      </c>
      <c r="AY4891" s="126" t="s">
        <v>7678</v>
      </c>
      <c r="AZ4891" s="126" t="s">
        <v>7679</v>
      </c>
      <c r="BA4891" s="126" t="str">
        <f t="shared" si="563"/>
        <v>RYV</v>
      </c>
    </row>
    <row r="4892" spans="48:53" hidden="1" x14ac:dyDescent="0.2">
      <c r="AV4892" s="115" t="str">
        <f t="shared" si="562"/>
        <v>RYVHINCHINGBROOKE HOSPITAL</v>
      </c>
      <c r="AW4892" s="126" t="s">
        <v>7649</v>
      </c>
      <c r="AX4892" s="126" t="s">
        <v>7650</v>
      </c>
      <c r="AY4892" s="126" t="s">
        <v>7649</v>
      </c>
      <c r="AZ4892" s="126" t="s">
        <v>7650</v>
      </c>
      <c r="BA4892" s="126" t="str">
        <f t="shared" si="563"/>
        <v>RYV</v>
      </c>
    </row>
    <row r="4893" spans="48:53" hidden="1" x14ac:dyDescent="0.2">
      <c r="AV4893" s="115" t="str">
        <f t="shared" si="562"/>
        <v>RYVIDA DARWIN HOSPITAL</v>
      </c>
      <c r="AW4893" s="126" t="s">
        <v>7653</v>
      </c>
      <c r="AX4893" s="126" t="s">
        <v>1689</v>
      </c>
      <c r="AY4893" s="126" t="s">
        <v>7653</v>
      </c>
      <c r="AZ4893" s="126" t="s">
        <v>1689</v>
      </c>
      <c r="BA4893" s="126" t="str">
        <f t="shared" si="563"/>
        <v>RYV</v>
      </c>
    </row>
    <row r="4894" spans="48:53" hidden="1" x14ac:dyDescent="0.2">
      <c r="AV4894" s="115" t="str">
        <f t="shared" si="562"/>
        <v>RYVIPSWICH HOSPITAL - CASH</v>
      </c>
      <c r="AW4894" s="126" t="s">
        <v>7656</v>
      </c>
      <c r="AX4894" s="126" t="s">
        <v>7657</v>
      </c>
      <c r="AY4894" s="126" t="s">
        <v>7656</v>
      </c>
      <c r="AZ4894" s="126" t="s">
        <v>7657</v>
      </c>
      <c r="BA4894" s="126" t="str">
        <f t="shared" si="563"/>
        <v>RYV</v>
      </c>
    </row>
    <row r="4895" spans="48:53" hidden="1" x14ac:dyDescent="0.2">
      <c r="AV4895" s="115" t="str">
        <f t="shared" si="562"/>
        <v>RYVLAURELS</v>
      </c>
      <c r="AW4895" s="126" t="s">
        <v>7654</v>
      </c>
      <c r="AX4895" s="126" t="s">
        <v>7655</v>
      </c>
      <c r="AY4895" s="126" t="s">
        <v>7654</v>
      </c>
      <c r="AZ4895" s="126" t="s">
        <v>7655</v>
      </c>
      <c r="BA4895" s="126" t="str">
        <f t="shared" si="563"/>
        <v>RYV</v>
      </c>
    </row>
    <row r="4896" spans="48:53" hidden="1" x14ac:dyDescent="0.2">
      <c r="AV4896" s="115" t="str">
        <f t="shared" si="562"/>
        <v>RYVLUTON &amp; DUNSTABLE HOSP ST. MARY'S WING</v>
      </c>
      <c r="AW4896" s="126" t="s">
        <v>7674</v>
      </c>
      <c r="AX4896" s="126" t="s">
        <v>7675</v>
      </c>
      <c r="AY4896" s="126" t="s">
        <v>7674</v>
      </c>
      <c r="AZ4896" s="126" t="s">
        <v>7675</v>
      </c>
      <c r="BA4896" s="126" t="str">
        <f t="shared" si="563"/>
        <v>RYV</v>
      </c>
    </row>
    <row r="4897" spans="48:53" hidden="1" x14ac:dyDescent="0.2">
      <c r="AV4897" s="115" t="str">
        <f t="shared" si="562"/>
        <v>RYVNORTH CAMBRIDGESHIRE HOSPITAL</v>
      </c>
      <c r="AW4897" s="126" t="s">
        <v>7646</v>
      </c>
      <c r="AX4897" s="126" t="s">
        <v>1719</v>
      </c>
      <c r="AY4897" s="126" t="s">
        <v>7646</v>
      </c>
      <c r="AZ4897" s="126" t="s">
        <v>1719</v>
      </c>
      <c r="BA4897" s="126" t="str">
        <f t="shared" si="563"/>
        <v>RYV</v>
      </c>
    </row>
    <row r="4898" spans="48:53" hidden="1" x14ac:dyDescent="0.2">
      <c r="AV4898" s="115" t="str">
        <f t="shared" si="562"/>
        <v>RYVOLD FLETTON</v>
      </c>
      <c r="AW4898" s="126" t="s">
        <v>7676</v>
      </c>
      <c r="AX4898" s="126" t="s">
        <v>7677</v>
      </c>
      <c r="AY4898" s="126" t="s">
        <v>7676</v>
      </c>
      <c r="AZ4898" s="126" t="s">
        <v>7677</v>
      </c>
      <c r="BA4898" s="126" t="str">
        <f t="shared" si="563"/>
        <v>RYV</v>
      </c>
    </row>
    <row r="4899" spans="48:53" hidden="1" x14ac:dyDescent="0.2">
      <c r="AV4899" s="115" t="str">
        <f t="shared" si="562"/>
        <v>RYVPRINCESS OF WALES (MINOR)</v>
      </c>
      <c r="AW4899" s="126" t="s">
        <v>7662</v>
      </c>
      <c r="AX4899" s="126" t="s">
        <v>7663</v>
      </c>
      <c r="AY4899" s="126" t="s">
        <v>7662</v>
      </c>
      <c r="AZ4899" s="126" t="s">
        <v>7663</v>
      </c>
      <c r="BA4899" s="126" t="str">
        <f t="shared" si="563"/>
        <v>RYV</v>
      </c>
    </row>
    <row r="4900" spans="48:53" hidden="1" x14ac:dyDescent="0.2">
      <c r="AV4900" s="115" t="str">
        <f t="shared" si="562"/>
        <v>RYVPRINCESS OF WALES (OPD)</v>
      </c>
      <c r="AW4900" s="126" t="s">
        <v>7664</v>
      </c>
      <c r="AX4900" s="126" t="s">
        <v>7665</v>
      </c>
      <c r="AY4900" s="126" t="s">
        <v>7664</v>
      </c>
      <c r="AZ4900" s="126" t="s">
        <v>7665</v>
      </c>
      <c r="BA4900" s="126" t="str">
        <f t="shared" si="563"/>
        <v>RYV</v>
      </c>
    </row>
    <row r="4901" spans="48:53" hidden="1" x14ac:dyDescent="0.2">
      <c r="AV4901" s="115" t="str">
        <f t="shared" si="562"/>
        <v>RYVPRINCESS OF WALES (REHAB)</v>
      </c>
      <c r="AW4901" s="126" t="s">
        <v>7668</v>
      </c>
      <c r="AX4901" s="126" t="s">
        <v>7669</v>
      </c>
      <c r="AY4901" s="126" t="s">
        <v>7668</v>
      </c>
      <c r="AZ4901" s="126" t="s">
        <v>7669</v>
      </c>
      <c r="BA4901" s="126" t="str">
        <f t="shared" si="563"/>
        <v>RYV</v>
      </c>
    </row>
    <row r="4902" spans="48:53" hidden="1" x14ac:dyDescent="0.2">
      <c r="AV4902" s="115" t="str">
        <f t="shared" si="562"/>
        <v>RYVPRINCESS OF WALES HOSPITAL</v>
      </c>
      <c r="AW4902" s="126" t="s">
        <v>7647</v>
      </c>
      <c r="AX4902" s="126" t="s">
        <v>1763</v>
      </c>
      <c r="AY4902" s="126" t="s">
        <v>7647</v>
      </c>
      <c r="AZ4902" s="126" t="s">
        <v>1763</v>
      </c>
      <c r="BA4902" s="126" t="str">
        <f t="shared" si="563"/>
        <v>RYV</v>
      </c>
    </row>
    <row r="4903" spans="48:53" hidden="1" x14ac:dyDescent="0.2">
      <c r="AV4903" s="115" t="str">
        <f t="shared" si="562"/>
        <v>RYVSUFFOLK REPRODUCTIVE HEALTH</v>
      </c>
      <c r="AW4903" s="126" t="s">
        <v>7670</v>
      </c>
      <c r="AX4903" s="126" t="s">
        <v>7671</v>
      </c>
      <c r="AY4903" s="126" t="s">
        <v>7670</v>
      </c>
      <c r="AZ4903" s="126" t="s">
        <v>7671</v>
      </c>
      <c r="BA4903" s="126" t="str">
        <f t="shared" si="563"/>
        <v>RYV</v>
      </c>
    </row>
    <row r="4904" spans="48:53" hidden="1" x14ac:dyDescent="0.2">
      <c r="AV4904" s="115" t="str">
        <f t="shared" si="562"/>
        <v>RYVTHE LUTON UNDERGROUND</v>
      </c>
      <c r="AW4904" s="126" t="s">
        <v>7672</v>
      </c>
      <c r="AX4904" s="126" t="s">
        <v>7673</v>
      </c>
      <c r="AY4904" s="126" t="s">
        <v>7672</v>
      </c>
      <c r="AZ4904" s="126" t="s">
        <v>7673</v>
      </c>
      <c r="BA4904" s="126" t="str">
        <f t="shared" si="563"/>
        <v>RYV</v>
      </c>
    </row>
    <row r="4905" spans="48:53" hidden="1" x14ac:dyDescent="0.2">
      <c r="AV4905" s="115" t="str">
        <f t="shared" si="562"/>
        <v>RYVTHE PRIORY</v>
      </c>
      <c r="AW4905" s="126" t="s">
        <v>7651</v>
      </c>
      <c r="AX4905" s="126" t="s">
        <v>7652</v>
      </c>
      <c r="AY4905" s="126" t="s">
        <v>7651</v>
      </c>
      <c r="AZ4905" s="126" t="s">
        <v>7652</v>
      </c>
      <c r="BA4905" s="126" t="str">
        <f t="shared" si="563"/>
        <v>RYV</v>
      </c>
    </row>
    <row r="4906" spans="48:53" hidden="1" x14ac:dyDescent="0.2">
      <c r="AV4906" s="115" t="str">
        <f t="shared" si="562"/>
        <v>RYVWEST SUFFOLK HOSPITAL - CASH</v>
      </c>
      <c r="AW4906" s="126" t="s">
        <v>7658</v>
      </c>
      <c r="AX4906" s="126" t="s">
        <v>7659</v>
      </c>
      <c r="AY4906" s="126" t="s">
        <v>7658</v>
      </c>
      <c r="AZ4906" s="126" t="s">
        <v>7659</v>
      </c>
      <c r="BA4906" s="126" t="str">
        <f t="shared" si="563"/>
        <v>RYV</v>
      </c>
    </row>
    <row r="4907" spans="48:53" hidden="1" x14ac:dyDescent="0.2">
      <c r="AV4907" s="115" t="str">
        <f t="shared" si="562"/>
        <v>RYWBCHC REHAB</v>
      </c>
      <c r="AW4907" s="126" t="s">
        <v>7707</v>
      </c>
      <c r="AX4907" s="126" t="s">
        <v>7708</v>
      </c>
      <c r="AY4907" s="126" t="s">
        <v>7707</v>
      </c>
      <c r="AZ4907" s="126" t="s">
        <v>7708</v>
      </c>
      <c r="BA4907" s="126" t="str">
        <f t="shared" si="563"/>
        <v>RYW</v>
      </c>
    </row>
    <row r="4908" spans="48:53" hidden="1" x14ac:dyDescent="0.2">
      <c r="AV4908" s="115" t="str">
        <f t="shared" si="562"/>
        <v>RYWBIRMINGHAM DENTAL HOSPITAL</v>
      </c>
      <c r="AW4908" s="126" t="s">
        <v>7690</v>
      </c>
      <c r="AX4908" s="126" t="s">
        <v>7691</v>
      </c>
      <c r="AY4908" s="126" t="s">
        <v>7690</v>
      </c>
      <c r="AZ4908" s="126" t="s">
        <v>7691</v>
      </c>
      <c r="BA4908" s="126" t="str">
        <f t="shared" si="563"/>
        <v>RYW</v>
      </c>
    </row>
    <row r="4909" spans="48:53" hidden="1" x14ac:dyDescent="0.2">
      <c r="AV4909" s="115" t="str">
        <f t="shared" si="562"/>
        <v>RYWCHERRY OAK</v>
      </c>
      <c r="AW4909" s="126" t="s">
        <v>7702</v>
      </c>
      <c r="AX4909" s="126" t="s">
        <v>6958</v>
      </c>
      <c r="AY4909" s="126" t="s">
        <v>7702</v>
      </c>
      <c r="AZ4909" s="126" t="s">
        <v>6958</v>
      </c>
      <c r="BA4909" s="126" t="str">
        <f t="shared" si="563"/>
        <v>RYW</v>
      </c>
    </row>
    <row r="4910" spans="48:53" hidden="1" x14ac:dyDescent="0.2">
      <c r="AV4910" s="115" t="str">
        <f t="shared" si="562"/>
        <v>RYWCIBA BUILDING</v>
      </c>
      <c r="AW4910" s="126" t="s">
        <v>7698</v>
      </c>
      <c r="AX4910" s="126" t="s">
        <v>7699</v>
      </c>
      <c r="AY4910" s="126" t="s">
        <v>7698</v>
      </c>
      <c r="AZ4910" s="126" t="s">
        <v>7699</v>
      </c>
      <c r="BA4910" s="126" t="str">
        <f t="shared" si="563"/>
        <v>RYW</v>
      </c>
    </row>
    <row r="4911" spans="48:53" hidden="1" x14ac:dyDescent="0.2">
      <c r="AV4911" s="115" t="str">
        <f t="shared" si="562"/>
        <v>RYWCOMMUNITY UNIT 29 AT HEARTLANDS HOSPITAL</v>
      </c>
      <c r="AW4911" s="126" t="s">
        <v>7682</v>
      </c>
      <c r="AX4911" s="126" t="s">
        <v>7683</v>
      </c>
      <c r="AY4911" s="126" t="s">
        <v>7682</v>
      </c>
      <c r="AZ4911" s="126" t="s">
        <v>7683</v>
      </c>
      <c r="BA4911" s="126" t="str">
        <f t="shared" si="563"/>
        <v>RYW</v>
      </c>
    </row>
    <row r="4912" spans="48:53" hidden="1" x14ac:dyDescent="0.2">
      <c r="AV4912" s="115" t="str">
        <f t="shared" si="562"/>
        <v>RYWCOMMUNITY UNIT 3 GOOD HOPE HOSPITAL</v>
      </c>
      <c r="AW4912" s="126" t="s">
        <v>7680</v>
      </c>
      <c r="AX4912" s="126" t="s">
        <v>7681</v>
      </c>
      <c r="AY4912" s="126" t="s">
        <v>7680</v>
      </c>
      <c r="AZ4912" s="126" t="s">
        <v>7681</v>
      </c>
      <c r="BA4912" s="126" t="str">
        <f t="shared" si="563"/>
        <v>RYW</v>
      </c>
    </row>
    <row r="4913" spans="48:53" hidden="1" x14ac:dyDescent="0.2">
      <c r="AV4913" s="115" t="str">
        <f t="shared" si="562"/>
        <v>RYWDAME ELLEN PINSENT</v>
      </c>
      <c r="AW4913" s="126" t="s">
        <v>7703</v>
      </c>
      <c r="AX4913" s="126" t="s">
        <v>7704</v>
      </c>
      <c r="AY4913" s="126" t="s">
        <v>7703</v>
      </c>
      <c r="AZ4913" s="126" t="s">
        <v>7704</v>
      </c>
      <c r="BA4913" s="126" t="str">
        <f t="shared" si="563"/>
        <v>RYW</v>
      </c>
    </row>
    <row r="4914" spans="48:53" hidden="1" x14ac:dyDescent="0.2">
      <c r="AV4914" s="115" t="str">
        <f t="shared" si="562"/>
        <v>RYWFOX HOLLIES</v>
      </c>
      <c r="AW4914" s="126" t="s">
        <v>7705</v>
      </c>
      <c r="AX4914" s="126" t="s">
        <v>7706</v>
      </c>
      <c r="AY4914" s="126" t="s">
        <v>7705</v>
      </c>
      <c r="AZ4914" s="126" t="s">
        <v>7706</v>
      </c>
      <c r="BA4914" s="126" t="str">
        <f t="shared" si="563"/>
        <v>RYW</v>
      </c>
    </row>
    <row r="4915" spans="48:53" hidden="1" x14ac:dyDescent="0.2">
      <c r="AV4915" s="115" t="str">
        <f t="shared" si="562"/>
        <v>RYWGREENFIELD (PFI BUILD)</v>
      </c>
      <c r="AW4915" s="126" t="s">
        <v>7700</v>
      </c>
      <c r="AX4915" s="126" t="s">
        <v>7701</v>
      </c>
      <c r="AY4915" s="126" t="s">
        <v>7700</v>
      </c>
      <c r="AZ4915" s="126" t="s">
        <v>7701</v>
      </c>
      <c r="BA4915" s="126" t="str">
        <f t="shared" si="563"/>
        <v>RYW</v>
      </c>
    </row>
    <row r="4916" spans="48:53" hidden="1" x14ac:dyDescent="0.2">
      <c r="AV4916" s="115" t="str">
        <f t="shared" si="562"/>
        <v>RYWHALL GREEN HEALTH</v>
      </c>
      <c r="AW4916" s="126" t="s">
        <v>7709</v>
      </c>
      <c r="AX4916" s="126" t="s">
        <v>7710</v>
      </c>
      <c r="AY4916" s="126" t="s">
        <v>7709</v>
      </c>
      <c r="AZ4916" s="126" t="s">
        <v>7710</v>
      </c>
      <c r="BA4916" s="126" t="str">
        <f t="shared" si="563"/>
        <v>RYW</v>
      </c>
    </row>
    <row r="4917" spans="48:53" hidden="1" x14ac:dyDescent="0.2">
      <c r="AV4917" s="115" t="str">
        <f t="shared" si="562"/>
        <v>RYWHOBMOOR ROAD 192 (TOTAL SITE)</v>
      </c>
      <c r="AW4917" s="134" t="s">
        <v>9900</v>
      </c>
      <c r="AX4917" s="134" t="s">
        <v>9901</v>
      </c>
      <c r="AY4917" s="134" t="s">
        <v>9900</v>
      </c>
      <c r="AZ4917" s="134" t="s">
        <v>9901</v>
      </c>
      <c r="BA4917" s="126" t="str">
        <f t="shared" si="563"/>
        <v>RYW</v>
      </c>
    </row>
    <row r="4918" spans="48:53" hidden="1" x14ac:dyDescent="0.2">
      <c r="AV4918" s="115" t="str">
        <f t="shared" si="562"/>
        <v>RYWINTERMEDIATE CARE REHABILITATION UNIT</v>
      </c>
      <c r="AW4918" s="126" t="s">
        <v>7684</v>
      </c>
      <c r="AX4918" s="126" t="s">
        <v>7685</v>
      </c>
      <c r="AY4918" s="126" t="s">
        <v>7684</v>
      </c>
      <c r="AZ4918" s="126" t="s">
        <v>7685</v>
      </c>
      <c r="BA4918" s="126" t="str">
        <f t="shared" si="563"/>
        <v>RYW</v>
      </c>
    </row>
    <row r="4919" spans="48:53" hidden="1" x14ac:dyDescent="0.2">
      <c r="AV4919" s="115" t="str">
        <f t="shared" si="562"/>
        <v>RYWKINGSWOOD DRIVE</v>
      </c>
      <c r="AW4919" s="93" t="s">
        <v>9907</v>
      </c>
      <c r="AX4919" s="138" t="s">
        <v>9908</v>
      </c>
      <c r="AY4919" s="93" t="s">
        <v>9907</v>
      </c>
      <c r="AZ4919" s="138" t="s">
        <v>9908</v>
      </c>
      <c r="BA4919" s="126" t="str">
        <f t="shared" si="563"/>
        <v>RYW</v>
      </c>
    </row>
    <row r="4920" spans="48:53" hidden="1" x14ac:dyDescent="0.2">
      <c r="AV4920" s="115" t="str">
        <f t="shared" si="562"/>
        <v>RYWMONYHULL BUNGALOWS (2 &amp; 4 ONLY)</v>
      </c>
      <c r="AW4920" s="134" t="s">
        <v>9902</v>
      </c>
      <c r="AX4920" s="134" t="s">
        <v>9903</v>
      </c>
      <c r="AY4920" s="134" t="s">
        <v>9902</v>
      </c>
      <c r="AZ4920" s="134" t="s">
        <v>9903</v>
      </c>
      <c r="BA4920" s="126" t="str">
        <f t="shared" si="563"/>
        <v>RYW</v>
      </c>
    </row>
    <row r="4921" spans="48:53" hidden="1" x14ac:dyDescent="0.2">
      <c r="AV4921" s="115" t="str">
        <f t="shared" si="562"/>
        <v>RYWMONYHULL HALL ROAD FLATS 3 &amp; 3A</v>
      </c>
      <c r="AW4921" s="134" t="s">
        <v>9904</v>
      </c>
      <c r="AX4921" s="134" t="s">
        <v>9905</v>
      </c>
      <c r="AY4921" s="134" t="s">
        <v>9904</v>
      </c>
      <c r="AZ4921" s="134" t="s">
        <v>9905</v>
      </c>
      <c r="BA4921" s="126" t="str">
        <f t="shared" si="563"/>
        <v>RYW</v>
      </c>
    </row>
    <row r="4922" spans="48:53" hidden="1" x14ac:dyDescent="0.2">
      <c r="AV4922" s="115" t="str">
        <f t="shared" si="562"/>
        <v>RYWMOSELEY HALL HOSPITAL</v>
      </c>
      <c r="AW4922" s="126" t="s">
        <v>7692</v>
      </c>
      <c r="AX4922" s="126" t="s">
        <v>7693</v>
      </c>
      <c r="AY4922" s="126" t="s">
        <v>7692</v>
      </c>
      <c r="AZ4922" s="126" t="s">
        <v>7693</v>
      </c>
      <c r="BA4922" s="126" t="str">
        <f t="shared" si="563"/>
        <v>RYW</v>
      </c>
    </row>
    <row r="4923" spans="48:53" hidden="1" x14ac:dyDescent="0.2">
      <c r="AV4923" s="115" t="str">
        <f t="shared" si="562"/>
        <v>RYWPRIESTLY WHARF</v>
      </c>
      <c r="AW4923" s="126" t="s">
        <v>7696</v>
      </c>
      <c r="AX4923" s="126" t="s">
        <v>7697</v>
      </c>
      <c r="AY4923" s="126" t="s">
        <v>7696</v>
      </c>
      <c r="AZ4923" s="126" t="s">
        <v>7697</v>
      </c>
      <c r="BA4923" s="126" t="str">
        <f t="shared" si="563"/>
        <v>RYW</v>
      </c>
    </row>
    <row r="4924" spans="48:53" hidden="1" x14ac:dyDescent="0.2">
      <c r="AV4924" s="115" t="str">
        <f t="shared" si="562"/>
        <v>RYWSHELDON HEATH - LAND ONLY</v>
      </c>
      <c r="AW4924" s="126" t="s">
        <v>7686</v>
      </c>
      <c r="AX4924" s="126" t="s">
        <v>7687</v>
      </c>
      <c r="AY4924" s="126" t="s">
        <v>7686</v>
      </c>
      <c r="AZ4924" s="126" t="s">
        <v>7687</v>
      </c>
      <c r="BA4924" s="126" t="str">
        <f t="shared" si="563"/>
        <v>RYW</v>
      </c>
    </row>
    <row r="4925" spans="48:53" hidden="1" x14ac:dyDescent="0.2">
      <c r="AV4925" s="115" t="str">
        <f t="shared" si="562"/>
        <v>RYWSUTTON COTTAGE HOSPITAL</v>
      </c>
      <c r="AW4925" s="126" t="s">
        <v>7688</v>
      </c>
      <c r="AX4925" s="126" t="s">
        <v>7689</v>
      </c>
      <c r="AY4925" s="126" t="s">
        <v>7688</v>
      </c>
      <c r="AZ4925" s="126" t="s">
        <v>7689</v>
      </c>
      <c r="BA4925" s="126" t="str">
        <f t="shared" si="563"/>
        <v>RYW</v>
      </c>
    </row>
    <row r="4926" spans="48:53" hidden="1" x14ac:dyDescent="0.2">
      <c r="AV4926" s="115" t="str">
        <f t="shared" ref="AV4926:AV4989" si="564">CONCATENATE(LEFT(AW4926, 3),AX4926)</f>
        <v>RYWWEST HEATH HOSPITAL</v>
      </c>
      <c r="AW4926" s="126" t="s">
        <v>7694</v>
      </c>
      <c r="AX4926" s="126" t="s">
        <v>7695</v>
      </c>
      <c r="AY4926" s="126" t="s">
        <v>7694</v>
      </c>
      <c r="AZ4926" s="126" t="s">
        <v>7695</v>
      </c>
      <c r="BA4926" s="126" t="str">
        <f t="shared" ref="BA4926:BA4989" si="565">LEFT(AY4926,3)</f>
        <v>RYW</v>
      </c>
    </row>
    <row r="4927" spans="48:53" hidden="1" x14ac:dyDescent="0.2">
      <c r="AV4927" s="115" t="str">
        <f t="shared" si="564"/>
        <v xml:space="preserve">RYXATHLONE HOUSE CARE HOME                    </v>
      </c>
      <c r="AW4927" s="126" t="s">
        <v>8390</v>
      </c>
      <c r="AX4927" s="126" t="s">
        <v>8391</v>
      </c>
      <c r="AY4927" s="126" t="s">
        <v>8390</v>
      </c>
      <c r="AZ4927" s="126" t="s">
        <v>8391</v>
      </c>
      <c r="BA4927" s="126" t="str">
        <f t="shared" si="565"/>
        <v>RYX</v>
      </c>
    </row>
    <row r="4928" spans="48:53" hidden="1" x14ac:dyDescent="0.2">
      <c r="AV4928" s="115" t="str">
        <f t="shared" si="564"/>
        <v>RYXCHARING CROSS HOSPITAL</v>
      </c>
      <c r="AW4928" s="126" t="s">
        <v>7722</v>
      </c>
      <c r="AX4928" s="126" t="s">
        <v>7723</v>
      </c>
      <c r="AY4928" s="126" t="s">
        <v>7722</v>
      </c>
      <c r="AZ4928" s="126" t="s">
        <v>7723</v>
      </c>
      <c r="BA4928" s="126" t="str">
        <f t="shared" si="565"/>
        <v>RYX</v>
      </c>
    </row>
    <row r="4929" spans="48:53" hidden="1" x14ac:dyDescent="0.2">
      <c r="AV4929" s="115" t="str">
        <f t="shared" si="564"/>
        <v>RYXEDGWARE COMMUNITY HOSPITAL</v>
      </c>
      <c r="AW4929" s="126" t="s">
        <v>7719</v>
      </c>
      <c r="AX4929" s="126" t="s">
        <v>4047</v>
      </c>
      <c r="AY4929" s="126" t="s">
        <v>7719</v>
      </c>
      <c r="AZ4929" s="126" t="s">
        <v>4047</v>
      </c>
      <c r="BA4929" s="126" t="str">
        <f t="shared" si="565"/>
        <v>RYX</v>
      </c>
    </row>
    <row r="4930" spans="48:53" hidden="1" x14ac:dyDescent="0.2">
      <c r="AV4930" s="115" t="str">
        <f t="shared" si="564"/>
        <v>RYXFINCHLEY MEMORIAL HOSPITAL</v>
      </c>
      <c r="AW4930" s="126" t="s">
        <v>7718</v>
      </c>
      <c r="AX4930" s="126" t="s">
        <v>4049</v>
      </c>
      <c r="AY4930" s="126" t="s">
        <v>7718</v>
      </c>
      <c r="AZ4930" s="126" t="s">
        <v>4049</v>
      </c>
      <c r="BA4930" s="126" t="str">
        <f t="shared" si="565"/>
        <v>RYX</v>
      </c>
    </row>
    <row r="4931" spans="48:53" hidden="1" x14ac:dyDescent="0.2">
      <c r="AV4931" s="115" t="str">
        <f t="shared" si="564"/>
        <v>RYXGARSIDE</v>
      </c>
      <c r="AW4931" s="126" t="s">
        <v>8565</v>
      </c>
      <c r="AX4931" s="126" t="s">
        <v>8566</v>
      </c>
      <c r="AY4931" s="126" t="s">
        <v>8565</v>
      </c>
      <c r="AZ4931" s="126" t="s">
        <v>8566</v>
      </c>
      <c r="BA4931" s="126" t="str">
        <f t="shared" si="565"/>
        <v>RYX</v>
      </c>
    </row>
    <row r="4932" spans="48:53" ht="15" hidden="1" customHeight="1" x14ac:dyDescent="0.2">
      <c r="AV4932" s="115" t="str">
        <f t="shared" si="564"/>
        <v>RYXHEALTH AT THE STOWE</v>
      </c>
      <c r="AW4932" s="126" t="s">
        <v>7713</v>
      </c>
      <c r="AX4932" s="126" t="s">
        <v>7714</v>
      </c>
      <c r="AY4932" s="126" t="s">
        <v>7713</v>
      </c>
      <c r="AZ4932" s="126" t="s">
        <v>7714</v>
      </c>
      <c r="BA4932" s="126" t="str">
        <f t="shared" si="565"/>
        <v>RYX</v>
      </c>
    </row>
    <row r="4933" spans="48:53" ht="15" hidden="1" customHeight="1" x14ac:dyDescent="0.2">
      <c r="AV4933" s="115" t="str">
        <f t="shared" si="564"/>
        <v>RYXPRINCESS LOUISE NURSING HOME</v>
      </c>
      <c r="AW4933" s="126" t="s">
        <v>8388</v>
      </c>
      <c r="AX4933" s="126" t="s">
        <v>8389</v>
      </c>
      <c r="AY4933" s="126" t="s">
        <v>8388</v>
      </c>
      <c r="AZ4933" s="126" t="s">
        <v>8389</v>
      </c>
      <c r="BA4933" s="126" t="str">
        <f t="shared" si="565"/>
        <v>RYX</v>
      </c>
    </row>
    <row r="4934" spans="48:53" ht="15" hidden="1" customHeight="1" x14ac:dyDescent="0.2">
      <c r="AV4934" s="115" t="str">
        <f t="shared" si="564"/>
        <v>RYXST CHARLES UCC</v>
      </c>
      <c r="AW4934" s="126" t="s">
        <v>7711</v>
      </c>
      <c r="AX4934" s="126" t="s">
        <v>7712</v>
      </c>
      <c r="AY4934" s="126" t="s">
        <v>7711</v>
      </c>
      <c r="AZ4934" s="126" t="s">
        <v>7712</v>
      </c>
      <c r="BA4934" s="126" t="str">
        <f t="shared" si="565"/>
        <v>RYX</v>
      </c>
    </row>
    <row r="4935" spans="48:53" ht="15" hidden="1" customHeight="1" x14ac:dyDescent="0.2">
      <c r="AV4935" s="115" t="str">
        <f t="shared" si="564"/>
        <v>RYXST MARY'S HOSPITAL</v>
      </c>
      <c r="AW4935" s="126" t="s">
        <v>7717</v>
      </c>
      <c r="AX4935" s="126" t="s">
        <v>1253</v>
      </c>
      <c r="AY4935" s="126" t="s">
        <v>7717</v>
      </c>
      <c r="AZ4935" s="126" t="s">
        <v>1253</v>
      </c>
      <c r="BA4935" s="126" t="str">
        <f t="shared" si="565"/>
        <v>RYX</v>
      </c>
    </row>
    <row r="4936" spans="48:53" hidden="1" x14ac:dyDescent="0.2">
      <c r="AV4936" s="115" t="str">
        <f t="shared" si="564"/>
        <v>RYXST. CHARLES HOSPITAL</v>
      </c>
      <c r="AW4936" s="126" t="s">
        <v>7715</v>
      </c>
      <c r="AX4936" s="126" t="s">
        <v>7716</v>
      </c>
      <c r="AY4936" s="126" t="s">
        <v>7715</v>
      </c>
      <c r="AZ4936" s="126" t="s">
        <v>7716</v>
      </c>
      <c r="BA4936" s="126" t="str">
        <f t="shared" si="565"/>
        <v>RYX</v>
      </c>
    </row>
    <row r="4937" spans="48:53" hidden="1" x14ac:dyDescent="0.2">
      <c r="AV4937" s="115" t="str">
        <f t="shared" si="564"/>
        <v>RYXTHAMES BROOK CARE HOME</v>
      </c>
      <c r="AW4937" s="126" t="s">
        <v>7720</v>
      </c>
      <c r="AX4937" s="126" t="s">
        <v>7721</v>
      </c>
      <c r="AY4937" s="126" t="s">
        <v>7720</v>
      </c>
      <c r="AZ4937" s="126" t="s">
        <v>7721</v>
      </c>
      <c r="BA4937" s="126" t="str">
        <f t="shared" si="565"/>
        <v>RYX</v>
      </c>
    </row>
    <row r="4938" spans="48:53" hidden="1" x14ac:dyDescent="0.2">
      <c r="AV4938" s="115" t="str">
        <f t="shared" si="564"/>
        <v>RYYASHFORD MASH</v>
      </c>
      <c r="AW4938" s="126" t="s">
        <v>7781</v>
      </c>
      <c r="AX4938" s="126" t="s">
        <v>7782</v>
      </c>
      <c r="AY4938" s="126" t="s">
        <v>7781</v>
      </c>
      <c r="AZ4938" s="126" t="s">
        <v>7782</v>
      </c>
      <c r="BA4938" s="126" t="str">
        <f t="shared" si="565"/>
        <v>RYY</v>
      </c>
    </row>
    <row r="4939" spans="48:53" hidden="1" x14ac:dyDescent="0.2">
      <c r="AV4939" s="115" t="str">
        <f t="shared" si="564"/>
        <v>RYYBUCKLAND HOSPITAL</v>
      </c>
      <c r="AW4939" s="126" t="s">
        <v>7734</v>
      </c>
      <c r="AX4939" s="126" t="s">
        <v>6235</v>
      </c>
      <c r="AY4939" s="126" t="s">
        <v>7734</v>
      </c>
      <c r="AZ4939" s="126" t="s">
        <v>6235</v>
      </c>
      <c r="BA4939" s="126" t="str">
        <f t="shared" si="565"/>
        <v>RYY</v>
      </c>
    </row>
    <row r="4940" spans="48:53" hidden="1" x14ac:dyDescent="0.2">
      <c r="AV4940" s="115" t="str">
        <f t="shared" si="564"/>
        <v>RYYBUILDING 180 - KENT SCIENCE PARK</v>
      </c>
      <c r="AW4940" s="126" t="s">
        <v>7730</v>
      </c>
      <c r="AX4940" s="126" t="s">
        <v>7731</v>
      </c>
      <c r="AY4940" s="126" t="s">
        <v>7730</v>
      </c>
      <c r="AZ4940" s="126" t="s">
        <v>7731</v>
      </c>
      <c r="BA4940" s="126" t="str">
        <f t="shared" si="565"/>
        <v>RYY</v>
      </c>
    </row>
    <row r="4941" spans="48:53" hidden="1" x14ac:dyDescent="0.2">
      <c r="AV4941" s="115" t="str">
        <f t="shared" si="564"/>
        <v>RYYCAIRN RYAN</v>
      </c>
      <c r="AW4941" s="126" t="s">
        <v>7735</v>
      </c>
      <c r="AX4941" s="126" t="s">
        <v>7736</v>
      </c>
      <c r="AY4941" s="126" t="s">
        <v>7735</v>
      </c>
      <c r="AZ4941" s="126" t="s">
        <v>7736</v>
      </c>
      <c r="BA4941" s="126" t="str">
        <f t="shared" si="565"/>
        <v>RYY</v>
      </c>
    </row>
    <row r="4942" spans="48:53" hidden="1" x14ac:dyDescent="0.2">
      <c r="AV4942" s="115" t="str">
        <f t="shared" si="564"/>
        <v>RYYCOTTAGE WARD</v>
      </c>
      <c r="AW4942" s="126" t="s">
        <v>7798</v>
      </c>
      <c r="AX4942" s="126" t="s">
        <v>7799</v>
      </c>
      <c r="AY4942" s="126" t="s">
        <v>7798</v>
      </c>
      <c r="AZ4942" s="126" t="s">
        <v>7799</v>
      </c>
      <c r="BA4942" s="126" t="str">
        <f t="shared" si="565"/>
        <v>RYY</v>
      </c>
    </row>
    <row r="4943" spans="48:53" hidden="1" x14ac:dyDescent="0.2">
      <c r="AV4943" s="115" t="str">
        <f t="shared" si="564"/>
        <v>RYYEDENBRIDGE HOSPITAL</v>
      </c>
      <c r="AW4943" s="126" t="s">
        <v>7762</v>
      </c>
      <c r="AX4943" s="126" t="s">
        <v>7763</v>
      </c>
      <c r="AY4943" s="126" t="s">
        <v>7762</v>
      </c>
      <c r="AZ4943" s="126" t="s">
        <v>7763</v>
      </c>
      <c r="BA4943" s="126" t="str">
        <f t="shared" si="565"/>
        <v>RYY</v>
      </c>
    </row>
    <row r="4944" spans="48:53" hidden="1" x14ac:dyDescent="0.2">
      <c r="AV4944" s="115" t="str">
        <f t="shared" si="564"/>
        <v>RYYEDENBRIDGE HOSPITAL</v>
      </c>
      <c r="AW4944" s="126" t="s">
        <v>7791</v>
      </c>
      <c r="AX4944" s="126" t="s">
        <v>7763</v>
      </c>
      <c r="AY4944" s="126" t="s">
        <v>7791</v>
      </c>
      <c r="AZ4944" s="126" t="s">
        <v>7763</v>
      </c>
      <c r="BA4944" s="126" t="str">
        <f t="shared" si="565"/>
        <v>RYY</v>
      </c>
    </row>
    <row r="4945" spans="48:53" hidden="1" x14ac:dyDescent="0.2">
      <c r="AV4945" s="115" t="str">
        <f t="shared" si="564"/>
        <v>RYYFAMILY PLANNING</v>
      </c>
      <c r="AW4945" s="126" t="s">
        <v>7802</v>
      </c>
      <c r="AX4945" s="126" t="s">
        <v>7803</v>
      </c>
      <c r="AY4945" s="126" t="s">
        <v>7802</v>
      </c>
      <c r="AZ4945" s="126" t="s">
        <v>7803</v>
      </c>
      <c r="BA4945" s="126" t="str">
        <f t="shared" si="565"/>
        <v>RYY</v>
      </c>
    </row>
    <row r="4946" spans="48:53" hidden="1" x14ac:dyDescent="0.2">
      <c r="AV4946" s="115" t="str">
        <f t="shared" si="564"/>
        <v>RYYFARM VILLA</v>
      </c>
      <c r="AW4946" s="126" t="s">
        <v>7787</v>
      </c>
      <c r="AX4946" s="126" t="s">
        <v>7788</v>
      </c>
      <c r="AY4946" s="126" t="s">
        <v>7787</v>
      </c>
      <c r="AZ4946" s="126" t="s">
        <v>7788</v>
      </c>
      <c r="BA4946" s="126" t="str">
        <f t="shared" si="565"/>
        <v>RYY</v>
      </c>
    </row>
    <row r="4947" spans="48:53" hidden="1" x14ac:dyDescent="0.2">
      <c r="AV4947" s="115" t="str">
        <f t="shared" si="564"/>
        <v>RYYFAVERSHAM COTTAGE HOSPITAL</v>
      </c>
      <c r="AW4947" s="126" t="s">
        <v>7737</v>
      </c>
      <c r="AX4947" s="126" t="s">
        <v>7738</v>
      </c>
      <c r="AY4947" s="126" t="s">
        <v>7737</v>
      </c>
      <c r="AZ4947" s="126" t="s">
        <v>7738</v>
      </c>
      <c r="BA4947" s="126" t="str">
        <f t="shared" si="565"/>
        <v>RYY</v>
      </c>
    </row>
    <row r="4948" spans="48:53" hidden="1" x14ac:dyDescent="0.2">
      <c r="AV4948" s="115" t="str">
        <f t="shared" si="564"/>
        <v>RYYFRIENDS WARD</v>
      </c>
      <c r="AW4948" s="126" t="s">
        <v>7812</v>
      </c>
      <c r="AX4948" s="126" t="s">
        <v>7813</v>
      </c>
      <c r="AY4948" s="126" t="s">
        <v>7812</v>
      </c>
      <c r="AZ4948" s="126" t="s">
        <v>7813</v>
      </c>
      <c r="BA4948" s="126" t="str">
        <f t="shared" si="565"/>
        <v>RYY</v>
      </c>
    </row>
    <row r="4949" spans="48:53" hidden="1" x14ac:dyDescent="0.2">
      <c r="AV4949" s="115" t="str">
        <f t="shared" si="564"/>
        <v>RYYGRAVESHAM COMMUNITY HOSPITAL</v>
      </c>
      <c r="AW4949" s="126" t="s">
        <v>7773</v>
      </c>
      <c r="AX4949" s="126" t="s">
        <v>7774</v>
      </c>
      <c r="AY4949" s="126" t="s">
        <v>7773</v>
      </c>
      <c r="AZ4949" s="126" t="s">
        <v>7774</v>
      </c>
      <c r="BA4949" s="126" t="str">
        <f t="shared" si="565"/>
        <v>RYY</v>
      </c>
    </row>
    <row r="4950" spans="48:53" hidden="1" x14ac:dyDescent="0.2">
      <c r="AV4950" s="115" t="str">
        <f t="shared" si="564"/>
        <v>RYYHANSON UNIT</v>
      </c>
      <c r="AW4950" s="126" t="s">
        <v>7732</v>
      </c>
      <c r="AX4950" s="126" t="s">
        <v>7733</v>
      </c>
      <c r="AY4950" s="126" t="s">
        <v>7732</v>
      </c>
      <c r="AZ4950" s="126" t="s">
        <v>7733</v>
      </c>
      <c r="BA4950" s="126" t="str">
        <f t="shared" si="565"/>
        <v>RYY</v>
      </c>
    </row>
    <row r="4951" spans="48:53" hidden="1" x14ac:dyDescent="0.2">
      <c r="AV4951" s="115" t="str">
        <f t="shared" si="564"/>
        <v>RYYHAWKHURST COTTAGE HOSPITAL</v>
      </c>
      <c r="AW4951" s="126" t="s">
        <v>7764</v>
      </c>
      <c r="AX4951" s="126" t="s">
        <v>7765</v>
      </c>
      <c r="AY4951" s="126" t="s">
        <v>7764</v>
      </c>
      <c r="AZ4951" s="126" t="s">
        <v>7765</v>
      </c>
      <c r="BA4951" s="126" t="str">
        <f t="shared" si="565"/>
        <v>RYY</v>
      </c>
    </row>
    <row r="4952" spans="48:53" hidden="1" x14ac:dyDescent="0.2">
      <c r="AV4952" s="115" t="str">
        <f t="shared" si="564"/>
        <v>RYYHAWKHURST HOSPITAL</v>
      </c>
      <c r="AW4952" s="126" t="s">
        <v>7789</v>
      </c>
      <c r="AX4952" s="126" t="s">
        <v>7790</v>
      </c>
      <c r="AY4952" s="126" t="s">
        <v>7789</v>
      </c>
      <c r="AZ4952" s="126" t="s">
        <v>7790</v>
      </c>
      <c r="BA4952" s="126" t="str">
        <f t="shared" si="565"/>
        <v>RYY</v>
      </c>
    </row>
    <row r="4953" spans="48:53" hidden="1" x14ac:dyDescent="0.2">
      <c r="AV4953" s="115" t="str">
        <f t="shared" si="564"/>
        <v>RYYHERON WARD</v>
      </c>
      <c r="AW4953" s="126" t="s">
        <v>7804</v>
      </c>
      <c r="AX4953" s="126" t="s">
        <v>7805</v>
      </c>
      <c r="AY4953" s="126" t="s">
        <v>7804</v>
      </c>
      <c r="AZ4953" s="126" t="s">
        <v>7805</v>
      </c>
      <c r="BA4953" s="126" t="str">
        <f t="shared" si="565"/>
        <v>RYY</v>
      </c>
    </row>
    <row r="4954" spans="48:53" hidden="1" x14ac:dyDescent="0.2">
      <c r="AV4954" s="115" t="str">
        <f t="shared" si="564"/>
        <v>RYYHIGHPOINT UNIT 1</v>
      </c>
      <c r="AW4954" s="126" t="s">
        <v>7724</v>
      </c>
      <c r="AX4954" s="126" t="s">
        <v>7725</v>
      </c>
      <c r="AY4954" s="126" t="s">
        <v>7724</v>
      </c>
      <c r="AZ4954" s="126" t="s">
        <v>7725</v>
      </c>
      <c r="BA4954" s="126" t="str">
        <f t="shared" si="565"/>
        <v>RYY</v>
      </c>
    </row>
    <row r="4955" spans="48:53" ht="15" hidden="1" customHeight="1" x14ac:dyDescent="0.2">
      <c r="AV4955" s="115" t="str">
        <f t="shared" si="564"/>
        <v>RYYHIGHPOINT UNIT 3</v>
      </c>
      <c r="AW4955" s="126" t="s">
        <v>7726</v>
      </c>
      <c r="AX4955" s="126" t="s">
        <v>7727</v>
      </c>
      <c r="AY4955" s="126" t="s">
        <v>7726</v>
      </c>
      <c r="AZ4955" s="126" t="s">
        <v>7727</v>
      </c>
      <c r="BA4955" s="126" t="str">
        <f t="shared" si="565"/>
        <v>RYY</v>
      </c>
    </row>
    <row r="4956" spans="48:53" hidden="1" x14ac:dyDescent="0.2">
      <c r="AV4956" s="115" t="str">
        <f t="shared" si="564"/>
        <v>RYYHIGHPOINT UNIT 7</v>
      </c>
      <c r="AW4956" s="126" t="s">
        <v>7728</v>
      </c>
      <c r="AX4956" s="126" t="s">
        <v>7729</v>
      </c>
      <c r="AY4956" s="126" t="s">
        <v>7728</v>
      </c>
      <c r="AZ4956" s="126" t="s">
        <v>7729</v>
      </c>
      <c r="BA4956" s="126" t="str">
        <f t="shared" si="565"/>
        <v>RYY</v>
      </c>
    </row>
    <row r="4957" spans="48:53" hidden="1" x14ac:dyDescent="0.2">
      <c r="AV4957" s="115" t="str">
        <f t="shared" si="564"/>
        <v>RYYKENT &amp; CANTERBURY HOSPITAL</v>
      </c>
      <c r="AW4957" s="126" t="s">
        <v>7739</v>
      </c>
      <c r="AX4957" s="126" t="s">
        <v>7028</v>
      </c>
      <c r="AY4957" s="126" t="s">
        <v>7739</v>
      </c>
      <c r="AZ4957" s="126" t="s">
        <v>7028</v>
      </c>
      <c r="BA4957" s="126" t="str">
        <f t="shared" si="565"/>
        <v>RYY</v>
      </c>
    </row>
    <row r="4958" spans="48:53" hidden="1" x14ac:dyDescent="0.2">
      <c r="AV4958" s="115" t="str">
        <f t="shared" si="564"/>
        <v>RYYKENT WING</v>
      </c>
      <c r="AW4958" s="126" t="s">
        <v>7800</v>
      </c>
      <c r="AX4958" s="126" t="s">
        <v>7801</v>
      </c>
      <c r="AY4958" s="126" t="s">
        <v>7800</v>
      </c>
      <c r="AZ4958" s="126" t="s">
        <v>7801</v>
      </c>
      <c r="BA4958" s="126" t="str">
        <f t="shared" si="565"/>
        <v>RYY</v>
      </c>
    </row>
    <row r="4959" spans="48:53" hidden="1" x14ac:dyDescent="0.2">
      <c r="AV4959" s="115" t="str">
        <f t="shared" si="564"/>
        <v>RYYKESTREL WARD</v>
      </c>
      <c r="AW4959" s="126" t="s">
        <v>7806</v>
      </c>
      <c r="AX4959" s="126" t="s">
        <v>7807</v>
      </c>
      <c r="AY4959" s="126" t="s">
        <v>7806</v>
      </c>
      <c r="AZ4959" s="126" t="s">
        <v>7807</v>
      </c>
      <c r="BA4959" s="126" t="str">
        <f t="shared" si="565"/>
        <v>RYY</v>
      </c>
    </row>
    <row r="4960" spans="48:53" hidden="1" x14ac:dyDescent="0.2">
      <c r="AV4960" s="115" t="str">
        <f t="shared" si="564"/>
        <v>RYYLIVINGSTONE HOSPITAL</v>
      </c>
      <c r="AW4960" s="126" t="s">
        <v>7766</v>
      </c>
      <c r="AX4960" s="126" t="s">
        <v>7767</v>
      </c>
      <c r="AY4960" s="126" t="s">
        <v>7766</v>
      </c>
      <c r="AZ4960" s="126" t="s">
        <v>7767</v>
      </c>
      <c r="BA4960" s="126" t="str">
        <f t="shared" si="565"/>
        <v>RYY</v>
      </c>
    </row>
    <row r="4961" spans="48:53" ht="15" hidden="1" customHeight="1" x14ac:dyDescent="0.2">
      <c r="AV4961" s="115" t="str">
        <f t="shared" si="564"/>
        <v>RYYOATEN HILL</v>
      </c>
      <c r="AW4961" s="126" t="s">
        <v>7740</v>
      </c>
      <c r="AX4961" s="126" t="s">
        <v>7741</v>
      </c>
      <c r="AY4961" s="126" t="s">
        <v>7740</v>
      </c>
      <c r="AZ4961" s="126" t="s">
        <v>7741</v>
      </c>
      <c r="BA4961" s="126" t="str">
        <f t="shared" si="565"/>
        <v>RYY</v>
      </c>
    </row>
    <row r="4962" spans="48:53" ht="15" hidden="1" customHeight="1" x14ac:dyDescent="0.2">
      <c r="AV4962" s="115" t="str">
        <f t="shared" si="564"/>
        <v>RYYPRESTON HALL</v>
      </c>
      <c r="AW4962" s="126" t="s">
        <v>7775</v>
      </c>
      <c r="AX4962" s="126" t="s">
        <v>7776</v>
      </c>
      <c r="AY4962" s="126" t="s">
        <v>7775</v>
      </c>
      <c r="AZ4962" s="126" t="s">
        <v>7776</v>
      </c>
      <c r="BA4962" s="126" t="str">
        <f t="shared" si="565"/>
        <v>RYY</v>
      </c>
    </row>
    <row r="4963" spans="48:53" ht="15" hidden="1" customHeight="1" x14ac:dyDescent="0.2">
      <c r="AV4963" s="115" t="str">
        <f t="shared" si="564"/>
        <v>RYYQUEEN ELIZABETH THE QUEEN MOTHER HOSPITAL</v>
      </c>
      <c r="AW4963" s="126" t="s">
        <v>7742</v>
      </c>
      <c r="AX4963" s="126" t="s">
        <v>7030</v>
      </c>
      <c r="AY4963" s="126" t="s">
        <v>7742</v>
      </c>
      <c r="AZ4963" s="126" t="s">
        <v>7030</v>
      </c>
      <c r="BA4963" s="126" t="str">
        <f t="shared" si="565"/>
        <v>RYY</v>
      </c>
    </row>
    <row r="4964" spans="48:53" ht="15" hidden="1" customHeight="1" x14ac:dyDescent="0.2">
      <c r="AV4964" s="115" t="str">
        <f t="shared" si="564"/>
        <v>RYYQUEEN VICTORIA MEMORIAL HOSPITAL</v>
      </c>
      <c r="AW4964" s="126" t="s">
        <v>7743</v>
      </c>
      <c r="AX4964" s="126" t="s">
        <v>7292</v>
      </c>
      <c r="AY4964" s="126" t="s">
        <v>7743</v>
      </c>
      <c r="AZ4964" s="126" t="s">
        <v>7292</v>
      </c>
      <c r="BA4964" s="126" t="str">
        <f t="shared" si="565"/>
        <v>RYY</v>
      </c>
    </row>
    <row r="4965" spans="48:53" hidden="1" x14ac:dyDescent="0.2">
      <c r="AV4965" s="115" t="str">
        <f t="shared" si="564"/>
        <v>RYYROHAN</v>
      </c>
      <c r="AW4965" s="126" t="s">
        <v>7744</v>
      </c>
      <c r="AX4965" s="126" t="s">
        <v>7745</v>
      </c>
      <c r="AY4965" s="126" t="s">
        <v>7744</v>
      </c>
      <c r="AZ4965" s="126" t="s">
        <v>7745</v>
      </c>
      <c r="BA4965" s="126" t="str">
        <f t="shared" si="565"/>
        <v>RYY</v>
      </c>
    </row>
    <row r="4966" spans="48:53" hidden="1" x14ac:dyDescent="0.2">
      <c r="AV4966" s="115" t="str">
        <f t="shared" si="564"/>
        <v>RYYROYAL VICTORIA HOSPITAL FOLKESTONE</v>
      </c>
      <c r="AW4966" s="126" t="s">
        <v>7760</v>
      </c>
      <c r="AX4966" s="126" t="s">
        <v>7761</v>
      </c>
      <c r="AY4966" s="126" t="s">
        <v>7760</v>
      </c>
      <c r="AZ4966" s="126" t="s">
        <v>7761</v>
      </c>
      <c r="BA4966" s="126" t="str">
        <f t="shared" si="565"/>
        <v>RYY</v>
      </c>
    </row>
    <row r="4967" spans="48:53" hidden="1" x14ac:dyDescent="0.2">
      <c r="AV4967" s="115" t="str">
        <f t="shared" si="564"/>
        <v>RYYSEVENOAKS HOSPITAL</v>
      </c>
      <c r="AW4967" s="126" t="s">
        <v>7768</v>
      </c>
      <c r="AX4967" s="126" t="s">
        <v>7769</v>
      </c>
      <c r="AY4967" s="126" t="s">
        <v>7768</v>
      </c>
      <c r="AZ4967" s="126" t="s">
        <v>7769</v>
      </c>
      <c r="BA4967" s="126" t="str">
        <f t="shared" si="565"/>
        <v>RYY</v>
      </c>
    </row>
    <row r="4968" spans="48:53" hidden="1" x14ac:dyDescent="0.2">
      <c r="AV4968" s="115" t="str">
        <f t="shared" si="564"/>
        <v>RYYSHEPPEY HOSPITAL</v>
      </c>
      <c r="AW4968" s="126" t="s">
        <v>7808</v>
      </c>
      <c r="AX4968" s="126" t="s">
        <v>7809</v>
      </c>
      <c r="AY4968" s="126" t="s">
        <v>7808</v>
      </c>
      <c r="AZ4968" s="126" t="s">
        <v>7809</v>
      </c>
      <c r="BA4968" s="126" t="str">
        <f t="shared" si="565"/>
        <v>RYY</v>
      </c>
    </row>
    <row r="4969" spans="48:53" hidden="1" x14ac:dyDescent="0.2">
      <c r="AV4969" s="115" t="str">
        <f t="shared" si="564"/>
        <v>RYYSHEPPY COMMUNITY HOSPITAL</v>
      </c>
      <c r="AW4969" s="126" t="s">
        <v>7746</v>
      </c>
      <c r="AX4969" s="126" t="s">
        <v>7747</v>
      </c>
      <c r="AY4969" s="126" t="s">
        <v>7746</v>
      </c>
      <c r="AZ4969" s="126" t="s">
        <v>7747</v>
      </c>
      <c r="BA4969" s="126" t="str">
        <f t="shared" si="565"/>
        <v>RYY</v>
      </c>
    </row>
    <row r="4970" spans="48:53" hidden="1" x14ac:dyDescent="0.2">
      <c r="AV4970" s="115" t="str">
        <f t="shared" si="564"/>
        <v>RYYSITTINGBOURNE MEMORIAL HOSPITAL</v>
      </c>
      <c r="AW4970" s="126" t="s">
        <v>7748</v>
      </c>
      <c r="AX4970" s="126" t="s">
        <v>7749</v>
      </c>
      <c r="AY4970" s="126" t="s">
        <v>7748</v>
      </c>
      <c r="AZ4970" s="126" t="s">
        <v>7749</v>
      </c>
      <c r="BA4970" s="126" t="str">
        <f t="shared" si="565"/>
        <v>RYY</v>
      </c>
    </row>
    <row r="4971" spans="48:53" hidden="1" x14ac:dyDescent="0.2">
      <c r="AV4971" s="115" t="str">
        <f t="shared" si="564"/>
        <v>RYYST MARTINS HOSPITAL</v>
      </c>
      <c r="AW4971" s="126" t="s">
        <v>7750</v>
      </c>
      <c r="AX4971" s="126" t="s">
        <v>7016</v>
      </c>
      <c r="AY4971" s="126" t="s">
        <v>7750</v>
      </c>
      <c r="AZ4971" s="126" t="s">
        <v>7016</v>
      </c>
      <c r="BA4971" s="126" t="str">
        <f t="shared" si="565"/>
        <v>RYY</v>
      </c>
    </row>
    <row r="4972" spans="48:53" hidden="1" x14ac:dyDescent="0.2">
      <c r="AV4972" s="115" t="str">
        <f t="shared" si="564"/>
        <v>RYYSWALE MASH</v>
      </c>
      <c r="AW4972" s="126" t="s">
        <v>7785</v>
      </c>
      <c r="AX4972" s="126" t="s">
        <v>7786</v>
      </c>
      <c r="AY4972" s="126" t="s">
        <v>7785</v>
      </c>
      <c r="AZ4972" s="126" t="s">
        <v>7786</v>
      </c>
      <c r="BA4972" s="126" t="str">
        <f t="shared" si="565"/>
        <v>RYY</v>
      </c>
    </row>
    <row r="4973" spans="48:53" hidden="1" x14ac:dyDescent="0.2">
      <c r="AV4973" s="115" t="str">
        <f t="shared" si="564"/>
        <v>RYYTHANET MASH</v>
      </c>
      <c r="AW4973" s="126" t="s">
        <v>7783</v>
      </c>
      <c r="AX4973" s="126" t="s">
        <v>7784</v>
      </c>
      <c r="AY4973" s="126" t="s">
        <v>7783</v>
      </c>
      <c r="AZ4973" s="126" t="s">
        <v>7784</v>
      </c>
      <c r="BA4973" s="126" t="str">
        <f t="shared" si="565"/>
        <v>RYY</v>
      </c>
    </row>
    <row r="4974" spans="48:53" hidden="1" x14ac:dyDescent="0.2">
      <c r="AV4974" s="115" t="str">
        <f t="shared" si="564"/>
        <v>RYYTHE OAKS</v>
      </c>
      <c r="AW4974" s="126" t="s">
        <v>7772</v>
      </c>
      <c r="AX4974" s="126" t="s">
        <v>2898</v>
      </c>
      <c r="AY4974" s="126" t="s">
        <v>7772</v>
      </c>
      <c r="AZ4974" s="126" t="s">
        <v>2898</v>
      </c>
      <c r="BA4974" s="126" t="str">
        <f t="shared" si="565"/>
        <v>RYY</v>
      </c>
    </row>
    <row r="4975" spans="48:53" hidden="1" x14ac:dyDescent="0.2">
      <c r="AV4975" s="115" t="str">
        <f t="shared" si="564"/>
        <v>RYYTHE OAST</v>
      </c>
      <c r="AW4975" s="126" t="s">
        <v>7777</v>
      </c>
      <c r="AX4975" s="126" t="s">
        <v>7778</v>
      </c>
      <c r="AY4975" s="126" t="s">
        <v>7777</v>
      </c>
      <c r="AZ4975" s="126" t="s">
        <v>7778</v>
      </c>
      <c r="BA4975" s="126" t="str">
        <f t="shared" si="565"/>
        <v>RYY</v>
      </c>
    </row>
    <row r="4976" spans="48:53" hidden="1" x14ac:dyDescent="0.2">
      <c r="AV4976" s="115" t="str">
        <f t="shared" si="564"/>
        <v>RYYTONBRIDGE COTTAGE HOSPITAL</v>
      </c>
      <c r="AW4976" s="126" t="s">
        <v>7770</v>
      </c>
      <c r="AX4976" s="126" t="s">
        <v>7771</v>
      </c>
      <c r="AY4976" s="126" t="s">
        <v>7770</v>
      </c>
      <c r="AZ4976" s="126" t="s">
        <v>7771</v>
      </c>
      <c r="BA4976" s="126" t="str">
        <f t="shared" si="565"/>
        <v>RYY</v>
      </c>
    </row>
    <row r="4977" spans="48:53" hidden="1" x14ac:dyDescent="0.2">
      <c r="AV4977" s="115" t="str">
        <f t="shared" si="564"/>
        <v>RYYUNIT FF</v>
      </c>
      <c r="AW4977" s="126" t="s">
        <v>7779</v>
      </c>
      <c r="AX4977" s="126" t="s">
        <v>7780</v>
      </c>
      <c r="AY4977" s="126" t="s">
        <v>7779</v>
      </c>
      <c r="AZ4977" s="126" t="s">
        <v>7780</v>
      </c>
      <c r="BA4977" s="126" t="str">
        <f t="shared" si="565"/>
        <v>RYY</v>
      </c>
    </row>
    <row r="4978" spans="48:53" hidden="1" x14ac:dyDescent="0.2">
      <c r="AV4978" s="115" t="str">
        <f t="shared" si="564"/>
        <v>RYYVALENTINE UNIT</v>
      </c>
      <c r="AW4978" s="126" t="s">
        <v>7796</v>
      </c>
      <c r="AX4978" s="126" t="s">
        <v>7797</v>
      </c>
      <c r="AY4978" s="126" t="s">
        <v>7796</v>
      </c>
      <c r="AZ4978" s="126" t="s">
        <v>7797</v>
      </c>
      <c r="BA4978" s="126" t="str">
        <f t="shared" si="565"/>
        <v>RYY</v>
      </c>
    </row>
    <row r="4979" spans="48:53" hidden="1" x14ac:dyDescent="0.2">
      <c r="AV4979" s="115" t="str">
        <f t="shared" si="564"/>
        <v>RYYVICTORIA HOSPITAL</v>
      </c>
      <c r="AW4979" s="126" t="s">
        <v>7751</v>
      </c>
      <c r="AX4979" s="126" t="s">
        <v>7752</v>
      </c>
      <c r="AY4979" s="126" t="s">
        <v>7751</v>
      </c>
      <c r="AZ4979" s="126" t="s">
        <v>7752</v>
      </c>
      <c r="BA4979" s="126" t="str">
        <f t="shared" si="565"/>
        <v>RYY</v>
      </c>
    </row>
    <row r="4980" spans="48:53" hidden="1" x14ac:dyDescent="0.2">
      <c r="AV4980" s="115" t="str">
        <f t="shared" si="564"/>
        <v>RYYWARD - DEAL</v>
      </c>
      <c r="AW4980" s="126" t="s">
        <v>7810</v>
      </c>
      <c r="AX4980" s="126" t="s">
        <v>7811</v>
      </c>
      <c r="AY4980" s="126" t="s">
        <v>7810</v>
      </c>
      <c r="AZ4980" s="126" t="s">
        <v>7811</v>
      </c>
      <c r="BA4980" s="126" t="str">
        <f t="shared" si="565"/>
        <v>RYY</v>
      </c>
    </row>
    <row r="4981" spans="48:53" hidden="1" x14ac:dyDescent="0.2">
      <c r="AV4981" s="115" t="str">
        <f t="shared" si="564"/>
        <v>RYYWARD - SEVENOAKS</v>
      </c>
      <c r="AW4981" s="126" t="s">
        <v>7792</v>
      </c>
      <c r="AX4981" s="126" t="s">
        <v>7793</v>
      </c>
      <c r="AY4981" s="126" t="s">
        <v>7792</v>
      </c>
      <c r="AZ4981" s="126" t="s">
        <v>7793</v>
      </c>
      <c r="BA4981" s="126" t="str">
        <f t="shared" si="565"/>
        <v>RYY</v>
      </c>
    </row>
    <row r="4982" spans="48:53" hidden="1" x14ac:dyDescent="0.2">
      <c r="AV4982" s="115" t="str">
        <f t="shared" si="564"/>
        <v>RYYWARD - TONBRIDGE</v>
      </c>
      <c r="AW4982" s="126" t="s">
        <v>7794</v>
      </c>
      <c r="AX4982" s="126" t="s">
        <v>7795</v>
      </c>
      <c r="AY4982" s="126" t="s">
        <v>7794</v>
      </c>
      <c r="AZ4982" s="126" t="s">
        <v>7795</v>
      </c>
      <c r="BA4982" s="126" t="str">
        <f t="shared" si="565"/>
        <v>RYY</v>
      </c>
    </row>
    <row r="4983" spans="48:53" hidden="1" x14ac:dyDescent="0.2">
      <c r="AV4983" s="115" t="str">
        <f t="shared" si="564"/>
        <v>RYYWEST VIEW HOSPITAL</v>
      </c>
      <c r="AW4983" s="126" t="s">
        <v>7753</v>
      </c>
      <c r="AX4983" s="126" t="s">
        <v>7754</v>
      </c>
      <c r="AY4983" s="126" t="s">
        <v>7753</v>
      </c>
      <c r="AZ4983" s="126" t="s">
        <v>7754</v>
      </c>
      <c r="BA4983" s="126" t="str">
        <f t="shared" si="565"/>
        <v>RYY</v>
      </c>
    </row>
    <row r="4984" spans="48:53" hidden="1" x14ac:dyDescent="0.2">
      <c r="AV4984" s="115" t="str">
        <f t="shared" si="564"/>
        <v>RYYWHITSTABLE &amp; TANKERTON HOSPITAL</v>
      </c>
      <c r="AW4984" s="126" t="s">
        <v>7755</v>
      </c>
      <c r="AX4984" s="126" t="s">
        <v>7756</v>
      </c>
      <c r="AY4984" s="126" t="s">
        <v>7755</v>
      </c>
      <c r="AZ4984" s="126" t="s">
        <v>7756</v>
      </c>
      <c r="BA4984" s="126" t="str">
        <f t="shared" si="565"/>
        <v>RYY</v>
      </c>
    </row>
    <row r="4985" spans="48:53" hidden="1" x14ac:dyDescent="0.2">
      <c r="AV4985" s="115" t="str">
        <f t="shared" si="564"/>
        <v>RYYWILLIAM HARVEY HOSPITAL</v>
      </c>
      <c r="AW4985" s="126" t="s">
        <v>7757</v>
      </c>
      <c r="AX4985" s="126" t="s">
        <v>7032</v>
      </c>
      <c r="AY4985" s="126" t="s">
        <v>7757</v>
      </c>
      <c r="AZ4985" s="126" t="s">
        <v>7032</v>
      </c>
      <c r="BA4985" s="126" t="str">
        <f t="shared" si="565"/>
        <v>RYY</v>
      </c>
    </row>
    <row r="4986" spans="48:53" hidden="1" x14ac:dyDescent="0.2">
      <c r="AV4986" s="115" t="str">
        <f t="shared" si="564"/>
        <v>RYYWINDCHIMES</v>
      </c>
      <c r="AW4986" s="126" t="s">
        <v>7758</v>
      </c>
      <c r="AX4986" s="126" t="s">
        <v>7759</v>
      </c>
      <c r="AY4986" s="126" t="s">
        <v>7758</v>
      </c>
      <c r="AZ4986" s="126" t="s">
        <v>7759</v>
      </c>
      <c r="BA4986" s="126" t="str">
        <f t="shared" si="565"/>
        <v>RYY</v>
      </c>
    </row>
    <row r="4987" spans="48:53" hidden="1" x14ac:dyDescent="0.2">
      <c r="AV4987" s="115" t="str">
        <f t="shared" si="564"/>
        <v>TADABBEYFIELD</v>
      </c>
      <c r="AW4987" s="126" t="s">
        <v>7838</v>
      </c>
      <c r="AX4987" s="126" t="s">
        <v>7839</v>
      </c>
      <c r="AY4987" s="126" t="s">
        <v>7838</v>
      </c>
      <c r="AZ4987" s="126" t="s">
        <v>7839</v>
      </c>
      <c r="BA4987" s="126" t="str">
        <f t="shared" si="565"/>
        <v>TAD</v>
      </c>
    </row>
    <row r="4988" spans="48:53" hidden="1" x14ac:dyDescent="0.2">
      <c r="AV4988" s="115" t="str">
        <f t="shared" si="564"/>
        <v>TADABELIA MOUNT</v>
      </c>
      <c r="AW4988" s="126" t="s">
        <v>7816</v>
      </c>
      <c r="AX4988" s="126" t="s">
        <v>7817</v>
      </c>
      <c r="AY4988" s="126" t="s">
        <v>7816</v>
      </c>
      <c r="AZ4988" s="126" t="s">
        <v>7817</v>
      </c>
      <c r="BA4988" s="126" t="str">
        <f t="shared" si="565"/>
        <v>TAD</v>
      </c>
    </row>
    <row r="4989" spans="48:53" hidden="1" x14ac:dyDescent="0.2">
      <c r="AV4989" s="115" t="str">
        <f t="shared" si="564"/>
        <v>TADAIREDALE CENTRE FOR MENTAL HEALTH</v>
      </c>
      <c r="AW4989" s="126" t="s">
        <v>8604</v>
      </c>
      <c r="AX4989" s="126" t="s">
        <v>9856</v>
      </c>
      <c r="AY4989" s="126" t="s">
        <v>8604</v>
      </c>
      <c r="AZ4989" s="126" t="s">
        <v>9856</v>
      </c>
      <c r="BA4989" s="126" t="str">
        <f t="shared" si="565"/>
        <v>TAD</v>
      </c>
    </row>
    <row r="4990" spans="48:53" hidden="1" x14ac:dyDescent="0.2">
      <c r="AV4990" s="115" t="str">
        <f t="shared" ref="AV4990:AV5053" si="566">CONCATENATE(LEFT(AW4990, 3),AX4990)</f>
        <v>TADCROSS BANKS</v>
      </c>
      <c r="AW4990" s="126" t="s">
        <v>7840</v>
      </c>
      <c r="AX4990" s="126" t="s">
        <v>7841</v>
      </c>
      <c r="AY4990" s="126" t="s">
        <v>7840</v>
      </c>
      <c r="AZ4990" s="126" t="s">
        <v>7841</v>
      </c>
      <c r="BA4990" s="126" t="str">
        <f t="shared" ref="BA4990:BA5053" si="567">LEFT(AY4990,3)</f>
        <v>TAD</v>
      </c>
    </row>
    <row r="4991" spans="48:53" hidden="1" x14ac:dyDescent="0.2">
      <c r="AV4991" s="115" t="str">
        <f t="shared" si="566"/>
        <v>TADDAISY BANK</v>
      </c>
      <c r="AW4991" s="126" t="s">
        <v>7818</v>
      </c>
      <c r="AX4991" s="126" t="s">
        <v>7819</v>
      </c>
      <c r="AY4991" s="126" t="s">
        <v>7818</v>
      </c>
      <c r="AZ4991" s="126" t="s">
        <v>7819</v>
      </c>
      <c r="BA4991" s="126" t="str">
        <f t="shared" si="567"/>
        <v>TAD</v>
      </c>
    </row>
    <row r="4992" spans="48:53" hidden="1" x14ac:dyDescent="0.2">
      <c r="AV4992" s="115" t="str">
        <f t="shared" si="566"/>
        <v>TADFUSION</v>
      </c>
      <c r="AW4992" s="126" t="s">
        <v>7827</v>
      </c>
      <c r="AX4992" s="126" t="s">
        <v>7828</v>
      </c>
      <c r="AY4992" s="126" t="s">
        <v>7827</v>
      </c>
      <c r="AZ4992" s="126" t="s">
        <v>7828</v>
      </c>
      <c r="BA4992" s="126" t="str">
        <f t="shared" si="567"/>
        <v>TAD</v>
      </c>
    </row>
    <row r="4993" spans="48:53" hidden="1" x14ac:dyDescent="0.2">
      <c r="AV4993" s="115" t="str">
        <f t="shared" si="566"/>
        <v>TADGENESIS 5</v>
      </c>
      <c r="AW4993" s="126" t="s">
        <v>7835</v>
      </c>
      <c r="AX4993" s="126" t="s">
        <v>7836</v>
      </c>
      <c r="AY4993" s="126" t="s">
        <v>7835</v>
      </c>
      <c r="AZ4993" s="126" t="s">
        <v>7836</v>
      </c>
      <c r="BA4993" s="126" t="str">
        <f t="shared" si="567"/>
        <v>TAD</v>
      </c>
    </row>
    <row r="4994" spans="48:53" hidden="1" x14ac:dyDescent="0.2">
      <c r="AV4994" s="115" t="str">
        <f t="shared" si="566"/>
        <v>TADGREYFRIARS WALK</v>
      </c>
      <c r="AW4994" s="126" t="s">
        <v>7814</v>
      </c>
      <c r="AX4994" s="126" t="s">
        <v>7815</v>
      </c>
      <c r="AY4994" s="126" t="s">
        <v>7814</v>
      </c>
      <c r="AZ4994" s="126" t="s">
        <v>7815</v>
      </c>
      <c r="BA4994" s="126" t="str">
        <f t="shared" si="567"/>
        <v>TAD</v>
      </c>
    </row>
    <row r="4995" spans="48:53" hidden="1" x14ac:dyDescent="0.2">
      <c r="AV4995" s="115" t="str">
        <f t="shared" si="566"/>
        <v>TADHOLMEWOOD</v>
      </c>
      <c r="AW4995" s="126" t="s">
        <v>7829</v>
      </c>
      <c r="AX4995" s="126" t="s">
        <v>7830</v>
      </c>
      <c r="AY4995" s="126" t="s">
        <v>7829</v>
      </c>
      <c r="AZ4995" s="126" t="s">
        <v>7830</v>
      </c>
      <c r="BA4995" s="126" t="str">
        <f t="shared" si="567"/>
        <v>TAD</v>
      </c>
    </row>
    <row r="4996" spans="48:53" ht="15" hidden="1" customHeight="1" x14ac:dyDescent="0.2">
      <c r="AV4996" s="115" t="str">
        <f t="shared" si="566"/>
        <v>TADHORTON PARK</v>
      </c>
      <c r="AW4996" s="126" t="s">
        <v>7831</v>
      </c>
      <c r="AX4996" s="126" t="s">
        <v>7832</v>
      </c>
      <c r="AY4996" s="126" t="s">
        <v>7831</v>
      </c>
      <c r="AZ4996" s="126" t="s">
        <v>7832</v>
      </c>
      <c r="BA4996" s="126" t="str">
        <f t="shared" si="567"/>
        <v>TAD</v>
      </c>
    </row>
    <row r="4997" spans="48:53" ht="15" hidden="1" customHeight="1" x14ac:dyDescent="0.2">
      <c r="AV4997" s="115" t="str">
        <f t="shared" si="566"/>
        <v>TADLISTONSHIELS</v>
      </c>
      <c r="AW4997" s="126" t="s">
        <v>7833</v>
      </c>
      <c r="AX4997" s="126" t="s">
        <v>7834</v>
      </c>
      <c r="AY4997" s="126" t="s">
        <v>7833</v>
      </c>
      <c r="AZ4997" s="126" t="s">
        <v>7834</v>
      </c>
      <c r="BA4997" s="126" t="str">
        <f t="shared" si="567"/>
        <v>TAD</v>
      </c>
    </row>
    <row r="4998" spans="48:53" ht="15" hidden="1" customHeight="1" x14ac:dyDescent="0.2">
      <c r="AV4998" s="115" t="str">
        <f t="shared" si="566"/>
        <v>TADLYNFIELD MOUNT HOSPITAL</v>
      </c>
      <c r="AW4998" s="126" t="s">
        <v>7820</v>
      </c>
      <c r="AX4998" s="126" t="s">
        <v>7821</v>
      </c>
      <c r="AY4998" s="126" t="s">
        <v>7820</v>
      </c>
      <c r="AZ4998" s="126" t="s">
        <v>7821</v>
      </c>
      <c r="BA4998" s="126" t="str">
        <f t="shared" si="567"/>
        <v>TAD</v>
      </c>
    </row>
    <row r="4999" spans="48:53" hidden="1" x14ac:dyDescent="0.2">
      <c r="AV4999" s="115" t="str">
        <f t="shared" si="566"/>
        <v>TADPARK VIEW</v>
      </c>
      <c r="AW4999" s="126" t="s">
        <v>7826</v>
      </c>
      <c r="AX4999" s="126" t="s">
        <v>6272</v>
      </c>
      <c r="AY4999" s="126" t="s">
        <v>7826</v>
      </c>
      <c r="AZ4999" s="126" t="s">
        <v>6272</v>
      </c>
      <c r="BA4999" s="126" t="str">
        <f t="shared" si="567"/>
        <v>TAD</v>
      </c>
    </row>
    <row r="5000" spans="48:53" hidden="1" x14ac:dyDescent="0.2">
      <c r="AV5000" s="115" t="str">
        <f t="shared" si="566"/>
        <v>TADREDHILLS</v>
      </c>
      <c r="AW5000" s="126" t="s">
        <v>7837</v>
      </c>
      <c r="AX5000" s="126" t="s">
        <v>5576</v>
      </c>
      <c r="AY5000" s="126" t="s">
        <v>7837</v>
      </c>
      <c r="AZ5000" s="126" t="s">
        <v>5576</v>
      </c>
      <c r="BA5000" s="126" t="str">
        <f t="shared" si="567"/>
        <v>TAD</v>
      </c>
    </row>
    <row r="5001" spans="48:53" hidden="1" x14ac:dyDescent="0.2">
      <c r="AV5001" s="115" t="str">
        <f t="shared" si="566"/>
        <v>TADSTONEY RIDGE HOSPITAL</v>
      </c>
      <c r="AW5001" s="126" t="s">
        <v>7822</v>
      </c>
      <c r="AX5001" s="126" t="s">
        <v>7823</v>
      </c>
      <c r="AY5001" s="126" t="s">
        <v>7822</v>
      </c>
      <c r="AZ5001" s="126" t="s">
        <v>7823</v>
      </c>
      <c r="BA5001" s="126" t="str">
        <f t="shared" si="567"/>
        <v>TAD</v>
      </c>
    </row>
    <row r="5002" spans="48:53" hidden="1" x14ac:dyDescent="0.2">
      <c r="AV5002" s="115" t="str">
        <f t="shared" si="566"/>
        <v>TADWADDILOVES</v>
      </c>
      <c r="AW5002" s="126" t="s">
        <v>7824</v>
      </c>
      <c r="AX5002" s="126" t="s">
        <v>7825</v>
      </c>
      <c r="AY5002" s="126" t="s">
        <v>7824</v>
      </c>
      <c r="AZ5002" s="126" t="s">
        <v>7825</v>
      </c>
      <c r="BA5002" s="126" t="str">
        <f t="shared" si="567"/>
        <v>TAD</v>
      </c>
    </row>
    <row r="5003" spans="48:53" hidden="1" x14ac:dyDescent="0.2">
      <c r="AV5003" s="115" t="str">
        <f t="shared" si="566"/>
        <v>TAFABERDEEN PARK (RESIDENTIAL SERVICES)</v>
      </c>
      <c r="AW5003" s="126" t="s">
        <v>8883</v>
      </c>
      <c r="AX5003" s="126" t="s">
        <v>8884</v>
      </c>
      <c r="AY5003" s="126" t="s">
        <v>8883</v>
      </c>
      <c r="AZ5003" s="126" t="s">
        <v>8884</v>
      </c>
      <c r="BA5003" s="126" t="str">
        <f t="shared" si="567"/>
        <v>TAF</v>
      </c>
    </row>
    <row r="5004" spans="48:53" hidden="1" x14ac:dyDescent="0.2">
      <c r="AV5004" s="115" t="str">
        <f t="shared" si="566"/>
        <v>TAFAOT (C&amp;I)</v>
      </c>
      <c r="AW5004" s="126" t="s">
        <v>8889</v>
      </c>
      <c r="AX5004" s="126" t="s">
        <v>8890</v>
      </c>
      <c r="AY5004" s="126" t="s">
        <v>8889</v>
      </c>
      <c r="AZ5004" s="126" t="s">
        <v>8890</v>
      </c>
      <c r="BA5004" s="126" t="str">
        <f t="shared" si="567"/>
        <v>TAF</v>
      </c>
    </row>
    <row r="5005" spans="48:53" hidden="1" x14ac:dyDescent="0.2">
      <c r="AV5005" s="115" t="str">
        <f t="shared" si="566"/>
        <v>TAFBELSIZE AVENUE</v>
      </c>
      <c r="AW5005" s="126" t="s">
        <v>8891</v>
      </c>
      <c r="AX5005" s="126" t="s">
        <v>8892</v>
      </c>
      <c r="AY5005" s="126" t="s">
        <v>8891</v>
      </c>
      <c r="AZ5005" s="126" t="s">
        <v>8892</v>
      </c>
      <c r="BA5005" s="126" t="str">
        <f t="shared" si="567"/>
        <v>TAF</v>
      </c>
    </row>
    <row r="5006" spans="48:53" hidden="1" x14ac:dyDescent="0.2">
      <c r="AV5006" s="115" t="str">
        <f t="shared" si="566"/>
        <v>TAFBELSIZE SQUARE</v>
      </c>
      <c r="AW5006" s="126" t="s">
        <v>8893</v>
      </c>
      <c r="AX5006" s="126" t="s">
        <v>8894</v>
      </c>
      <c r="AY5006" s="126" t="s">
        <v>8893</v>
      </c>
      <c r="AZ5006" s="126" t="s">
        <v>8894</v>
      </c>
      <c r="BA5006" s="126" t="str">
        <f t="shared" si="567"/>
        <v>TAF</v>
      </c>
    </row>
    <row r="5007" spans="48:53" hidden="1" x14ac:dyDescent="0.2">
      <c r="AV5007" s="115" t="str">
        <f t="shared" si="566"/>
        <v>TAFCALEDONIAN ROAD (RESIDENTIAL SERVICES)</v>
      </c>
      <c r="AW5007" s="126" t="s">
        <v>8959</v>
      </c>
      <c r="AX5007" s="126" t="s">
        <v>8960</v>
      </c>
      <c r="AY5007" s="126" t="s">
        <v>8959</v>
      </c>
      <c r="AZ5007" s="126" t="s">
        <v>8960</v>
      </c>
      <c r="BA5007" s="126" t="str">
        <f t="shared" si="567"/>
        <v>TAF</v>
      </c>
    </row>
    <row r="5008" spans="48:53" hidden="1" x14ac:dyDescent="0.2">
      <c r="AV5008" s="115" t="str">
        <f t="shared" si="566"/>
        <v>TAFCAMDEN ALCOHOL SERVICE</v>
      </c>
      <c r="AW5008" s="126" t="s">
        <v>8957</v>
      </c>
      <c r="AX5008" s="126" t="s">
        <v>8958</v>
      </c>
      <c r="AY5008" s="126" t="s">
        <v>8957</v>
      </c>
      <c r="AZ5008" s="126" t="s">
        <v>8958</v>
      </c>
      <c r="BA5008" s="126" t="str">
        <f t="shared" si="567"/>
        <v>TAF</v>
      </c>
    </row>
    <row r="5009" spans="48:53" hidden="1" x14ac:dyDescent="0.2">
      <c r="AV5009" s="115" t="str">
        <f t="shared" si="566"/>
        <v>TAFCAMDEN IAPT</v>
      </c>
      <c r="AW5009" s="126" t="s">
        <v>8985</v>
      </c>
      <c r="AX5009" s="126" t="s">
        <v>8986</v>
      </c>
      <c r="AY5009" s="126" t="s">
        <v>8985</v>
      </c>
      <c r="AZ5009" s="126" t="s">
        <v>8986</v>
      </c>
      <c r="BA5009" s="126" t="str">
        <f t="shared" si="567"/>
        <v>TAF</v>
      </c>
    </row>
    <row r="5010" spans="48:53" hidden="1" x14ac:dyDescent="0.2">
      <c r="AV5010" s="115" t="str">
        <f t="shared" si="566"/>
        <v>TAFCAMDEN LD SERVICE</v>
      </c>
      <c r="AW5010" s="126" t="s">
        <v>8927</v>
      </c>
      <c r="AX5010" s="126" t="s">
        <v>8928</v>
      </c>
      <c r="AY5010" s="126" t="s">
        <v>8927</v>
      </c>
      <c r="AZ5010" s="126" t="s">
        <v>8928</v>
      </c>
      <c r="BA5010" s="126" t="str">
        <f t="shared" si="567"/>
        <v>TAF</v>
      </c>
    </row>
    <row r="5011" spans="48:53" hidden="1" x14ac:dyDescent="0.2">
      <c r="AV5011" s="115" t="str">
        <f t="shared" si="566"/>
        <v>TAFCAMDEN MEWS DAY HOSPITAL</v>
      </c>
      <c r="AW5011" s="126" t="s">
        <v>8895</v>
      </c>
      <c r="AX5011" s="126" t="s">
        <v>8896</v>
      </c>
      <c r="AY5011" s="126" t="s">
        <v>8895</v>
      </c>
      <c r="AZ5011" s="126" t="s">
        <v>8896</v>
      </c>
      <c r="BA5011" s="126" t="str">
        <f t="shared" si="567"/>
        <v>TAF</v>
      </c>
    </row>
    <row r="5012" spans="48:53" hidden="1" x14ac:dyDescent="0.2">
      <c r="AV5012" s="115" t="str">
        <f t="shared" si="566"/>
        <v>TAFCARE TRUST MENTAL HEALTH SERVICES</v>
      </c>
      <c r="AW5012" s="126" t="s">
        <v>8965</v>
      </c>
      <c r="AX5012" s="126" t="s">
        <v>8966</v>
      </c>
      <c r="AY5012" s="126" t="s">
        <v>8965</v>
      </c>
      <c r="AZ5012" s="126" t="s">
        <v>8966</v>
      </c>
      <c r="BA5012" s="126" t="str">
        <f t="shared" si="567"/>
        <v>TAF</v>
      </c>
    </row>
    <row r="5013" spans="48:53" hidden="1" x14ac:dyDescent="0.2">
      <c r="AV5013" s="115" t="str">
        <f t="shared" si="566"/>
        <v>TAFCLERKENWELL PROJECT</v>
      </c>
      <c r="AW5013" s="126" t="s">
        <v>8899</v>
      </c>
      <c r="AX5013" s="126" t="s">
        <v>8900</v>
      </c>
      <c r="AY5013" s="126" t="s">
        <v>8899</v>
      </c>
      <c r="AZ5013" s="126" t="s">
        <v>8900</v>
      </c>
      <c r="BA5013" s="126" t="str">
        <f t="shared" si="567"/>
        <v>TAF</v>
      </c>
    </row>
    <row r="5014" spans="48:53" hidden="1" x14ac:dyDescent="0.2">
      <c r="AV5014" s="115" t="str">
        <f t="shared" si="566"/>
        <v>TAFCOLLINGWOOD BUSINESS CENTRE</v>
      </c>
      <c r="AW5014" s="126" t="s">
        <v>8973</v>
      </c>
      <c r="AX5014" s="126" t="s">
        <v>8974</v>
      </c>
      <c r="AY5014" s="126" t="s">
        <v>8973</v>
      </c>
      <c r="AZ5014" s="126" t="s">
        <v>8974</v>
      </c>
      <c r="BA5014" s="126" t="str">
        <f t="shared" si="567"/>
        <v>TAF</v>
      </c>
    </row>
    <row r="5015" spans="48:53" hidden="1" x14ac:dyDescent="0.2">
      <c r="AV5015" s="115" t="str">
        <f t="shared" si="566"/>
        <v>TAFCRISIS TEAM (NORTH CAMDEN)</v>
      </c>
      <c r="AW5015" s="126" t="s">
        <v>8881</v>
      </c>
      <c r="AX5015" s="126" t="s">
        <v>8882</v>
      </c>
      <c r="AY5015" s="126" t="s">
        <v>8881</v>
      </c>
      <c r="AZ5015" s="126" t="s">
        <v>8882</v>
      </c>
      <c r="BA5015" s="126" t="str">
        <f t="shared" si="567"/>
        <v>TAF</v>
      </c>
    </row>
    <row r="5016" spans="48:53" hidden="1" x14ac:dyDescent="0.2">
      <c r="AV5016" s="115" t="str">
        <f t="shared" si="566"/>
        <v>TAFCRISIS TEAM (SOUTH CAMDEN)</v>
      </c>
      <c r="AW5016" s="126" t="s">
        <v>8977</v>
      </c>
      <c r="AX5016" s="126" t="s">
        <v>8978</v>
      </c>
      <c r="AY5016" s="126" t="s">
        <v>8977</v>
      </c>
      <c r="AZ5016" s="126" t="s">
        <v>8978</v>
      </c>
      <c r="BA5016" s="126" t="str">
        <f t="shared" si="567"/>
        <v>TAF</v>
      </c>
    </row>
    <row r="5017" spans="48:53" hidden="1" x14ac:dyDescent="0.2">
      <c r="AV5017" s="115" t="str">
        <f t="shared" si="566"/>
        <v>TAFDRAYTON PARK COMMUNITY CARE CENTRE</v>
      </c>
      <c r="AW5017" s="126" t="s">
        <v>8901</v>
      </c>
      <c r="AX5017" s="126" t="s">
        <v>8902</v>
      </c>
      <c r="AY5017" s="126" t="s">
        <v>8901</v>
      </c>
      <c r="AZ5017" s="126" t="s">
        <v>8902</v>
      </c>
      <c r="BA5017" s="126" t="str">
        <f t="shared" si="567"/>
        <v>TAF</v>
      </c>
    </row>
    <row r="5018" spans="48:53" hidden="1" x14ac:dyDescent="0.2">
      <c r="AV5018" s="115" t="str">
        <f t="shared" si="566"/>
        <v>TAFDRAYTON PARK WOMENS SERVICE</v>
      </c>
      <c r="AW5018" s="126" t="s">
        <v>8877</v>
      </c>
      <c r="AX5018" s="126" t="s">
        <v>8878</v>
      </c>
      <c r="AY5018" s="126" t="s">
        <v>8877</v>
      </c>
      <c r="AZ5018" s="126" t="s">
        <v>8878</v>
      </c>
      <c r="BA5018" s="126" t="str">
        <f t="shared" si="567"/>
        <v>TAF</v>
      </c>
    </row>
    <row r="5019" spans="48:53" hidden="1" x14ac:dyDescent="0.2">
      <c r="AV5019" s="115" t="str">
        <f t="shared" si="566"/>
        <v>TAFEARLY INTERVENTION SERVICE</v>
      </c>
      <c r="AW5019" s="126" t="s">
        <v>8951</v>
      </c>
      <c r="AX5019" s="126" t="s">
        <v>8952</v>
      </c>
      <c r="AY5019" s="126" t="s">
        <v>8951</v>
      </c>
      <c r="AZ5019" s="126" t="s">
        <v>8952</v>
      </c>
      <c r="BA5019" s="126" t="str">
        <f t="shared" si="567"/>
        <v>TAF</v>
      </c>
    </row>
    <row r="5020" spans="48:53" hidden="1" x14ac:dyDescent="0.2">
      <c r="AV5020" s="115" t="str">
        <f t="shared" si="566"/>
        <v>TAFELTHORNE MENTAL HEALTH &amp; SOCIAL CARE CENTRE</v>
      </c>
      <c r="AW5020" s="126" t="s">
        <v>8903</v>
      </c>
      <c r="AX5020" s="126" t="s">
        <v>8904</v>
      </c>
      <c r="AY5020" s="126" t="s">
        <v>8903</v>
      </c>
      <c r="AZ5020" s="126" t="s">
        <v>8904</v>
      </c>
      <c r="BA5020" s="126" t="str">
        <f t="shared" si="567"/>
        <v>TAF</v>
      </c>
    </row>
    <row r="5021" spans="48:53" hidden="1" x14ac:dyDescent="0.2">
      <c r="AV5021" s="115" t="str">
        <f t="shared" si="566"/>
        <v>TAFFOCUS TEAM</v>
      </c>
      <c r="AW5021" s="126" t="s">
        <v>8905</v>
      </c>
      <c r="AX5021" s="126" t="s">
        <v>8906</v>
      </c>
      <c r="AY5021" s="126" t="s">
        <v>8905</v>
      </c>
      <c r="AZ5021" s="126" t="s">
        <v>8906</v>
      </c>
      <c r="BA5021" s="126" t="str">
        <f t="shared" si="567"/>
        <v>TAF</v>
      </c>
    </row>
    <row r="5022" spans="48:53" hidden="1" x14ac:dyDescent="0.2">
      <c r="AV5022" s="115" t="str">
        <f t="shared" si="566"/>
        <v>TAFFORDWYCH ROAD DAY HOSPITAL</v>
      </c>
      <c r="AW5022" s="126" t="s">
        <v>8907</v>
      </c>
      <c r="AX5022" s="126" t="s">
        <v>8908</v>
      </c>
      <c r="AY5022" s="126" t="s">
        <v>8907</v>
      </c>
      <c r="AZ5022" s="126" t="s">
        <v>8908</v>
      </c>
      <c r="BA5022" s="126" t="str">
        <f t="shared" si="567"/>
        <v>TAF</v>
      </c>
    </row>
    <row r="5023" spans="48:53" hidden="1" x14ac:dyDescent="0.2">
      <c r="AV5023" s="115" t="str">
        <f t="shared" si="566"/>
        <v>TAFGREENLAND ROAD SERVICES</v>
      </c>
      <c r="AW5023" s="126" t="s">
        <v>8975</v>
      </c>
      <c r="AX5023" s="126" t="s">
        <v>8976</v>
      </c>
      <c r="AY5023" s="126" t="s">
        <v>8975</v>
      </c>
      <c r="AZ5023" s="126" t="s">
        <v>8976</v>
      </c>
      <c r="BA5023" s="126" t="str">
        <f t="shared" si="567"/>
        <v>TAF</v>
      </c>
    </row>
    <row r="5024" spans="48:53" hidden="1" x14ac:dyDescent="0.2">
      <c r="AV5024" s="115" t="str">
        <f t="shared" si="566"/>
        <v>TAFHANLEY GARDENS (RESIDENTIAL SERVICES)</v>
      </c>
      <c r="AW5024" s="126" t="s">
        <v>8909</v>
      </c>
      <c r="AX5024" s="126" t="s">
        <v>8910</v>
      </c>
      <c r="AY5024" s="126" t="s">
        <v>8909</v>
      </c>
      <c r="AZ5024" s="126" t="s">
        <v>8910</v>
      </c>
      <c r="BA5024" s="126" t="str">
        <f t="shared" si="567"/>
        <v>TAF</v>
      </c>
    </row>
    <row r="5025" spans="48:53" hidden="1" x14ac:dyDescent="0.2">
      <c r="AV5025" s="115" t="str">
        <f t="shared" si="566"/>
        <v>TAFHENLEY ROAD DAY CENTRE</v>
      </c>
      <c r="AW5025" s="126" t="s">
        <v>8911</v>
      </c>
      <c r="AX5025" s="126" t="s">
        <v>8912</v>
      </c>
      <c r="AY5025" s="126" t="s">
        <v>8911</v>
      </c>
      <c r="AZ5025" s="126" t="s">
        <v>8912</v>
      </c>
      <c r="BA5025" s="126" t="str">
        <f t="shared" si="567"/>
        <v>TAF</v>
      </c>
    </row>
    <row r="5026" spans="48:53" hidden="1" x14ac:dyDescent="0.2">
      <c r="AV5026" s="115" t="str">
        <f t="shared" si="566"/>
        <v>TAFHIGHGATE ACUTE MENTAL HEALTH CENTRE</v>
      </c>
      <c r="AW5026" s="126" t="s">
        <v>8953</v>
      </c>
      <c r="AX5026" s="126" t="s">
        <v>8954</v>
      </c>
      <c r="AY5026" s="126" t="s">
        <v>8953</v>
      </c>
      <c r="AZ5026" s="126" t="s">
        <v>8954</v>
      </c>
      <c r="BA5026" s="126" t="str">
        <f t="shared" si="567"/>
        <v>TAF</v>
      </c>
    </row>
    <row r="5027" spans="48:53" hidden="1" x14ac:dyDescent="0.2">
      <c r="AV5027" s="115" t="str">
        <f t="shared" si="566"/>
        <v>TAFHIGHGATE ROAD DAY CENTRE</v>
      </c>
      <c r="AW5027" s="126" t="s">
        <v>8913</v>
      </c>
      <c r="AX5027" s="126" t="s">
        <v>8914</v>
      </c>
      <c r="AY5027" s="126" t="s">
        <v>8913</v>
      </c>
      <c r="AZ5027" s="126" t="s">
        <v>8914</v>
      </c>
      <c r="BA5027" s="126" t="str">
        <f t="shared" si="567"/>
        <v>TAF</v>
      </c>
    </row>
    <row r="5028" spans="48:53" hidden="1" x14ac:dyDescent="0.2">
      <c r="AV5028" s="115" t="str">
        <f t="shared" si="566"/>
        <v>TAFHIGHVIEW &amp; CORNWALLIS COMMUNITY SUPPORT PROJECTS</v>
      </c>
      <c r="AW5028" s="126" t="s">
        <v>8915</v>
      </c>
      <c r="AX5028" s="126" t="s">
        <v>8916</v>
      </c>
      <c r="AY5028" s="126" t="s">
        <v>8915</v>
      </c>
      <c r="AZ5028" s="126" t="s">
        <v>8916</v>
      </c>
      <c r="BA5028" s="126" t="str">
        <f t="shared" si="567"/>
        <v>TAF</v>
      </c>
    </row>
    <row r="5029" spans="48:53" hidden="1" x14ac:dyDescent="0.2">
      <c r="AV5029" s="115" t="str">
        <f t="shared" si="566"/>
        <v>TAFHILL HOUSE</v>
      </c>
      <c r="AW5029" s="126" t="s">
        <v>8969</v>
      </c>
      <c r="AX5029" s="126" t="s">
        <v>8970</v>
      </c>
      <c r="AY5029" s="126" t="s">
        <v>8969</v>
      </c>
      <c r="AZ5029" s="126" t="s">
        <v>8970</v>
      </c>
      <c r="BA5029" s="126" t="str">
        <f t="shared" si="567"/>
        <v>TAF</v>
      </c>
    </row>
    <row r="5030" spans="48:53" hidden="1" x14ac:dyDescent="0.2">
      <c r="AV5030" s="115" t="str">
        <f t="shared" si="566"/>
        <v>TAFHUNTER STREET HEALTH CENTRE</v>
      </c>
      <c r="AW5030" s="126" t="s">
        <v>8919</v>
      </c>
      <c r="AX5030" s="126" t="s">
        <v>8920</v>
      </c>
      <c r="AY5030" s="126" t="s">
        <v>8919</v>
      </c>
      <c r="AZ5030" s="126" t="s">
        <v>8920</v>
      </c>
      <c r="BA5030" s="126" t="str">
        <f t="shared" si="567"/>
        <v>TAF</v>
      </c>
    </row>
    <row r="5031" spans="48:53" hidden="1" x14ac:dyDescent="0.2">
      <c r="AV5031" s="115" t="str">
        <f t="shared" si="566"/>
        <v>TAFIDASS</v>
      </c>
      <c r="AW5031" s="126" t="s">
        <v>8933</v>
      </c>
      <c r="AX5031" s="126" t="s">
        <v>8934</v>
      </c>
      <c r="AY5031" s="126" t="s">
        <v>8933</v>
      </c>
      <c r="AZ5031" s="126" t="s">
        <v>8934</v>
      </c>
      <c r="BA5031" s="126" t="str">
        <f t="shared" si="567"/>
        <v>TAF</v>
      </c>
    </row>
    <row r="5032" spans="48:53" hidden="1" x14ac:dyDescent="0.2">
      <c r="AV5032" s="115" t="str">
        <f t="shared" si="566"/>
        <v>TAFISATS</v>
      </c>
      <c r="AW5032" s="126" t="s">
        <v>8885</v>
      </c>
      <c r="AX5032" s="126" t="s">
        <v>8886</v>
      </c>
      <c r="AY5032" s="126" t="s">
        <v>8885</v>
      </c>
      <c r="AZ5032" s="126" t="s">
        <v>8886</v>
      </c>
      <c r="BA5032" s="126" t="str">
        <f t="shared" si="567"/>
        <v>TAF</v>
      </c>
    </row>
    <row r="5033" spans="48:53" hidden="1" x14ac:dyDescent="0.2">
      <c r="AV5033" s="115" t="str">
        <f t="shared" si="566"/>
        <v>TAFISLEDON ROAD MENTAL HEALTH RESOURCE CENTRE</v>
      </c>
      <c r="AW5033" s="126" t="s">
        <v>8921</v>
      </c>
      <c r="AX5033" s="126" t="s">
        <v>8922</v>
      </c>
      <c r="AY5033" s="126" t="s">
        <v>8921</v>
      </c>
      <c r="AZ5033" s="126" t="s">
        <v>8922</v>
      </c>
      <c r="BA5033" s="126" t="str">
        <f t="shared" si="567"/>
        <v>TAF</v>
      </c>
    </row>
    <row r="5034" spans="48:53" hidden="1" x14ac:dyDescent="0.2">
      <c r="AV5034" s="115" t="str">
        <f t="shared" si="566"/>
        <v>TAFISLINGTON IAPT</v>
      </c>
      <c r="AW5034" s="126" t="s">
        <v>8983</v>
      </c>
      <c r="AX5034" s="126" t="s">
        <v>8984</v>
      </c>
      <c r="AY5034" s="126" t="s">
        <v>8983</v>
      </c>
      <c r="AZ5034" s="126" t="s">
        <v>8984</v>
      </c>
      <c r="BA5034" s="126" t="str">
        <f t="shared" si="567"/>
        <v>TAF</v>
      </c>
    </row>
    <row r="5035" spans="48:53" hidden="1" x14ac:dyDescent="0.2">
      <c r="AV5035" s="115" t="str">
        <f t="shared" si="566"/>
        <v>TAFISLINGTON LEARNING DIFFICULTIES PARTNERSHIP</v>
      </c>
      <c r="AW5035" s="126" t="s">
        <v>8923</v>
      </c>
      <c r="AX5035" s="126" t="s">
        <v>8924</v>
      </c>
      <c r="AY5035" s="126" t="s">
        <v>8923</v>
      </c>
      <c r="AZ5035" s="126" t="s">
        <v>8924</v>
      </c>
      <c r="BA5035" s="126" t="str">
        <f t="shared" si="567"/>
        <v>TAF</v>
      </c>
    </row>
    <row r="5036" spans="48:53" hidden="1" x14ac:dyDescent="0.2">
      <c r="AV5036" s="115" t="str">
        <f t="shared" si="566"/>
        <v>TAFKINGS CROSS ROAD</v>
      </c>
      <c r="AW5036" s="126" t="s">
        <v>8967</v>
      </c>
      <c r="AX5036" s="126" t="s">
        <v>8968</v>
      </c>
      <c r="AY5036" s="126" t="s">
        <v>8967</v>
      </c>
      <c r="AZ5036" s="126" t="s">
        <v>8968</v>
      </c>
      <c r="BA5036" s="126" t="str">
        <f t="shared" si="567"/>
        <v>TAF</v>
      </c>
    </row>
    <row r="5037" spans="48:53" hidden="1" x14ac:dyDescent="0.2">
      <c r="AV5037" s="115" t="str">
        <f t="shared" si="566"/>
        <v>TAFKINGSTON DRUG &amp; ALCOHOL SERVICE</v>
      </c>
      <c r="AW5037" s="126" t="s">
        <v>8987</v>
      </c>
      <c r="AX5037" s="126" t="s">
        <v>8988</v>
      </c>
      <c r="AY5037" s="126" t="s">
        <v>8987</v>
      </c>
      <c r="AZ5037" s="126" t="s">
        <v>8988</v>
      </c>
      <c r="BA5037" s="126" t="str">
        <f t="shared" si="567"/>
        <v>TAF</v>
      </c>
    </row>
    <row r="5038" spans="48:53" hidden="1" x14ac:dyDescent="0.2">
      <c r="AV5038" s="115" t="str">
        <f t="shared" si="566"/>
        <v>TAFLAMBO DAY CENTRE</v>
      </c>
      <c r="AW5038" s="126" t="s">
        <v>8925</v>
      </c>
      <c r="AX5038" s="126" t="s">
        <v>8926</v>
      </c>
      <c r="AY5038" s="126" t="s">
        <v>8925</v>
      </c>
      <c r="AZ5038" s="126" t="s">
        <v>8926</v>
      </c>
      <c r="BA5038" s="126" t="str">
        <f t="shared" si="567"/>
        <v>TAF</v>
      </c>
    </row>
    <row r="5039" spans="48:53" hidden="1" x14ac:dyDescent="0.2">
      <c r="AV5039" s="115" t="str">
        <f t="shared" si="566"/>
        <v>TAFNETHERWOOD CENTRE</v>
      </c>
      <c r="AW5039" s="126" t="s">
        <v>8929</v>
      </c>
      <c r="AX5039" s="126" t="s">
        <v>8930</v>
      </c>
      <c r="AY5039" s="126" t="s">
        <v>8929</v>
      </c>
      <c r="AZ5039" s="126" t="s">
        <v>8930</v>
      </c>
      <c r="BA5039" s="126" t="str">
        <f t="shared" si="567"/>
        <v>TAF</v>
      </c>
    </row>
    <row r="5040" spans="48:53" hidden="1" x14ac:dyDescent="0.2">
      <c r="AV5040" s="115" t="str">
        <f t="shared" si="566"/>
        <v>TAFNORTH CAMDEN DRUG SERVICES (RESPONSE)</v>
      </c>
      <c r="AW5040" s="126" t="s">
        <v>8931</v>
      </c>
      <c r="AX5040" s="126" t="s">
        <v>8932</v>
      </c>
      <c r="AY5040" s="126" t="s">
        <v>8931</v>
      </c>
      <c r="AZ5040" s="126" t="s">
        <v>8932</v>
      </c>
      <c r="BA5040" s="126" t="str">
        <f t="shared" si="567"/>
        <v>TAF</v>
      </c>
    </row>
    <row r="5041" spans="48:53" hidden="1" x14ac:dyDescent="0.2">
      <c r="AV5041" s="115" t="str">
        <f t="shared" si="566"/>
        <v>TAFNORTH ISLINGTON CRISIS TEAM</v>
      </c>
      <c r="AW5041" s="126" t="s">
        <v>8981</v>
      </c>
      <c r="AX5041" s="126" t="s">
        <v>8982</v>
      </c>
      <c r="AY5041" s="126" t="s">
        <v>8981</v>
      </c>
      <c r="AZ5041" s="126" t="s">
        <v>8982</v>
      </c>
      <c r="BA5041" s="126" t="str">
        <f t="shared" si="567"/>
        <v>TAF</v>
      </c>
    </row>
    <row r="5042" spans="48:53" hidden="1" x14ac:dyDescent="0.2">
      <c r="AV5042" s="115" t="str">
        <f t="shared" si="566"/>
        <v>TAFPECKWATER CENTRE</v>
      </c>
      <c r="AW5042" s="126" t="s">
        <v>8935</v>
      </c>
      <c r="AX5042" s="126" t="s">
        <v>8936</v>
      </c>
      <c r="AY5042" s="126" t="s">
        <v>8935</v>
      </c>
      <c r="AZ5042" s="126" t="s">
        <v>8936</v>
      </c>
      <c r="BA5042" s="126" t="str">
        <f t="shared" si="567"/>
        <v>TAF</v>
      </c>
    </row>
    <row r="5043" spans="48:53" hidden="1" x14ac:dyDescent="0.2">
      <c r="AV5043" s="115" t="str">
        <f t="shared" si="566"/>
        <v>TAFPINE STREET DAY CENTRE</v>
      </c>
      <c r="AW5043" s="126" t="s">
        <v>8939</v>
      </c>
      <c r="AX5043" s="126" t="s">
        <v>8940</v>
      </c>
      <c r="AY5043" s="126" t="s">
        <v>8939</v>
      </c>
      <c r="AZ5043" s="126" t="s">
        <v>8940</v>
      </c>
      <c r="BA5043" s="126" t="str">
        <f t="shared" si="567"/>
        <v>TAF</v>
      </c>
    </row>
    <row r="5044" spans="48:53" hidden="1" x14ac:dyDescent="0.2">
      <c r="AV5044" s="115" t="str">
        <f t="shared" si="566"/>
        <v>TAFPSYCHOLOGY A14 ARCHWAY WING</v>
      </c>
      <c r="AW5044" s="126" t="s">
        <v>8955</v>
      </c>
      <c r="AX5044" s="126" t="s">
        <v>8956</v>
      </c>
      <c r="AY5044" s="126" t="s">
        <v>8955</v>
      </c>
      <c r="AZ5044" s="126" t="s">
        <v>8956</v>
      </c>
      <c r="BA5044" s="126" t="str">
        <f t="shared" si="567"/>
        <v>TAF</v>
      </c>
    </row>
    <row r="5045" spans="48:53" hidden="1" x14ac:dyDescent="0.2">
      <c r="AV5045" s="115" t="str">
        <f t="shared" si="566"/>
        <v>TAFQUEEN MARY'S HOUSE</v>
      </c>
      <c r="AW5045" s="126" t="s">
        <v>8937</v>
      </c>
      <c r="AX5045" s="126" t="s">
        <v>8938</v>
      </c>
      <c r="AY5045" s="126" t="s">
        <v>8937</v>
      </c>
      <c r="AZ5045" s="126" t="s">
        <v>8938</v>
      </c>
      <c r="BA5045" s="126" t="str">
        <f t="shared" si="567"/>
        <v>TAF</v>
      </c>
    </row>
    <row r="5046" spans="48:53" hidden="1" x14ac:dyDescent="0.2">
      <c r="AV5046" s="115" t="str">
        <f t="shared" si="566"/>
        <v>TAFR&amp;R TEAM (NORTH CAMDEN)</v>
      </c>
      <c r="AW5046" s="126" t="s">
        <v>8917</v>
      </c>
      <c r="AX5046" s="126" t="s">
        <v>8918</v>
      </c>
      <c r="AY5046" s="126" t="s">
        <v>8917</v>
      </c>
      <c r="AZ5046" s="126" t="s">
        <v>8918</v>
      </c>
      <c r="BA5046" s="126" t="str">
        <f t="shared" si="567"/>
        <v>TAF</v>
      </c>
    </row>
    <row r="5047" spans="48:53" hidden="1" x14ac:dyDescent="0.2">
      <c r="AV5047" s="115" t="str">
        <f t="shared" si="566"/>
        <v>TAFR&amp;R TEAM (NORTH ISLINGTON)</v>
      </c>
      <c r="AW5047" s="126" t="s">
        <v>8887</v>
      </c>
      <c r="AX5047" s="126" t="s">
        <v>8888</v>
      </c>
      <c r="AY5047" s="126" t="s">
        <v>8887</v>
      </c>
      <c r="AZ5047" s="126" t="s">
        <v>8888</v>
      </c>
      <c r="BA5047" s="126" t="str">
        <f t="shared" si="567"/>
        <v>TAF</v>
      </c>
    </row>
    <row r="5048" spans="48:53" hidden="1" x14ac:dyDescent="0.2">
      <c r="AV5048" s="115" t="str">
        <f t="shared" si="566"/>
        <v>TAFR&amp;R TEAM (SOUTH ISLINGTON)</v>
      </c>
      <c r="AW5048" s="126" t="s">
        <v>8897</v>
      </c>
      <c r="AX5048" s="126" t="s">
        <v>8898</v>
      </c>
      <c r="AY5048" s="126" t="s">
        <v>8897</v>
      </c>
      <c r="AZ5048" s="126" t="s">
        <v>8898</v>
      </c>
      <c r="BA5048" s="126" t="str">
        <f t="shared" si="567"/>
        <v>TAF</v>
      </c>
    </row>
    <row r="5049" spans="48:53" hidden="1" x14ac:dyDescent="0.2">
      <c r="AV5049" s="115" t="str">
        <f t="shared" si="566"/>
        <v>TAFRAGLAN DAY CENTRE</v>
      </c>
      <c r="AW5049" s="126" t="s">
        <v>8941</v>
      </c>
      <c r="AX5049" s="126" t="s">
        <v>8942</v>
      </c>
      <c r="AY5049" s="126" t="s">
        <v>8941</v>
      </c>
      <c r="AZ5049" s="126" t="s">
        <v>8942</v>
      </c>
      <c r="BA5049" s="126" t="str">
        <f t="shared" si="567"/>
        <v>TAF</v>
      </c>
    </row>
    <row r="5050" spans="48:53" hidden="1" x14ac:dyDescent="0.2">
      <c r="AV5050" s="115" t="str">
        <f t="shared" si="566"/>
        <v>TAFROYAL FREE GROVE CENTRE</v>
      </c>
      <c r="AW5050" s="126" t="s">
        <v>8963</v>
      </c>
      <c r="AX5050" s="126" t="s">
        <v>8964</v>
      </c>
      <c r="AY5050" s="126" t="s">
        <v>8963</v>
      </c>
      <c r="AZ5050" s="126" t="s">
        <v>8964</v>
      </c>
      <c r="BA5050" s="126" t="str">
        <f t="shared" si="567"/>
        <v>TAF</v>
      </c>
    </row>
    <row r="5051" spans="48:53" hidden="1" x14ac:dyDescent="0.2">
      <c r="AV5051" s="115" t="str">
        <f t="shared" si="566"/>
        <v>TAFROYAL FREE HOSPITAL</v>
      </c>
      <c r="AW5051" s="126" t="s">
        <v>8879</v>
      </c>
      <c r="AX5051" s="126" t="s">
        <v>8880</v>
      </c>
      <c r="AY5051" s="126" t="s">
        <v>8879</v>
      </c>
      <c r="AZ5051" s="126" t="s">
        <v>8880</v>
      </c>
      <c r="BA5051" s="126" t="str">
        <f t="shared" si="567"/>
        <v>TAF</v>
      </c>
    </row>
    <row r="5052" spans="48:53" hidden="1" x14ac:dyDescent="0.2">
      <c r="AV5052" s="115" t="str">
        <f t="shared" si="566"/>
        <v>TAFSAMH CMHT (ISLINGTON)</v>
      </c>
      <c r="AW5052" s="126" t="s">
        <v>8971</v>
      </c>
      <c r="AX5052" s="126" t="s">
        <v>8972</v>
      </c>
      <c r="AY5052" s="126" t="s">
        <v>8971</v>
      </c>
      <c r="AZ5052" s="126" t="s">
        <v>8972</v>
      </c>
      <c r="BA5052" s="126" t="str">
        <f t="shared" si="567"/>
        <v>TAF</v>
      </c>
    </row>
    <row r="5053" spans="48:53" hidden="1" x14ac:dyDescent="0.2">
      <c r="AV5053" s="115" t="str">
        <f t="shared" si="566"/>
        <v>TAFSHAFTESBURY ROAD (RESIDENTIAL SERVICES)</v>
      </c>
      <c r="AW5053" s="126" t="s">
        <v>8961</v>
      </c>
      <c r="AX5053" s="126" t="s">
        <v>8962</v>
      </c>
      <c r="AY5053" s="126" t="s">
        <v>8961</v>
      </c>
      <c r="AZ5053" s="126" t="s">
        <v>8962</v>
      </c>
      <c r="BA5053" s="126" t="str">
        <f t="shared" si="567"/>
        <v>TAF</v>
      </c>
    </row>
    <row r="5054" spans="48:53" hidden="1" x14ac:dyDescent="0.2">
      <c r="AV5054" s="115" t="str">
        <f t="shared" ref="AV5054:AV5103" si="568">CONCATENATE(LEFT(AW5054, 3),AX5054)</f>
        <v>TAFSOUTH CAMDEN DRUG SERVICES</v>
      </c>
      <c r="AW5054" s="126" t="s">
        <v>8943</v>
      </c>
      <c r="AX5054" s="126" t="s">
        <v>8944</v>
      </c>
      <c r="AY5054" s="126" t="s">
        <v>8943</v>
      </c>
      <c r="AZ5054" s="126" t="s">
        <v>8944</v>
      </c>
      <c r="BA5054" s="126" t="str">
        <f t="shared" ref="BA5054:BA5104" si="569">LEFT(AY5054,3)</f>
        <v>TAF</v>
      </c>
    </row>
    <row r="5055" spans="48:53" hidden="1" x14ac:dyDescent="0.2">
      <c r="AV5055" s="115" t="str">
        <f t="shared" si="568"/>
        <v>TAFSOUTH ISLINGTON CRISIS TEAM</v>
      </c>
      <c r="AW5055" s="126" t="s">
        <v>8979</v>
      </c>
      <c r="AX5055" s="126" t="s">
        <v>8980</v>
      </c>
      <c r="AY5055" s="126" t="s">
        <v>8979</v>
      </c>
      <c r="AZ5055" s="126" t="s">
        <v>8980</v>
      </c>
      <c r="BA5055" s="126" t="str">
        <f t="shared" si="569"/>
        <v>TAF</v>
      </c>
    </row>
    <row r="5056" spans="48:53" hidden="1" x14ac:dyDescent="0.2">
      <c r="AV5056" s="115" t="str">
        <f t="shared" si="568"/>
        <v>TAFST LUKES WOODSIDE HOSPITAL</v>
      </c>
      <c r="AW5056" s="126" t="s">
        <v>8875</v>
      </c>
      <c r="AX5056" s="126" t="s">
        <v>8876</v>
      </c>
      <c r="AY5056" s="126" t="s">
        <v>8875</v>
      </c>
      <c r="AZ5056" s="126" t="s">
        <v>8876</v>
      </c>
      <c r="BA5056" s="126" t="str">
        <f t="shared" si="569"/>
        <v>TAF</v>
      </c>
    </row>
    <row r="5057" spans="48:53" hidden="1" x14ac:dyDescent="0.2">
      <c r="AV5057" s="115" t="str">
        <f t="shared" si="568"/>
        <v>TAFST PANCRAS HOSPITAL</v>
      </c>
      <c r="AW5057" s="126" t="s">
        <v>8874</v>
      </c>
      <c r="AX5057" s="126" t="s">
        <v>1257</v>
      </c>
      <c r="AY5057" s="126" t="s">
        <v>8874</v>
      </c>
      <c r="AZ5057" s="126" t="s">
        <v>1257</v>
      </c>
      <c r="BA5057" s="126" t="str">
        <f t="shared" si="569"/>
        <v>TAF</v>
      </c>
    </row>
    <row r="5058" spans="48:53" hidden="1" x14ac:dyDescent="0.2">
      <c r="AV5058" s="115" t="str">
        <f t="shared" si="568"/>
        <v>TAFSTACEY STREET NURSING HOME</v>
      </c>
      <c r="AW5058" s="126" t="s">
        <v>8945</v>
      </c>
      <c r="AX5058" s="126" t="s">
        <v>8946</v>
      </c>
      <c r="AY5058" s="126" t="s">
        <v>8945</v>
      </c>
      <c r="AZ5058" s="126" t="s">
        <v>8946</v>
      </c>
      <c r="BA5058" s="126" t="str">
        <f t="shared" si="569"/>
        <v>TAF</v>
      </c>
    </row>
    <row r="5059" spans="48:53" hidden="1" x14ac:dyDescent="0.2">
      <c r="AV5059" s="115" t="str">
        <f t="shared" si="568"/>
        <v>TAFTOTTENHAM MEWS RESOURCE CENTRE</v>
      </c>
      <c r="AW5059" s="126" t="s">
        <v>8947</v>
      </c>
      <c r="AX5059" s="126" t="s">
        <v>8948</v>
      </c>
      <c r="AY5059" s="126" t="s">
        <v>8947</v>
      </c>
      <c r="AZ5059" s="126" t="s">
        <v>8948</v>
      </c>
      <c r="BA5059" s="126" t="str">
        <f t="shared" si="569"/>
        <v>TAF</v>
      </c>
    </row>
    <row r="5060" spans="48:53" hidden="1" x14ac:dyDescent="0.2">
      <c r="AV5060" s="115" t="str">
        <f t="shared" si="568"/>
        <v>TAFTRAUMATIC STRESS CLINIC</v>
      </c>
      <c r="AW5060" s="126" t="s">
        <v>8949</v>
      </c>
      <c r="AX5060" s="126" t="s">
        <v>8950</v>
      </c>
      <c r="AY5060" s="126" t="s">
        <v>8949</v>
      </c>
      <c r="AZ5060" s="126" t="s">
        <v>8950</v>
      </c>
      <c r="BA5060" s="126" t="str">
        <f t="shared" si="569"/>
        <v>TAF</v>
      </c>
    </row>
    <row r="5061" spans="48:53" hidden="1" x14ac:dyDescent="0.2">
      <c r="AV5061" s="115" t="str">
        <f t="shared" si="568"/>
        <v>TAHARBOURTHORNE</v>
      </c>
      <c r="AW5061" s="126" t="s">
        <v>7842</v>
      </c>
      <c r="AX5061" s="126" t="s">
        <v>7843</v>
      </c>
      <c r="AY5061" s="126" t="s">
        <v>7842</v>
      </c>
      <c r="AZ5061" s="126" t="s">
        <v>7843</v>
      </c>
      <c r="BA5061" s="126" t="str">
        <f t="shared" si="569"/>
        <v>TAH</v>
      </c>
    </row>
    <row r="5062" spans="48:53" hidden="1" x14ac:dyDescent="0.2">
      <c r="AV5062" s="115" t="str">
        <f t="shared" si="568"/>
        <v>TAHBEECH HILL</v>
      </c>
      <c r="AW5062" s="126" t="s">
        <v>7844</v>
      </c>
      <c r="AX5062" s="126" t="s">
        <v>7845</v>
      </c>
      <c r="AY5062" s="126" t="s">
        <v>7844</v>
      </c>
      <c r="AZ5062" s="126" t="s">
        <v>7845</v>
      </c>
      <c r="BA5062" s="126" t="str">
        <f t="shared" si="569"/>
        <v>TAH</v>
      </c>
    </row>
    <row r="5063" spans="48:53" hidden="1" x14ac:dyDescent="0.2">
      <c r="AV5063" s="115" t="str">
        <f t="shared" si="568"/>
        <v>TAHBEIGHTON HOSPITAL</v>
      </c>
      <c r="AW5063" s="126" t="s">
        <v>7875</v>
      </c>
      <c r="AX5063" s="126" t="s">
        <v>7876</v>
      </c>
      <c r="AY5063" s="126" t="s">
        <v>7875</v>
      </c>
      <c r="AZ5063" s="126" t="s">
        <v>7876</v>
      </c>
      <c r="BA5063" s="126" t="str">
        <f t="shared" si="569"/>
        <v>TAH</v>
      </c>
    </row>
    <row r="5064" spans="48:53" hidden="1" x14ac:dyDescent="0.2">
      <c r="AV5064" s="115" t="str">
        <f t="shared" si="568"/>
        <v>TAHBOLE HILL RESIDENTIAL HOME</v>
      </c>
      <c r="AW5064" s="126" t="s">
        <v>7846</v>
      </c>
      <c r="AX5064" s="126" t="s">
        <v>7847</v>
      </c>
      <c r="AY5064" s="126" t="s">
        <v>7846</v>
      </c>
      <c r="AZ5064" s="126" t="s">
        <v>7847</v>
      </c>
      <c r="BA5064" s="126" t="str">
        <f t="shared" si="569"/>
        <v>TAH</v>
      </c>
    </row>
    <row r="5065" spans="48:53" hidden="1" x14ac:dyDescent="0.2">
      <c r="AV5065" s="115" t="str">
        <f t="shared" si="568"/>
        <v>TAHBRAESIDE</v>
      </c>
      <c r="AW5065" s="126" t="s">
        <v>7848</v>
      </c>
      <c r="AX5065" s="126" t="s">
        <v>6503</v>
      </c>
      <c r="AY5065" s="126" t="s">
        <v>7848</v>
      </c>
      <c r="AZ5065" s="126" t="s">
        <v>6503</v>
      </c>
      <c r="BA5065" s="126" t="str">
        <f t="shared" si="569"/>
        <v>TAH</v>
      </c>
    </row>
    <row r="5066" spans="48:53" hidden="1" x14ac:dyDescent="0.2">
      <c r="AV5066" s="115" t="str">
        <f t="shared" si="568"/>
        <v>TAHCASTLE MARKET BUILDING</v>
      </c>
      <c r="AW5066" s="126" t="s">
        <v>7881</v>
      </c>
      <c r="AX5066" s="126" t="s">
        <v>7882</v>
      </c>
      <c r="AY5066" s="126" t="s">
        <v>7881</v>
      </c>
      <c r="AZ5066" s="126" t="s">
        <v>7882</v>
      </c>
      <c r="BA5066" s="126" t="str">
        <f t="shared" si="569"/>
        <v>TAH</v>
      </c>
    </row>
    <row r="5067" spans="48:53" hidden="1" x14ac:dyDescent="0.2">
      <c r="AV5067" s="115" t="str">
        <f t="shared" si="568"/>
        <v>TAHCENTENARY ANNEXE</v>
      </c>
      <c r="AW5067" s="126" t="s">
        <v>7849</v>
      </c>
      <c r="AX5067" s="126" t="s">
        <v>7850</v>
      </c>
      <c r="AY5067" s="126" t="s">
        <v>7849</v>
      </c>
      <c r="AZ5067" s="126" t="s">
        <v>7850</v>
      </c>
      <c r="BA5067" s="126" t="str">
        <f t="shared" si="569"/>
        <v>TAH</v>
      </c>
    </row>
    <row r="5068" spans="48:53" hidden="1" x14ac:dyDescent="0.2">
      <c r="AV5068" s="115" t="str">
        <f t="shared" si="568"/>
        <v>TAHFIRST START NURSERY</v>
      </c>
      <c r="AW5068" s="126" t="s">
        <v>7851</v>
      </c>
      <c r="AX5068" s="126" t="s">
        <v>7852</v>
      </c>
      <c r="AY5068" s="126" t="s">
        <v>7851</v>
      </c>
      <c r="AZ5068" s="126" t="s">
        <v>7852</v>
      </c>
      <c r="BA5068" s="126" t="str">
        <f t="shared" si="569"/>
        <v>TAH</v>
      </c>
    </row>
    <row r="5069" spans="48:53" hidden="1" x14ac:dyDescent="0.2">
      <c r="AV5069" s="115" t="str">
        <f t="shared" si="568"/>
        <v>TAHFOREST CLOSE</v>
      </c>
      <c r="AW5069" s="126" t="s">
        <v>8214</v>
      </c>
      <c r="AX5069" s="126" t="s">
        <v>8215</v>
      </c>
      <c r="AY5069" s="126" t="s">
        <v>8214</v>
      </c>
      <c r="AZ5069" s="126" t="s">
        <v>8215</v>
      </c>
      <c r="BA5069" s="126" t="str">
        <f t="shared" si="569"/>
        <v>TAH</v>
      </c>
    </row>
    <row r="5070" spans="48:53" hidden="1" x14ac:dyDescent="0.2">
      <c r="AV5070" s="115" t="str">
        <f t="shared" si="568"/>
        <v>TAHFOREST LODGE</v>
      </c>
      <c r="AW5070" s="126" t="s">
        <v>8216</v>
      </c>
      <c r="AX5070" s="126" t="s">
        <v>8217</v>
      </c>
      <c r="AY5070" s="126" t="s">
        <v>8216</v>
      </c>
      <c r="AZ5070" s="126" t="s">
        <v>8217</v>
      </c>
      <c r="BA5070" s="126" t="str">
        <f t="shared" si="569"/>
        <v>TAH</v>
      </c>
    </row>
    <row r="5071" spans="48:53" hidden="1" x14ac:dyDescent="0.2">
      <c r="AV5071" s="115" t="str">
        <f t="shared" si="568"/>
        <v>TAHFOX HILL</v>
      </c>
      <c r="AW5071" s="126" t="s">
        <v>7871</v>
      </c>
      <c r="AX5071" s="126" t="s">
        <v>7872</v>
      </c>
      <c r="AY5071" s="126" t="s">
        <v>7871</v>
      </c>
      <c r="AZ5071" s="126" t="s">
        <v>7872</v>
      </c>
      <c r="BA5071" s="126" t="str">
        <f t="shared" si="569"/>
        <v>TAH</v>
      </c>
    </row>
    <row r="5072" spans="48:53" hidden="1" x14ac:dyDescent="0.2">
      <c r="AV5072" s="115" t="str">
        <f t="shared" si="568"/>
        <v>TAHGREENACRES</v>
      </c>
      <c r="AW5072" s="126" t="s">
        <v>7853</v>
      </c>
      <c r="AX5072" s="126" t="s">
        <v>6037</v>
      </c>
      <c r="AY5072" s="126" t="s">
        <v>7853</v>
      </c>
      <c r="AZ5072" s="126" t="s">
        <v>6037</v>
      </c>
      <c r="BA5072" s="126" t="str">
        <f t="shared" si="569"/>
        <v>TAH</v>
      </c>
    </row>
    <row r="5073" spans="48:53" hidden="1" x14ac:dyDescent="0.2">
      <c r="AV5073" s="115" t="str">
        <f t="shared" si="568"/>
        <v>TAHGRENOSIDE GRANGE</v>
      </c>
      <c r="AW5073" s="126" t="s">
        <v>7879</v>
      </c>
      <c r="AX5073" s="126" t="s">
        <v>7880</v>
      </c>
      <c r="AY5073" s="126" t="s">
        <v>7879</v>
      </c>
      <c r="AZ5073" s="126" t="s">
        <v>7880</v>
      </c>
      <c r="BA5073" s="126" t="str">
        <f t="shared" si="569"/>
        <v>TAH</v>
      </c>
    </row>
    <row r="5074" spans="48:53" hidden="1" x14ac:dyDescent="0.2">
      <c r="AV5074" s="115" t="str">
        <f t="shared" si="568"/>
        <v>TAHHURLFIELD VIEW</v>
      </c>
      <c r="AW5074" s="126" t="s">
        <v>7854</v>
      </c>
      <c r="AX5074" s="126" t="s">
        <v>7855</v>
      </c>
      <c r="AY5074" s="126" t="s">
        <v>7854</v>
      </c>
      <c r="AZ5074" s="126" t="s">
        <v>7855</v>
      </c>
      <c r="BA5074" s="126" t="str">
        <f t="shared" si="569"/>
        <v>TAH</v>
      </c>
    </row>
    <row r="5075" spans="48:53" hidden="1" x14ac:dyDescent="0.2">
      <c r="AV5075" s="115" t="str">
        <f t="shared" si="568"/>
        <v>TAHINTENSIVE SUPPORT SERVICE</v>
      </c>
      <c r="AW5075" s="126" t="s">
        <v>8210</v>
      </c>
      <c r="AX5075" s="126" t="s">
        <v>8211</v>
      </c>
      <c r="AY5075" s="126" t="s">
        <v>8210</v>
      </c>
      <c r="AZ5075" s="126" t="s">
        <v>8211</v>
      </c>
      <c r="BA5075" s="126" t="str">
        <f t="shared" si="569"/>
        <v>TAH</v>
      </c>
    </row>
    <row r="5076" spans="48:53" hidden="1" x14ac:dyDescent="0.2">
      <c r="AV5076" s="115" t="str">
        <f t="shared" si="568"/>
        <v>TAHMANSFIELD VIEW</v>
      </c>
      <c r="AW5076" s="126" t="s">
        <v>7856</v>
      </c>
      <c r="AX5076" s="126" t="s">
        <v>7857</v>
      </c>
      <c r="AY5076" s="126" t="s">
        <v>7856</v>
      </c>
      <c r="AZ5076" s="126" t="s">
        <v>7857</v>
      </c>
      <c r="BA5076" s="126" t="str">
        <f t="shared" si="569"/>
        <v>TAH</v>
      </c>
    </row>
    <row r="5077" spans="48:53" hidden="1" x14ac:dyDescent="0.2">
      <c r="AV5077" s="115" t="str">
        <f t="shared" si="568"/>
        <v>TAHMICHAEL CARLISLE CENTRE</v>
      </c>
      <c r="AW5077" s="126" t="s">
        <v>8212</v>
      </c>
      <c r="AX5077" s="126" t="s">
        <v>8213</v>
      </c>
      <c r="AY5077" s="126" t="s">
        <v>8212</v>
      </c>
      <c r="AZ5077" s="126" t="s">
        <v>8213</v>
      </c>
      <c r="BA5077" s="126" t="str">
        <f t="shared" si="569"/>
        <v>TAH</v>
      </c>
    </row>
    <row r="5078" spans="48:53" hidden="1" x14ac:dyDescent="0.2">
      <c r="AV5078" s="115" t="str">
        <f t="shared" si="568"/>
        <v>TAHMILLBROOK</v>
      </c>
      <c r="AW5078" s="126" t="s">
        <v>7858</v>
      </c>
      <c r="AX5078" s="126" t="s">
        <v>7859</v>
      </c>
      <c r="AY5078" s="126" t="s">
        <v>7858</v>
      </c>
      <c r="AZ5078" s="126" t="s">
        <v>7859</v>
      </c>
      <c r="BA5078" s="126" t="str">
        <f t="shared" si="569"/>
        <v>TAH</v>
      </c>
    </row>
    <row r="5079" spans="48:53" hidden="1" x14ac:dyDescent="0.2">
      <c r="AV5079" s="115" t="str">
        <f t="shared" si="568"/>
        <v>TAHNORTHERN GENERAL HOSPITAL</v>
      </c>
      <c r="AW5079" s="126" t="s">
        <v>7860</v>
      </c>
      <c r="AX5079" s="126" t="s">
        <v>7861</v>
      </c>
      <c r="AY5079" s="126" t="s">
        <v>7860</v>
      </c>
      <c r="AZ5079" s="126" t="s">
        <v>7861</v>
      </c>
      <c r="BA5079" s="126" t="str">
        <f t="shared" si="569"/>
        <v>TAH</v>
      </c>
    </row>
    <row r="5080" spans="48:53" hidden="1" x14ac:dyDescent="0.2">
      <c r="AV5080" s="115" t="str">
        <f t="shared" si="568"/>
        <v>TAHOAKWOOD YPC</v>
      </c>
      <c r="AW5080" s="126" t="s">
        <v>7862</v>
      </c>
      <c r="AX5080" s="126" t="s">
        <v>7863</v>
      </c>
      <c r="AY5080" s="126" t="s">
        <v>7862</v>
      </c>
      <c r="AZ5080" s="126" t="s">
        <v>7863</v>
      </c>
      <c r="BA5080" s="126" t="str">
        <f t="shared" si="569"/>
        <v>TAH</v>
      </c>
    </row>
    <row r="5081" spans="48:53" hidden="1" x14ac:dyDescent="0.2">
      <c r="AV5081" s="115" t="str">
        <f t="shared" si="568"/>
        <v>TAHPRESIDENT PARK</v>
      </c>
      <c r="AW5081" s="126" t="s">
        <v>7889</v>
      </c>
      <c r="AX5081" s="126" t="s">
        <v>7890</v>
      </c>
      <c r="AY5081" s="126" t="s">
        <v>7889</v>
      </c>
      <c r="AZ5081" s="126" t="s">
        <v>7890</v>
      </c>
      <c r="BA5081" s="126" t="str">
        <f t="shared" si="569"/>
        <v>TAH</v>
      </c>
    </row>
    <row r="5082" spans="48:53" hidden="1" x14ac:dyDescent="0.2">
      <c r="AV5082" s="115" t="str">
        <f t="shared" si="568"/>
        <v>TAHPSYCHIATRIC OUT PATIENTS</v>
      </c>
      <c r="AW5082" s="126" t="s">
        <v>7883</v>
      </c>
      <c r="AX5082" s="126" t="s">
        <v>7884</v>
      </c>
      <c r="AY5082" s="126" t="s">
        <v>7883</v>
      </c>
      <c r="AZ5082" s="126" t="s">
        <v>7884</v>
      </c>
      <c r="BA5082" s="126" t="str">
        <f t="shared" si="569"/>
        <v>TAH</v>
      </c>
    </row>
    <row r="5083" spans="48:53" hidden="1" x14ac:dyDescent="0.2">
      <c r="AV5083" s="115" t="str">
        <f t="shared" si="568"/>
        <v>TAHRIVERMEAD UNIT</v>
      </c>
      <c r="AW5083" s="126" t="s">
        <v>7887</v>
      </c>
      <c r="AX5083" s="126" t="s">
        <v>7888</v>
      </c>
      <c r="AY5083" s="126" t="s">
        <v>7887</v>
      </c>
      <c r="AZ5083" s="126" t="s">
        <v>7888</v>
      </c>
      <c r="BA5083" s="126" t="str">
        <f t="shared" si="569"/>
        <v>TAH</v>
      </c>
    </row>
    <row r="5084" spans="48:53" hidden="1" x14ac:dyDescent="0.2">
      <c r="AV5084" s="115" t="str">
        <f t="shared" si="568"/>
        <v>TAHROYAL HALLAMSHIRE HOSPITAL</v>
      </c>
      <c r="AW5084" s="126" t="s">
        <v>7864</v>
      </c>
      <c r="AX5084" s="126" t="s">
        <v>7865</v>
      </c>
      <c r="AY5084" s="126" t="s">
        <v>7864</v>
      </c>
      <c r="AZ5084" s="126" t="s">
        <v>7865</v>
      </c>
      <c r="BA5084" s="126" t="str">
        <f t="shared" si="569"/>
        <v>TAH</v>
      </c>
    </row>
    <row r="5085" spans="48:53" hidden="1" x14ac:dyDescent="0.2">
      <c r="AV5085" s="115" t="str">
        <f t="shared" si="568"/>
        <v>TAHSHIRLE HILL</v>
      </c>
      <c r="AW5085" s="126" t="s">
        <v>7866</v>
      </c>
      <c r="AX5085" s="126" t="s">
        <v>7867</v>
      </c>
      <c r="AY5085" s="126" t="s">
        <v>7866</v>
      </c>
      <c r="AZ5085" s="126" t="s">
        <v>7867</v>
      </c>
      <c r="BA5085" s="126" t="str">
        <f t="shared" si="569"/>
        <v>TAH</v>
      </c>
    </row>
    <row r="5086" spans="48:53" hidden="1" x14ac:dyDescent="0.2">
      <c r="AV5086" s="115" t="str">
        <f t="shared" si="568"/>
        <v>TAHST GEORGE'S COMMUNITY BASE</v>
      </c>
      <c r="AW5086" s="126" t="s">
        <v>7877</v>
      </c>
      <c r="AX5086" s="126" t="s">
        <v>7878</v>
      </c>
      <c r="AY5086" s="126" t="s">
        <v>7877</v>
      </c>
      <c r="AZ5086" s="126" t="s">
        <v>7878</v>
      </c>
      <c r="BA5086" s="126" t="str">
        <f t="shared" si="569"/>
        <v>TAH</v>
      </c>
    </row>
    <row r="5087" spans="48:53" hidden="1" x14ac:dyDescent="0.2">
      <c r="AV5087" s="115" t="str">
        <f t="shared" si="568"/>
        <v>TAHTHE LONGLEY CENTRE</v>
      </c>
      <c r="AW5087" s="126" t="s">
        <v>8208</v>
      </c>
      <c r="AX5087" s="126" t="s">
        <v>8209</v>
      </c>
      <c r="AY5087" s="126" t="s">
        <v>8208</v>
      </c>
      <c r="AZ5087" s="126" t="s">
        <v>8209</v>
      </c>
      <c r="BA5087" s="126" t="str">
        <f t="shared" si="569"/>
        <v>TAH</v>
      </c>
    </row>
    <row r="5088" spans="48:53" hidden="1" x14ac:dyDescent="0.2">
      <c r="AV5088" s="115" t="str">
        <f t="shared" si="568"/>
        <v>TAHTHE YEWS</v>
      </c>
      <c r="AW5088" s="126" t="s">
        <v>7873</v>
      </c>
      <c r="AX5088" s="126" t="s">
        <v>7874</v>
      </c>
      <c r="AY5088" s="126" t="s">
        <v>7873</v>
      </c>
      <c r="AZ5088" s="126" t="s">
        <v>7874</v>
      </c>
      <c r="BA5088" s="126" t="str">
        <f t="shared" si="569"/>
        <v>TAH</v>
      </c>
    </row>
    <row r="5089" spans="48:53" hidden="1" x14ac:dyDescent="0.2">
      <c r="AV5089" s="115" t="str">
        <f t="shared" si="568"/>
        <v>TAHTHORNLEA</v>
      </c>
      <c r="AW5089" s="126" t="s">
        <v>7868</v>
      </c>
      <c r="AX5089" s="126" t="s">
        <v>7869</v>
      </c>
      <c r="AY5089" s="126" t="s">
        <v>7868</v>
      </c>
      <c r="AZ5089" s="126" t="s">
        <v>7869</v>
      </c>
      <c r="BA5089" s="126" t="str">
        <f t="shared" si="569"/>
        <v>TAH</v>
      </c>
    </row>
    <row r="5090" spans="48:53" hidden="1" x14ac:dyDescent="0.2">
      <c r="AV5090" s="115" t="str">
        <f t="shared" si="568"/>
        <v>TAHWAINWRIGHT CRESCENT</v>
      </c>
      <c r="AW5090" s="126" t="s">
        <v>7885</v>
      </c>
      <c r="AX5090" s="126" t="s">
        <v>7886</v>
      </c>
      <c r="AY5090" s="126" t="s">
        <v>7885</v>
      </c>
      <c r="AZ5090" s="126" t="s">
        <v>7886</v>
      </c>
      <c r="BA5090" s="126" t="str">
        <f t="shared" si="569"/>
        <v>TAH</v>
      </c>
    </row>
    <row r="5091" spans="48:53" hidden="1" x14ac:dyDescent="0.2">
      <c r="AV5091" s="115" t="str">
        <f t="shared" si="568"/>
        <v>TAHWATHWOOD HOSPITAL</v>
      </c>
      <c r="AW5091" s="126" t="s">
        <v>7870</v>
      </c>
      <c r="AX5091" s="126" t="s">
        <v>3374</v>
      </c>
      <c r="AY5091" s="126" t="s">
        <v>7870</v>
      </c>
      <c r="AZ5091" s="126" t="s">
        <v>3374</v>
      </c>
      <c r="BA5091" s="126" t="str">
        <f t="shared" si="569"/>
        <v>TAH</v>
      </c>
    </row>
    <row r="5092" spans="48:53" hidden="1" x14ac:dyDescent="0.2">
      <c r="AV5092" s="115" t="str">
        <f t="shared" si="568"/>
        <v>TAJCITY HOSPITAL</v>
      </c>
      <c r="AW5092" s="126" t="s">
        <v>7899</v>
      </c>
      <c r="AX5092" s="126" t="s">
        <v>7900</v>
      </c>
      <c r="AY5092" s="126" t="s">
        <v>7899</v>
      </c>
      <c r="AZ5092" s="126" t="s">
        <v>7900</v>
      </c>
      <c r="BA5092" s="126" t="str">
        <f t="shared" si="569"/>
        <v>TAJ</v>
      </c>
    </row>
    <row r="5093" spans="48:53" hidden="1" x14ac:dyDescent="0.2">
      <c r="AV5093" s="115" t="str">
        <f t="shared" si="568"/>
        <v>TAJDAISY BANK RESIDENTIAL</v>
      </c>
      <c r="AW5093" s="126" t="s">
        <v>7905</v>
      </c>
      <c r="AX5093" s="126" t="s">
        <v>7906</v>
      </c>
      <c r="AY5093" s="126" t="s">
        <v>7905</v>
      </c>
      <c r="AZ5093" s="126" t="s">
        <v>7906</v>
      </c>
      <c r="BA5093" s="126" t="str">
        <f t="shared" si="569"/>
        <v>TAJ</v>
      </c>
    </row>
    <row r="5094" spans="48:53" hidden="1" x14ac:dyDescent="0.2">
      <c r="AV5094" s="115" t="str">
        <f t="shared" si="568"/>
        <v>TAJEDWARD STREET HOSPITAL</v>
      </c>
      <c r="AW5094" s="126" t="s">
        <v>8161</v>
      </c>
      <c r="AX5094" s="126" t="s">
        <v>8162</v>
      </c>
      <c r="AY5094" s="126" t="s">
        <v>8161</v>
      </c>
      <c r="AZ5094" s="126" t="s">
        <v>8162</v>
      </c>
      <c r="BA5094" s="126" t="str">
        <f t="shared" si="569"/>
        <v>TAJ</v>
      </c>
    </row>
    <row r="5095" spans="48:53" hidden="1" x14ac:dyDescent="0.2">
      <c r="AV5095" s="115" t="str">
        <f t="shared" si="568"/>
        <v>TAJHALLAM STREET HOSPITAL</v>
      </c>
      <c r="AW5095" s="126" t="s">
        <v>8165</v>
      </c>
      <c r="AX5095" s="126" t="s">
        <v>8166</v>
      </c>
      <c r="AY5095" s="126" t="s">
        <v>8165</v>
      </c>
      <c r="AZ5095" s="126" t="s">
        <v>8166</v>
      </c>
      <c r="BA5095" s="126" t="str">
        <f t="shared" si="569"/>
        <v>TAJ</v>
      </c>
    </row>
    <row r="5096" spans="48:53" hidden="1" x14ac:dyDescent="0.2">
      <c r="AV5096" s="115" t="str">
        <f t="shared" si="568"/>
        <v>TAJHEATH LANE HOSPITAL</v>
      </c>
      <c r="AW5096" s="126" t="s">
        <v>8163</v>
      </c>
      <c r="AX5096" s="126" t="s">
        <v>8164</v>
      </c>
      <c r="AY5096" s="126" t="s">
        <v>8163</v>
      </c>
      <c r="AZ5096" s="126" t="s">
        <v>8164</v>
      </c>
      <c r="BA5096" s="126" t="str">
        <f t="shared" si="569"/>
        <v>TAJ</v>
      </c>
    </row>
    <row r="5097" spans="48:53" hidden="1" x14ac:dyDescent="0.2">
      <c r="AV5097" s="115" t="str">
        <f t="shared" si="568"/>
        <v>TAJNEPTUNE HEALTH PARK</v>
      </c>
      <c r="AW5097" s="126" t="s">
        <v>7893</v>
      </c>
      <c r="AX5097" s="126" t="s">
        <v>7894</v>
      </c>
      <c r="AY5097" s="126" t="s">
        <v>7893</v>
      </c>
      <c r="AZ5097" s="126" t="s">
        <v>7894</v>
      </c>
      <c r="BA5097" s="126" t="str">
        <f t="shared" si="569"/>
        <v>TAJ</v>
      </c>
    </row>
    <row r="5098" spans="48:53" hidden="1" x14ac:dyDescent="0.2">
      <c r="AV5098" s="115" t="str">
        <f t="shared" si="568"/>
        <v>TAJPENN HOSPITAL</v>
      </c>
      <c r="AW5098" s="126" t="s">
        <v>7901</v>
      </c>
      <c r="AX5098" s="126" t="s">
        <v>7902</v>
      </c>
      <c r="AY5098" s="126" t="s">
        <v>7901</v>
      </c>
      <c r="AZ5098" s="126" t="s">
        <v>7902</v>
      </c>
      <c r="BA5098" s="126" t="str">
        <f t="shared" si="569"/>
        <v>TAJ</v>
      </c>
    </row>
    <row r="5099" spans="48:53" hidden="1" x14ac:dyDescent="0.2">
      <c r="AV5099" s="115" t="str">
        <f t="shared" si="568"/>
        <v>TAJPOND LANE</v>
      </c>
      <c r="AW5099" s="126" t="s">
        <v>8167</v>
      </c>
      <c r="AX5099" s="126" t="s">
        <v>8168</v>
      </c>
      <c r="AY5099" s="126" t="s">
        <v>8167</v>
      </c>
      <c r="AZ5099" s="126" t="s">
        <v>8168</v>
      </c>
      <c r="BA5099" s="126" t="str">
        <f t="shared" si="569"/>
        <v>TAJ</v>
      </c>
    </row>
    <row r="5100" spans="48:53" hidden="1" x14ac:dyDescent="0.2">
      <c r="AV5100" s="115" t="str">
        <f t="shared" si="568"/>
        <v>TAJRIDGE HILL HOSPITAL</v>
      </c>
      <c r="AW5100" s="126" t="s">
        <v>7903</v>
      </c>
      <c r="AX5100" s="126" t="s">
        <v>7904</v>
      </c>
      <c r="AY5100" s="126" t="s">
        <v>7903</v>
      </c>
      <c r="AZ5100" s="126" t="s">
        <v>7904</v>
      </c>
      <c r="BA5100" s="126" t="str">
        <f t="shared" si="569"/>
        <v>TAJ</v>
      </c>
    </row>
    <row r="5101" spans="48:53" hidden="1" x14ac:dyDescent="0.2">
      <c r="AV5101" s="115" t="str">
        <f t="shared" si="568"/>
        <v>TAJROWLEY REGIS HOSPITAL</v>
      </c>
      <c r="AW5101" s="126" t="s">
        <v>7891</v>
      </c>
      <c r="AX5101" s="126" t="s">
        <v>7892</v>
      </c>
      <c r="AY5101" s="126" t="s">
        <v>7891</v>
      </c>
      <c r="AZ5101" s="126" t="s">
        <v>7892</v>
      </c>
      <c r="BA5101" s="126" t="str">
        <f t="shared" si="569"/>
        <v>TAJ</v>
      </c>
    </row>
    <row r="5102" spans="48:53" hidden="1" x14ac:dyDescent="0.2">
      <c r="AV5102" s="115" t="str">
        <f t="shared" si="568"/>
        <v>TAJSANDWELL DISTRICT GENERAL HOSPITAL</v>
      </c>
      <c r="AW5102" s="126" t="s">
        <v>7897</v>
      </c>
      <c r="AX5102" s="126" t="s">
        <v>7898</v>
      </c>
      <c r="AY5102" s="126" t="s">
        <v>7897</v>
      </c>
      <c r="AZ5102" s="126" t="s">
        <v>7898</v>
      </c>
      <c r="BA5102" s="126" t="str">
        <f t="shared" si="569"/>
        <v>TAJ</v>
      </c>
    </row>
    <row r="5103" spans="48:53" hidden="1" x14ac:dyDescent="0.2">
      <c r="AV5103" s="115" t="str">
        <f t="shared" si="568"/>
        <v>TAJSUTTONS DRIVE</v>
      </c>
      <c r="AW5103" s="126" t="s">
        <v>8169</v>
      </c>
      <c r="AX5103" s="126" t="s">
        <v>8170</v>
      </c>
      <c r="AY5103" s="126" t="s">
        <v>8169</v>
      </c>
      <c r="AZ5103" s="126" t="s">
        <v>8170</v>
      </c>
      <c r="BA5103" s="126" t="str">
        <f t="shared" si="569"/>
        <v>TAJ</v>
      </c>
    </row>
    <row r="5104" spans="48:53" hidden="1" x14ac:dyDescent="0.2">
      <c r="AV5104" s="115" t="str">
        <f>CONCATENATE(LEFT(AW5104, 3),AX5104)</f>
        <v>TAJTHE CREST</v>
      </c>
      <c r="AW5104" s="126" t="s">
        <v>7895</v>
      </c>
      <c r="AX5104" s="126" t="s">
        <v>7896</v>
      </c>
      <c r="AY5104" s="126" t="s">
        <v>7895</v>
      </c>
      <c r="AZ5104" s="126" t="s">
        <v>7896</v>
      </c>
      <c r="BA5104" s="126" t="str">
        <f t="shared" si="569"/>
        <v>TAJ</v>
      </c>
    </row>
    <row r="5105" spans="48:53" hidden="1" x14ac:dyDescent="0.2">
      <c r="AV5105" s="36" t="str">
        <f t="shared" ref="AV5105:AV5166" si="570">CONCATENATE(LEFT(AW5105, 3),AX5105)</f>
        <v/>
      </c>
      <c r="BA5105" s="37" t="str">
        <f t="shared" ref="BA5105:BA5162" si="571">LEFT(AY5105,3)</f>
        <v/>
      </c>
    </row>
    <row r="5106" spans="48:53" hidden="1" x14ac:dyDescent="0.2">
      <c r="AV5106" s="36" t="str">
        <f t="shared" si="570"/>
        <v/>
      </c>
      <c r="BA5106" s="37" t="str">
        <f t="shared" si="571"/>
        <v/>
      </c>
    </row>
    <row r="5107" spans="48:53" hidden="1" x14ac:dyDescent="0.2">
      <c r="AV5107" s="36" t="str">
        <f t="shared" si="570"/>
        <v/>
      </c>
      <c r="BA5107" s="37" t="str">
        <f t="shared" si="571"/>
        <v/>
      </c>
    </row>
    <row r="5108" spans="48:53" hidden="1" x14ac:dyDescent="0.2">
      <c r="AV5108" s="36" t="str">
        <f t="shared" si="570"/>
        <v/>
      </c>
      <c r="BA5108" s="37" t="str">
        <f t="shared" si="571"/>
        <v/>
      </c>
    </row>
    <row r="5109" spans="48:53" hidden="1" x14ac:dyDescent="0.2">
      <c r="AV5109" s="36" t="str">
        <f t="shared" si="570"/>
        <v/>
      </c>
      <c r="BA5109" s="37" t="str">
        <f t="shared" si="571"/>
        <v/>
      </c>
    </row>
    <row r="5110" spans="48:53" hidden="1" x14ac:dyDescent="0.2">
      <c r="AV5110" s="36" t="str">
        <f t="shared" si="570"/>
        <v/>
      </c>
      <c r="BA5110" s="37" t="str">
        <f t="shared" si="571"/>
        <v/>
      </c>
    </row>
    <row r="5111" spans="48:53" hidden="1" x14ac:dyDescent="0.2">
      <c r="AV5111" s="36" t="str">
        <f t="shared" si="570"/>
        <v/>
      </c>
      <c r="BA5111" s="37" t="str">
        <f t="shared" si="571"/>
        <v/>
      </c>
    </row>
    <row r="5112" spans="48:53" hidden="1" x14ac:dyDescent="0.2">
      <c r="AV5112" s="36" t="str">
        <f t="shared" si="570"/>
        <v/>
      </c>
      <c r="BA5112" s="37" t="str">
        <f t="shared" si="571"/>
        <v/>
      </c>
    </row>
    <row r="5113" spans="48:53" hidden="1" x14ac:dyDescent="0.2">
      <c r="AV5113" s="36" t="str">
        <f t="shared" si="570"/>
        <v/>
      </c>
      <c r="BA5113" s="37" t="str">
        <f t="shared" si="571"/>
        <v/>
      </c>
    </row>
    <row r="5114" spans="48:53" hidden="1" x14ac:dyDescent="0.2">
      <c r="AV5114" s="36" t="str">
        <f t="shared" si="570"/>
        <v/>
      </c>
      <c r="BA5114" s="37" t="str">
        <f t="shared" si="571"/>
        <v/>
      </c>
    </row>
    <row r="5115" spans="48:53" hidden="1" x14ac:dyDescent="0.2">
      <c r="AV5115" s="36" t="str">
        <f t="shared" si="570"/>
        <v/>
      </c>
      <c r="BA5115" s="37" t="str">
        <f t="shared" si="571"/>
        <v/>
      </c>
    </row>
    <row r="5116" spans="48:53" hidden="1" x14ac:dyDescent="0.2">
      <c r="AV5116" s="36" t="str">
        <f t="shared" si="570"/>
        <v/>
      </c>
      <c r="BA5116" s="37" t="str">
        <f t="shared" si="571"/>
        <v/>
      </c>
    </row>
    <row r="5117" spans="48:53" hidden="1" x14ac:dyDescent="0.2">
      <c r="AV5117" s="36" t="str">
        <f t="shared" si="570"/>
        <v/>
      </c>
      <c r="BA5117" s="37" t="str">
        <f t="shared" si="571"/>
        <v/>
      </c>
    </row>
    <row r="5118" spans="48:53" hidden="1" x14ac:dyDescent="0.2">
      <c r="AV5118" s="36" t="str">
        <f t="shared" si="570"/>
        <v/>
      </c>
      <c r="BA5118" s="37" t="str">
        <f t="shared" si="571"/>
        <v/>
      </c>
    </row>
    <row r="5119" spans="48:53" hidden="1" x14ac:dyDescent="0.2">
      <c r="AV5119" s="36" t="str">
        <f t="shared" si="570"/>
        <v/>
      </c>
      <c r="BA5119" s="37" t="str">
        <f t="shared" si="571"/>
        <v/>
      </c>
    </row>
    <row r="5120" spans="48:53" hidden="1" x14ac:dyDescent="0.2">
      <c r="AV5120" s="36" t="str">
        <f t="shared" si="570"/>
        <v/>
      </c>
      <c r="BA5120" s="37" t="str">
        <f t="shared" si="571"/>
        <v/>
      </c>
    </row>
    <row r="5121" spans="48:53" hidden="1" x14ac:dyDescent="0.2">
      <c r="AV5121" s="36" t="str">
        <f t="shared" si="570"/>
        <v/>
      </c>
      <c r="BA5121" s="37" t="str">
        <f t="shared" si="571"/>
        <v/>
      </c>
    </row>
    <row r="5122" spans="48:53" hidden="1" x14ac:dyDescent="0.2">
      <c r="AV5122" s="36" t="str">
        <f t="shared" si="570"/>
        <v/>
      </c>
      <c r="BA5122" s="37" t="str">
        <f t="shared" si="571"/>
        <v/>
      </c>
    </row>
    <row r="5123" spans="48:53" hidden="1" x14ac:dyDescent="0.2">
      <c r="AV5123" s="36" t="str">
        <f t="shared" si="570"/>
        <v/>
      </c>
      <c r="BA5123" s="37" t="str">
        <f t="shared" si="571"/>
        <v/>
      </c>
    </row>
    <row r="5124" spans="48:53" hidden="1" x14ac:dyDescent="0.2">
      <c r="AV5124" s="36" t="str">
        <f t="shared" si="570"/>
        <v/>
      </c>
      <c r="BA5124" s="37" t="str">
        <f t="shared" si="571"/>
        <v/>
      </c>
    </row>
    <row r="5125" spans="48:53" hidden="1" x14ac:dyDescent="0.2">
      <c r="AV5125" s="36" t="str">
        <f t="shared" si="570"/>
        <v/>
      </c>
      <c r="BA5125" s="37" t="str">
        <f t="shared" si="571"/>
        <v/>
      </c>
    </row>
    <row r="5126" spans="48:53" hidden="1" x14ac:dyDescent="0.2">
      <c r="AV5126" s="36" t="str">
        <f t="shared" si="570"/>
        <v/>
      </c>
      <c r="BA5126" s="37" t="str">
        <f t="shared" si="571"/>
        <v/>
      </c>
    </row>
    <row r="5127" spans="48:53" hidden="1" x14ac:dyDescent="0.2">
      <c r="AV5127" s="36" t="str">
        <f t="shared" si="570"/>
        <v/>
      </c>
      <c r="BA5127" s="37" t="str">
        <f t="shared" si="571"/>
        <v/>
      </c>
    </row>
    <row r="5128" spans="48:53" hidden="1" x14ac:dyDescent="0.2">
      <c r="AV5128" s="36" t="str">
        <f t="shared" si="570"/>
        <v/>
      </c>
      <c r="BA5128" s="37" t="str">
        <f t="shared" si="571"/>
        <v/>
      </c>
    </row>
    <row r="5129" spans="48:53" hidden="1" x14ac:dyDescent="0.2">
      <c r="AV5129" s="36" t="str">
        <f t="shared" si="570"/>
        <v/>
      </c>
      <c r="BA5129" s="37" t="str">
        <f t="shared" si="571"/>
        <v/>
      </c>
    </row>
    <row r="5130" spans="48:53" hidden="1" x14ac:dyDescent="0.2">
      <c r="AV5130" s="36" t="str">
        <f t="shared" si="570"/>
        <v/>
      </c>
      <c r="BA5130" s="37" t="str">
        <f t="shared" si="571"/>
        <v/>
      </c>
    </row>
    <row r="5131" spans="48:53" hidden="1" x14ac:dyDescent="0.2">
      <c r="AV5131" s="36" t="str">
        <f t="shared" si="570"/>
        <v/>
      </c>
      <c r="BA5131" s="37" t="str">
        <f t="shared" si="571"/>
        <v/>
      </c>
    </row>
    <row r="5132" spans="48:53" hidden="1" x14ac:dyDescent="0.2">
      <c r="AV5132" s="36" t="str">
        <f t="shared" si="570"/>
        <v/>
      </c>
      <c r="BA5132" s="37" t="str">
        <f t="shared" si="571"/>
        <v/>
      </c>
    </row>
    <row r="5133" spans="48:53" hidden="1" x14ac:dyDescent="0.2">
      <c r="AV5133" s="36" t="str">
        <f t="shared" si="570"/>
        <v/>
      </c>
      <c r="BA5133" s="37" t="str">
        <f t="shared" si="571"/>
        <v/>
      </c>
    </row>
    <row r="5134" spans="48:53" hidden="1" x14ac:dyDescent="0.2">
      <c r="AV5134" s="36" t="str">
        <f t="shared" si="570"/>
        <v/>
      </c>
      <c r="BA5134" s="37" t="str">
        <f t="shared" si="571"/>
        <v/>
      </c>
    </row>
    <row r="5135" spans="48:53" hidden="1" x14ac:dyDescent="0.2">
      <c r="AV5135" s="36" t="str">
        <f t="shared" si="570"/>
        <v/>
      </c>
      <c r="BA5135" s="37" t="str">
        <f t="shared" si="571"/>
        <v/>
      </c>
    </row>
    <row r="5136" spans="48:53" hidden="1" x14ac:dyDescent="0.2">
      <c r="AV5136" s="36" t="str">
        <f t="shared" si="570"/>
        <v/>
      </c>
      <c r="BA5136" s="37" t="str">
        <f t="shared" si="571"/>
        <v/>
      </c>
    </row>
    <row r="5137" spans="48:53" hidden="1" x14ac:dyDescent="0.2">
      <c r="AV5137" s="36" t="str">
        <f t="shared" si="570"/>
        <v/>
      </c>
      <c r="BA5137" s="37" t="str">
        <f t="shared" si="571"/>
        <v/>
      </c>
    </row>
    <row r="5138" spans="48:53" hidden="1" x14ac:dyDescent="0.2">
      <c r="AV5138" s="36" t="str">
        <f t="shared" si="570"/>
        <v/>
      </c>
      <c r="BA5138" s="37" t="str">
        <f t="shared" si="571"/>
        <v/>
      </c>
    </row>
    <row r="5139" spans="48:53" hidden="1" x14ac:dyDescent="0.2">
      <c r="AV5139" s="36" t="str">
        <f t="shared" si="570"/>
        <v/>
      </c>
      <c r="BA5139" s="37" t="str">
        <f t="shared" si="571"/>
        <v/>
      </c>
    </row>
    <row r="5140" spans="48:53" hidden="1" x14ac:dyDescent="0.2">
      <c r="AV5140" s="36" t="str">
        <f t="shared" si="570"/>
        <v/>
      </c>
      <c r="BA5140" s="37" t="str">
        <f t="shared" si="571"/>
        <v/>
      </c>
    </row>
    <row r="5141" spans="48:53" hidden="1" x14ac:dyDescent="0.2">
      <c r="AV5141" s="36" t="str">
        <f t="shared" si="570"/>
        <v/>
      </c>
      <c r="BA5141" s="37" t="str">
        <f t="shared" si="571"/>
        <v/>
      </c>
    </row>
    <row r="5142" spans="48:53" hidden="1" x14ac:dyDescent="0.2">
      <c r="AV5142" s="36" t="str">
        <f t="shared" si="570"/>
        <v/>
      </c>
      <c r="BA5142" s="37" t="str">
        <f t="shared" si="571"/>
        <v/>
      </c>
    </row>
    <row r="5143" spans="48:53" hidden="1" x14ac:dyDescent="0.2">
      <c r="AV5143" s="36" t="str">
        <f t="shared" si="570"/>
        <v/>
      </c>
      <c r="BA5143" s="37" t="str">
        <f t="shared" si="571"/>
        <v/>
      </c>
    </row>
    <row r="5144" spans="48:53" hidden="1" x14ac:dyDescent="0.2">
      <c r="AV5144" s="36" t="str">
        <f t="shared" si="570"/>
        <v/>
      </c>
      <c r="BA5144" s="37" t="str">
        <f t="shared" si="571"/>
        <v/>
      </c>
    </row>
    <row r="5145" spans="48:53" hidden="1" x14ac:dyDescent="0.2">
      <c r="AV5145" s="36" t="str">
        <f t="shared" si="570"/>
        <v/>
      </c>
      <c r="BA5145" s="37" t="str">
        <f t="shared" si="571"/>
        <v/>
      </c>
    </row>
    <row r="5146" spans="48:53" hidden="1" x14ac:dyDescent="0.2">
      <c r="AV5146" s="36" t="str">
        <f t="shared" si="570"/>
        <v/>
      </c>
      <c r="BA5146" s="37" t="str">
        <f t="shared" si="571"/>
        <v/>
      </c>
    </row>
    <row r="5147" spans="48:53" hidden="1" x14ac:dyDescent="0.2">
      <c r="AV5147" s="36" t="str">
        <f t="shared" si="570"/>
        <v/>
      </c>
      <c r="BA5147" s="37" t="str">
        <f t="shared" si="571"/>
        <v/>
      </c>
    </row>
    <row r="5148" spans="48:53" hidden="1" x14ac:dyDescent="0.2">
      <c r="AV5148" s="36" t="str">
        <f t="shared" si="570"/>
        <v/>
      </c>
      <c r="BA5148" s="37" t="str">
        <f t="shared" si="571"/>
        <v/>
      </c>
    </row>
    <row r="5149" spans="48:53" hidden="1" x14ac:dyDescent="0.2">
      <c r="AV5149" s="36" t="str">
        <f t="shared" si="570"/>
        <v/>
      </c>
      <c r="BA5149" s="37" t="str">
        <f t="shared" si="571"/>
        <v/>
      </c>
    </row>
    <row r="5150" spans="48:53" hidden="1" x14ac:dyDescent="0.2">
      <c r="AV5150" s="36" t="str">
        <f t="shared" si="570"/>
        <v/>
      </c>
      <c r="BA5150" s="37" t="str">
        <f t="shared" si="571"/>
        <v/>
      </c>
    </row>
    <row r="5151" spans="48:53" hidden="1" x14ac:dyDescent="0.2">
      <c r="AV5151" s="36" t="str">
        <f t="shared" si="570"/>
        <v/>
      </c>
      <c r="BA5151" s="37" t="str">
        <f t="shared" si="571"/>
        <v/>
      </c>
    </row>
    <row r="5152" spans="48:53" hidden="1" x14ac:dyDescent="0.2">
      <c r="AV5152" s="36" t="str">
        <f t="shared" si="570"/>
        <v/>
      </c>
      <c r="BA5152" s="37" t="str">
        <f t="shared" si="571"/>
        <v/>
      </c>
    </row>
    <row r="5153" spans="48:53" hidden="1" x14ac:dyDescent="0.2">
      <c r="AV5153" s="36" t="str">
        <f t="shared" si="570"/>
        <v/>
      </c>
      <c r="BA5153" s="37" t="str">
        <f t="shared" si="571"/>
        <v/>
      </c>
    </row>
    <row r="5154" spans="48:53" hidden="1" x14ac:dyDescent="0.2">
      <c r="AV5154" s="36" t="str">
        <f t="shared" si="570"/>
        <v/>
      </c>
      <c r="BA5154" s="37" t="str">
        <f t="shared" si="571"/>
        <v/>
      </c>
    </row>
    <row r="5155" spans="48:53" hidden="1" x14ac:dyDescent="0.2">
      <c r="AV5155" s="36" t="str">
        <f t="shared" si="570"/>
        <v/>
      </c>
      <c r="BA5155" s="37" t="str">
        <f t="shared" si="571"/>
        <v/>
      </c>
    </row>
    <row r="5156" spans="48:53" hidden="1" x14ac:dyDescent="0.2">
      <c r="AV5156" s="36" t="str">
        <f t="shared" si="570"/>
        <v/>
      </c>
      <c r="BA5156" s="37" t="str">
        <f t="shared" si="571"/>
        <v/>
      </c>
    </row>
    <row r="5157" spans="48:53" hidden="1" x14ac:dyDescent="0.2">
      <c r="AV5157" s="36" t="str">
        <f t="shared" si="570"/>
        <v/>
      </c>
      <c r="BA5157" s="37" t="str">
        <f t="shared" si="571"/>
        <v/>
      </c>
    </row>
    <row r="5158" spans="48:53" hidden="1" x14ac:dyDescent="0.2">
      <c r="AV5158" s="36" t="str">
        <f t="shared" si="570"/>
        <v/>
      </c>
      <c r="BA5158" s="37" t="str">
        <f t="shared" si="571"/>
        <v/>
      </c>
    </row>
    <row r="5159" spans="48:53" hidden="1" x14ac:dyDescent="0.2">
      <c r="AV5159" s="36" t="str">
        <f t="shared" si="570"/>
        <v/>
      </c>
      <c r="BA5159" s="37" t="str">
        <f t="shared" si="571"/>
        <v/>
      </c>
    </row>
    <row r="5160" spans="48:53" hidden="1" x14ac:dyDescent="0.2">
      <c r="AV5160" s="36" t="str">
        <f t="shared" si="570"/>
        <v/>
      </c>
      <c r="BA5160" s="37" t="str">
        <f t="shared" si="571"/>
        <v/>
      </c>
    </row>
    <row r="5161" spans="48:53" hidden="1" x14ac:dyDescent="0.2">
      <c r="AV5161" s="36" t="str">
        <f t="shared" si="570"/>
        <v/>
      </c>
      <c r="BA5161" s="37" t="str">
        <f t="shared" si="571"/>
        <v/>
      </c>
    </row>
    <row r="5162" spans="48:53" hidden="1" x14ac:dyDescent="0.2">
      <c r="AV5162" s="36" t="str">
        <f t="shared" si="570"/>
        <v/>
      </c>
      <c r="BA5162" s="37" t="str">
        <f t="shared" si="571"/>
        <v/>
      </c>
    </row>
    <row r="5163" spans="48:53" hidden="1" x14ac:dyDescent="0.2">
      <c r="AV5163" s="36" t="str">
        <f t="shared" si="570"/>
        <v/>
      </c>
      <c r="BA5163" s="37" t="str">
        <f t="shared" ref="BA5163:BA5214" si="572">LEFT(AY5163,3)</f>
        <v/>
      </c>
    </row>
    <row r="5164" spans="48:53" hidden="1" x14ac:dyDescent="0.2">
      <c r="AV5164" s="36" t="str">
        <f t="shared" si="570"/>
        <v/>
      </c>
      <c r="BA5164" s="37" t="str">
        <f t="shared" si="572"/>
        <v/>
      </c>
    </row>
    <row r="5165" spans="48:53" hidden="1" x14ac:dyDescent="0.2">
      <c r="AV5165" s="36" t="str">
        <f t="shared" si="570"/>
        <v/>
      </c>
      <c r="BA5165" s="37" t="str">
        <f t="shared" si="572"/>
        <v/>
      </c>
    </row>
    <row r="5166" spans="48:53" hidden="1" x14ac:dyDescent="0.2">
      <c r="AV5166" s="36" t="str">
        <f t="shared" si="570"/>
        <v/>
      </c>
      <c r="BA5166" s="37" t="str">
        <f t="shared" si="572"/>
        <v/>
      </c>
    </row>
    <row r="5167" spans="48:53" hidden="1" x14ac:dyDescent="0.2">
      <c r="AV5167" s="36" t="str">
        <f t="shared" ref="AV5167:AV5214" si="573">CONCATENATE(LEFT(AW5167, 3),AX5167)</f>
        <v/>
      </c>
      <c r="BA5167" s="37" t="str">
        <f t="shared" si="572"/>
        <v/>
      </c>
    </row>
    <row r="5168" spans="48:53" hidden="1" x14ac:dyDescent="0.2">
      <c r="AV5168" s="36" t="str">
        <f t="shared" si="573"/>
        <v/>
      </c>
      <c r="BA5168" s="37" t="str">
        <f t="shared" si="572"/>
        <v/>
      </c>
    </row>
    <row r="5169" spans="48:53" hidden="1" x14ac:dyDescent="0.2">
      <c r="AV5169" s="36" t="str">
        <f t="shared" si="573"/>
        <v/>
      </c>
      <c r="BA5169" s="37" t="str">
        <f t="shared" si="572"/>
        <v/>
      </c>
    </row>
    <row r="5170" spans="48:53" hidden="1" x14ac:dyDescent="0.2">
      <c r="AV5170" s="36" t="str">
        <f t="shared" si="573"/>
        <v/>
      </c>
      <c r="BA5170" s="37" t="str">
        <f t="shared" si="572"/>
        <v/>
      </c>
    </row>
    <row r="5171" spans="48:53" hidden="1" x14ac:dyDescent="0.2">
      <c r="AV5171" s="36" t="str">
        <f t="shared" si="573"/>
        <v/>
      </c>
      <c r="BA5171" s="37" t="str">
        <f t="shared" si="572"/>
        <v/>
      </c>
    </row>
    <row r="5172" spans="48:53" hidden="1" x14ac:dyDescent="0.2">
      <c r="AV5172" s="36" t="str">
        <f t="shared" si="573"/>
        <v/>
      </c>
      <c r="BA5172" s="37" t="str">
        <f t="shared" si="572"/>
        <v/>
      </c>
    </row>
    <row r="5173" spans="48:53" hidden="1" x14ac:dyDescent="0.2">
      <c r="AV5173" s="36" t="str">
        <f t="shared" si="573"/>
        <v/>
      </c>
      <c r="BA5173" s="37" t="str">
        <f t="shared" si="572"/>
        <v/>
      </c>
    </row>
    <row r="5174" spans="48:53" hidden="1" x14ac:dyDescent="0.2">
      <c r="AV5174" s="36" t="str">
        <f t="shared" si="573"/>
        <v/>
      </c>
      <c r="BA5174" s="37" t="str">
        <f t="shared" si="572"/>
        <v/>
      </c>
    </row>
    <row r="5175" spans="48:53" hidden="1" x14ac:dyDescent="0.2">
      <c r="AV5175" s="36" t="str">
        <f t="shared" si="573"/>
        <v/>
      </c>
      <c r="BA5175" s="37" t="str">
        <f t="shared" si="572"/>
        <v/>
      </c>
    </row>
    <row r="5176" spans="48:53" hidden="1" x14ac:dyDescent="0.2">
      <c r="AV5176" s="36" t="str">
        <f t="shared" si="573"/>
        <v/>
      </c>
      <c r="BA5176" s="37" t="str">
        <f t="shared" si="572"/>
        <v/>
      </c>
    </row>
    <row r="5177" spans="48:53" hidden="1" x14ac:dyDescent="0.2">
      <c r="AV5177" s="36" t="str">
        <f t="shared" si="573"/>
        <v/>
      </c>
      <c r="BA5177" s="37" t="str">
        <f t="shared" si="572"/>
        <v/>
      </c>
    </row>
    <row r="5178" spans="48:53" hidden="1" x14ac:dyDescent="0.2">
      <c r="AV5178" s="36" t="str">
        <f t="shared" si="573"/>
        <v/>
      </c>
      <c r="BA5178" s="37" t="str">
        <f t="shared" si="572"/>
        <v/>
      </c>
    </row>
    <row r="5179" spans="48:53" hidden="1" x14ac:dyDescent="0.2">
      <c r="AV5179" s="36" t="str">
        <f t="shared" si="573"/>
        <v/>
      </c>
      <c r="BA5179" s="37" t="str">
        <f t="shared" si="572"/>
        <v/>
      </c>
    </row>
    <row r="5180" spans="48:53" hidden="1" x14ac:dyDescent="0.2">
      <c r="AV5180" s="36" t="str">
        <f t="shared" si="573"/>
        <v/>
      </c>
      <c r="BA5180" s="37" t="str">
        <f t="shared" si="572"/>
        <v/>
      </c>
    </row>
    <row r="5181" spans="48:53" hidden="1" x14ac:dyDescent="0.2">
      <c r="AV5181" s="36" t="str">
        <f t="shared" si="573"/>
        <v/>
      </c>
      <c r="BA5181" s="37" t="str">
        <f t="shared" si="572"/>
        <v/>
      </c>
    </row>
    <row r="5182" spans="48:53" hidden="1" x14ac:dyDescent="0.2">
      <c r="AV5182" s="36" t="str">
        <f t="shared" si="573"/>
        <v/>
      </c>
      <c r="BA5182" s="37" t="str">
        <f t="shared" si="572"/>
        <v/>
      </c>
    </row>
    <row r="5183" spans="48:53" hidden="1" x14ac:dyDescent="0.2">
      <c r="AV5183" s="36" t="str">
        <f t="shared" si="573"/>
        <v/>
      </c>
      <c r="BA5183" s="37" t="str">
        <f t="shared" si="572"/>
        <v/>
      </c>
    </row>
    <row r="5184" spans="48:53" hidden="1" x14ac:dyDescent="0.2">
      <c r="AV5184" s="36" t="str">
        <f t="shared" si="573"/>
        <v/>
      </c>
      <c r="BA5184" s="37" t="str">
        <f t="shared" si="572"/>
        <v/>
      </c>
    </row>
    <row r="5185" spans="48:53" hidden="1" x14ac:dyDescent="0.2">
      <c r="AV5185" s="36" t="str">
        <f t="shared" si="573"/>
        <v/>
      </c>
      <c r="BA5185" s="37" t="str">
        <f t="shared" si="572"/>
        <v/>
      </c>
    </row>
    <row r="5186" spans="48:53" hidden="1" x14ac:dyDescent="0.2">
      <c r="AV5186" s="36" t="str">
        <f t="shared" si="573"/>
        <v/>
      </c>
      <c r="BA5186" s="37" t="str">
        <f t="shared" si="572"/>
        <v/>
      </c>
    </row>
    <row r="5187" spans="48:53" hidden="1" x14ac:dyDescent="0.2">
      <c r="AV5187" s="36" t="str">
        <f t="shared" si="573"/>
        <v/>
      </c>
      <c r="BA5187" s="37" t="str">
        <f t="shared" si="572"/>
        <v/>
      </c>
    </row>
    <row r="5188" spans="48:53" hidden="1" x14ac:dyDescent="0.2">
      <c r="AV5188" s="36" t="str">
        <f t="shared" si="573"/>
        <v/>
      </c>
      <c r="BA5188" s="37" t="str">
        <f t="shared" si="572"/>
        <v/>
      </c>
    </row>
    <row r="5189" spans="48:53" hidden="1" x14ac:dyDescent="0.2">
      <c r="AV5189" s="36" t="str">
        <f t="shared" si="573"/>
        <v/>
      </c>
      <c r="BA5189" s="37" t="str">
        <f t="shared" si="572"/>
        <v/>
      </c>
    </row>
    <row r="5190" spans="48:53" hidden="1" x14ac:dyDescent="0.2">
      <c r="AV5190" s="36" t="str">
        <f t="shared" si="573"/>
        <v/>
      </c>
      <c r="BA5190" s="37" t="str">
        <f t="shared" si="572"/>
        <v/>
      </c>
    </row>
    <row r="5191" spans="48:53" hidden="1" x14ac:dyDescent="0.2">
      <c r="AV5191" s="36" t="str">
        <f t="shared" si="573"/>
        <v/>
      </c>
      <c r="BA5191" s="37" t="str">
        <f t="shared" si="572"/>
        <v/>
      </c>
    </row>
    <row r="5192" spans="48:53" hidden="1" x14ac:dyDescent="0.2">
      <c r="AV5192" s="36" t="str">
        <f t="shared" si="573"/>
        <v/>
      </c>
      <c r="BA5192" s="37" t="str">
        <f t="shared" si="572"/>
        <v/>
      </c>
    </row>
    <row r="5193" spans="48:53" hidden="1" x14ac:dyDescent="0.2">
      <c r="AV5193" s="36" t="str">
        <f t="shared" si="573"/>
        <v/>
      </c>
      <c r="BA5193" s="37" t="str">
        <f t="shared" si="572"/>
        <v/>
      </c>
    </row>
    <row r="5194" spans="48:53" hidden="1" x14ac:dyDescent="0.2">
      <c r="AV5194" s="36" t="str">
        <f t="shared" si="573"/>
        <v/>
      </c>
      <c r="BA5194" s="37" t="str">
        <f t="shared" si="572"/>
        <v/>
      </c>
    </row>
    <row r="5195" spans="48:53" hidden="1" x14ac:dyDescent="0.2">
      <c r="AV5195" s="36" t="str">
        <f t="shared" si="573"/>
        <v/>
      </c>
      <c r="BA5195" s="37" t="str">
        <f t="shared" si="572"/>
        <v/>
      </c>
    </row>
    <row r="5196" spans="48:53" hidden="1" x14ac:dyDescent="0.2">
      <c r="AV5196" s="36" t="str">
        <f t="shared" si="573"/>
        <v/>
      </c>
      <c r="BA5196" s="37" t="str">
        <f t="shared" si="572"/>
        <v/>
      </c>
    </row>
    <row r="5197" spans="48:53" hidden="1" x14ac:dyDescent="0.2">
      <c r="AV5197" s="36" t="str">
        <f t="shared" si="573"/>
        <v/>
      </c>
      <c r="BA5197" s="37" t="str">
        <f t="shared" si="572"/>
        <v/>
      </c>
    </row>
    <row r="5198" spans="48:53" hidden="1" x14ac:dyDescent="0.2">
      <c r="AV5198" s="36" t="str">
        <f t="shared" si="573"/>
        <v/>
      </c>
      <c r="BA5198" s="37" t="str">
        <f t="shared" si="572"/>
        <v/>
      </c>
    </row>
    <row r="5199" spans="48:53" hidden="1" x14ac:dyDescent="0.2">
      <c r="AV5199" s="36" t="str">
        <f t="shared" si="573"/>
        <v/>
      </c>
      <c r="BA5199" s="37" t="str">
        <f t="shared" si="572"/>
        <v/>
      </c>
    </row>
    <row r="5200" spans="48:53" hidden="1" x14ac:dyDescent="0.2">
      <c r="AV5200" s="36" t="str">
        <f t="shared" si="573"/>
        <v/>
      </c>
      <c r="BA5200" s="37" t="str">
        <f t="shared" si="572"/>
        <v/>
      </c>
    </row>
    <row r="5201" spans="48:53" hidden="1" x14ac:dyDescent="0.2">
      <c r="AV5201" s="36" t="str">
        <f t="shared" si="573"/>
        <v/>
      </c>
      <c r="BA5201" s="37" t="str">
        <f t="shared" si="572"/>
        <v/>
      </c>
    </row>
    <row r="5202" spans="48:53" hidden="1" x14ac:dyDescent="0.2">
      <c r="AV5202" s="36" t="str">
        <f t="shared" si="573"/>
        <v/>
      </c>
      <c r="BA5202" s="37" t="str">
        <f t="shared" si="572"/>
        <v/>
      </c>
    </row>
    <row r="5203" spans="48:53" hidden="1" x14ac:dyDescent="0.2">
      <c r="AV5203" s="36" t="str">
        <f t="shared" si="573"/>
        <v/>
      </c>
      <c r="BA5203" s="37" t="str">
        <f t="shared" si="572"/>
        <v/>
      </c>
    </row>
    <row r="5204" spans="48:53" hidden="1" x14ac:dyDescent="0.2">
      <c r="AV5204" s="36" t="str">
        <f t="shared" si="573"/>
        <v/>
      </c>
      <c r="BA5204" s="37" t="str">
        <f t="shared" si="572"/>
        <v/>
      </c>
    </row>
    <row r="5205" spans="48:53" hidden="1" x14ac:dyDescent="0.2">
      <c r="AV5205" s="36" t="str">
        <f t="shared" si="573"/>
        <v/>
      </c>
      <c r="BA5205" s="37" t="str">
        <f t="shared" si="572"/>
        <v/>
      </c>
    </row>
    <row r="5206" spans="48:53" hidden="1" x14ac:dyDescent="0.2">
      <c r="AV5206" s="36" t="str">
        <f t="shared" si="573"/>
        <v/>
      </c>
      <c r="BA5206" s="37" t="str">
        <f t="shared" si="572"/>
        <v/>
      </c>
    </row>
    <row r="5207" spans="48:53" hidden="1" x14ac:dyDescent="0.2">
      <c r="AV5207" s="36" t="str">
        <f t="shared" si="573"/>
        <v/>
      </c>
      <c r="BA5207" s="37" t="str">
        <f t="shared" si="572"/>
        <v/>
      </c>
    </row>
    <row r="5208" spans="48:53" hidden="1" x14ac:dyDescent="0.2">
      <c r="AV5208" s="36" t="str">
        <f t="shared" si="573"/>
        <v/>
      </c>
      <c r="BA5208" s="37" t="str">
        <f t="shared" si="572"/>
        <v/>
      </c>
    </row>
    <row r="5209" spans="48:53" hidden="1" x14ac:dyDescent="0.2">
      <c r="AV5209" s="36" t="str">
        <f t="shared" si="573"/>
        <v/>
      </c>
      <c r="BA5209" s="37" t="str">
        <f t="shared" si="572"/>
        <v/>
      </c>
    </row>
    <row r="5210" spans="48:53" hidden="1" x14ac:dyDescent="0.2">
      <c r="AV5210" s="36" t="str">
        <f t="shared" si="573"/>
        <v/>
      </c>
      <c r="BA5210" s="37" t="str">
        <f t="shared" si="572"/>
        <v/>
      </c>
    </row>
    <row r="5211" spans="48:53" hidden="1" x14ac:dyDescent="0.2">
      <c r="AV5211" s="36" t="str">
        <f t="shared" si="573"/>
        <v/>
      </c>
      <c r="BA5211" s="37" t="str">
        <f t="shared" si="572"/>
        <v/>
      </c>
    </row>
    <row r="5212" spans="48:53" hidden="1" x14ac:dyDescent="0.2">
      <c r="AV5212" s="36" t="str">
        <f t="shared" si="573"/>
        <v/>
      </c>
      <c r="BA5212" s="37" t="str">
        <f t="shared" si="572"/>
        <v/>
      </c>
    </row>
    <row r="5213" spans="48:53" hidden="1" x14ac:dyDescent="0.2">
      <c r="AV5213" s="36" t="str">
        <f t="shared" si="573"/>
        <v/>
      </c>
      <c r="BA5213" s="37" t="str">
        <f t="shared" si="572"/>
        <v/>
      </c>
    </row>
    <row r="5214" spans="48:53" hidden="1" x14ac:dyDescent="0.2">
      <c r="AV5214" s="36" t="str">
        <f t="shared" si="573"/>
        <v/>
      </c>
      <c r="BA5214" s="37" t="str">
        <f t="shared" si="572"/>
        <v/>
      </c>
    </row>
  </sheetData>
  <sheetProtection password="DCA1" sheet="1" objects="1" scenarios="1"/>
  <sortState ref="Z14:Z95">
    <sortCondition ref="Z95"/>
  </sortState>
  <mergeCells count="29">
    <mergeCell ref="D2:X3"/>
    <mergeCell ref="D11:E11"/>
    <mergeCell ref="D10:E10"/>
    <mergeCell ref="F7:N7"/>
    <mergeCell ref="I11:L11"/>
    <mergeCell ref="M11:P11"/>
    <mergeCell ref="F9:N9"/>
    <mergeCell ref="F8:N8"/>
    <mergeCell ref="F5:J5"/>
    <mergeCell ref="A13:B13"/>
    <mergeCell ref="D12:E12"/>
    <mergeCell ref="F12:F13"/>
    <mergeCell ref="I12:J12"/>
    <mergeCell ref="M12:N12"/>
    <mergeCell ref="G12:H12"/>
    <mergeCell ref="K12:L12"/>
    <mergeCell ref="AJ12:AR12"/>
    <mergeCell ref="O12:P12"/>
    <mergeCell ref="Q11:R11"/>
    <mergeCell ref="S11:T11"/>
    <mergeCell ref="R12:R13"/>
    <mergeCell ref="S12:S13"/>
    <mergeCell ref="T12:T13"/>
    <mergeCell ref="Q12:Q13"/>
    <mergeCell ref="U11:X11"/>
    <mergeCell ref="U12:U13"/>
    <mergeCell ref="V12:V13"/>
    <mergeCell ref="W12:W13"/>
    <mergeCell ref="X12:X13"/>
  </mergeCells>
  <phoneticPr fontId="0" type="noConversion"/>
  <conditionalFormatting sqref="D10:E10">
    <cfRule type="cellIs" dxfId="10" priority="12" stopIfTrue="1" operator="equal">
      <formula>"At least one Hospital Site Name enetered is not recognised"</formula>
    </cfRule>
  </conditionalFormatting>
  <conditionalFormatting sqref="D11:E11">
    <cfRule type="cellIs" dxfId="9" priority="13" stopIfTrue="1" operator="equal">
      <formula>"Trust is not responsible for at least 1 site"</formula>
    </cfRule>
  </conditionalFormatting>
  <conditionalFormatting sqref="F10:H10">
    <cfRule type="cellIs" dxfId="8" priority="14" stopIfTrue="1" operator="equal">
      <formula>"Data not complete for all rows"</formula>
    </cfRule>
  </conditionalFormatting>
  <conditionalFormatting sqref="B14:C14">
    <cfRule type="cellIs" dxfId="7" priority="10" stopIfTrue="1" operator="equal">
      <formula>1</formula>
    </cfRule>
    <cfRule type="cellIs" dxfId="6" priority="11" stopIfTrue="1" operator="equal">
      <formula>2</formula>
    </cfRule>
  </conditionalFormatting>
  <conditionalFormatting sqref="F11">
    <cfRule type="cellIs" dxfId="5" priority="7" stopIfTrue="1" operator="equal">
      <formula>"Data not complete for all rows"</formula>
    </cfRule>
  </conditionalFormatting>
  <conditionalFormatting sqref="A7:A9">
    <cfRule type="cellIs" dxfId="4" priority="6" stopIfTrue="1" operator="equal">
      <formula>"""MISSING WARD NAME"""</formula>
    </cfRule>
  </conditionalFormatting>
  <conditionalFormatting sqref="B15:C213">
    <cfRule type="cellIs" dxfId="3" priority="4" stopIfTrue="1" operator="equal">
      <formula>1</formula>
    </cfRule>
    <cfRule type="cellIs" dxfId="2" priority="5" stopIfTrue="1" operator="equal">
      <formula>2</formula>
    </cfRule>
  </conditionalFormatting>
  <conditionalFormatting sqref="U14:U213">
    <cfRule type="expression" dxfId="1" priority="3" stopIfTrue="1">
      <formula>#REF!="N"</formula>
    </cfRule>
  </conditionalFormatting>
  <conditionalFormatting sqref="U12:U13">
    <cfRule type="expression" dxfId="0" priority="1" stopIfTrue="1">
      <formula>#REF!="N"</formula>
    </cfRule>
  </conditionalFormatting>
  <dataValidations count="6">
    <dataValidation operator="greaterThan" allowBlank="1" showInputMessage="1" showErrorMessage="1" sqref="F14:F214"/>
    <dataValidation type="list" allowBlank="1" showInputMessage="1" showErrorMessage="1" sqref="E14:E214">
      <formula1>INDIRECT($BB$29)</formula1>
    </dataValidation>
    <dataValidation type="whole" operator="greaterThanOrEqual" allowBlank="1" showInputMessage="1" showErrorMessage="1" error="Value entered not a number" sqref="I214:P214 U214">
      <formula1>0</formula1>
    </dataValidation>
    <dataValidation type="decimal" operator="greaterThanOrEqual" allowBlank="1" showInputMessage="1" showErrorMessage="1" sqref="I14:P213">
      <formula1>0</formula1>
    </dataValidation>
    <dataValidation type="whole" operator="greaterThanOrEqual" allowBlank="1" showInputMessage="1" showErrorMessage="1" sqref="U14:U213">
      <formula1>0</formula1>
    </dataValidation>
    <dataValidation type="list" allowBlank="1" showInputMessage="1" showErrorMessage="1" sqref="G14:H1048576">
      <formula1>$Z$14:$Z$95</formula1>
    </dataValidation>
  </dataValidations>
  <pageMargins left="0.19685039370078741" right="0.19685039370078741" top="0.31496062992125984" bottom="0.15748031496062992" header="0.51181102362204722" footer="0.51181102362204722"/>
  <pageSetup paperSize="8" scale="60"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59"/>
  <sheetViews>
    <sheetView workbookViewId="0">
      <selection activeCell="A33" sqref="A33"/>
    </sheetView>
  </sheetViews>
  <sheetFormatPr defaultRowHeight="12.75" x14ac:dyDescent="0.2"/>
  <cols>
    <col min="1" max="1" width="93.5703125" bestFit="1" customWidth="1"/>
    <col min="2" max="2" width="127.85546875" customWidth="1"/>
  </cols>
  <sheetData>
    <row r="2" spans="1:3" x14ac:dyDescent="0.2">
      <c r="A2" s="93" t="s">
        <v>10918</v>
      </c>
      <c r="B2" s="93" t="s">
        <v>10922</v>
      </c>
    </row>
    <row r="4" spans="1:3" ht="15.75" x14ac:dyDescent="0.2">
      <c r="A4" s="94" t="s">
        <v>10919</v>
      </c>
    </row>
    <row r="5" spans="1:3" ht="15" x14ac:dyDescent="0.2">
      <c r="A5" s="95" t="s">
        <v>10920</v>
      </c>
    </row>
    <row r="6" spans="1:3" ht="15" x14ac:dyDescent="0.2">
      <c r="A6" s="100" t="s">
        <v>10938</v>
      </c>
    </row>
    <row r="7" spans="1:3" ht="15" x14ac:dyDescent="0.2">
      <c r="A7" s="100" t="s">
        <v>10939</v>
      </c>
    </row>
    <row r="8" spans="1:3" ht="15" x14ac:dyDescent="0.2">
      <c r="A8" s="100" t="s">
        <v>10941</v>
      </c>
    </row>
    <row r="9" spans="1:3" ht="15" x14ac:dyDescent="0.2">
      <c r="A9" s="100" t="s">
        <v>10942</v>
      </c>
      <c r="B9" t="s">
        <v>10929</v>
      </c>
    </row>
    <row r="10" spans="1:3" ht="15" x14ac:dyDescent="0.2">
      <c r="A10" s="100" t="s">
        <v>10944</v>
      </c>
    </row>
    <row r="11" spans="1:3" ht="15" x14ac:dyDescent="0.2">
      <c r="A11" s="100" t="s">
        <v>10945</v>
      </c>
    </row>
    <row r="12" spans="1:3" ht="15" x14ac:dyDescent="0.2">
      <c r="A12" s="100" t="s">
        <v>10970</v>
      </c>
      <c r="B12" t="s">
        <v>10930</v>
      </c>
    </row>
    <row r="13" spans="1:3" ht="15" x14ac:dyDescent="0.2">
      <c r="A13" s="100" t="s">
        <v>10971</v>
      </c>
      <c r="B13" t="s">
        <v>10928</v>
      </c>
      <c r="C13" s="93" t="s">
        <v>10950</v>
      </c>
    </row>
    <row r="14" spans="1:3" ht="15.75" x14ac:dyDescent="0.2">
      <c r="A14" s="94" t="s">
        <v>10921</v>
      </c>
    </row>
    <row r="15" spans="1:3" ht="15" x14ac:dyDescent="0.2">
      <c r="A15" s="100" t="s">
        <v>10978</v>
      </c>
    </row>
    <row r="16" spans="1:3" ht="15" x14ac:dyDescent="0.2">
      <c r="A16" s="100" t="s">
        <v>10979</v>
      </c>
    </row>
    <row r="17" spans="1:2" ht="15" x14ac:dyDescent="0.2">
      <c r="A17" s="100" t="s">
        <v>10980</v>
      </c>
    </row>
    <row r="18" spans="1:2" ht="15" x14ac:dyDescent="0.2">
      <c r="A18" s="100" t="s">
        <v>10981</v>
      </c>
    </row>
    <row r="19" spans="1:2" ht="15" x14ac:dyDescent="0.2">
      <c r="A19" s="100" t="s">
        <v>10982</v>
      </c>
    </row>
    <row r="20" spans="1:2" ht="15" x14ac:dyDescent="0.2">
      <c r="A20" s="100" t="s">
        <v>10986</v>
      </c>
    </row>
    <row r="21" spans="1:2" ht="15" x14ac:dyDescent="0.2">
      <c r="A21" s="100" t="s">
        <v>10987</v>
      </c>
    </row>
    <row r="25" spans="1:2" x14ac:dyDescent="0.2">
      <c r="A25" s="93" t="s">
        <v>10924</v>
      </c>
    </row>
    <row r="27" spans="1:2" x14ac:dyDescent="0.2">
      <c r="A27" s="93" t="s">
        <v>10925</v>
      </c>
      <c r="B27" s="23" t="s">
        <v>10923</v>
      </c>
    </row>
    <row r="28" spans="1:2" x14ac:dyDescent="0.2">
      <c r="A28" s="93" t="s">
        <v>10926</v>
      </c>
      <c r="B28" t="s">
        <v>10927</v>
      </c>
    </row>
    <row r="30" spans="1:2" x14ac:dyDescent="0.2">
      <c r="A30" s="98" t="s">
        <v>10931</v>
      </c>
    </row>
    <row r="47" spans="2:12" x14ac:dyDescent="0.2">
      <c r="B47" s="93"/>
      <c r="C47" s="93" t="s">
        <v>10947</v>
      </c>
      <c r="D47" s="93">
        <v>1</v>
      </c>
      <c r="E47" s="93" t="s">
        <v>10961</v>
      </c>
      <c r="K47" t="str">
        <f>CONCATENATE(C47,D47,E47,F47)</f>
        <v>a1p</v>
      </c>
      <c r="L47" t="b">
        <f>(IF(COUNTIF($K$47:$K$59,K47)&gt;1,1,0))=1</f>
        <v>0</v>
      </c>
    </row>
    <row r="48" spans="2:12" x14ac:dyDescent="0.2">
      <c r="C48" s="93" t="s">
        <v>10948</v>
      </c>
      <c r="D48" s="93">
        <v>2</v>
      </c>
      <c r="E48" s="93" t="s">
        <v>10962</v>
      </c>
      <c r="K48" t="str">
        <f t="shared" ref="K48:K59" si="0">CONCATENATE(C48,D48,E48,F48)</f>
        <v>b2o</v>
      </c>
      <c r="L48" t="b">
        <f t="shared" ref="L48:L59" si="1">(IF(COUNTIF($K$47:$K$59,K48)&gt;1,1,0))=1</f>
        <v>0</v>
      </c>
    </row>
    <row r="49" spans="3:12" x14ac:dyDescent="0.2">
      <c r="C49" t="s">
        <v>10949</v>
      </c>
      <c r="D49">
        <v>3</v>
      </c>
      <c r="E49" t="s">
        <v>10959</v>
      </c>
      <c r="K49" t="str">
        <f t="shared" si="0"/>
        <v>c3i</v>
      </c>
      <c r="L49" t="b">
        <f t="shared" si="1"/>
        <v>0</v>
      </c>
    </row>
    <row r="50" spans="3:12" x14ac:dyDescent="0.2">
      <c r="C50" t="s">
        <v>10957</v>
      </c>
      <c r="D50">
        <v>4</v>
      </c>
      <c r="E50" t="s">
        <v>10963</v>
      </c>
      <c r="K50" t="str">
        <f t="shared" si="0"/>
        <v>d4u</v>
      </c>
      <c r="L50" t="b">
        <f t="shared" si="1"/>
        <v>0</v>
      </c>
    </row>
    <row r="51" spans="3:12" x14ac:dyDescent="0.2">
      <c r="C51" t="s">
        <v>10953</v>
      </c>
      <c r="D51">
        <v>5</v>
      </c>
      <c r="E51" t="s">
        <v>10964</v>
      </c>
      <c r="K51" t="str">
        <f t="shared" si="0"/>
        <v>e5y</v>
      </c>
      <c r="L51" t="b">
        <f t="shared" si="1"/>
        <v>0</v>
      </c>
    </row>
    <row r="52" spans="3:12" x14ac:dyDescent="0.2">
      <c r="C52" t="s">
        <v>10958</v>
      </c>
      <c r="D52">
        <v>6</v>
      </c>
      <c r="E52" t="s">
        <v>10954</v>
      </c>
      <c r="K52" t="str">
        <f t="shared" si="0"/>
        <v>f6t</v>
      </c>
      <c r="L52" t="b">
        <f t="shared" si="1"/>
        <v>0</v>
      </c>
    </row>
    <row r="53" spans="3:12" x14ac:dyDescent="0.2">
      <c r="C53" t="s">
        <v>10955</v>
      </c>
      <c r="D53">
        <v>7</v>
      </c>
      <c r="E53" t="s">
        <v>10965</v>
      </c>
      <c r="K53" t="str">
        <f t="shared" si="0"/>
        <v>g7r</v>
      </c>
      <c r="L53" t="b">
        <f t="shared" si="1"/>
        <v>0</v>
      </c>
    </row>
    <row r="54" spans="3:12" x14ac:dyDescent="0.2">
      <c r="C54" s="93" t="s">
        <v>10956</v>
      </c>
      <c r="D54" s="93">
        <v>8</v>
      </c>
      <c r="E54" s="93" t="s">
        <v>10953</v>
      </c>
      <c r="K54" t="str">
        <f t="shared" si="0"/>
        <v>h8e</v>
      </c>
      <c r="L54" t="b">
        <f t="shared" si="1"/>
        <v>0</v>
      </c>
    </row>
    <row r="55" spans="3:12" x14ac:dyDescent="0.2">
      <c r="C55" s="93" t="s">
        <v>10959</v>
      </c>
      <c r="D55" s="93">
        <v>9</v>
      </c>
      <c r="E55" s="93" t="s">
        <v>10966</v>
      </c>
      <c r="K55" t="str">
        <f t="shared" si="0"/>
        <v>i9s</v>
      </c>
      <c r="L55" t="b">
        <f t="shared" si="1"/>
        <v>0</v>
      </c>
    </row>
    <row r="56" spans="3:12" x14ac:dyDescent="0.2">
      <c r="C56" s="93" t="s">
        <v>10960</v>
      </c>
      <c r="D56" s="93">
        <v>10</v>
      </c>
      <c r="E56" s="93" t="s">
        <v>10952</v>
      </c>
      <c r="K56" t="str">
        <f t="shared" si="0"/>
        <v>j10w</v>
      </c>
      <c r="L56" t="b">
        <f t="shared" si="1"/>
        <v>0</v>
      </c>
    </row>
    <row r="57" spans="3:12" x14ac:dyDescent="0.2">
      <c r="C57" s="93" t="s">
        <v>10952</v>
      </c>
      <c r="D57" s="93">
        <v>13</v>
      </c>
      <c r="E57" s="93" t="s">
        <v>10952</v>
      </c>
      <c r="K57" t="str">
        <f t="shared" si="0"/>
        <v>w13w</v>
      </c>
      <c r="L57" t="b">
        <f t="shared" si="1"/>
        <v>1</v>
      </c>
    </row>
    <row r="58" spans="3:12" x14ac:dyDescent="0.2">
      <c r="C58" s="93" t="s">
        <v>10952</v>
      </c>
      <c r="D58" s="93">
        <v>13</v>
      </c>
      <c r="E58" s="93" t="s">
        <v>10952</v>
      </c>
      <c r="K58" t="str">
        <f t="shared" si="0"/>
        <v>w13w</v>
      </c>
      <c r="L58" t="b">
        <f t="shared" si="1"/>
        <v>1</v>
      </c>
    </row>
    <row r="59" spans="3:12" x14ac:dyDescent="0.2">
      <c r="C59" s="93" t="s">
        <v>10952</v>
      </c>
      <c r="D59" s="93">
        <v>13</v>
      </c>
      <c r="E59" s="93" t="s">
        <v>10952</v>
      </c>
      <c r="F59" t="s">
        <v>10951</v>
      </c>
      <c r="K59" t="str">
        <f t="shared" si="0"/>
        <v>w13wq</v>
      </c>
      <c r="L59" t="b">
        <f t="shared" si="1"/>
        <v>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O2802"/>
  <sheetViews>
    <sheetView topLeftCell="A72" zoomScaleNormal="100" workbookViewId="0">
      <selection activeCell="K167" sqref="K167"/>
    </sheetView>
  </sheetViews>
  <sheetFormatPr defaultRowHeight="12.75" x14ac:dyDescent="0.2"/>
  <cols>
    <col min="9" max="9" width="18.42578125" customWidth="1"/>
    <col min="10" max="10" width="17.85546875" bestFit="1" customWidth="1"/>
    <col min="11" max="11" width="22.140625" customWidth="1"/>
  </cols>
  <sheetData>
    <row r="1" spans="1:15" s="1" customFormat="1" x14ac:dyDescent="0.2">
      <c r="A1" s="1" t="s">
        <v>376</v>
      </c>
      <c r="F1" s="1" t="s">
        <v>203</v>
      </c>
      <c r="J1" s="2" t="s">
        <v>186</v>
      </c>
      <c r="K1" s="2" t="s">
        <v>209</v>
      </c>
      <c r="N1" s="1" t="s">
        <v>203</v>
      </c>
      <c r="O1" s="1" t="s">
        <v>10112</v>
      </c>
    </row>
    <row r="2" spans="1:15" x14ac:dyDescent="0.2">
      <c r="A2" t="s">
        <v>719</v>
      </c>
      <c r="B2" t="s">
        <v>720</v>
      </c>
      <c r="F2" s="112" t="s">
        <v>1108</v>
      </c>
      <c r="G2" s="112" t="s">
        <v>1175</v>
      </c>
      <c r="J2" s="17" t="s">
        <v>10836</v>
      </c>
      <c r="K2">
        <v>10166</v>
      </c>
      <c r="N2" s="19" t="s">
        <v>1108</v>
      </c>
      <c r="O2" t="s">
        <v>10114</v>
      </c>
    </row>
    <row r="3" spans="1:15" x14ac:dyDescent="0.2">
      <c r="A3">
        <v>1</v>
      </c>
      <c r="B3">
        <v>1</v>
      </c>
      <c r="F3" t="s">
        <v>210</v>
      </c>
      <c r="G3" s="16" t="s">
        <v>665</v>
      </c>
      <c r="J3" t="s">
        <v>10837</v>
      </c>
      <c r="K3">
        <v>10167</v>
      </c>
      <c r="N3" s="19" t="s">
        <v>1095</v>
      </c>
      <c r="O3" t="s">
        <v>10114</v>
      </c>
    </row>
    <row r="4" spans="1:15" x14ac:dyDescent="0.2">
      <c r="A4">
        <v>1</v>
      </c>
      <c r="B4">
        <v>2</v>
      </c>
      <c r="F4" t="s">
        <v>470</v>
      </c>
      <c r="G4" s="16" t="s">
        <v>666</v>
      </c>
      <c r="J4" t="s">
        <v>10838</v>
      </c>
      <c r="K4">
        <v>10168</v>
      </c>
      <c r="N4" t="s">
        <v>210</v>
      </c>
      <c r="O4" t="s">
        <v>10113</v>
      </c>
    </row>
    <row r="5" spans="1:15" x14ac:dyDescent="0.2">
      <c r="A5">
        <v>1</v>
      </c>
      <c r="B5">
        <v>3</v>
      </c>
      <c r="F5" t="s">
        <v>462</v>
      </c>
      <c r="G5" s="16" t="s">
        <v>667</v>
      </c>
      <c r="J5" t="s">
        <v>10839</v>
      </c>
      <c r="K5">
        <v>10169</v>
      </c>
      <c r="N5" t="s">
        <v>470</v>
      </c>
      <c r="O5" t="s">
        <v>10113</v>
      </c>
    </row>
    <row r="6" spans="1:15" x14ac:dyDescent="0.2">
      <c r="A6">
        <v>1</v>
      </c>
      <c r="B6">
        <v>4</v>
      </c>
      <c r="F6" s="112" t="s">
        <v>1122</v>
      </c>
      <c r="G6" s="112" t="s">
        <v>1189</v>
      </c>
      <c r="J6" t="s">
        <v>10840</v>
      </c>
      <c r="K6">
        <v>10170</v>
      </c>
      <c r="N6" t="s">
        <v>462</v>
      </c>
      <c r="O6" t="s">
        <v>10113</v>
      </c>
    </row>
    <row r="7" spans="1:15" x14ac:dyDescent="0.2">
      <c r="A7">
        <v>1</v>
      </c>
      <c r="B7">
        <v>5</v>
      </c>
      <c r="F7" t="s">
        <v>278</v>
      </c>
      <c r="G7" s="16" t="s">
        <v>668</v>
      </c>
      <c r="J7" t="s">
        <v>10841</v>
      </c>
      <c r="K7">
        <v>10171</v>
      </c>
      <c r="N7" s="19" t="s">
        <v>1122</v>
      </c>
      <c r="O7" t="s">
        <v>10114</v>
      </c>
    </row>
    <row r="8" spans="1:15" x14ac:dyDescent="0.2">
      <c r="A8">
        <v>1</v>
      </c>
      <c r="B8">
        <v>6</v>
      </c>
      <c r="F8" s="112" t="s">
        <v>1142</v>
      </c>
      <c r="G8" s="112" t="s">
        <v>1208</v>
      </c>
      <c r="J8" t="s">
        <v>10842</v>
      </c>
      <c r="K8">
        <v>10172</v>
      </c>
      <c r="N8" t="s">
        <v>278</v>
      </c>
      <c r="O8" t="s">
        <v>10113</v>
      </c>
    </row>
    <row r="9" spans="1:15" x14ac:dyDescent="0.2">
      <c r="A9">
        <v>1</v>
      </c>
      <c r="B9">
        <v>7</v>
      </c>
      <c r="F9" t="s">
        <v>213</v>
      </c>
      <c r="G9" t="s">
        <v>669</v>
      </c>
      <c r="J9" t="s">
        <v>10843</v>
      </c>
      <c r="K9">
        <v>10173</v>
      </c>
      <c r="N9" s="19" t="s">
        <v>1142</v>
      </c>
      <c r="O9" t="s">
        <v>10114</v>
      </c>
    </row>
    <row r="10" spans="1:15" x14ac:dyDescent="0.2">
      <c r="A10">
        <v>1</v>
      </c>
      <c r="B10">
        <v>8</v>
      </c>
      <c r="F10" s="112" t="s">
        <v>1117</v>
      </c>
      <c r="G10" s="112" t="s">
        <v>1184</v>
      </c>
      <c r="J10" t="s">
        <v>10844</v>
      </c>
      <c r="K10">
        <v>10174</v>
      </c>
      <c r="N10" t="s">
        <v>213</v>
      </c>
      <c r="O10" t="s">
        <v>10113</v>
      </c>
    </row>
    <row r="11" spans="1:15" x14ac:dyDescent="0.2">
      <c r="A11">
        <v>1</v>
      </c>
      <c r="B11">
        <v>9</v>
      </c>
      <c r="F11" t="s">
        <v>214</v>
      </c>
      <c r="G11" s="16" t="s">
        <v>670</v>
      </c>
      <c r="J11" t="s">
        <v>10845</v>
      </c>
      <c r="K11">
        <v>10175</v>
      </c>
      <c r="N11" s="19" t="s">
        <v>1117</v>
      </c>
      <c r="O11" t="s">
        <v>10114</v>
      </c>
    </row>
    <row r="12" spans="1:15" x14ac:dyDescent="0.2">
      <c r="A12">
        <v>1</v>
      </c>
      <c r="B12">
        <v>10</v>
      </c>
      <c r="F12" s="16" t="s">
        <v>285</v>
      </c>
      <c r="G12" s="16" t="s">
        <v>671</v>
      </c>
      <c r="J12" t="s">
        <v>10846</v>
      </c>
      <c r="K12">
        <v>10176</v>
      </c>
      <c r="N12" t="s">
        <v>214</v>
      </c>
      <c r="O12" t="s">
        <v>10113</v>
      </c>
    </row>
    <row r="13" spans="1:15" x14ac:dyDescent="0.2">
      <c r="A13">
        <v>1</v>
      </c>
      <c r="B13">
        <v>11</v>
      </c>
      <c r="F13" t="s">
        <v>180</v>
      </c>
      <c r="G13" s="16" t="s">
        <v>672</v>
      </c>
      <c r="J13" t="s">
        <v>10847</v>
      </c>
      <c r="K13">
        <v>10177</v>
      </c>
      <c r="N13" s="16" t="s">
        <v>285</v>
      </c>
      <c r="O13" t="s">
        <v>10113</v>
      </c>
    </row>
    <row r="14" spans="1:15" x14ac:dyDescent="0.2">
      <c r="A14">
        <v>1</v>
      </c>
      <c r="B14">
        <v>12</v>
      </c>
      <c r="F14" t="s">
        <v>466</v>
      </c>
      <c r="G14" s="16" t="s">
        <v>673</v>
      </c>
      <c r="N14" t="s">
        <v>180</v>
      </c>
      <c r="O14" t="s">
        <v>10113</v>
      </c>
    </row>
    <row r="15" spans="1:15" x14ac:dyDescent="0.2">
      <c r="A15">
        <v>1</v>
      </c>
      <c r="B15">
        <v>13</v>
      </c>
      <c r="F15" s="112" t="s">
        <v>1109</v>
      </c>
      <c r="G15" s="112" t="s">
        <v>1176</v>
      </c>
      <c r="N15" t="s">
        <v>466</v>
      </c>
      <c r="O15" t="s">
        <v>10113</v>
      </c>
    </row>
    <row r="16" spans="1:15" x14ac:dyDescent="0.2">
      <c r="A16">
        <v>1</v>
      </c>
      <c r="B16">
        <v>14</v>
      </c>
      <c r="F16" s="112" t="s">
        <v>1083</v>
      </c>
      <c r="G16" s="112" t="s">
        <v>1156</v>
      </c>
      <c r="N16" s="19" t="s">
        <v>1109</v>
      </c>
      <c r="O16" t="s">
        <v>10114</v>
      </c>
    </row>
    <row r="17" spans="1:15" x14ac:dyDescent="0.2">
      <c r="A17">
        <v>1</v>
      </c>
      <c r="B17">
        <v>15</v>
      </c>
      <c r="F17" s="112" t="s">
        <v>1123</v>
      </c>
      <c r="G17" s="112" t="s">
        <v>1190</v>
      </c>
      <c r="N17" s="19" t="s">
        <v>1083</v>
      </c>
      <c r="O17" t="s">
        <v>10114</v>
      </c>
    </row>
    <row r="18" spans="1:15" x14ac:dyDescent="0.2">
      <c r="A18">
        <v>1</v>
      </c>
      <c r="B18">
        <v>16</v>
      </c>
      <c r="F18" s="112" t="s">
        <v>1084</v>
      </c>
      <c r="G18" s="112" t="s">
        <v>10827</v>
      </c>
      <c r="N18" s="19" t="s">
        <v>1084</v>
      </c>
      <c r="O18" t="s">
        <v>10113</v>
      </c>
    </row>
    <row r="19" spans="1:15" x14ac:dyDescent="0.2">
      <c r="A19">
        <v>1</v>
      </c>
      <c r="B19">
        <v>17</v>
      </c>
      <c r="F19" s="112" t="s">
        <v>1085</v>
      </c>
      <c r="G19" s="112" t="s">
        <v>1157</v>
      </c>
      <c r="N19" s="19" t="s">
        <v>1123</v>
      </c>
      <c r="O19" t="s">
        <v>10114</v>
      </c>
    </row>
    <row r="20" spans="1:15" x14ac:dyDescent="0.2">
      <c r="A20">
        <v>1</v>
      </c>
      <c r="B20">
        <v>18</v>
      </c>
      <c r="F20" t="s">
        <v>236</v>
      </c>
      <c r="G20" s="16" t="s">
        <v>674</v>
      </c>
      <c r="N20" t="s">
        <v>258</v>
      </c>
      <c r="O20" t="s">
        <v>10113</v>
      </c>
    </row>
    <row r="21" spans="1:15" s="3" customFormat="1" x14ac:dyDescent="0.2">
      <c r="A21">
        <v>1</v>
      </c>
      <c r="B21">
        <v>19</v>
      </c>
      <c r="F21" t="s">
        <v>262</v>
      </c>
      <c r="G21" s="16" t="s">
        <v>675</v>
      </c>
      <c r="H21"/>
      <c r="I21"/>
      <c r="J21"/>
      <c r="K21"/>
      <c r="N21" s="19" t="s">
        <v>1085</v>
      </c>
      <c r="O21" t="s">
        <v>10114</v>
      </c>
    </row>
    <row r="22" spans="1:15" x14ac:dyDescent="0.2">
      <c r="A22">
        <v>1</v>
      </c>
      <c r="B22">
        <v>20</v>
      </c>
      <c r="F22" s="112" t="s">
        <v>1137</v>
      </c>
      <c r="G22" s="112" t="s">
        <v>1203</v>
      </c>
      <c r="N22" t="s">
        <v>236</v>
      </c>
      <c r="O22" t="s">
        <v>10113</v>
      </c>
    </row>
    <row r="23" spans="1:15" x14ac:dyDescent="0.2">
      <c r="A23">
        <v>1</v>
      </c>
      <c r="B23">
        <v>21</v>
      </c>
      <c r="D23" t="s">
        <v>424</v>
      </c>
      <c r="F23" t="s">
        <v>449</v>
      </c>
      <c r="G23" s="16" t="s">
        <v>676</v>
      </c>
      <c r="N23" t="s">
        <v>262</v>
      </c>
      <c r="O23" t="s">
        <v>10113</v>
      </c>
    </row>
    <row r="24" spans="1:15" x14ac:dyDescent="0.2">
      <c r="A24">
        <v>1</v>
      </c>
      <c r="B24">
        <v>22</v>
      </c>
      <c r="F24" s="112" t="s">
        <v>1138</v>
      </c>
      <c r="G24" s="112" t="s">
        <v>1204</v>
      </c>
      <c r="I24" s="3"/>
      <c r="N24" s="19" t="s">
        <v>1137</v>
      </c>
      <c r="O24" t="s">
        <v>10114</v>
      </c>
    </row>
    <row r="25" spans="1:15" x14ac:dyDescent="0.2">
      <c r="A25">
        <v>1</v>
      </c>
      <c r="B25">
        <v>23</v>
      </c>
      <c r="F25" t="s">
        <v>234</v>
      </c>
      <c r="G25" s="16" t="s">
        <v>677</v>
      </c>
      <c r="N25" t="s">
        <v>449</v>
      </c>
      <c r="O25" t="s">
        <v>10113</v>
      </c>
    </row>
    <row r="26" spans="1:15" x14ac:dyDescent="0.2">
      <c r="A26">
        <v>1</v>
      </c>
      <c r="B26">
        <v>24</v>
      </c>
      <c r="F26" s="16" t="s">
        <v>239</v>
      </c>
      <c r="G26" s="16" t="s">
        <v>678</v>
      </c>
      <c r="N26" s="19" t="s">
        <v>1138</v>
      </c>
      <c r="O26" t="s">
        <v>10114</v>
      </c>
    </row>
    <row r="27" spans="1:15" x14ac:dyDescent="0.2">
      <c r="A27">
        <v>1</v>
      </c>
      <c r="B27">
        <v>25</v>
      </c>
      <c r="F27" t="s">
        <v>244</v>
      </c>
      <c r="G27" s="16" t="s">
        <v>679</v>
      </c>
      <c r="N27" t="s">
        <v>234</v>
      </c>
      <c r="O27" t="s">
        <v>10113</v>
      </c>
    </row>
    <row r="28" spans="1:15" x14ac:dyDescent="0.2">
      <c r="A28">
        <v>1</v>
      </c>
      <c r="B28">
        <v>26</v>
      </c>
      <c r="F28" t="s">
        <v>487</v>
      </c>
      <c r="G28" s="16" t="s">
        <v>680</v>
      </c>
      <c r="N28" s="16" t="s">
        <v>239</v>
      </c>
      <c r="O28" t="s">
        <v>10113</v>
      </c>
    </row>
    <row r="29" spans="1:15" x14ac:dyDescent="0.2">
      <c r="A29">
        <v>1</v>
      </c>
      <c r="B29">
        <v>27</v>
      </c>
      <c r="F29" t="s">
        <v>221</v>
      </c>
      <c r="G29" s="16" t="s">
        <v>681</v>
      </c>
      <c r="N29" t="s">
        <v>244</v>
      </c>
      <c r="O29" t="s">
        <v>10113</v>
      </c>
    </row>
    <row r="30" spans="1:15" x14ac:dyDescent="0.2">
      <c r="A30">
        <v>1</v>
      </c>
      <c r="B30">
        <v>28</v>
      </c>
      <c r="F30" s="112" t="s">
        <v>1086</v>
      </c>
      <c r="G30" s="112" t="s">
        <v>1158</v>
      </c>
      <c r="N30" t="s">
        <v>487</v>
      </c>
      <c r="O30" t="s">
        <v>10113</v>
      </c>
    </row>
    <row r="31" spans="1:15" x14ac:dyDescent="0.2">
      <c r="A31">
        <v>1</v>
      </c>
      <c r="B31">
        <v>29</v>
      </c>
      <c r="F31" s="112" t="s">
        <v>1124</v>
      </c>
      <c r="G31" s="112" t="s">
        <v>1191</v>
      </c>
      <c r="N31" t="s">
        <v>221</v>
      </c>
      <c r="O31" t="s">
        <v>10113</v>
      </c>
    </row>
    <row r="32" spans="1:15" x14ac:dyDescent="0.2">
      <c r="A32">
        <v>1</v>
      </c>
      <c r="B32">
        <v>30</v>
      </c>
      <c r="F32" s="93" t="s">
        <v>1077</v>
      </c>
      <c r="G32" s="93" t="s">
        <v>1150</v>
      </c>
      <c r="N32" s="19" t="s">
        <v>1086</v>
      </c>
      <c r="O32" t="s">
        <v>10114</v>
      </c>
    </row>
    <row r="33" spans="1:15" x14ac:dyDescent="0.2">
      <c r="A33">
        <v>1</v>
      </c>
      <c r="B33">
        <v>31</v>
      </c>
      <c r="F33" s="112" t="s">
        <v>1078</v>
      </c>
      <c r="G33" s="112" t="s">
        <v>1151</v>
      </c>
      <c r="N33" s="19" t="s">
        <v>1124</v>
      </c>
      <c r="O33" t="s">
        <v>10114</v>
      </c>
    </row>
    <row r="34" spans="1:15" x14ac:dyDescent="0.2">
      <c r="A34">
        <v>1</v>
      </c>
      <c r="B34">
        <v>32</v>
      </c>
      <c r="F34" s="112" t="s">
        <v>1118</v>
      </c>
      <c r="G34" s="112" t="s">
        <v>1185</v>
      </c>
      <c r="N34" s="15" t="s">
        <v>1077</v>
      </c>
      <c r="O34" t="s">
        <v>10114</v>
      </c>
    </row>
    <row r="35" spans="1:15" x14ac:dyDescent="0.2">
      <c r="A35">
        <v>1</v>
      </c>
      <c r="B35">
        <v>33</v>
      </c>
      <c r="F35" t="s">
        <v>187</v>
      </c>
      <c r="G35" s="16" t="s">
        <v>682</v>
      </c>
      <c r="N35" s="19" t="s">
        <v>1078</v>
      </c>
      <c r="O35" t="s">
        <v>10114</v>
      </c>
    </row>
    <row r="36" spans="1:15" x14ac:dyDescent="0.2">
      <c r="A36">
        <v>1</v>
      </c>
      <c r="B36">
        <v>34</v>
      </c>
      <c r="F36" s="112" t="s">
        <v>1096</v>
      </c>
      <c r="G36" s="112" t="s">
        <v>1164</v>
      </c>
      <c r="N36" s="19" t="s">
        <v>1118</v>
      </c>
      <c r="O36" t="s">
        <v>10114</v>
      </c>
    </row>
    <row r="37" spans="1:15" x14ac:dyDescent="0.2">
      <c r="A37">
        <v>1</v>
      </c>
      <c r="B37">
        <v>35</v>
      </c>
      <c r="F37" t="s">
        <v>216</v>
      </c>
      <c r="G37" s="16" t="s">
        <v>683</v>
      </c>
      <c r="N37" t="s">
        <v>476</v>
      </c>
      <c r="O37" t="s">
        <v>10113</v>
      </c>
    </row>
    <row r="38" spans="1:15" x14ac:dyDescent="0.2">
      <c r="A38">
        <v>1</v>
      </c>
      <c r="B38">
        <v>36</v>
      </c>
      <c r="F38" t="s">
        <v>255</v>
      </c>
      <c r="G38" s="16" t="s">
        <v>684</v>
      </c>
      <c r="N38" t="s">
        <v>187</v>
      </c>
      <c r="O38" t="s">
        <v>10113</v>
      </c>
    </row>
    <row r="39" spans="1:15" x14ac:dyDescent="0.2">
      <c r="A39">
        <v>1</v>
      </c>
      <c r="B39">
        <v>37</v>
      </c>
      <c r="F39" t="s">
        <v>181</v>
      </c>
      <c r="G39" s="16" t="s">
        <v>685</v>
      </c>
      <c r="N39" s="19" t="s">
        <v>1096</v>
      </c>
      <c r="O39" t="s">
        <v>10114</v>
      </c>
    </row>
    <row r="40" spans="1:15" x14ac:dyDescent="0.2">
      <c r="A40">
        <v>1</v>
      </c>
      <c r="B40">
        <v>38</v>
      </c>
      <c r="F40" s="113" t="s">
        <v>1110</v>
      </c>
      <c r="G40" s="113" t="s">
        <v>1177</v>
      </c>
      <c r="N40" t="s">
        <v>216</v>
      </c>
      <c r="O40" t="s">
        <v>10113</v>
      </c>
    </row>
    <row r="41" spans="1:15" x14ac:dyDescent="0.2">
      <c r="A41">
        <v>1</v>
      </c>
      <c r="B41">
        <v>39</v>
      </c>
      <c r="F41" t="s">
        <v>247</v>
      </c>
      <c r="G41" s="16" t="s">
        <v>686</v>
      </c>
      <c r="N41" t="s">
        <v>255</v>
      </c>
      <c r="O41" t="s">
        <v>10113</v>
      </c>
    </row>
    <row r="42" spans="1:15" x14ac:dyDescent="0.2">
      <c r="A42">
        <v>1</v>
      </c>
      <c r="B42">
        <v>40</v>
      </c>
      <c r="F42" t="s">
        <v>238</v>
      </c>
      <c r="G42" s="16" t="s">
        <v>687</v>
      </c>
      <c r="N42" t="s">
        <v>181</v>
      </c>
      <c r="O42" t="s">
        <v>10113</v>
      </c>
    </row>
    <row r="43" spans="1:15" x14ac:dyDescent="0.2">
      <c r="A43">
        <v>1</v>
      </c>
      <c r="B43">
        <v>41</v>
      </c>
      <c r="F43" s="112" t="s">
        <v>1125</v>
      </c>
      <c r="G43" s="112" t="s">
        <v>1192</v>
      </c>
      <c r="N43" s="20" t="s">
        <v>1110</v>
      </c>
      <c r="O43" t="s">
        <v>10114</v>
      </c>
    </row>
    <row r="44" spans="1:15" x14ac:dyDescent="0.2">
      <c r="A44">
        <v>1</v>
      </c>
      <c r="B44">
        <v>42</v>
      </c>
      <c r="F44" t="s">
        <v>229</v>
      </c>
      <c r="G44" s="16" t="s">
        <v>688</v>
      </c>
      <c r="N44" t="s">
        <v>247</v>
      </c>
      <c r="O44" t="s">
        <v>10113</v>
      </c>
    </row>
    <row r="45" spans="1:15" x14ac:dyDescent="0.2">
      <c r="A45">
        <v>1</v>
      </c>
      <c r="B45">
        <v>43</v>
      </c>
      <c r="F45" s="112" t="s">
        <v>1097</v>
      </c>
      <c r="G45" s="112" t="s">
        <v>1165</v>
      </c>
      <c r="N45" t="s">
        <v>238</v>
      </c>
      <c r="O45" t="s">
        <v>10113</v>
      </c>
    </row>
    <row r="46" spans="1:15" x14ac:dyDescent="0.2">
      <c r="A46">
        <v>1</v>
      </c>
      <c r="B46">
        <v>44</v>
      </c>
      <c r="F46" t="s">
        <v>266</v>
      </c>
      <c r="G46" s="16" t="s">
        <v>689</v>
      </c>
      <c r="N46" s="19" t="s">
        <v>1125</v>
      </c>
      <c r="O46" t="s">
        <v>10114</v>
      </c>
    </row>
    <row r="47" spans="1:15" x14ac:dyDescent="0.2">
      <c r="A47">
        <v>1</v>
      </c>
      <c r="B47">
        <v>45</v>
      </c>
      <c r="F47" t="s">
        <v>202</v>
      </c>
      <c r="G47" s="16" t="s">
        <v>690</v>
      </c>
      <c r="N47" t="s">
        <v>229</v>
      </c>
      <c r="O47" t="s">
        <v>10113</v>
      </c>
    </row>
    <row r="48" spans="1:15" x14ac:dyDescent="0.2">
      <c r="A48">
        <v>1</v>
      </c>
      <c r="B48">
        <v>46</v>
      </c>
      <c r="F48" s="112" t="s">
        <v>1126</v>
      </c>
      <c r="G48" s="112" t="s">
        <v>1193</v>
      </c>
      <c r="N48" s="19" t="s">
        <v>1097</v>
      </c>
      <c r="O48" t="s">
        <v>10114</v>
      </c>
    </row>
    <row r="49" spans="1:15" x14ac:dyDescent="0.2">
      <c r="A49">
        <v>1</v>
      </c>
      <c r="B49">
        <v>47</v>
      </c>
      <c r="F49" s="112" t="s">
        <v>1087</v>
      </c>
      <c r="G49" s="112" t="s">
        <v>1159</v>
      </c>
      <c r="N49" t="s">
        <v>266</v>
      </c>
      <c r="O49" t="s">
        <v>10113</v>
      </c>
    </row>
    <row r="50" spans="1:15" x14ac:dyDescent="0.2">
      <c r="A50">
        <v>1</v>
      </c>
      <c r="B50">
        <v>48</v>
      </c>
      <c r="F50" s="112" t="s">
        <v>1143</v>
      </c>
      <c r="G50" s="112" t="s">
        <v>1209</v>
      </c>
      <c r="N50" t="s">
        <v>202</v>
      </c>
      <c r="O50" t="s">
        <v>10113</v>
      </c>
    </row>
    <row r="51" spans="1:15" x14ac:dyDescent="0.2">
      <c r="A51">
        <v>1</v>
      </c>
      <c r="B51">
        <v>49</v>
      </c>
      <c r="F51" t="s">
        <v>272</v>
      </c>
      <c r="G51" s="16" t="s">
        <v>691</v>
      </c>
      <c r="N51" s="19" t="s">
        <v>1126</v>
      </c>
      <c r="O51" t="s">
        <v>10114</v>
      </c>
    </row>
    <row r="52" spans="1:15" x14ac:dyDescent="0.2">
      <c r="A52">
        <v>1</v>
      </c>
      <c r="B52">
        <v>50</v>
      </c>
      <c r="F52" t="s">
        <v>457</v>
      </c>
      <c r="G52" s="16" t="s">
        <v>692</v>
      </c>
      <c r="N52" s="19" t="s">
        <v>1087</v>
      </c>
      <c r="O52" t="s">
        <v>10114</v>
      </c>
    </row>
    <row r="53" spans="1:15" x14ac:dyDescent="0.2">
      <c r="A53">
        <v>1</v>
      </c>
      <c r="B53">
        <v>51</v>
      </c>
      <c r="F53" s="93" t="s">
        <v>1111</v>
      </c>
      <c r="G53" s="93" t="s">
        <v>1178</v>
      </c>
      <c r="N53" s="19" t="s">
        <v>1143</v>
      </c>
      <c r="O53" t="s">
        <v>10114</v>
      </c>
    </row>
    <row r="54" spans="1:15" x14ac:dyDescent="0.2">
      <c r="A54">
        <v>1</v>
      </c>
      <c r="B54">
        <v>52</v>
      </c>
      <c r="F54" s="112" t="s">
        <v>1127</v>
      </c>
      <c r="G54" s="93" t="s">
        <v>1194</v>
      </c>
      <c r="N54" t="s">
        <v>272</v>
      </c>
      <c r="O54" t="s">
        <v>10113</v>
      </c>
    </row>
    <row r="55" spans="1:15" x14ac:dyDescent="0.2">
      <c r="A55">
        <v>1</v>
      </c>
      <c r="B55">
        <v>53</v>
      </c>
      <c r="F55" t="s">
        <v>483</v>
      </c>
      <c r="G55" s="16" t="s">
        <v>693</v>
      </c>
      <c r="N55" t="s">
        <v>457</v>
      </c>
      <c r="O55" t="s">
        <v>10113</v>
      </c>
    </row>
    <row r="56" spans="1:15" x14ac:dyDescent="0.2">
      <c r="A56">
        <v>1</v>
      </c>
      <c r="B56">
        <v>54</v>
      </c>
      <c r="F56" t="s">
        <v>246</v>
      </c>
      <c r="G56" s="16" t="s">
        <v>694</v>
      </c>
      <c r="N56" s="15" t="s">
        <v>1111</v>
      </c>
      <c r="O56" t="s">
        <v>10114</v>
      </c>
    </row>
    <row r="57" spans="1:15" x14ac:dyDescent="0.2">
      <c r="A57">
        <v>1</v>
      </c>
      <c r="B57">
        <v>55</v>
      </c>
      <c r="F57" t="s">
        <v>473</v>
      </c>
      <c r="G57" s="16" t="s">
        <v>695</v>
      </c>
      <c r="N57" s="19" t="s">
        <v>1127</v>
      </c>
      <c r="O57" t="s">
        <v>10114</v>
      </c>
    </row>
    <row r="58" spans="1:15" x14ac:dyDescent="0.2">
      <c r="A58">
        <v>1</v>
      </c>
      <c r="B58">
        <v>56</v>
      </c>
      <c r="F58" t="s">
        <v>240</v>
      </c>
      <c r="G58" s="16" t="s">
        <v>696</v>
      </c>
      <c r="N58" t="s">
        <v>483</v>
      </c>
      <c r="O58" t="s">
        <v>10113</v>
      </c>
    </row>
    <row r="59" spans="1:15" x14ac:dyDescent="0.2">
      <c r="A59">
        <v>1</v>
      </c>
      <c r="B59">
        <v>57</v>
      </c>
      <c r="F59" s="93" t="s">
        <v>8382</v>
      </c>
      <c r="G59" s="114" t="s">
        <v>8386</v>
      </c>
      <c r="N59" t="s">
        <v>246</v>
      </c>
      <c r="O59" t="s">
        <v>10113</v>
      </c>
    </row>
    <row r="60" spans="1:15" x14ac:dyDescent="0.2">
      <c r="A60">
        <v>1</v>
      </c>
      <c r="B60">
        <v>58</v>
      </c>
      <c r="F60" t="s">
        <v>232</v>
      </c>
      <c r="G60" s="16" t="s">
        <v>697</v>
      </c>
      <c r="N60" t="s">
        <v>473</v>
      </c>
      <c r="O60" t="s">
        <v>10113</v>
      </c>
    </row>
    <row r="61" spans="1:15" x14ac:dyDescent="0.2">
      <c r="A61">
        <v>1</v>
      </c>
      <c r="B61">
        <v>59</v>
      </c>
      <c r="F61" t="s">
        <v>472</v>
      </c>
      <c r="G61" s="16" t="s">
        <v>698</v>
      </c>
      <c r="N61" t="s">
        <v>240</v>
      </c>
      <c r="O61" t="s">
        <v>10113</v>
      </c>
    </row>
    <row r="62" spans="1:15" x14ac:dyDescent="0.2">
      <c r="A62">
        <v>1</v>
      </c>
      <c r="B62">
        <v>60</v>
      </c>
      <c r="F62" s="93" t="s">
        <v>10856</v>
      </c>
      <c r="G62" s="21" t="s">
        <v>10857</v>
      </c>
      <c r="N62" s="15" t="s">
        <v>8382</v>
      </c>
      <c r="O62" t="s">
        <v>10114</v>
      </c>
    </row>
    <row r="63" spans="1:15" x14ac:dyDescent="0.2">
      <c r="A63">
        <v>1</v>
      </c>
      <c r="B63">
        <v>61</v>
      </c>
      <c r="F63" t="s">
        <v>182</v>
      </c>
      <c r="G63" s="16" t="s">
        <v>699</v>
      </c>
      <c r="N63" t="s">
        <v>232</v>
      </c>
      <c r="O63" t="s">
        <v>10113</v>
      </c>
    </row>
    <row r="64" spans="1:15" x14ac:dyDescent="0.2">
      <c r="A64">
        <v>1</v>
      </c>
      <c r="B64">
        <v>62</v>
      </c>
      <c r="F64" t="s">
        <v>192</v>
      </c>
      <c r="G64" s="16" t="s">
        <v>700</v>
      </c>
      <c r="N64" t="s">
        <v>472</v>
      </c>
      <c r="O64" t="s">
        <v>10113</v>
      </c>
    </row>
    <row r="65" spans="1:15" x14ac:dyDescent="0.2">
      <c r="A65">
        <v>1</v>
      </c>
      <c r="B65">
        <v>63</v>
      </c>
      <c r="F65" t="s">
        <v>257</v>
      </c>
      <c r="G65" s="16" t="s">
        <v>701</v>
      </c>
      <c r="N65" t="s">
        <v>182</v>
      </c>
      <c r="O65" t="s">
        <v>10113</v>
      </c>
    </row>
    <row r="66" spans="1:15" x14ac:dyDescent="0.2">
      <c r="A66">
        <v>1</v>
      </c>
      <c r="B66">
        <v>64</v>
      </c>
      <c r="F66" s="112" t="s">
        <v>1144</v>
      </c>
      <c r="G66" s="112" t="s">
        <v>1210</v>
      </c>
      <c r="N66" t="s">
        <v>192</v>
      </c>
      <c r="O66" t="s">
        <v>10113</v>
      </c>
    </row>
    <row r="67" spans="1:15" x14ac:dyDescent="0.2">
      <c r="A67">
        <v>1</v>
      </c>
      <c r="B67">
        <v>65</v>
      </c>
      <c r="F67" t="s">
        <v>200</v>
      </c>
      <c r="G67" s="16" t="s">
        <v>702</v>
      </c>
      <c r="N67" t="s">
        <v>257</v>
      </c>
      <c r="O67" t="s">
        <v>10113</v>
      </c>
    </row>
    <row r="68" spans="1:15" x14ac:dyDescent="0.2">
      <c r="A68">
        <v>1</v>
      </c>
      <c r="B68">
        <v>66</v>
      </c>
      <c r="F68" t="s">
        <v>782</v>
      </c>
      <c r="G68" s="16" t="s">
        <v>703</v>
      </c>
      <c r="N68" s="19" t="s">
        <v>1144</v>
      </c>
      <c r="O68" t="s">
        <v>10114</v>
      </c>
    </row>
    <row r="69" spans="1:15" x14ac:dyDescent="0.2">
      <c r="A69">
        <v>1</v>
      </c>
      <c r="B69">
        <v>67</v>
      </c>
      <c r="F69" t="s">
        <v>264</v>
      </c>
      <c r="G69" s="16" t="s">
        <v>704</v>
      </c>
      <c r="N69" t="s">
        <v>200</v>
      </c>
      <c r="O69" t="s">
        <v>10113</v>
      </c>
    </row>
    <row r="70" spans="1:15" x14ac:dyDescent="0.2">
      <c r="A70">
        <v>1</v>
      </c>
      <c r="B70">
        <v>68</v>
      </c>
      <c r="F70" s="112" t="s">
        <v>1098</v>
      </c>
      <c r="G70" s="112" t="s">
        <v>10829</v>
      </c>
      <c r="N70" t="s">
        <v>782</v>
      </c>
      <c r="O70" t="s">
        <v>10113</v>
      </c>
    </row>
    <row r="71" spans="1:15" x14ac:dyDescent="0.2">
      <c r="A71">
        <v>1</v>
      </c>
      <c r="B71">
        <v>69</v>
      </c>
      <c r="F71" t="s">
        <v>227</v>
      </c>
      <c r="G71" s="16" t="s">
        <v>705</v>
      </c>
      <c r="N71" t="s">
        <v>264</v>
      </c>
      <c r="O71" t="s">
        <v>10113</v>
      </c>
    </row>
    <row r="72" spans="1:15" x14ac:dyDescent="0.2">
      <c r="A72">
        <v>1</v>
      </c>
      <c r="B72">
        <v>70</v>
      </c>
      <c r="F72" s="16" t="s">
        <v>265</v>
      </c>
      <c r="G72" s="16" t="s">
        <v>706</v>
      </c>
      <c r="N72" s="19" t="s">
        <v>1098</v>
      </c>
      <c r="O72" t="s">
        <v>10114</v>
      </c>
    </row>
    <row r="73" spans="1:15" x14ac:dyDescent="0.2">
      <c r="A73">
        <v>1</v>
      </c>
      <c r="B73">
        <v>71</v>
      </c>
      <c r="F73" t="s">
        <v>469</v>
      </c>
      <c r="G73" s="16" t="s">
        <v>707</v>
      </c>
      <c r="N73" t="s">
        <v>227</v>
      </c>
      <c r="O73" t="s">
        <v>10113</v>
      </c>
    </row>
    <row r="74" spans="1:15" x14ac:dyDescent="0.2">
      <c r="A74">
        <v>1</v>
      </c>
      <c r="B74">
        <v>72</v>
      </c>
      <c r="F74" t="s">
        <v>191</v>
      </c>
      <c r="G74" s="16" t="s">
        <v>708</v>
      </c>
      <c r="N74" s="16" t="s">
        <v>265</v>
      </c>
      <c r="O74" t="s">
        <v>10113</v>
      </c>
    </row>
    <row r="75" spans="1:15" x14ac:dyDescent="0.2">
      <c r="A75">
        <v>1</v>
      </c>
      <c r="B75">
        <v>73</v>
      </c>
      <c r="F75" s="112" t="s">
        <v>1128</v>
      </c>
      <c r="G75" s="112" t="s">
        <v>1195</v>
      </c>
      <c r="N75" t="s">
        <v>469</v>
      </c>
      <c r="O75" t="s">
        <v>10113</v>
      </c>
    </row>
    <row r="76" spans="1:15" x14ac:dyDescent="0.2">
      <c r="A76">
        <v>1</v>
      </c>
      <c r="B76">
        <v>74</v>
      </c>
      <c r="F76" s="112" t="s">
        <v>1088</v>
      </c>
      <c r="G76" s="112" t="s">
        <v>1160</v>
      </c>
      <c r="N76" t="s">
        <v>191</v>
      </c>
      <c r="O76" t="s">
        <v>10113</v>
      </c>
    </row>
    <row r="77" spans="1:15" x14ac:dyDescent="0.2">
      <c r="A77">
        <v>1</v>
      </c>
      <c r="B77">
        <v>75</v>
      </c>
      <c r="F77" t="s">
        <v>190</v>
      </c>
      <c r="G77" s="16" t="s">
        <v>22</v>
      </c>
      <c r="N77" s="19" t="s">
        <v>1128</v>
      </c>
      <c r="O77" t="s">
        <v>10114</v>
      </c>
    </row>
    <row r="78" spans="1:15" x14ac:dyDescent="0.2">
      <c r="A78">
        <v>1</v>
      </c>
      <c r="B78">
        <v>76</v>
      </c>
      <c r="F78" s="112" t="s">
        <v>1119</v>
      </c>
      <c r="G78" s="112" t="s">
        <v>1186</v>
      </c>
      <c r="N78" s="19" t="s">
        <v>1088</v>
      </c>
      <c r="O78" t="s">
        <v>10114</v>
      </c>
    </row>
    <row r="79" spans="1:15" x14ac:dyDescent="0.2">
      <c r="A79">
        <v>1</v>
      </c>
      <c r="B79">
        <v>77</v>
      </c>
      <c r="F79" t="s">
        <v>478</v>
      </c>
      <c r="G79" s="16" t="s">
        <v>360</v>
      </c>
      <c r="N79" t="s">
        <v>188</v>
      </c>
      <c r="O79" t="s">
        <v>10113</v>
      </c>
    </row>
    <row r="80" spans="1:15" x14ac:dyDescent="0.2">
      <c r="A80">
        <v>1</v>
      </c>
      <c r="B80">
        <v>78</v>
      </c>
      <c r="F80" s="112" t="s">
        <v>1099</v>
      </c>
      <c r="G80" s="112" t="s">
        <v>1166</v>
      </c>
      <c r="N80" t="s">
        <v>190</v>
      </c>
      <c r="O80" t="s">
        <v>10113</v>
      </c>
    </row>
    <row r="81" spans="1:15" x14ac:dyDescent="0.2">
      <c r="A81">
        <v>1</v>
      </c>
      <c r="B81">
        <v>79</v>
      </c>
      <c r="F81" t="s">
        <v>282</v>
      </c>
      <c r="G81" s="16" t="s">
        <v>361</v>
      </c>
      <c r="N81" s="19" t="s">
        <v>1119</v>
      </c>
      <c r="O81" t="s">
        <v>10114</v>
      </c>
    </row>
    <row r="82" spans="1:15" x14ac:dyDescent="0.2">
      <c r="A82">
        <v>1</v>
      </c>
      <c r="B82">
        <v>80</v>
      </c>
      <c r="F82" t="s">
        <v>219</v>
      </c>
      <c r="G82" s="16" t="s">
        <v>362</v>
      </c>
      <c r="N82" t="s">
        <v>478</v>
      </c>
      <c r="O82" t="s">
        <v>10113</v>
      </c>
    </row>
    <row r="83" spans="1:15" x14ac:dyDescent="0.2">
      <c r="A83">
        <v>1</v>
      </c>
      <c r="B83">
        <v>81</v>
      </c>
      <c r="F83" s="16" t="s">
        <v>286</v>
      </c>
      <c r="G83" s="16" t="s">
        <v>363</v>
      </c>
      <c r="N83" s="19" t="s">
        <v>1099</v>
      </c>
      <c r="O83" t="s">
        <v>10114</v>
      </c>
    </row>
    <row r="84" spans="1:15" x14ac:dyDescent="0.2">
      <c r="A84">
        <v>1</v>
      </c>
      <c r="B84">
        <v>82</v>
      </c>
      <c r="F84" t="s">
        <v>218</v>
      </c>
      <c r="G84" s="16" t="s">
        <v>364</v>
      </c>
      <c r="N84" t="s">
        <v>282</v>
      </c>
      <c r="O84" t="s">
        <v>10113</v>
      </c>
    </row>
    <row r="85" spans="1:15" x14ac:dyDescent="0.2">
      <c r="A85">
        <v>1</v>
      </c>
      <c r="B85">
        <v>83</v>
      </c>
      <c r="F85" s="112" t="s">
        <v>1145</v>
      </c>
      <c r="G85" s="112" t="s">
        <v>1211</v>
      </c>
      <c r="N85" t="s">
        <v>219</v>
      </c>
      <c r="O85" t="s">
        <v>10113</v>
      </c>
    </row>
    <row r="86" spans="1:15" x14ac:dyDescent="0.2">
      <c r="A86">
        <v>1</v>
      </c>
      <c r="B86">
        <v>84</v>
      </c>
      <c r="F86" s="112" t="s">
        <v>1146</v>
      </c>
      <c r="G86" s="112" t="s">
        <v>1212</v>
      </c>
      <c r="N86" s="16" t="s">
        <v>286</v>
      </c>
      <c r="O86" t="s">
        <v>10113</v>
      </c>
    </row>
    <row r="87" spans="1:15" x14ac:dyDescent="0.2">
      <c r="A87">
        <v>1</v>
      </c>
      <c r="B87">
        <v>85</v>
      </c>
      <c r="F87" t="s">
        <v>269</v>
      </c>
      <c r="G87" s="16" t="s">
        <v>365</v>
      </c>
      <c r="N87" t="s">
        <v>218</v>
      </c>
      <c r="O87" t="s">
        <v>10113</v>
      </c>
    </row>
    <row r="88" spans="1:15" x14ac:dyDescent="0.2">
      <c r="A88">
        <v>1</v>
      </c>
      <c r="B88">
        <v>86</v>
      </c>
      <c r="F88" t="s">
        <v>248</v>
      </c>
      <c r="G88" s="16" t="s">
        <v>366</v>
      </c>
      <c r="N88" s="19" t="s">
        <v>1145</v>
      </c>
      <c r="O88" t="s">
        <v>10114</v>
      </c>
    </row>
    <row r="89" spans="1:15" x14ac:dyDescent="0.2">
      <c r="A89">
        <v>1</v>
      </c>
      <c r="B89">
        <v>87</v>
      </c>
      <c r="F89" t="s">
        <v>455</v>
      </c>
      <c r="G89" s="16" t="s">
        <v>367</v>
      </c>
      <c r="N89" s="19" t="s">
        <v>1146</v>
      </c>
      <c r="O89" t="s">
        <v>10114</v>
      </c>
    </row>
    <row r="90" spans="1:15" x14ac:dyDescent="0.2">
      <c r="A90">
        <v>1</v>
      </c>
      <c r="B90">
        <v>88</v>
      </c>
      <c r="F90" s="112" t="s">
        <v>1100</v>
      </c>
      <c r="G90" s="112" t="s">
        <v>1167</v>
      </c>
      <c r="N90" t="s">
        <v>269</v>
      </c>
      <c r="O90" t="s">
        <v>10113</v>
      </c>
    </row>
    <row r="91" spans="1:15" x14ac:dyDescent="0.2">
      <c r="A91">
        <v>1</v>
      </c>
      <c r="B91">
        <v>89</v>
      </c>
      <c r="F91" t="s">
        <v>237</v>
      </c>
      <c r="G91" s="16" t="s">
        <v>368</v>
      </c>
      <c r="N91" t="s">
        <v>248</v>
      </c>
      <c r="O91" t="s">
        <v>10113</v>
      </c>
    </row>
    <row r="92" spans="1:15" x14ac:dyDescent="0.2">
      <c r="A92">
        <v>1</v>
      </c>
      <c r="B92">
        <v>90</v>
      </c>
      <c r="F92" s="112" t="s">
        <v>1101</v>
      </c>
      <c r="G92" s="112" t="s">
        <v>1168</v>
      </c>
      <c r="N92" t="s">
        <v>455</v>
      </c>
      <c r="O92" t="s">
        <v>10113</v>
      </c>
    </row>
    <row r="93" spans="1:15" x14ac:dyDescent="0.2">
      <c r="A93">
        <v>1</v>
      </c>
      <c r="B93">
        <v>91</v>
      </c>
      <c r="F93" s="112" t="s">
        <v>1139</v>
      </c>
      <c r="G93" s="112" t="s">
        <v>1205</v>
      </c>
      <c r="N93" s="19" t="s">
        <v>1100</v>
      </c>
      <c r="O93" t="s">
        <v>10114</v>
      </c>
    </row>
    <row r="94" spans="1:15" x14ac:dyDescent="0.2">
      <c r="A94">
        <v>1</v>
      </c>
      <c r="B94">
        <v>92</v>
      </c>
      <c r="F94" t="s">
        <v>193</v>
      </c>
      <c r="G94" s="16" t="s">
        <v>369</v>
      </c>
      <c r="N94" t="s">
        <v>237</v>
      </c>
      <c r="O94" t="s">
        <v>10113</v>
      </c>
    </row>
    <row r="95" spans="1:15" x14ac:dyDescent="0.2">
      <c r="A95">
        <v>1</v>
      </c>
      <c r="B95">
        <v>93</v>
      </c>
      <c r="F95" s="93" t="s">
        <v>1129</v>
      </c>
      <c r="G95" s="93" t="s">
        <v>1196</v>
      </c>
      <c r="N95" s="19" t="s">
        <v>1101</v>
      </c>
      <c r="O95" t="s">
        <v>10114</v>
      </c>
    </row>
    <row r="96" spans="1:15" x14ac:dyDescent="0.2">
      <c r="A96">
        <v>1</v>
      </c>
      <c r="B96">
        <v>94</v>
      </c>
      <c r="F96" t="s">
        <v>228</v>
      </c>
      <c r="G96" s="16" t="s">
        <v>1065</v>
      </c>
      <c r="N96" s="19" t="s">
        <v>1139</v>
      </c>
      <c r="O96" t="s">
        <v>10114</v>
      </c>
    </row>
    <row r="97" spans="1:15" x14ac:dyDescent="0.2">
      <c r="A97">
        <v>1</v>
      </c>
      <c r="B97">
        <v>95</v>
      </c>
      <c r="F97" s="93" t="s">
        <v>1130</v>
      </c>
      <c r="G97" s="93" t="s">
        <v>1197</v>
      </c>
      <c r="N97" t="s">
        <v>193</v>
      </c>
      <c r="O97" t="s">
        <v>10113</v>
      </c>
    </row>
    <row r="98" spans="1:15" x14ac:dyDescent="0.2">
      <c r="A98">
        <v>1</v>
      </c>
      <c r="B98">
        <v>96</v>
      </c>
      <c r="F98" s="112" t="s">
        <v>1089</v>
      </c>
      <c r="G98" s="112" t="s">
        <v>1161</v>
      </c>
      <c r="N98" s="15" t="s">
        <v>1129</v>
      </c>
      <c r="O98" t="s">
        <v>10114</v>
      </c>
    </row>
    <row r="99" spans="1:15" x14ac:dyDescent="0.2">
      <c r="A99">
        <v>1</v>
      </c>
      <c r="B99">
        <v>97</v>
      </c>
      <c r="F99" s="112" t="s">
        <v>1140</v>
      </c>
      <c r="G99" s="112" t="s">
        <v>1206</v>
      </c>
      <c r="N99" t="s">
        <v>228</v>
      </c>
      <c r="O99" t="s">
        <v>10113</v>
      </c>
    </row>
    <row r="100" spans="1:15" x14ac:dyDescent="0.2">
      <c r="A100">
        <v>1</v>
      </c>
      <c r="B100">
        <v>98</v>
      </c>
      <c r="F100" t="s">
        <v>461</v>
      </c>
      <c r="G100" s="16" t="s">
        <v>1043</v>
      </c>
      <c r="N100" s="15" t="s">
        <v>1130</v>
      </c>
      <c r="O100" t="s">
        <v>10114</v>
      </c>
    </row>
    <row r="101" spans="1:15" x14ac:dyDescent="0.2">
      <c r="A101">
        <v>1</v>
      </c>
      <c r="B101">
        <v>99</v>
      </c>
      <c r="F101" t="s">
        <v>211</v>
      </c>
      <c r="G101" s="16" t="s">
        <v>1044</v>
      </c>
      <c r="N101" s="19" t="s">
        <v>1089</v>
      </c>
      <c r="O101" t="s">
        <v>10114</v>
      </c>
    </row>
    <row r="102" spans="1:15" x14ac:dyDescent="0.2">
      <c r="A102">
        <v>1</v>
      </c>
      <c r="B102">
        <v>100</v>
      </c>
      <c r="F102" s="93" t="s">
        <v>9931</v>
      </c>
      <c r="G102" s="114" t="s">
        <v>9932</v>
      </c>
      <c r="N102" s="19" t="s">
        <v>1140</v>
      </c>
      <c r="O102" t="s">
        <v>10114</v>
      </c>
    </row>
    <row r="103" spans="1:15" x14ac:dyDescent="0.2">
      <c r="A103">
        <v>1</v>
      </c>
      <c r="B103">
        <v>101</v>
      </c>
      <c r="F103" t="s">
        <v>467</v>
      </c>
      <c r="G103" s="16" t="s">
        <v>1045</v>
      </c>
      <c r="N103" t="s">
        <v>461</v>
      </c>
      <c r="O103" t="s">
        <v>10113</v>
      </c>
    </row>
    <row r="104" spans="1:15" x14ac:dyDescent="0.2">
      <c r="A104">
        <v>1</v>
      </c>
      <c r="B104">
        <v>102</v>
      </c>
      <c r="F104" t="s">
        <v>481</v>
      </c>
      <c r="G104" s="16" t="s">
        <v>1046</v>
      </c>
      <c r="N104" t="s">
        <v>211</v>
      </c>
      <c r="O104" t="s">
        <v>10113</v>
      </c>
    </row>
    <row r="105" spans="1:15" x14ac:dyDescent="0.2">
      <c r="A105">
        <v>1</v>
      </c>
      <c r="B105">
        <v>103</v>
      </c>
      <c r="F105" t="s">
        <v>10993</v>
      </c>
      <c r="G105" s="16" t="s">
        <v>10994</v>
      </c>
      <c r="N105" s="15" t="s">
        <v>9931</v>
      </c>
      <c r="O105" t="s">
        <v>10113</v>
      </c>
    </row>
    <row r="106" spans="1:15" x14ac:dyDescent="0.2">
      <c r="A106">
        <v>1</v>
      </c>
      <c r="B106">
        <v>104</v>
      </c>
      <c r="F106" t="s">
        <v>274</v>
      </c>
      <c r="G106" s="16" t="s">
        <v>1047</v>
      </c>
      <c r="N106" t="s">
        <v>467</v>
      </c>
      <c r="O106" t="s">
        <v>10113</v>
      </c>
    </row>
    <row r="107" spans="1:15" x14ac:dyDescent="0.2">
      <c r="A107">
        <v>1</v>
      </c>
      <c r="B107">
        <v>105</v>
      </c>
      <c r="F107" s="112" t="s">
        <v>1141</v>
      </c>
      <c r="G107" s="112" t="s">
        <v>1207</v>
      </c>
      <c r="N107" t="s">
        <v>481</v>
      </c>
      <c r="O107" t="s">
        <v>10113</v>
      </c>
    </row>
    <row r="108" spans="1:15" x14ac:dyDescent="0.2">
      <c r="A108">
        <v>1</v>
      </c>
      <c r="B108">
        <v>106</v>
      </c>
      <c r="F108" t="s">
        <v>463</v>
      </c>
      <c r="G108" s="16" t="s">
        <v>1048</v>
      </c>
      <c r="N108" t="s">
        <v>274</v>
      </c>
      <c r="O108" t="s">
        <v>10113</v>
      </c>
    </row>
    <row r="109" spans="1:15" x14ac:dyDescent="0.2">
      <c r="A109">
        <v>1</v>
      </c>
      <c r="B109">
        <v>107</v>
      </c>
      <c r="F109" t="s">
        <v>277</v>
      </c>
      <c r="G109" s="16" t="s">
        <v>1049</v>
      </c>
      <c r="N109" s="19" t="s">
        <v>1141</v>
      </c>
      <c r="O109" t="s">
        <v>10114</v>
      </c>
    </row>
    <row r="110" spans="1:15" x14ac:dyDescent="0.2">
      <c r="A110">
        <v>1</v>
      </c>
      <c r="B110">
        <v>108</v>
      </c>
      <c r="F110" t="s">
        <v>242</v>
      </c>
      <c r="G110" s="16" t="s">
        <v>1050</v>
      </c>
      <c r="N110" t="s">
        <v>463</v>
      </c>
      <c r="O110" t="s">
        <v>10113</v>
      </c>
    </row>
    <row r="111" spans="1:15" x14ac:dyDescent="0.2">
      <c r="A111">
        <v>1</v>
      </c>
      <c r="B111">
        <v>109</v>
      </c>
      <c r="F111" t="s">
        <v>233</v>
      </c>
      <c r="G111" s="16" t="s">
        <v>1051</v>
      </c>
      <c r="N111" t="s">
        <v>277</v>
      </c>
      <c r="O111" t="s">
        <v>10113</v>
      </c>
    </row>
    <row r="112" spans="1:15" x14ac:dyDescent="0.2">
      <c r="A112">
        <v>1</v>
      </c>
      <c r="B112">
        <v>110</v>
      </c>
      <c r="F112" t="s">
        <v>179</v>
      </c>
      <c r="G112" s="16" t="s">
        <v>370</v>
      </c>
      <c r="N112" t="s">
        <v>242</v>
      </c>
      <c r="O112" t="s">
        <v>10114</v>
      </c>
    </row>
    <row r="113" spans="1:15" x14ac:dyDescent="0.2">
      <c r="A113">
        <v>1</v>
      </c>
      <c r="B113">
        <v>111</v>
      </c>
      <c r="F113" t="s">
        <v>273</v>
      </c>
      <c r="G113" s="16" t="s">
        <v>371</v>
      </c>
      <c r="N113" t="s">
        <v>233</v>
      </c>
      <c r="O113" t="s">
        <v>10113</v>
      </c>
    </row>
    <row r="114" spans="1:15" x14ac:dyDescent="0.2">
      <c r="A114">
        <v>1</v>
      </c>
      <c r="B114">
        <v>112</v>
      </c>
      <c r="F114" t="s">
        <v>259</v>
      </c>
      <c r="G114" s="16" t="s">
        <v>372</v>
      </c>
      <c r="N114" t="s">
        <v>179</v>
      </c>
      <c r="O114" t="s">
        <v>10113</v>
      </c>
    </row>
    <row r="115" spans="1:15" x14ac:dyDescent="0.2">
      <c r="A115">
        <v>1</v>
      </c>
      <c r="B115">
        <v>113</v>
      </c>
      <c r="F115" s="112" t="s">
        <v>1090</v>
      </c>
      <c r="G115" s="112" t="s">
        <v>1162</v>
      </c>
      <c r="N115" t="s">
        <v>273</v>
      </c>
      <c r="O115" t="s">
        <v>10113</v>
      </c>
    </row>
    <row r="116" spans="1:15" x14ac:dyDescent="0.2">
      <c r="A116">
        <v>1</v>
      </c>
      <c r="B116">
        <v>114</v>
      </c>
      <c r="F116" s="112" t="s">
        <v>1131</v>
      </c>
      <c r="G116" s="112" t="s">
        <v>1198</v>
      </c>
      <c r="N116" t="s">
        <v>259</v>
      </c>
      <c r="O116" t="s">
        <v>10113</v>
      </c>
    </row>
    <row r="117" spans="1:15" x14ac:dyDescent="0.2">
      <c r="A117">
        <v>1</v>
      </c>
      <c r="B117">
        <v>115</v>
      </c>
      <c r="F117" t="s">
        <v>471</v>
      </c>
      <c r="G117" s="16" t="s">
        <v>373</v>
      </c>
      <c r="N117" s="19" t="s">
        <v>1090</v>
      </c>
      <c r="O117" t="s">
        <v>10114</v>
      </c>
    </row>
    <row r="118" spans="1:15" x14ac:dyDescent="0.2">
      <c r="A118">
        <v>1</v>
      </c>
      <c r="B118">
        <v>116</v>
      </c>
      <c r="F118" t="s">
        <v>268</v>
      </c>
      <c r="G118" s="16" t="s">
        <v>871</v>
      </c>
      <c r="N118" s="19" t="s">
        <v>1131</v>
      </c>
      <c r="O118" t="s">
        <v>10114</v>
      </c>
    </row>
    <row r="119" spans="1:15" x14ac:dyDescent="0.2">
      <c r="A119">
        <v>1</v>
      </c>
      <c r="B119">
        <v>117</v>
      </c>
      <c r="F119" s="112" t="s">
        <v>1079</v>
      </c>
      <c r="G119" s="112" t="s">
        <v>1152</v>
      </c>
      <c r="N119" t="s">
        <v>471</v>
      </c>
      <c r="O119" t="s">
        <v>10113</v>
      </c>
    </row>
    <row r="120" spans="1:15" x14ac:dyDescent="0.2">
      <c r="A120">
        <v>1</v>
      </c>
      <c r="B120">
        <v>118</v>
      </c>
      <c r="F120" t="s">
        <v>453</v>
      </c>
      <c r="G120" s="16" t="s">
        <v>872</v>
      </c>
      <c r="N120" t="s">
        <v>268</v>
      </c>
      <c r="O120" t="s">
        <v>10113</v>
      </c>
    </row>
    <row r="121" spans="1:15" x14ac:dyDescent="0.2">
      <c r="A121">
        <v>1</v>
      </c>
      <c r="B121">
        <v>119</v>
      </c>
      <c r="F121" s="112" t="s">
        <v>1132</v>
      </c>
      <c r="G121" s="21" t="s">
        <v>9969</v>
      </c>
      <c r="N121" s="19" t="s">
        <v>1079</v>
      </c>
      <c r="O121" t="s">
        <v>10114</v>
      </c>
    </row>
    <row r="122" spans="1:15" x14ac:dyDescent="0.2">
      <c r="A122">
        <v>1</v>
      </c>
      <c r="B122">
        <v>120</v>
      </c>
      <c r="F122" t="s">
        <v>474</v>
      </c>
      <c r="G122" s="16" t="s">
        <v>873</v>
      </c>
      <c r="N122" s="19" t="s">
        <v>1091</v>
      </c>
      <c r="O122" t="s">
        <v>10114</v>
      </c>
    </row>
    <row r="123" spans="1:15" x14ac:dyDescent="0.2">
      <c r="A123">
        <v>1</v>
      </c>
      <c r="B123">
        <v>121</v>
      </c>
      <c r="F123" t="s">
        <v>217</v>
      </c>
      <c r="G123" s="16" t="s">
        <v>10849</v>
      </c>
      <c r="N123" t="s">
        <v>453</v>
      </c>
      <c r="O123" t="s">
        <v>10113</v>
      </c>
    </row>
    <row r="124" spans="1:15" x14ac:dyDescent="0.2">
      <c r="A124">
        <v>1</v>
      </c>
      <c r="B124">
        <v>122</v>
      </c>
      <c r="F124" s="112" t="s">
        <v>1095</v>
      </c>
      <c r="G124" s="112" t="s">
        <v>10853</v>
      </c>
      <c r="N124" s="19" t="s">
        <v>1132</v>
      </c>
      <c r="O124" t="s">
        <v>10114</v>
      </c>
    </row>
    <row r="125" spans="1:15" x14ac:dyDescent="0.2">
      <c r="A125">
        <v>1</v>
      </c>
      <c r="B125">
        <v>123</v>
      </c>
      <c r="F125" t="s">
        <v>270</v>
      </c>
      <c r="G125" s="16" t="s">
        <v>874</v>
      </c>
      <c r="N125" t="s">
        <v>474</v>
      </c>
      <c r="O125" t="s">
        <v>10113</v>
      </c>
    </row>
    <row r="126" spans="1:15" x14ac:dyDescent="0.2">
      <c r="A126">
        <v>1</v>
      </c>
      <c r="B126">
        <v>124</v>
      </c>
      <c r="F126" s="112" t="s">
        <v>1092</v>
      </c>
      <c r="G126" s="112" t="s">
        <v>1163</v>
      </c>
      <c r="N126" t="s">
        <v>270</v>
      </c>
      <c r="O126" t="s">
        <v>10113</v>
      </c>
    </row>
    <row r="127" spans="1:15" x14ac:dyDescent="0.2">
      <c r="A127">
        <v>1</v>
      </c>
      <c r="B127">
        <v>125</v>
      </c>
      <c r="F127" t="s">
        <v>465</v>
      </c>
      <c r="G127" s="16" t="s">
        <v>875</v>
      </c>
      <c r="N127" s="19" t="s">
        <v>1092</v>
      </c>
      <c r="O127" t="s">
        <v>10114</v>
      </c>
    </row>
    <row r="128" spans="1:15" x14ac:dyDescent="0.2">
      <c r="A128">
        <v>1</v>
      </c>
      <c r="B128">
        <v>126</v>
      </c>
      <c r="F128" t="s">
        <v>245</v>
      </c>
      <c r="G128" s="16" t="s">
        <v>876</v>
      </c>
      <c r="N128" t="s">
        <v>465</v>
      </c>
      <c r="O128" t="s">
        <v>10113</v>
      </c>
    </row>
    <row r="129" spans="1:15" x14ac:dyDescent="0.2">
      <c r="A129">
        <v>1</v>
      </c>
      <c r="B129">
        <v>127</v>
      </c>
      <c r="F129" s="112" t="s">
        <v>1102</v>
      </c>
      <c r="G129" s="112" t="s">
        <v>1169</v>
      </c>
      <c r="N129" t="s">
        <v>245</v>
      </c>
      <c r="O129" t="s">
        <v>10113</v>
      </c>
    </row>
    <row r="130" spans="1:15" x14ac:dyDescent="0.2">
      <c r="A130">
        <v>1</v>
      </c>
      <c r="B130">
        <v>128</v>
      </c>
      <c r="F130" t="s">
        <v>201</v>
      </c>
      <c r="G130" s="16" t="s">
        <v>1029</v>
      </c>
      <c r="N130" s="19" t="s">
        <v>1102</v>
      </c>
      <c r="O130" t="s">
        <v>10114</v>
      </c>
    </row>
    <row r="131" spans="1:15" x14ac:dyDescent="0.2">
      <c r="A131">
        <v>1</v>
      </c>
      <c r="B131">
        <v>129</v>
      </c>
      <c r="F131" t="s">
        <v>488</v>
      </c>
      <c r="G131" s="16" t="s">
        <v>877</v>
      </c>
      <c r="N131" t="s">
        <v>201</v>
      </c>
      <c r="O131" t="s">
        <v>10113</v>
      </c>
    </row>
    <row r="132" spans="1:15" x14ac:dyDescent="0.2">
      <c r="A132">
        <v>1</v>
      </c>
      <c r="B132">
        <v>130</v>
      </c>
      <c r="F132" s="112" t="s">
        <v>1133</v>
      </c>
      <c r="G132" s="112" t="s">
        <v>1199</v>
      </c>
      <c r="N132" t="s">
        <v>488</v>
      </c>
      <c r="O132" t="s">
        <v>10113</v>
      </c>
    </row>
    <row r="133" spans="1:15" x14ac:dyDescent="0.2">
      <c r="A133">
        <v>1</v>
      </c>
      <c r="B133">
        <v>131</v>
      </c>
      <c r="F133" s="112" t="s">
        <v>1112</v>
      </c>
      <c r="G133" s="112" t="s">
        <v>1179</v>
      </c>
      <c r="N133" s="19" t="s">
        <v>1133</v>
      </c>
      <c r="O133" t="s">
        <v>10114</v>
      </c>
    </row>
    <row r="134" spans="1:15" x14ac:dyDescent="0.2">
      <c r="A134">
        <v>1</v>
      </c>
      <c r="B134">
        <v>132</v>
      </c>
      <c r="F134" s="16" t="s">
        <v>174</v>
      </c>
      <c r="G134" s="16" t="s">
        <v>878</v>
      </c>
      <c r="N134" s="19" t="s">
        <v>1112</v>
      </c>
      <c r="O134" t="s">
        <v>10114</v>
      </c>
    </row>
    <row r="135" spans="1:15" x14ac:dyDescent="0.2">
      <c r="A135">
        <v>1</v>
      </c>
      <c r="B135">
        <v>133</v>
      </c>
      <c r="F135" s="93" t="s">
        <v>1080</v>
      </c>
      <c r="G135" s="11" t="s">
        <v>1153</v>
      </c>
      <c r="N135" s="16" t="s">
        <v>174</v>
      </c>
      <c r="O135" t="s">
        <v>10113</v>
      </c>
    </row>
    <row r="136" spans="1:15" x14ac:dyDescent="0.2">
      <c r="A136">
        <v>1</v>
      </c>
      <c r="B136">
        <v>134</v>
      </c>
      <c r="F136" t="s">
        <v>857</v>
      </c>
      <c r="G136" s="16" t="s">
        <v>879</v>
      </c>
      <c r="N136" s="15" t="s">
        <v>1080</v>
      </c>
      <c r="O136" t="s">
        <v>10114</v>
      </c>
    </row>
    <row r="137" spans="1:15" x14ac:dyDescent="0.2">
      <c r="A137">
        <v>1</v>
      </c>
      <c r="B137">
        <v>135</v>
      </c>
      <c r="F137" t="s">
        <v>477</v>
      </c>
      <c r="G137" s="16" t="s">
        <v>880</v>
      </c>
      <c r="N137" t="s">
        <v>857</v>
      </c>
      <c r="O137" t="s">
        <v>10113</v>
      </c>
    </row>
    <row r="138" spans="1:15" x14ac:dyDescent="0.2">
      <c r="A138">
        <v>1</v>
      </c>
      <c r="B138">
        <v>136</v>
      </c>
      <c r="F138" s="112" t="s">
        <v>1103</v>
      </c>
      <c r="G138" s="112" t="s">
        <v>1170</v>
      </c>
      <c r="N138" t="s">
        <v>477</v>
      </c>
      <c r="O138" t="s">
        <v>10113</v>
      </c>
    </row>
    <row r="139" spans="1:15" x14ac:dyDescent="0.2">
      <c r="A139">
        <v>1</v>
      </c>
      <c r="B139">
        <v>137</v>
      </c>
      <c r="F139" t="s">
        <v>250</v>
      </c>
      <c r="G139" s="16" t="s">
        <v>881</v>
      </c>
      <c r="N139" s="19" t="s">
        <v>1103</v>
      </c>
      <c r="O139" t="s">
        <v>10114</v>
      </c>
    </row>
    <row r="140" spans="1:15" x14ac:dyDescent="0.2">
      <c r="A140">
        <v>1</v>
      </c>
      <c r="B140">
        <v>138</v>
      </c>
      <c r="F140" t="s">
        <v>178</v>
      </c>
      <c r="G140" s="16" t="s">
        <v>882</v>
      </c>
      <c r="N140" t="s">
        <v>217</v>
      </c>
      <c r="O140" t="s">
        <v>10113</v>
      </c>
    </row>
    <row r="141" spans="1:15" x14ac:dyDescent="0.2">
      <c r="A141">
        <v>1</v>
      </c>
      <c r="B141">
        <v>139</v>
      </c>
      <c r="F141" t="s">
        <v>225</v>
      </c>
      <c r="G141" s="16" t="s">
        <v>883</v>
      </c>
      <c r="N141" t="s">
        <v>250</v>
      </c>
      <c r="O141" t="s">
        <v>10113</v>
      </c>
    </row>
    <row r="142" spans="1:15" x14ac:dyDescent="0.2">
      <c r="A142">
        <v>1</v>
      </c>
      <c r="B142">
        <v>140</v>
      </c>
      <c r="F142" t="s">
        <v>275</v>
      </c>
      <c r="G142" s="16" t="s">
        <v>884</v>
      </c>
      <c r="N142" t="s">
        <v>178</v>
      </c>
      <c r="O142" t="s">
        <v>10113</v>
      </c>
    </row>
    <row r="143" spans="1:15" x14ac:dyDescent="0.2">
      <c r="A143">
        <v>1</v>
      </c>
      <c r="B143">
        <v>141</v>
      </c>
      <c r="F143" t="s">
        <v>944</v>
      </c>
      <c r="G143" t="s">
        <v>945</v>
      </c>
      <c r="N143" t="s">
        <v>225</v>
      </c>
      <c r="O143" t="s">
        <v>10113</v>
      </c>
    </row>
    <row r="144" spans="1:15" x14ac:dyDescent="0.2">
      <c r="A144">
        <v>1</v>
      </c>
      <c r="B144">
        <v>142</v>
      </c>
      <c r="F144" s="112" t="s">
        <v>1104</v>
      </c>
      <c r="G144" s="112" t="s">
        <v>1171</v>
      </c>
      <c r="N144" t="s">
        <v>275</v>
      </c>
      <c r="O144" t="s">
        <v>10113</v>
      </c>
    </row>
    <row r="145" spans="1:15" x14ac:dyDescent="0.2">
      <c r="A145">
        <v>1</v>
      </c>
      <c r="B145">
        <v>143</v>
      </c>
      <c r="F145" t="s">
        <v>226</v>
      </c>
      <c r="G145" s="16" t="s">
        <v>885</v>
      </c>
      <c r="N145" t="s">
        <v>944</v>
      </c>
      <c r="O145" t="s">
        <v>10114</v>
      </c>
    </row>
    <row r="146" spans="1:15" x14ac:dyDescent="0.2">
      <c r="A146">
        <v>1</v>
      </c>
      <c r="B146">
        <v>144</v>
      </c>
      <c r="F146" t="s">
        <v>198</v>
      </c>
      <c r="G146" s="16" t="s">
        <v>886</v>
      </c>
      <c r="N146" s="19" t="s">
        <v>1104</v>
      </c>
      <c r="O146" t="s">
        <v>10114</v>
      </c>
    </row>
    <row r="147" spans="1:15" x14ac:dyDescent="0.2">
      <c r="A147">
        <v>1</v>
      </c>
      <c r="B147">
        <v>145</v>
      </c>
      <c r="F147" t="s">
        <v>185</v>
      </c>
      <c r="G147" s="16" t="s">
        <v>887</v>
      </c>
      <c r="N147" t="s">
        <v>226</v>
      </c>
      <c r="O147" t="s">
        <v>10113</v>
      </c>
    </row>
    <row r="148" spans="1:15" x14ac:dyDescent="0.2">
      <c r="A148">
        <v>1</v>
      </c>
      <c r="B148">
        <v>146</v>
      </c>
      <c r="F148" t="s">
        <v>222</v>
      </c>
      <c r="G148" s="16" t="s">
        <v>888</v>
      </c>
      <c r="N148" t="s">
        <v>198</v>
      </c>
      <c r="O148" t="s">
        <v>10113</v>
      </c>
    </row>
    <row r="149" spans="1:15" x14ac:dyDescent="0.2">
      <c r="A149">
        <v>1</v>
      </c>
      <c r="B149">
        <v>147</v>
      </c>
      <c r="F149" t="s">
        <v>451</v>
      </c>
      <c r="G149" s="16" t="s">
        <v>889</v>
      </c>
      <c r="N149" t="s">
        <v>185</v>
      </c>
      <c r="O149" t="s">
        <v>10113</v>
      </c>
    </row>
    <row r="150" spans="1:15" x14ac:dyDescent="0.2">
      <c r="A150">
        <v>1</v>
      </c>
      <c r="B150">
        <v>148</v>
      </c>
      <c r="F150" t="s">
        <v>276</v>
      </c>
      <c r="G150" s="16" t="s">
        <v>890</v>
      </c>
      <c r="N150" t="s">
        <v>222</v>
      </c>
      <c r="O150" t="s">
        <v>10113</v>
      </c>
    </row>
    <row r="151" spans="1:15" x14ac:dyDescent="0.2">
      <c r="A151">
        <v>1</v>
      </c>
      <c r="B151">
        <v>149</v>
      </c>
      <c r="F151" t="s">
        <v>807</v>
      </c>
      <c r="G151" s="16" t="s">
        <v>891</v>
      </c>
      <c r="N151" t="s">
        <v>451</v>
      </c>
      <c r="O151" t="s">
        <v>10113</v>
      </c>
    </row>
    <row r="152" spans="1:15" x14ac:dyDescent="0.2">
      <c r="A152">
        <v>1</v>
      </c>
      <c r="B152">
        <v>150</v>
      </c>
      <c r="F152" t="s">
        <v>452</v>
      </c>
      <c r="G152" s="16" t="s">
        <v>892</v>
      </c>
      <c r="N152" t="s">
        <v>276</v>
      </c>
      <c r="O152" t="s">
        <v>10113</v>
      </c>
    </row>
    <row r="153" spans="1:15" x14ac:dyDescent="0.2">
      <c r="A153">
        <v>1</v>
      </c>
      <c r="B153">
        <v>151</v>
      </c>
      <c r="F153" t="s">
        <v>204</v>
      </c>
      <c r="G153" s="16" t="s">
        <v>893</v>
      </c>
      <c r="N153" t="s">
        <v>807</v>
      </c>
      <c r="O153" t="s">
        <v>10114</v>
      </c>
    </row>
    <row r="154" spans="1:15" x14ac:dyDescent="0.2">
      <c r="A154">
        <v>1</v>
      </c>
      <c r="B154">
        <v>152</v>
      </c>
      <c r="F154" t="s">
        <v>177</v>
      </c>
      <c r="G154" s="16" t="s">
        <v>894</v>
      </c>
      <c r="N154" t="s">
        <v>452</v>
      </c>
      <c r="O154" t="s">
        <v>10113</v>
      </c>
    </row>
    <row r="155" spans="1:15" x14ac:dyDescent="0.2">
      <c r="A155">
        <v>1</v>
      </c>
      <c r="B155">
        <v>153</v>
      </c>
      <c r="F155" t="s">
        <v>261</v>
      </c>
      <c r="G155" s="16" t="s">
        <v>895</v>
      </c>
      <c r="N155" t="s">
        <v>204</v>
      </c>
      <c r="O155" t="s">
        <v>10113</v>
      </c>
    </row>
    <row r="156" spans="1:15" x14ac:dyDescent="0.2">
      <c r="A156">
        <v>1</v>
      </c>
      <c r="B156">
        <v>154</v>
      </c>
      <c r="F156" t="s">
        <v>271</v>
      </c>
      <c r="G156" s="16" t="s">
        <v>896</v>
      </c>
      <c r="N156" t="s">
        <v>177</v>
      </c>
      <c r="O156" t="s">
        <v>10113</v>
      </c>
    </row>
    <row r="157" spans="1:15" x14ac:dyDescent="0.2">
      <c r="A157">
        <v>1</v>
      </c>
      <c r="B157">
        <v>155</v>
      </c>
      <c r="F157" t="s">
        <v>235</v>
      </c>
      <c r="G157" s="16" t="s">
        <v>897</v>
      </c>
      <c r="N157" t="s">
        <v>261</v>
      </c>
      <c r="O157" t="s">
        <v>10113</v>
      </c>
    </row>
    <row r="158" spans="1:15" x14ac:dyDescent="0.2">
      <c r="A158">
        <v>1</v>
      </c>
      <c r="B158">
        <v>156</v>
      </c>
      <c r="F158" t="s">
        <v>175</v>
      </c>
      <c r="G158" s="16" t="s">
        <v>898</v>
      </c>
      <c r="N158" t="s">
        <v>271</v>
      </c>
      <c r="O158" t="s">
        <v>10113</v>
      </c>
    </row>
    <row r="159" spans="1:15" x14ac:dyDescent="0.2">
      <c r="A159">
        <v>1</v>
      </c>
      <c r="B159">
        <v>157</v>
      </c>
      <c r="F159" s="112" t="s">
        <v>1105</v>
      </c>
      <c r="G159" s="112" t="s">
        <v>1172</v>
      </c>
      <c r="N159" t="s">
        <v>235</v>
      </c>
      <c r="O159" t="s">
        <v>10113</v>
      </c>
    </row>
    <row r="160" spans="1:15" x14ac:dyDescent="0.2">
      <c r="A160">
        <v>1</v>
      </c>
      <c r="B160">
        <v>158</v>
      </c>
      <c r="F160" t="s">
        <v>224</v>
      </c>
      <c r="G160" s="16" t="s">
        <v>899</v>
      </c>
      <c r="N160" t="s">
        <v>175</v>
      </c>
      <c r="O160" t="s">
        <v>10113</v>
      </c>
    </row>
    <row r="161" spans="1:15" x14ac:dyDescent="0.2">
      <c r="A161">
        <v>1</v>
      </c>
      <c r="B161">
        <v>159</v>
      </c>
      <c r="F161" t="s">
        <v>249</v>
      </c>
      <c r="G161" s="16" t="s">
        <v>900</v>
      </c>
      <c r="N161" s="19" t="s">
        <v>1105</v>
      </c>
      <c r="O161" t="s">
        <v>10114</v>
      </c>
    </row>
    <row r="162" spans="1:15" x14ac:dyDescent="0.2">
      <c r="A162">
        <v>1</v>
      </c>
      <c r="B162">
        <v>160</v>
      </c>
      <c r="F162" t="s">
        <v>241</v>
      </c>
      <c r="G162" s="16" t="s">
        <v>901</v>
      </c>
      <c r="N162" t="s">
        <v>224</v>
      </c>
      <c r="O162" t="s">
        <v>10113</v>
      </c>
    </row>
    <row r="163" spans="1:15" x14ac:dyDescent="0.2">
      <c r="A163">
        <v>1</v>
      </c>
      <c r="B163">
        <v>161</v>
      </c>
      <c r="F163" s="112" t="s">
        <v>1134</v>
      </c>
      <c r="G163" s="93" t="s">
        <v>1200</v>
      </c>
      <c r="N163" t="s">
        <v>249</v>
      </c>
      <c r="O163" t="s">
        <v>10113</v>
      </c>
    </row>
    <row r="164" spans="1:15" x14ac:dyDescent="0.2">
      <c r="A164">
        <v>1</v>
      </c>
      <c r="B164">
        <v>162</v>
      </c>
      <c r="F164" s="112" t="s">
        <v>1147</v>
      </c>
      <c r="G164" s="112" t="s">
        <v>1213</v>
      </c>
      <c r="N164" t="s">
        <v>241</v>
      </c>
      <c r="O164" t="s">
        <v>10113</v>
      </c>
    </row>
    <row r="165" spans="1:15" x14ac:dyDescent="0.2">
      <c r="A165">
        <v>1</v>
      </c>
      <c r="B165">
        <v>163</v>
      </c>
      <c r="F165" s="112" t="s">
        <v>1148</v>
      </c>
      <c r="G165" s="112" t="s">
        <v>1214</v>
      </c>
      <c r="N165" s="19" t="s">
        <v>1134</v>
      </c>
      <c r="O165" t="s">
        <v>10114</v>
      </c>
    </row>
    <row r="166" spans="1:15" x14ac:dyDescent="0.2">
      <c r="A166">
        <v>1</v>
      </c>
      <c r="B166">
        <v>164</v>
      </c>
      <c r="F166" s="112" t="s">
        <v>1113</v>
      </c>
      <c r="G166" s="112" t="s">
        <v>1180</v>
      </c>
      <c r="N166" s="19" t="s">
        <v>1147</v>
      </c>
      <c r="O166" t="s">
        <v>10114</v>
      </c>
    </row>
    <row r="167" spans="1:15" x14ac:dyDescent="0.2">
      <c r="A167">
        <v>1</v>
      </c>
      <c r="B167">
        <v>165</v>
      </c>
      <c r="F167" s="112" t="s">
        <v>1081</v>
      </c>
      <c r="G167" s="112" t="s">
        <v>1154</v>
      </c>
      <c r="N167" s="19" t="s">
        <v>1148</v>
      </c>
      <c r="O167" t="s">
        <v>10114</v>
      </c>
    </row>
    <row r="168" spans="1:15" x14ac:dyDescent="0.2">
      <c r="A168">
        <v>1</v>
      </c>
      <c r="B168">
        <v>166</v>
      </c>
      <c r="F168" s="112" t="s">
        <v>1094</v>
      </c>
      <c r="G168" s="112" t="s">
        <v>11080</v>
      </c>
      <c r="N168" s="19" t="s">
        <v>1113</v>
      </c>
      <c r="O168" t="s">
        <v>10114</v>
      </c>
    </row>
    <row r="169" spans="1:15" x14ac:dyDescent="0.2">
      <c r="A169">
        <v>1</v>
      </c>
      <c r="B169">
        <v>167</v>
      </c>
      <c r="F169" t="s">
        <v>280</v>
      </c>
      <c r="G169" s="16" t="s">
        <v>377</v>
      </c>
      <c r="N169" s="19" t="s">
        <v>1093</v>
      </c>
      <c r="O169" t="s">
        <v>10114</v>
      </c>
    </row>
    <row r="170" spans="1:15" x14ac:dyDescent="0.2">
      <c r="A170">
        <v>1</v>
      </c>
      <c r="B170">
        <v>168</v>
      </c>
      <c r="F170" t="s">
        <v>184</v>
      </c>
      <c r="G170" s="16" t="s">
        <v>378</v>
      </c>
      <c r="N170" s="19" t="s">
        <v>1081</v>
      </c>
      <c r="O170" t="s">
        <v>10114</v>
      </c>
    </row>
    <row r="171" spans="1:15" x14ac:dyDescent="0.2">
      <c r="A171">
        <v>1</v>
      </c>
      <c r="B171">
        <v>169</v>
      </c>
      <c r="F171" t="s">
        <v>231</v>
      </c>
      <c r="G171" s="16" t="s">
        <v>379</v>
      </c>
      <c r="N171" t="s">
        <v>448</v>
      </c>
      <c r="O171" t="s">
        <v>10114</v>
      </c>
    </row>
    <row r="172" spans="1:15" x14ac:dyDescent="0.2">
      <c r="A172">
        <v>1</v>
      </c>
      <c r="B172">
        <v>170</v>
      </c>
      <c r="F172" s="112" t="s">
        <v>1120</v>
      </c>
      <c r="G172" s="112" t="s">
        <v>1187</v>
      </c>
      <c r="N172" s="19" t="s">
        <v>1094</v>
      </c>
      <c r="O172" t="s">
        <v>10114</v>
      </c>
    </row>
    <row r="173" spans="1:15" x14ac:dyDescent="0.2">
      <c r="A173">
        <v>1</v>
      </c>
      <c r="B173">
        <v>171</v>
      </c>
      <c r="F173" s="112" t="s">
        <v>1106</v>
      </c>
      <c r="G173" s="112" t="s">
        <v>1173</v>
      </c>
      <c r="N173" t="s">
        <v>280</v>
      </c>
      <c r="O173" t="s">
        <v>10113</v>
      </c>
    </row>
    <row r="174" spans="1:15" x14ac:dyDescent="0.2">
      <c r="A174">
        <v>1</v>
      </c>
      <c r="B174">
        <v>172</v>
      </c>
      <c r="F174" t="s">
        <v>450</v>
      </c>
      <c r="G174" s="16" t="s">
        <v>380</v>
      </c>
      <c r="N174" t="s">
        <v>184</v>
      </c>
      <c r="O174" t="s">
        <v>10113</v>
      </c>
    </row>
    <row r="175" spans="1:15" x14ac:dyDescent="0.2">
      <c r="A175">
        <v>1</v>
      </c>
      <c r="B175">
        <v>173</v>
      </c>
      <c r="F175" s="112" t="s">
        <v>1114</v>
      </c>
      <c r="G175" s="112" t="s">
        <v>1181</v>
      </c>
      <c r="N175" t="s">
        <v>231</v>
      </c>
      <c r="O175" t="s">
        <v>10113</v>
      </c>
    </row>
    <row r="176" spans="1:15" x14ac:dyDescent="0.2">
      <c r="A176">
        <v>1</v>
      </c>
      <c r="B176">
        <v>174</v>
      </c>
      <c r="F176" t="s">
        <v>475</v>
      </c>
      <c r="G176" s="16" t="s">
        <v>381</v>
      </c>
      <c r="N176" s="19" t="s">
        <v>1120</v>
      </c>
      <c r="O176" t="s">
        <v>10114</v>
      </c>
    </row>
    <row r="177" spans="1:15" x14ac:dyDescent="0.2">
      <c r="A177">
        <v>1</v>
      </c>
      <c r="B177">
        <v>175</v>
      </c>
      <c r="F177" t="s">
        <v>230</v>
      </c>
      <c r="G177" s="16" t="s">
        <v>382</v>
      </c>
      <c r="N177" s="19" t="s">
        <v>1106</v>
      </c>
      <c r="O177" t="s">
        <v>10114</v>
      </c>
    </row>
    <row r="178" spans="1:15" x14ac:dyDescent="0.2">
      <c r="A178">
        <v>1</v>
      </c>
      <c r="B178">
        <v>176</v>
      </c>
      <c r="F178" t="s">
        <v>460</v>
      </c>
      <c r="G178" s="16" t="s">
        <v>383</v>
      </c>
      <c r="N178" t="s">
        <v>450</v>
      </c>
      <c r="O178" t="s">
        <v>10113</v>
      </c>
    </row>
    <row r="179" spans="1:15" x14ac:dyDescent="0.2">
      <c r="A179">
        <v>1</v>
      </c>
      <c r="B179">
        <v>177</v>
      </c>
      <c r="F179" s="112" t="s">
        <v>1135</v>
      </c>
      <c r="G179" s="112" t="s">
        <v>1201</v>
      </c>
      <c r="N179" s="19" t="s">
        <v>1114</v>
      </c>
      <c r="O179" t="s">
        <v>10114</v>
      </c>
    </row>
    <row r="180" spans="1:15" x14ac:dyDescent="0.2">
      <c r="A180">
        <v>1</v>
      </c>
      <c r="B180">
        <v>178</v>
      </c>
      <c r="F180" t="s">
        <v>484</v>
      </c>
      <c r="G180" s="16" t="s">
        <v>384</v>
      </c>
      <c r="N180" t="s">
        <v>475</v>
      </c>
      <c r="O180" t="s">
        <v>10113</v>
      </c>
    </row>
    <row r="181" spans="1:15" x14ac:dyDescent="0.2">
      <c r="A181">
        <v>1</v>
      </c>
      <c r="B181">
        <v>179</v>
      </c>
      <c r="F181" s="93" t="s">
        <v>10098</v>
      </c>
      <c r="G181" s="114" t="s">
        <v>10099</v>
      </c>
      <c r="N181" t="s">
        <v>230</v>
      </c>
      <c r="O181" t="s">
        <v>10113</v>
      </c>
    </row>
    <row r="182" spans="1:15" x14ac:dyDescent="0.2">
      <c r="A182">
        <v>1</v>
      </c>
      <c r="B182">
        <v>180</v>
      </c>
      <c r="F182" s="112" t="s">
        <v>1115</v>
      </c>
      <c r="G182" s="112" t="s">
        <v>1182</v>
      </c>
      <c r="N182" t="s">
        <v>460</v>
      </c>
      <c r="O182" t="s">
        <v>10113</v>
      </c>
    </row>
    <row r="183" spans="1:15" x14ac:dyDescent="0.2">
      <c r="A183">
        <v>1</v>
      </c>
      <c r="B183">
        <v>181</v>
      </c>
      <c r="F183" t="s">
        <v>279</v>
      </c>
      <c r="G183" s="16" t="s">
        <v>385</v>
      </c>
      <c r="N183" s="19" t="s">
        <v>1135</v>
      </c>
      <c r="O183" t="s">
        <v>10114</v>
      </c>
    </row>
    <row r="184" spans="1:15" x14ac:dyDescent="0.2">
      <c r="A184">
        <v>1</v>
      </c>
      <c r="B184">
        <v>182</v>
      </c>
      <c r="F184" s="112" t="s">
        <v>1149</v>
      </c>
      <c r="G184" s="112" t="s">
        <v>1215</v>
      </c>
      <c r="N184" t="s">
        <v>484</v>
      </c>
      <c r="O184" t="s">
        <v>10113</v>
      </c>
    </row>
    <row r="185" spans="1:15" x14ac:dyDescent="0.2">
      <c r="A185">
        <v>1</v>
      </c>
      <c r="B185">
        <v>183</v>
      </c>
      <c r="F185" s="112" t="s">
        <v>1116</v>
      </c>
      <c r="G185" s="112" t="s">
        <v>1183</v>
      </c>
      <c r="N185" s="15" t="s">
        <v>10098</v>
      </c>
      <c r="O185" t="s">
        <v>10114</v>
      </c>
    </row>
    <row r="186" spans="1:15" x14ac:dyDescent="0.2">
      <c r="A186">
        <v>1</v>
      </c>
      <c r="B186">
        <v>184</v>
      </c>
      <c r="F186" t="s">
        <v>263</v>
      </c>
      <c r="G186" s="16" t="s">
        <v>386</v>
      </c>
      <c r="N186" s="19" t="s">
        <v>1115</v>
      </c>
      <c r="O186" t="s">
        <v>10114</v>
      </c>
    </row>
    <row r="187" spans="1:15" x14ac:dyDescent="0.2">
      <c r="A187">
        <v>1</v>
      </c>
      <c r="B187">
        <v>185</v>
      </c>
      <c r="F187" t="s">
        <v>456</v>
      </c>
      <c r="G187" s="16" t="s">
        <v>387</v>
      </c>
      <c r="N187" t="s">
        <v>279</v>
      </c>
      <c r="O187" t="s">
        <v>10113</v>
      </c>
    </row>
    <row r="188" spans="1:15" x14ac:dyDescent="0.2">
      <c r="A188">
        <v>1</v>
      </c>
      <c r="B188">
        <v>186</v>
      </c>
      <c r="F188" s="112" t="s">
        <v>1082</v>
      </c>
      <c r="G188" s="112" t="s">
        <v>1155</v>
      </c>
      <c r="N188" s="19" t="s">
        <v>1149</v>
      </c>
      <c r="O188" t="s">
        <v>10114</v>
      </c>
    </row>
    <row r="189" spans="1:15" x14ac:dyDescent="0.2">
      <c r="A189">
        <v>1</v>
      </c>
      <c r="B189">
        <v>187</v>
      </c>
      <c r="F189" s="112" t="s">
        <v>1107</v>
      </c>
      <c r="G189" s="112" t="s">
        <v>1174</v>
      </c>
      <c r="N189" s="19" t="s">
        <v>1116</v>
      </c>
      <c r="O189" t="s">
        <v>10114</v>
      </c>
    </row>
    <row r="190" spans="1:15" x14ac:dyDescent="0.2">
      <c r="A190">
        <v>1</v>
      </c>
      <c r="B190">
        <v>188</v>
      </c>
      <c r="F190" t="s">
        <v>464</v>
      </c>
      <c r="G190" s="16" t="s">
        <v>388</v>
      </c>
      <c r="N190" t="s">
        <v>263</v>
      </c>
      <c r="O190" t="s">
        <v>10113</v>
      </c>
    </row>
    <row r="191" spans="1:15" x14ac:dyDescent="0.2">
      <c r="A191">
        <v>1</v>
      </c>
      <c r="B191">
        <v>189</v>
      </c>
      <c r="F191" t="s">
        <v>375</v>
      </c>
      <c r="G191" s="16" t="s">
        <v>389</v>
      </c>
      <c r="N191" t="s">
        <v>456</v>
      </c>
      <c r="O191" t="s">
        <v>10113</v>
      </c>
    </row>
    <row r="192" spans="1:15" x14ac:dyDescent="0.2">
      <c r="A192">
        <v>1</v>
      </c>
      <c r="B192">
        <v>190</v>
      </c>
      <c r="F192" t="s">
        <v>267</v>
      </c>
      <c r="G192" s="16" t="s">
        <v>390</v>
      </c>
      <c r="N192" s="19" t="s">
        <v>1082</v>
      </c>
      <c r="O192" t="s">
        <v>10114</v>
      </c>
    </row>
    <row r="193" spans="1:15" x14ac:dyDescent="0.2">
      <c r="A193">
        <v>1</v>
      </c>
      <c r="B193">
        <v>191</v>
      </c>
      <c r="F193" t="s">
        <v>454</v>
      </c>
      <c r="G193" s="16" t="s">
        <v>391</v>
      </c>
      <c r="N193" s="19" t="s">
        <v>1107</v>
      </c>
      <c r="O193" t="s">
        <v>10114</v>
      </c>
    </row>
    <row r="194" spans="1:15" x14ac:dyDescent="0.2">
      <c r="A194">
        <v>1</v>
      </c>
      <c r="B194">
        <v>192</v>
      </c>
      <c r="F194" t="s">
        <v>199</v>
      </c>
      <c r="G194" s="16" t="s">
        <v>392</v>
      </c>
      <c r="N194" t="s">
        <v>464</v>
      </c>
      <c r="O194" t="s">
        <v>10113</v>
      </c>
    </row>
    <row r="195" spans="1:15" x14ac:dyDescent="0.2">
      <c r="A195">
        <v>1</v>
      </c>
      <c r="B195">
        <v>193</v>
      </c>
      <c r="F195" t="s">
        <v>189</v>
      </c>
      <c r="G195" s="16" t="s">
        <v>23</v>
      </c>
      <c r="N195" t="s">
        <v>375</v>
      </c>
      <c r="O195" t="s">
        <v>10113</v>
      </c>
    </row>
    <row r="196" spans="1:15" x14ac:dyDescent="0.2">
      <c r="A196">
        <v>1</v>
      </c>
      <c r="B196">
        <v>194</v>
      </c>
      <c r="F196" t="s">
        <v>176</v>
      </c>
      <c r="G196" s="16" t="s">
        <v>24</v>
      </c>
      <c r="N196" t="s">
        <v>267</v>
      </c>
      <c r="O196" t="s">
        <v>10113</v>
      </c>
    </row>
    <row r="197" spans="1:15" x14ac:dyDescent="0.2">
      <c r="A197">
        <v>1</v>
      </c>
      <c r="B197">
        <v>195</v>
      </c>
      <c r="F197" t="s">
        <v>253</v>
      </c>
      <c r="G197" s="16" t="s">
        <v>25</v>
      </c>
      <c r="N197" t="s">
        <v>454</v>
      </c>
      <c r="O197" t="s">
        <v>10113</v>
      </c>
    </row>
    <row r="198" spans="1:15" x14ac:dyDescent="0.2">
      <c r="A198">
        <v>1</v>
      </c>
      <c r="B198">
        <v>196</v>
      </c>
      <c r="F198" t="s">
        <v>215</v>
      </c>
      <c r="G198" s="16" t="s">
        <v>26</v>
      </c>
      <c r="N198" t="s">
        <v>199</v>
      </c>
      <c r="O198" t="s">
        <v>10113</v>
      </c>
    </row>
    <row r="199" spans="1:15" x14ac:dyDescent="0.2">
      <c r="A199">
        <v>1</v>
      </c>
      <c r="B199">
        <v>197</v>
      </c>
      <c r="F199" t="s">
        <v>183</v>
      </c>
      <c r="G199" s="16" t="s">
        <v>27</v>
      </c>
      <c r="N199" t="s">
        <v>189</v>
      </c>
      <c r="O199" t="s">
        <v>10113</v>
      </c>
    </row>
    <row r="200" spans="1:15" x14ac:dyDescent="0.2">
      <c r="A200">
        <v>1</v>
      </c>
      <c r="B200">
        <v>198</v>
      </c>
      <c r="F200" t="s">
        <v>37</v>
      </c>
      <c r="G200" s="16" t="s">
        <v>28</v>
      </c>
      <c r="N200" t="s">
        <v>176</v>
      </c>
      <c r="O200" t="s">
        <v>10113</v>
      </c>
    </row>
    <row r="201" spans="1:15" x14ac:dyDescent="0.2">
      <c r="A201">
        <v>1</v>
      </c>
      <c r="B201">
        <v>199</v>
      </c>
      <c r="F201" t="s">
        <v>195</v>
      </c>
      <c r="G201" s="16" t="s">
        <v>29</v>
      </c>
      <c r="N201" t="s">
        <v>253</v>
      </c>
      <c r="O201" t="s">
        <v>10113</v>
      </c>
    </row>
    <row r="202" spans="1:15" x14ac:dyDescent="0.2">
      <c r="A202">
        <v>1</v>
      </c>
      <c r="B202">
        <v>200</v>
      </c>
      <c r="F202" t="s">
        <v>254</v>
      </c>
      <c r="G202" s="16" t="s">
        <v>30</v>
      </c>
      <c r="N202" t="s">
        <v>215</v>
      </c>
      <c r="O202" t="s">
        <v>10113</v>
      </c>
    </row>
    <row r="203" spans="1:15" x14ac:dyDescent="0.2">
      <c r="A203">
        <f t="shared" ref="A203:A266" si="0">A3+1</f>
        <v>2</v>
      </c>
      <c r="B203">
        <v>1</v>
      </c>
      <c r="F203" t="s">
        <v>212</v>
      </c>
      <c r="G203" s="16" t="s">
        <v>31</v>
      </c>
      <c r="N203" t="s">
        <v>183</v>
      </c>
      <c r="O203" t="s">
        <v>10113</v>
      </c>
    </row>
    <row r="204" spans="1:15" x14ac:dyDescent="0.2">
      <c r="A204">
        <f t="shared" si="0"/>
        <v>2</v>
      </c>
      <c r="B204">
        <v>2</v>
      </c>
      <c r="F204" t="s">
        <v>252</v>
      </c>
      <c r="G204" s="16" t="s">
        <v>32</v>
      </c>
      <c r="N204" t="s">
        <v>37</v>
      </c>
      <c r="O204" t="s">
        <v>10113</v>
      </c>
    </row>
    <row r="205" spans="1:15" x14ac:dyDescent="0.2">
      <c r="A205">
        <f t="shared" si="0"/>
        <v>2</v>
      </c>
      <c r="B205">
        <v>3</v>
      </c>
      <c r="F205" s="93" t="s">
        <v>205</v>
      </c>
      <c r="G205" s="114" t="s">
        <v>10059</v>
      </c>
      <c r="N205" t="s">
        <v>195</v>
      </c>
      <c r="O205" t="s">
        <v>10113</v>
      </c>
    </row>
    <row r="206" spans="1:15" x14ac:dyDescent="0.2">
      <c r="A206">
        <f t="shared" si="0"/>
        <v>2</v>
      </c>
      <c r="B206">
        <v>4</v>
      </c>
      <c r="F206" t="s">
        <v>479</v>
      </c>
      <c r="G206" s="16" t="s">
        <v>33</v>
      </c>
      <c r="N206" t="s">
        <v>254</v>
      </c>
      <c r="O206" t="s">
        <v>10113</v>
      </c>
    </row>
    <row r="207" spans="1:15" x14ac:dyDescent="0.2">
      <c r="A207">
        <f t="shared" si="0"/>
        <v>2</v>
      </c>
      <c r="B207">
        <v>5</v>
      </c>
      <c r="F207" t="s">
        <v>197</v>
      </c>
      <c r="G207" s="16" t="s">
        <v>34</v>
      </c>
      <c r="N207" t="s">
        <v>212</v>
      </c>
      <c r="O207" t="s">
        <v>10113</v>
      </c>
    </row>
    <row r="208" spans="1:15" x14ac:dyDescent="0.2">
      <c r="A208">
        <f t="shared" si="0"/>
        <v>2</v>
      </c>
      <c r="B208">
        <v>6</v>
      </c>
      <c r="F208" t="s">
        <v>243</v>
      </c>
      <c r="G208" s="112" t="s">
        <v>9968</v>
      </c>
      <c r="N208" t="s">
        <v>252</v>
      </c>
      <c r="O208" t="s">
        <v>10113</v>
      </c>
    </row>
    <row r="209" spans="1:15" x14ac:dyDescent="0.2">
      <c r="A209">
        <f t="shared" si="0"/>
        <v>2</v>
      </c>
      <c r="B209">
        <v>7</v>
      </c>
      <c r="F209" t="s">
        <v>223</v>
      </c>
      <c r="G209" s="16" t="s">
        <v>35</v>
      </c>
      <c r="N209" s="15" t="s">
        <v>205</v>
      </c>
      <c r="O209" t="s">
        <v>10113</v>
      </c>
    </row>
    <row r="210" spans="1:15" x14ac:dyDescent="0.2">
      <c r="A210">
        <f t="shared" si="0"/>
        <v>2</v>
      </c>
      <c r="B210">
        <v>8</v>
      </c>
      <c r="F210" t="s">
        <v>196</v>
      </c>
      <c r="G210" s="16" t="s">
        <v>36</v>
      </c>
      <c r="N210" t="s">
        <v>479</v>
      </c>
      <c r="O210" t="s">
        <v>10113</v>
      </c>
    </row>
    <row r="211" spans="1:15" x14ac:dyDescent="0.2">
      <c r="A211">
        <f t="shared" si="0"/>
        <v>2</v>
      </c>
      <c r="B211">
        <v>9</v>
      </c>
      <c r="F211" t="s">
        <v>206</v>
      </c>
      <c r="G211" s="16" t="s">
        <v>404</v>
      </c>
      <c r="N211" t="s">
        <v>197</v>
      </c>
      <c r="O211" t="s">
        <v>10113</v>
      </c>
    </row>
    <row r="212" spans="1:15" x14ac:dyDescent="0.2">
      <c r="A212">
        <f t="shared" si="0"/>
        <v>2</v>
      </c>
      <c r="B212">
        <v>10</v>
      </c>
      <c r="F212" t="s">
        <v>251</v>
      </c>
      <c r="G212" s="16" t="s">
        <v>405</v>
      </c>
      <c r="N212" t="s">
        <v>243</v>
      </c>
      <c r="O212" t="s">
        <v>10113</v>
      </c>
    </row>
    <row r="213" spans="1:15" x14ac:dyDescent="0.2">
      <c r="A213">
        <f t="shared" si="0"/>
        <v>2</v>
      </c>
      <c r="B213">
        <v>11</v>
      </c>
      <c r="F213" t="s">
        <v>480</v>
      </c>
      <c r="G213" s="16" t="s">
        <v>406</v>
      </c>
      <c r="N213" t="s">
        <v>260</v>
      </c>
      <c r="O213" t="s">
        <v>10113</v>
      </c>
    </row>
    <row r="214" spans="1:15" x14ac:dyDescent="0.2">
      <c r="A214">
        <f t="shared" si="0"/>
        <v>2</v>
      </c>
      <c r="B214">
        <v>12</v>
      </c>
      <c r="F214" s="93" t="s">
        <v>281</v>
      </c>
      <c r="G214" s="114" t="s">
        <v>407</v>
      </c>
      <c r="N214" t="s">
        <v>223</v>
      </c>
      <c r="O214" t="s">
        <v>10113</v>
      </c>
    </row>
    <row r="215" spans="1:15" x14ac:dyDescent="0.2">
      <c r="A215">
        <f t="shared" si="0"/>
        <v>2</v>
      </c>
      <c r="B215">
        <v>13</v>
      </c>
      <c r="F215" s="93" t="s">
        <v>458</v>
      </c>
      <c r="G215" s="114" t="s">
        <v>408</v>
      </c>
      <c r="N215" t="s">
        <v>196</v>
      </c>
      <c r="O215" t="s">
        <v>10113</v>
      </c>
    </row>
    <row r="216" spans="1:15" x14ac:dyDescent="0.2">
      <c r="A216">
        <f t="shared" si="0"/>
        <v>2</v>
      </c>
      <c r="B216">
        <v>14</v>
      </c>
      <c r="F216" s="93" t="s">
        <v>486</v>
      </c>
      <c r="G216" s="114" t="s">
        <v>409</v>
      </c>
      <c r="N216" t="s">
        <v>206</v>
      </c>
      <c r="O216" t="s">
        <v>10113</v>
      </c>
    </row>
    <row r="217" spans="1:15" x14ac:dyDescent="0.2">
      <c r="A217">
        <f t="shared" si="0"/>
        <v>2</v>
      </c>
      <c r="B217">
        <v>15</v>
      </c>
      <c r="F217" s="93" t="s">
        <v>482</v>
      </c>
      <c r="G217" s="114" t="s">
        <v>825</v>
      </c>
      <c r="N217" t="s">
        <v>251</v>
      </c>
      <c r="O217" t="s">
        <v>10113</v>
      </c>
    </row>
    <row r="218" spans="1:15" x14ac:dyDescent="0.2">
      <c r="A218">
        <f t="shared" si="0"/>
        <v>2</v>
      </c>
      <c r="B218">
        <v>16</v>
      </c>
      <c r="F218" s="112" t="s">
        <v>1121</v>
      </c>
      <c r="G218" s="112" t="s">
        <v>1188</v>
      </c>
      <c r="N218" t="s">
        <v>480</v>
      </c>
      <c r="O218" t="s">
        <v>10113</v>
      </c>
    </row>
    <row r="219" spans="1:15" x14ac:dyDescent="0.2">
      <c r="A219">
        <f t="shared" si="0"/>
        <v>2</v>
      </c>
      <c r="B219">
        <v>17</v>
      </c>
      <c r="F219" s="93" t="s">
        <v>220</v>
      </c>
      <c r="G219" s="114" t="s">
        <v>826</v>
      </c>
      <c r="N219" s="15" t="s">
        <v>281</v>
      </c>
      <c r="O219" t="s">
        <v>10113</v>
      </c>
    </row>
    <row r="220" spans="1:15" x14ac:dyDescent="0.2">
      <c r="A220">
        <f t="shared" si="0"/>
        <v>2</v>
      </c>
      <c r="B220">
        <v>18</v>
      </c>
      <c r="F220" s="93" t="s">
        <v>447</v>
      </c>
      <c r="G220" s="114" t="s">
        <v>827</v>
      </c>
      <c r="N220" s="15" t="s">
        <v>458</v>
      </c>
      <c r="O220" t="s">
        <v>10113</v>
      </c>
    </row>
    <row r="221" spans="1:15" x14ac:dyDescent="0.2">
      <c r="A221">
        <f t="shared" si="0"/>
        <v>2</v>
      </c>
      <c r="B221">
        <v>19</v>
      </c>
      <c r="F221" s="93" t="s">
        <v>207</v>
      </c>
      <c r="G221" s="114" t="s">
        <v>828</v>
      </c>
      <c r="N221" s="15" t="s">
        <v>486</v>
      </c>
      <c r="O221" t="s">
        <v>10113</v>
      </c>
    </row>
    <row r="222" spans="1:15" x14ac:dyDescent="0.2">
      <c r="A222">
        <f t="shared" si="0"/>
        <v>2</v>
      </c>
      <c r="B222">
        <v>20</v>
      </c>
      <c r="F222" s="93" t="s">
        <v>10808</v>
      </c>
      <c r="G222" s="114" t="s">
        <v>10809</v>
      </c>
      <c r="N222" s="15" t="s">
        <v>482</v>
      </c>
      <c r="O222" t="s">
        <v>10113</v>
      </c>
    </row>
    <row r="223" spans="1:15" x14ac:dyDescent="0.2">
      <c r="A223">
        <f t="shared" si="0"/>
        <v>2</v>
      </c>
      <c r="B223">
        <v>21</v>
      </c>
      <c r="F223" s="93" t="s">
        <v>459</v>
      </c>
      <c r="G223" s="114" t="s">
        <v>829</v>
      </c>
      <c r="N223" s="19" t="s">
        <v>1121</v>
      </c>
      <c r="O223" t="s">
        <v>10114</v>
      </c>
    </row>
    <row r="224" spans="1:15" x14ac:dyDescent="0.2">
      <c r="A224">
        <f t="shared" si="0"/>
        <v>2</v>
      </c>
      <c r="B224">
        <v>22</v>
      </c>
      <c r="F224" s="93" t="s">
        <v>485</v>
      </c>
      <c r="G224" s="114" t="s">
        <v>830</v>
      </c>
      <c r="N224" s="15" t="s">
        <v>220</v>
      </c>
      <c r="O224" t="s">
        <v>10113</v>
      </c>
    </row>
    <row r="225" spans="1:15" x14ac:dyDescent="0.2">
      <c r="A225">
        <f t="shared" si="0"/>
        <v>2</v>
      </c>
      <c r="B225">
        <v>23</v>
      </c>
      <c r="F225" s="112" t="s">
        <v>1136</v>
      </c>
      <c r="G225" s="93" t="s">
        <v>1202</v>
      </c>
      <c r="N225" s="15" t="s">
        <v>447</v>
      </c>
      <c r="O225" t="s">
        <v>10113</v>
      </c>
    </row>
    <row r="226" spans="1:15" x14ac:dyDescent="0.2">
      <c r="A226">
        <f t="shared" si="0"/>
        <v>2</v>
      </c>
      <c r="B226">
        <v>24</v>
      </c>
      <c r="F226" s="93" t="s">
        <v>194</v>
      </c>
      <c r="G226" s="114" t="s">
        <v>831</v>
      </c>
      <c r="N226" s="15" t="s">
        <v>207</v>
      </c>
      <c r="O226" t="s">
        <v>10113</v>
      </c>
    </row>
    <row r="227" spans="1:15" x14ac:dyDescent="0.2">
      <c r="A227">
        <f t="shared" si="0"/>
        <v>2</v>
      </c>
      <c r="B227">
        <v>25</v>
      </c>
      <c r="F227" s="93" t="s">
        <v>256</v>
      </c>
      <c r="G227" s="114" t="s">
        <v>832</v>
      </c>
      <c r="N227" s="15" t="s">
        <v>10808</v>
      </c>
      <c r="O227" t="s">
        <v>10113</v>
      </c>
    </row>
    <row r="228" spans="1:15" x14ac:dyDescent="0.2">
      <c r="A228">
        <f t="shared" si="0"/>
        <v>2</v>
      </c>
      <c r="B228">
        <v>26</v>
      </c>
      <c r="F228" s="93" t="s">
        <v>208</v>
      </c>
      <c r="G228" s="114" t="s">
        <v>833</v>
      </c>
      <c r="N228" s="15" t="s">
        <v>459</v>
      </c>
      <c r="O228" t="s">
        <v>10113</v>
      </c>
    </row>
    <row r="229" spans="1:15" x14ac:dyDescent="0.2">
      <c r="A229">
        <f t="shared" si="0"/>
        <v>2</v>
      </c>
      <c r="B229">
        <v>27</v>
      </c>
      <c r="F229" s="93" t="s">
        <v>468</v>
      </c>
      <c r="G229" s="114" t="s">
        <v>834</v>
      </c>
      <c r="N229" s="19" t="s">
        <v>485</v>
      </c>
      <c r="O229" t="s">
        <v>10113</v>
      </c>
    </row>
    <row r="230" spans="1:15" x14ac:dyDescent="0.2">
      <c r="A230">
        <f t="shared" si="0"/>
        <v>2</v>
      </c>
      <c r="B230">
        <v>28</v>
      </c>
      <c r="F230" s="15"/>
      <c r="G230" s="18"/>
      <c r="N230" s="15" t="s">
        <v>1136</v>
      </c>
      <c r="O230" t="s">
        <v>10114</v>
      </c>
    </row>
    <row r="231" spans="1:15" x14ac:dyDescent="0.2">
      <c r="A231">
        <f t="shared" si="0"/>
        <v>2</v>
      </c>
      <c r="B231">
        <v>29</v>
      </c>
      <c r="F231" s="15"/>
      <c r="G231" s="18"/>
      <c r="N231" s="15" t="s">
        <v>194</v>
      </c>
      <c r="O231" t="s">
        <v>10113</v>
      </c>
    </row>
    <row r="232" spans="1:15" x14ac:dyDescent="0.2">
      <c r="A232">
        <f t="shared" si="0"/>
        <v>2</v>
      </c>
      <c r="B232">
        <v>30</v>
      </c>
      <c r="F232" s="15"/>
      <c r="G232" s="18"/>
      <c r="N232" s="15" t="s">
        <v>256</v>
      </c>
      <c r="O232" t="s">
        <v>10113</v>
      </c>
    </row>
    <row r="233" spans="1:15" x14ac:dyDescent="0.2">
      <c r="A233">
        <f t="shared" si="0"/>
        <v>2</v>
      </c>
      <c r="B233">
        <v>31</v>
      </c>
      <c r="N233" s="15" t="s">
        <v>208</v>
      </c>
      <c r="O233" t="s">
        <v>10113</v>
      </c>
    </row>
    <row r="234" spans="1:15" x14ac:dyDescent="0.2">
      <c r="A234">
        <f t="shared" si="0"/>
        <v>2</v>
      </c>
      <c r="B234">
        <v>32</v>
      </c>
      <c r="N234" s="15" t="s">
        <v>468</v>
      </c>
      <c r="O234" t="s">
        <v>10113</v>
      </c>
    </row>
    <row r="235" spans="1:15" x14ac:dyDescent="0.2">
      <c r="A235">
        <f t="shared" si="0"/>
        <v>2</v>
      </c>
      <c r="B235">
        <v>33</v>
      </c>
      <c r="N235" s="15"/>
    </row>
    <row r="236" spans="1:15" x14ac:dyDescent="0.2">
      <c r="A236">
        <f t="shared" si="0"/>
        <v>2</v>
      </c>
      <c r="B236">
        <v>34</v>
      </c>
      <c r="F236" s="15"/>
      <c r="G236" s="18"/>
    </row>
    <row r="237" spans="1:15" x14ac:dyDescent="0.2">
      <c r="A237">
        <f t="shared" si="0"/>
        <v>2</v>
      </c>
      <c r="B237">
        <v>35</v>
      </c>
      <c r="F237" s="13"/>
      <c r="G237" s="13"/>
    </row>
    <row r="238" spans="1:15" x14ac:dyDescent="0.2">
      <c r="A238">
        <f t="shared" si="0"/>
        <v>2</v>
      </c>
      <c r="B238">
        <v>36</v>
      </c>
      <c r="F238" s="13"/>
      <c r="G238" s="13"/>
    </row>
    <row r="239" spans="1:15" x14ac:dyDescent="0.2">
      <c r="A239">
        <f t="shared" si="0"/>
        <v>2</v>
      </c>
      <c r="B239">
        <v>37</v>
      </c>
      <c r="F239" s="12"/>
      <c r="G239" s="12"/>
    </row>
    <row r="240" spans="1:15" x14ac:dyDescent="0.2">
      <c r="A240">
        <f t="shared" si="0"/>
        <v>2</v>
      </c>
      <c r="B240">
        <v>38</v>
      </c>
      <c r="F240" s="12"/>
      <c r="G240" s="12"/>
    </row>
    <row r="241" spans="1:7" x14ac:dyDescent="0.2">
      <c r="A241">
        <f t="shared" si="0"/>
        <v>2</v>
      </c>
      <c r="B241">
        <v>39</v>
      </c>
      <c r="F241" s="13"/>
      <c r="G241" s="13"/>
    </row>
    <row r="242" spans="1:7" x14ac:dyDescent="0.2">
      <c r="A242">
        <f t="shared" si="0"/>
        <v>2</v>
      </c>
      <c r="B242">
        <v>40</v>
      </c>
      <c r="F242" s="13"/>
      <c r="G242" s="13"/>
    </row>
    <row r="243" spans="1:7" x14ac:dyDescent="0.2">
      <c r="A243">
        <f t="shared" si="0"/>
        <v>2</v>
      </c>
      <c r="B243">
        <v>41</v>
      </c>
      <c r="F243" s="12"/>
      <c r="G243" s="12"/>
    </row>
    <row r="244" spans="1:7" x14ac:dyDescent="0.2">
      <c r="A244">
        <f t="shared" si="0"/>
        <v>2</v>
      </c>
      <c r="B244">
        <v>42</v>
      </c>
      <c r="F244" s="12"/>
      <c r="G244" s="12"/>
    </row>
    <row r="245" spans="1:7" x14ac:dyDescent="0.2">
      <c r="A245">
        <f t="shared" si="0"/>
        <v>2</v>
      </c>
      <c r="B245">
        <v>43</v>
      </c>
      <c r="F245" s="12"/>
      <c r="G245" s="12"/>
    </row>
    <row r="246" spans="1:7" x14ac:dyDescent="0.2">
      <c r="A246">
        <f t="shared" si="0"/>
        <v>2</v>
      </c>
      <c r="B246">
        <v>44</v>
      </c>
      <c r="F246" s="12"/>
      <c r="G246" s="12"/>
    </row>
    <row r="247" spans="1:7" x14ac:dyDescent="0.2">
      <c r="A247">
        <f t="shared" si="0"/>
        <v>2</v>
      </c>
      <c r="B247">
        <v>45</v>
      </c>
      <c r="F247" s="12"/>
      <c r="G247" s="12"/>
    </row>
    <row r="248" spans="1:7" x14ac:dyDescent="0.2">
      <c r="A248">
        <f t="shared" si="0"/>
        <v>2</v>
      </c>
      <c r="B248">
        <v>46</v>
      </c>
      <c r="F248" s="12"/>
      <c r="G248" s="12"/>
    </row>
    <row r="249" spans="1:7" x14ac:dyDescent="0.2">
      <c r="A249">
        <f t="shared" si="0"/>
        <v>2</v>
      </c>
      <c r="B249">
        <v>47</v>
      </c>
      <c r="F249" s="13"/>
      <c r="G249" s="13"/>
    </row>
    <row r="250" spans="1:7" x14ac:dyDescent="0.2">
      <c r="A250">
        <f t="shared" si="0"/>
        <v>2</v>
      </c>
      <c r="B250">
        <v>48</v>
      </c>
      <c r="F250" s="12"/>
    </row>
    <row r="251" spans="1:7" x14ac:dyDescent="0.2">
      <c r="A251">
        <f t="shared" si="0"/>
        <v>2</v>
      </c>
      <c r="B251">
        <v>49</v>
      </c>
      <c r="F251" s="12"/>
      <c r="G251" s="12"/>
    </row>
    <row r="252" spans="1:7" x14ac:dyDescent="0.2">
      <c r="A252">
        <f t="shared" si="0"/>
        <v>2</v>
      </c>
      <c r="B252">
        <v>50</v>
      </c>
      <c r="F252" s="14"/>
      <c r="G252" s="14"/>
    </row>
    <row r="253" spans="1:7" x14ac:dyDescent="0.2">
      <c r="A253">
        <f t="shared" si="0"/>
        <v>2</v>
      </c>
      <c r="B253">
        <v>51</v>
      </c>
      <c r="F253" s="12"/>
      <c r="G253" s="12"/>
    </row>
    <row r="254" spans="1:7" x14ac:dyDescent="0.2">
      <c r="A254">
        <f t="shared" si="0"/>
        <v>2</v>
      </c>
      <c r="B254">
        <v>52</v>
      </c>
      <c r="F254" s="12"/>
      <c r="G254" s="12"/>
    </row>
    <row r="255" spans="1:7" x14ac:dyDescent="0.2">
      <c r="A255">
        <f t="shared" si="0"/>
        <v>2</v>
      </c>
      <c r="B255">
        <v>53</v>
      </c>
      <c r="F255" s="12"/>
      <c r="G255" s="12"/>
    </row>
    <row r="256" spans="1:7" x14ac:dyDescent="0.2">
      <c r="A256">
        <f t="shared" si="0"/>
        <v>2</v>
      </c>
      <c r="B256">
        <v>54</v>
      </c>
      <c r="F256" s="12"/>
      <c r="G256" s="12"/>
    </row>
    <row r="257" spans="1:7" x14ac:dyDescent="0.2">
      <c r="A257">
        <f t="shared" si="0"/>
        <v>2</v>
      </c>
      <c r="B257">
        <v>55</v>
      </c>
      <c r="F257" s="12"/>
      <c r="G257" s="12"/>
    </row>
    <row r="258" spans="1:7" x14ac:dyDescent="0.2">
      <c r="A258">
        <f t="shared" si="0"/>
        <v>2</v>
      </c>
      <c r="B258">
        <v>56</v>
      </c>
      <c r="F258" s="12"/>
      <c r="G258" s="12"/>
    </row>
    <row r="259" spans="1:7" x14ac:dyDescent="0.2">
      <c r="A259">
        <f t="shared" si="0"/>
        <v>2</v>
      </c>
      <c r="B259">
        <v>57</v>
      </c>
      <c r="F259" s="12"/>
      <c r="G259" s="12"/>
    </row>
    <row r="260" spans="1:7" x14ac:dyDescent="0.2">
      <c r="A260">
        <f t="shared" si="0"/>
        <v>2</v>
      </c>
      <c r="B260">
        <v>58</v>
      </c>
      <c r="F260" s="12"/>
      <c r="G260" s="12"/>
    </row>
    <row r="261" spans="1:7" x14ac:dyDescent="0.2">
      <c r="A261">
        <f t="shared" si="0"/>
        <v>2</v>
      </c>
      <c r="B261">
        <v>59</v>
      </c>
      <c r="F261" s="12"/>
      <c r="G261" s="12"/>
    </row>
    <row r="262" spans="1:7" x14ac:dyDescent="0.2">
      <c r="A262">
        <f t="shared" si="0"/>
        <v>2</v>
      </c>
      <c r="B262">
        <v>60</v>
      </c>
      <c r="F262" s="12"/>
      <c r="G262" s="12"/>
    </row>
    <row r="263" spans="1:7" x14ac:dyDescent="0.2">
      <c r="A263">
        <f t="shared" si="0"/>
        <v>2</v>
      </c>
      <c r="B263">
        <v>61</v>
      </c>
      <c r="F263" s="12"/>
      <c r="G263" s="12"/>
    </row>
    <row r="264" spans="1:7" x14ac:dyDescent="0.2">
      <c r="A264">
        <f t="shared" si="0"/>
        <v>2</v>
      </c>
      <c r="B264">
        <v>62</v>
      </c>
    </row>
    <row r="265" spans="1:7" x14ac:dyDescent="0.2">
      <c r="A265">
        <f t="shared" si="0"/>
        <v>2</v>
      </c>
      <c r="B265">
        <v>63</v>
      </c>
      <c r="F265" s="13"/>
      <c r="G265" s="13"/>
    </row>
    <row r="266" spans="1:7" x14ac:dyDescent="0.2">
      <c r="A266">
        <f t="shared" si="0"/>
        <v>2</v>
      </c>
      <c r="B266">
        <v>64</v>
      </c>
      <c r="F266" s="12"/>
    </row>
    <row r="267" spans="1:7" x14ac:dyDescent="0.2">
      <c r="A267">
        <f t="shared" ref="A267:A330" si="1">A67+1</f>
        <v>2</v>
      </c>
      <c r="B267">
        <v>65</v>
      </c>
      <c r="F267" s="13"/>
      <c r="G267" s="13"/>
    </row>
    <row r="268" spans="1:7" x14ac:dyDescent="0.2">
      <c r="A268">
        <f t="shared" si="1"/>
        <v>2</v>
      </c>
      <c r="B268">
        <v>66</v>
      </c>
      <c r="F268" s="12"/>
      <c r="G268" s="12"/>
    </row>
    <row r="269" spans="1:7" x14ac:dyDescent="0.2">
      <c r="A269">
        <f t="shared" si="1"/>
        <v>2</v>
      </c>
      <c r="B269">
        <v>67</v>
      </c>
      <c r="F269" s="14"/>
      <c r="G269" s="14"/>
    </row>
    <row r="270" spans="1:7" x14ac:dyDescent="0.2">
      <c r="A270">
        <f t="shared" si="1"/>
        <v>2</v>
      </c>
      <c r="B270">
        <v>68</v>
      </c>
      <c r="F270" s="14"/>
      <c r="G270" s="14"/>
    </row>
    <row r="271" spans="1:7" x14ac:dyDescent="0.2">
      <c r="A271">
        <f t="shared" si="1"/>
        <v>2</v>
      </c>
      <c r="B271">
        <v>69</v>
      </c>
      <c r="F271" s="12"/>
      <c r="G271" s="12"/>
    </row>
    <row r="272" spans="1:7" x14ac:dyDescent="0.2">
      <c r="A272">
        <f t="shared" si="1"/>
        <v>2</v>
      </c>
      <c r="B272">
        <v>70</v>
      </c>
      <c r="F272" s="12"/>
      <c r="G272" s="12"/>
    </row>
    <row r="273" spans="1:7" x14ac:dyDescent="0.2">
      <c r="A273">
        <f t="shared" si="1"/>
        <v>2</v>
      </c>
      <c r="B273">
        <v>71</v>
      </c>
      <c r="F273" s="13"/>
      <c r="G273" s="13"/>
    </row>
    <row r="274" spans="1:7" x14ac:dyDescent="0.2">
      <c r="A274">
        <f t="shared" si="1"/>
        <v>2</v>
      </c>
      <c r="B274">
        <v>72</v>
      </c>
      <c r="F274" s="12"/>
      <c r="G274" s="12"/>
    </row>
    <row r="275" spans="1:7" x14ac:dyDescent="0.2">
      <c r="A275">
        <f t="shared" si="1"/>
        <v>2</v>
      </c>
      <c r="B275">
        <v>73</v>
      </c>
      <c r="F275" s="12"/>
      <c r="G275" s="12"/>
    </row>
    <row r="276" spans="1:7" x14ac:dyDescent="0.2">
      <c r="A276">
        <f t="shared" si="1"/>
        <v>2</v>
      </c>
      <c r="B276">
        <v>74</v>
      </c>
      <c r="F276" s="14"/>
      <c r="G276" s="14"/>
    </row>
    <row r="277" spans="1:7" x14ac:dyDescent="0.2">
      <c r="A277">
        <f t="shared" si="1"/>
        <v>2</v>
      </c>
      <c r="B277">
        <v>75</v>
      </c>
      <c r="F277" s="12"/>
      <c r="G277" s="12"/>
    </row>
    <row r="278" spans="1:7" x14ac:dyDescent="0.2">
      <c r="A278">
        <f t="shared" si="1"/>
        <v>2</v>
      </c>
      <c r="B278">
        <v>76</v>
      </c>
      <c r="F278" s="12"/>
      <c r="G278" s="12"/>
    </row>
    <row r="279" spans="1:7" x14ac:dyDescent="0.2">
      <c r="A279">
        <f t="shared" si="1"/>
        <v>2</v>
      </c>
      <c r="B279">
        <v>77</v>
      </c>
      <c r="F279" s="13"/>
      <c r="G279" s="13"/>
    </row>
    <row r="280" spans="1:7" x14ac:dyDescent="0.2">
      <c r="A280">
        <f t="shared" si="1"/>
        <v>2</v>
      </c>
      <c r="B280">
        <v>78</v>
      </c>
      <c r="F280" s="12"/>
      <c r="G280" s="12"/>
    </row>
    <row r="281" spans="1:7" x14ac:dyDescent="0.2">
      <c r="A281">
        <f t="shared" si="1"/>
        <v>2</v>
      </c>
      <c r="B281">
        <v>79</v>
      </c>
      <c r="F281" s="12"/>
      <c r="G281" s="12"/>
    </row>
    <row r="282" spans="1:7" x14ac:dyDescent="0.2">
      <c r="A282">
        <f t="shared" si="1"/>
        <v>2</v>
      </c>
      <c r="B282">
        <v>80</v>
      </c>
      <c r="F282" s="12"/>
      <c r="G282" s="12"/>
    </row>
    <row r="283" spans="1:7" x14ac:dyDescent="0.2">
      <c r="A283">
        <f t="shared" si="1"/>
        <v>2</v>
      </c>
      <c r="B283">
        <v>81</v>
      </c>
      <c r="F283" s="12"/>
      <c r="G283" s="12"/>
    </row>
    <row r="284" spans="1:7" x14ac:dyDescent="0.2">
      <c r="A284">
        <f t="shared" si="1"/>
        <v>2</v>
      </c>
      <c r="B284">
        <v>82</v>
      </c>
      <c r="F284" s="12"/>
      <c r="G284" s="12"/>
    </row>
    <row r="285" spans="1:7" x14ac:dyDescent="0.2">
      <c r="A285">
        <f t="shared" si="1"/>
        <v>2</v>
      </c>
      <c r="B285">
        <v>83</v>
      </c>
      <c r="F285" s="14"/>
      <c r="G285" s="14"/>
    </row>
    <row r="286" spans="1:7" x14ac:dyDescent="0.2">
      <c r="A286">
        <f t="shared" si="1"/>
        <v>2</v>
      </c>
      <c r="B286">
        <v>84</v>
      </c>
      <c r="F286" s="12"/>
      <c r="G286" s="12"/>
    </row>
    <row r="287" spans="1:7" x14ac:dyDescent="0.2">
      <c r="A287">
        <f t="shared" si="1"/>
        <v>2</v>
      </c>
      <c r="B287">
        <v>85</v>
      </c>
      <c r="F287" s="13"/>
      <c r="G287" s="13"/>
    </row>
    <row r="288" spans="1:7" x14ac:dyDescent="0.2">
      <c r="A288">
        <f t="shared" si="1"/>
        <v>2</v>
      </c>
      <c r="B288">
        <v>86</v>
      </c>
      <c r="F288" s="12"/>
      <c r="G288" s="12"/>
    </row>
    <row r="289" spans="1:7" x14ac:dyDescent="0.2">
      <c r="A289">
        <f t="shared" si="1"/>
        <v>2</v>
      </c>
      <c r="B289">
        <v>87</v>
      </c>
      <c r="F289" s="12"/>
      <c r="G289" s="12"/>
    </row>
    <row r="290" spans="1:7" x14ac:dyDescent="0.2">
      <c r="A290">
        <f t="shared" si="1"/>
        <v>2</v>
      </c>
      <c r="B290">
        <v>88</v>
      </c>
      <c r="F290" s="12"/>
      <c r="G290" s="12"/>
    </row>
    <row r="291" spans="1:7" x14ac:dyDescent="0.2">
      <c r="A291">
        <f t="shared" si="1"/>
        <v>2</v>
      </c>
      <c r="B291">
        <v>89</v>
      </c>
    </row>
    <row r="292" spans="1:7" x14ac:dyDescent="0.2">
      <c r="A292">
        <f t="shared" si="1"/>
        <v>2</v>
      </c>
      <c r="B292">
        <v>90</v>
      </c>
    </row>
    <row r="293" spans="1:7" x14ac:dyDescent="0.2">
      <c r="A293">
        <f t="shared" si="1"/>
        <v>2</v>
      </c>
      <c r="B293">
        <v>91</v>
      </c>
    </row>
    <row r="294" spans="1:7" x14ac:dyDescent="0.2">
      <c r="A294">
        <f t="shared" si="1"/>
        <v>2</v>
      </c>
      <c r="B294">
        <v>92</v>
      </c>
    </row>
    <row r="295" spans="1:7" x14ac:dyDescent="0.2">
      <c r="A295">
        <f t="shared" si="1"/>
        <v>2</v>
      </c>
      <c r="B295">
        <v>93</v>
      </c>
    </row>
    <row r="296" spans="1:7" x14ac:dyDescent="0.2">
      <c r="A296">
        <f t="shared" si="1"/>
        <v>2</v>
      </c>
      <c r="B296">
        <v>94</v>
      </c>
    </row>
    <row r="297" spans="1:7" x14ac:dyDescent="0.2">
      <c r="A297">
        <f t="shared" si="1"/>
        <v>2</v>
      </c>
      <c r="B297">
        <v>95</v>
      </c>
    </row>
    <row r="298" spans="1:7" x14ac:dyDescent="0.2">
      <c r="A298">
        <f t="shared" si="1"/>
        <v>2</v>
      </c>
      <c r="B298">
        <v>96</v>
      </c>
    </row>
    <row r="299" spans="1:7" x14ac:dyDescent="0.2">
      <c r="A299">
        <f t="shared" si="1"/>
        <v>2</v>
      </c>
      <c r="B299">
        <v>97</v>
      </c>
    </row>
    <row r="300" spans="1:7" x14ac:dyDescent="0.2">
      <c r="A300">
        <f t="shared" si="1"/>
        <v>2</v>
      </c>
      <c r="B300">
        <v>98</v>
      </c>
    </row>
    <row r="301" spans="1:7" x14ac:dyDescent="0.2">
      <c r="A301">
        <f t="shared" si="1"/>
        <v>2</v>
      </c>
      <c r="B301">
        <v>99</v>
      </c>
    </row>
    <row r="302" spans="1:7" x14ac:dyDescent="0.2">
      <c r="A302">
        <f t="shared" si="1"/>
        <v>2</v>
      </c>
      <c r="B302">
        <v>100</v>
      </c>
      <c r="F302" s="7"/>
      <c r="G302" s="6"/>
    </row>
    <row r="303" spans="1:7" x14ac:dyDescent="0.2">
      <c r="A303">
        <f t="shared" si="1"/>
        <v>2</v>
      </c>
      <c r="B303">
        <v>101</v>
      </c>
      <c r="F303" s="7"/>
      <c r="G303" s="6"/>
    </row>
    <row r="304" spans="1:7" x14ac:dyDescent="0.2">
      <c r="A304">
        <f t="shared" si="1"/>
        <v>2</v>
      </c>
      <c r="B304">
        <v>102</v>
      </c>
    </row>
    <row r="305" spans="1:7" x14ac:dyDescent="0.2">
      <c r="A305">
        <f t="shared" si="1"/>
        <v>2</v>
      </c>
      <c r="B305">
        <v>103</v>
      </c>
    </row>
    <row r="306" spans="1:7" x14ac:dyDescent="0.2">
      <c r="A306">
        <f t="shared" si="1"/>
        <v>2</v>
      </c>
      <c r="B306">
        <v>104</v>
      </c>
    </row>
    <row r="307" spans="1:7" x14ac:dyDescent="0.2">
      <c r="A307">
        <f t="shared" si="1"/>
        <v>2</v>
      </c>
      <c r="B307">
        <v>105</v>
      </c>
      <c r="F307" s="6"/>
      <c r="G307" s="8"/>
    </row>
    <row r="308" spans="1:7" x14ac:dyDescent="0.2">
      <c r="A308">
        <f t="shared" si="1"/>
        <v>2</v>
      </c>
      <c r="B308">
        <v>106</v>
      </c>
      <c r="F308" s="5"/>
      <c r="G308" s="6"/>
    </row>
    <row r="309" spans="1:7" x14ac:dyDescent="0.2">
      <c r="A309">
        <f t="shared" si="1"/>
        <v>2</v>
      </c>
      <c r="B309">
        <v>107</v>
      </c>
    </row>
    <row r="310" spans="1:7" x14ac:dyDescent="0.2">
      <c r="A310">
        <f t="shared" si="1"/>
        <v>2</v>
      </c>
      <c r="B310">
        <v>108</v>
      </c>
    </row>
    <row r="311" spans="1:7" x14ac:dyDescent="0.2">
      <c r="A311">
        <f t="shared" si="1"/>
        <v>2</v>
      </c>
      <c r="B311">
        <v>109</v>
      </c>
      <c r="F311" s="5"/>
      <c r="G311" s="6"/>
    </row>
    <row r="312" spans="1:7" x14ac:dyDescent="0.2">
      <c r="A312">
        <f t="shared" si="1"/>
        <v>2</v>
      </c>
      <c r="B312">
        <v>110</v>
      </c>
    </row>
    <row r="313" spans="1:7" x14ac:dyDescent="0.2">
      <c r="A313">
        <f t="shared" si="1"/>
        <v>2</v>
      </c>
      <c r="B313">
        <v>111</v>
      </c>
    </row>
    <row r="314" spans="1:7" x14ac:dyDescent="0.2">
      <c r="A314">
        <f t="shared" si="1"/>
        <v>2</v>
      </c>
      <c r="B314">
        <v>112</v>
      </c>
    </row>
    <row r="315" spans="1:7" x14ac:dyDescent="0.2">
      <c r="A315">
        <f t="shared" si="1"/>
        <v>2</v>
      </c>
      <c r="B315">
        <v>113</v>
      </c>
    </row>
    <row r="316" spans="1:7" x14ac:dyDescent="0.2">
      <c r="A316">
        <f t="shared" si="1"/>
        <v>2</v>
      </c>
      <c r="B316">
        <v>114</v>
      </c>
    </row>
    <row r="317" spans="1:7" x14ac:dyDescent="0.2">
      <c r="A317">
        <f t="shared" si="1"/>
        <v>2</v>
      </c>
      <c r="B317">
        <v>115</v>
      </c>
    </row>
    <row r="318" spans="1:7" x14ac:dyDescent="0.2">
      <c r="A318">
        <f t="shared" si="1"/>
        <v>2</v>
      </c>
      <c r="B318">
        <v>116</v>
      </c>
      <c r="F318" s="5"/>
      <c r="G318" s="6"/>
    </row>
    <row r="319" spans="1:7" x14ac:dyDescent="0.2">
      <c r="A319">
        <f t="shared" si="1"/>
        <v>2</v>
      </c>
      <c r="B319">
        <v>117</v>
      </c>
    </row>
    <row r="320" spans="1:7" x14ac:dyDescent="0.2">
      <c r="A320">
        <f t="shared" si="1"/>
        <v>2</v>
      </c>
      <c r="B320">
        <v>118</v>
      </c>
    </row>
    <row r="321" spans="1:7" x14ac:dyDescent="0.2">
      <c r="A321">
        <f t="shared" si="1"/>
        <v>2</v>
      </c>
      <c r="B321">
        <v>119</v>
      </c>
    </row>
    <row r="322" spans="1:7" x14ac:dyDescent="0.2">
      <c r="A322">
        <f t="shared" si="1"/>
        <v>2</v>
      </c>
      <c r="B322">
        <v>120</v>
      </c>
      <c r="F322" s="9"/>
    </row>
    <row r="323" spans="1:7" x14ac:dyDescent="0.2">
      <c r="A323">
        <f t="shared" si="1"/>
        <v>2</v>
      </c>
      <c r="B323">
        <v>121</v>
      </c>
    </row>
    <row r="324" spans="1:7" x14ac:dyDescent="0.2">
      <c r="A324">
        <f t="shared" si="1"/>
        <v>2</v>
      </c>
      <c r="B324">
        <v>122</v>
      </c>
    </row>
    <row r="325" spans="1:7" x14ac:dyDescent="0.2">
      <c r="A325">
        <f t="shared" si="1"/>
        <v>2</v>
      </c>
      <c r="B325">
        <v>123</v>
      </c>
    </row>
    <row r="326" spans="1:7" x14ac:dyDescent="0.2">
      <c r="A326">
        <f t="shared" si="1"/>
        <v>2</v>
      </c>
      <c r="B326">
        <v>124</v>
      </c>
      <c r="F326" s="9"/>
    </row>
    <row r="327" spans="1:7" x14ac:dyDescent="0.2">
      <c r="A327">
        <f t="shared" si="1"/>
        <v>2</v>
      </c>
      <c r="B327">
        <v>125</v>
      </c>
      <c r="F327" s="9"/>
    </row>
    <row r="328" spans="1:7" x14ac:dyDescent="0.2">
      <c r="A328">
        <f t="shared" si="1"/>
        <v>2</v>
      </c>
      <c r="B328">
        <v>126</v>
      </c>
      <c r="F328" s="9"/>
    </row>
    <row r="329" spans="1:7" x14ac:dyDescent="0.2">
      <c r="A329">
        <f t="shared" si="1"/>
        <v>2</v>
      </c>
      <c r="B329">
        <v>127</v>
      </c>
    </row>
    <row r="330" spans="1:7" x14ac:dyDescent="0.2">
      <c r="A330">
        <f t="shared" si="1"/>
        <v>2</v>
      </c>
      <c r="B330">
        <v>128</v>
      </c>
    </row>
    <row r="331" spans="1:7" x14ac:dyDescent="0.2">
      <c r="A331">
        <f t="shared" ref="A331:A394" si="2">A131+1</f>
        <v>2</v>
      </c>
      <c r="B331">
        <v>129</v>
      </c>
    </row>
    <row r="332" spans="1:7" x14ac:dyDescent="0.2">
      <c r="A332">
        <f t="shared" si="2"/>
        <v>2</v>
      </c>
      <c r="B332">
        <v>130</v>
      </c>
      <c r="F332" s="10"/>
      <c r="G332" s="6"/>
    </row>
    <row r="333" spans="1:7" x14ac:dyDescent="0.2">
      <c r="A333">
        <f t="shared" si="2"/>
        <v>2</v>
      </c>
      <c r="B333">
        <v>131</v>
      </c>
      <c r="F333" s="9"/>
    </row>
    <row r="334" spans="1:7" x14ac:dyDescent="0.2">
      <c r="A334">
        <f t="shared" si="2"/>
        <v>2</v>
      </c>
      <c r="B334">
        <v>132</v>
      </c>
      <c r="F334" s="4"/>
      <c r="G334" s="4"/>
    </row>
    <row r="335" spans="1:7" x14ac:dyDescent="0.2">
      <c r="A335">
        <f t="shared" si="2"/>
        <v>2</v>
      </c>
      <c r="B335">
        <v>133</v>
      </c>
    </row>
    <row r="336" spans="1:7" x14ac:dyDescent="0.2">
      <c r="A336">
        <f t="shared" si="2"/>
        <v>2</v>
      </c>
      <c r="B336">
        <v>134</v>
      </c>
    </row>
    <row r="337" spans="1:7" x14ac:dyDescent="0.2">
      <c r="A337">
        <f t="shared" si="2"/>
        <v>2</v>
      </c>
      <c r="B337">
        <v>135</v>
      </c>
      <c r="F337" s="9"/>
    </row>
    <row r="338" spans="1:7" x14ac:dyDescent="0.2">
      <c r="A338">
        <f t="shared" si="2"/>
        <v>2</v>
      </c>
      <c r="B338">
        <v>136</v>
      </c>
    </row>
    <row r="339" spans="1:7" x14ac:dyDescent="0.2">
      <c r="A339">
        <f t="shared" si="2"/>
        <v>2</v>
      </c>
      <c r="B339">
        <v>137</v>
      </c>
    </row>
    <row r="340" spans="1:7" x14ac:dyDescent="0.2">
      <c r="A340">
        <f t="shared" si="2"/>
        <v>2</v>
      </c>
      <c r="B340">
        <v>138</v>
      </c>
    </row>
    <row r="341" spans="1:7" x14ac:dyDescent="0.2">
      <c r="A341">
        <f t="shared" si="2"/>
        <v>2</v>
      </c>
      <c r="B341">
        <v>139</v>
      </c>
    </row>
    <row r="342" spans="1:7" x14ac:dyDescent="0.2">
      <c r="A342">
        <f t="shared" si="2"/>
        <v>2</v>
      </c>
      <c r="B342">
        <v>140</v>
      </c>
    </row>
    <row r="343" spans="1:7" x14ac:dyDescent="0.2">
      <c r="A343">
        <f t="shared" si="2"/>
        <v>2</v>
      </c>
      <c r="B343">
        <v>141</v>
      </c>
    </row>
    <row r="344" spans="1:7" x14ac:dyDescent="0.2">
      <c r="A344">
        <f t="shared" si="2"/>
        <v>2</v>
      </c>
      <c r="B344">
        <v>142</v>
      </c>
    </row>
    <row r="345" spans="1:7" x14ac:dyDescent="0.2">
      <c r="A345">
        <f t="shared" si="2"/>
        <v>2</v>
      </c>
      <c r="B345">
        <v>143</v>
      </c>
      <c r="F345" s="6"/>
      <c r="G345" s="6"/>
    </row>
    <row r="346" spans="1:7" x14ac:dyDescent="0.2">
      <c r="A346">
        <f t="shared" si="2"/>
        <v>2</v>
      </c>
      <c r="B346">
        <v>144</v>
      </c>
      <c r="F346" s="9"/>
    </row>
    <row r="347" spans="1:7" x14ac:dyDescent="0.2">
      <c r="A347">
        <f t="shared" si="2"/>
        <v>2</v>
      </c>
      <c r="B347">
        <v>145</v>
      </c>
    </row>
    <row r="348" spans="1:7" x14ac:dyDescent="0.2">
      <c r="A348">
        <f t="shared" si="2"/>
        <v>2</v>
      </c>
      <c r="B348">
        <v>146</v>
      </c>
    </row>
    <row r="349" spans="1:7" x14ac:dyDescent="0.2">
      <c r="A349">
        <f t="shared" si="2"/>
        <v>2</v>
      </c>
      <c r="B349">
        <v>147</v>
      </c>
    </row>
    <row r="350" spans="1:7" x14ac:dyDescent="0.2">
      <c r="A350">
        <f t="shared" si="2"/>
        <v>2</v>
      </c>
      <c r="B350">
        <v>148</v>
      </c>
    </row>
    <row r="351" spans="1:7" x14ac:dyDescent="0.2">
      <c r="A351">
        <f t="shared" si="2"/>
        <v>2</v>
      </c>
      <c r="B351">
        <v>149</v>
      </c>
    </row>
    <row r="352" spans="1:7" x14ac:dyDescent="0.2">
      <c r="A352">
        <f t="shared" si="2"/>
        <v>2</v>
      </c>
      <c r="B352">
        <v>150</v>
      </c>
    </row>
    <row r="353" spans="1:7" x14ac:dyDescent="0.2">
      <c r="A353">
        <f t="shared" si="2"/>
        <v>2</v>
      </c>
      <c r="B353">
        <v>151</v>
      </c>
    </row>
    <row r="354" spans="1:7" x14ac:dyDescent="0.2">
      <c r="A354">
        <f t="shared" si="2"/>
        <v>2</v>
      </c>
      <c r="B354">
        <v>152</v>
      </c>
      <c r="F354" s="10"/>
      <c r="G354" s="6"/>
    </row>
    <row r="355" spans="1:7" x14ac:dyDescent="0.2">
      <c r="A355">
        <f t="shared" si="2"/>
        <v>2</v>
      </c>
      <c r="B355">
        <v>153</v>
      </c>
    </row>
    <row r="356" spans="1:7" x14ac:dyDescent="0.2">
      <c r="A356">
        <f t="shared" si="2"/>
        <v>2</v>
      </c>
      <c r="B356">
        <v>154</v>
      </c>
    </row>
    <row r="357" spans="1:7" x14ac:dyDescent="0.2">
      <c r="A357">
        <f t="shared" si="2"/>
        <v>2</v>
      </c>
      <c r="B357">
        <v>155</v>
      </c>
    </row>
    <row r="358" spans="1:7" x14ac:dyDescent="0.2">
      <c r="A358">
        <f t="shared" si="2"/>
        <v>2</v>
      </c>
      <c r="B358">
        <v>156</v>
      </c>
    </row>
    <row r="359" spans="1:7" x14ac:dyDescent="0.2">
      <c r="A359">
        <f t="shared" si="2"/>
        <v>2</v>
      </c>
      <c r="B359">
        <v>157</v>
      </c>
    </row>
    <row r="360" spans="1:7" x14ac:dyDescent="0.2">
      <c r="A360">
        <f t="shared" si="2"/>
        <v>2</v>
      </c>
      <c r="B360">
        <v>158</v>
      </c>
    </row>
    <row r="361" spans="1:7" x14ac:dyDescent="0.2">
      <c r="A361">
        <f t="shared" si="2"/>
        <v>2</v>
      </c>
      <c r="B361">
        <v>159</v>
      </c>
    </row>
    <row r="362" spans="1:7" x14ac:dyDescent="0.2">
      <c r="A362">
        <f t="shared" si="2"/>
        <v>2</v>
      </c>
      <c r="B362">
        <v>160</v>
      </c>
    </row>
    <row r="363" spans="1:7" x14ac:dyDescent="0.2">
      <c r="A363">
        <f t="shared" si="2"/>
        <v>2</v>
      </c>
      <c r="B363">
        <v>161</v>
      </c>
    </row>
    <row r="364" spans="1:7" x14ac:dyDescent="0.2">
      <c r="A364">
        <f t="shared" si="2"/>
        <v>2</v>
      </c>
      <c r="B364">
        <v>162</v>
      </c>
    </row>
    <row r="365" spans="1:7" x14ac:dyDescent="0.2">
      <c r="A365">
        <f t="shared" si="2"/>
        <v>2</v>
      </c>
      <c r="B365">
        <v>163</v>
      </c>
    </row>
    <row r="366" spans="1:7" x14ac:dyDescent="0.2">
      <c r="A366">
        <f t="shared" si="2"/>
        <v>2</v>
      </c>
      <c r="B366">
        <v>164</v>
      </c>
    </row>
    <row r="367" spans="1:7" x14ac:dyDescent="0.2">
      <c r="A367">
        <f t="shared" si="2"/>
        <v>2</v>
      </c>
      <c r="B367">
        <v>165</v>
      </c>
    </row>
    <row r="368" spans="1:7" x14ac:dyDescent="0.2">
      <c r="A368">
        <f t="shared" si="2"/>
        <v>2</v>
      </c>
      <c r="B368">
        <v>166</v>
      </c>
    </row>
    <row r="369" spans="1:2" x14ac:dyDescent="0.2">
      <c r="A369">
        <f t="shared" si="2"/>
        <v>2</v>
      </c>
      <c r="B369">
        <v>167</v>
      </c>
    </row>
    <row r="370" spans="1:2" x14ac:dyDescent="0.2">
      <c r="A370">
        <f t="shared" si="2"/>
        <v>2</v>
      </c>
      <c r="B370">
        <v>168</v>
      </c>
    </row>
    <row r="371" spans="1:2" x14ac:dyDescent="0.2">
      <c r="A371">
        <f t="shared" si="2"/>
        <v>2</v>
      </c>
      <c r="B371">
        <v>169</v>
      </c>
    </row>
    <row r="372" spans="1:2" x14ac:dyDescent="0.2">
      <c r="A372">
        <f t="shared" si="2"/>
        <v>2</v>
      </c>
      <c r="B372">
        <v>170</v>
      </c>
    </row>
    <row r="373" spans="1:2" x14ac:dyDescent="0.2">
      <c r="A373">
        <f t="shared" si="2"/>
        <v>2</v>
      </c>
      <c r="B373">
        <v>171</v>
      </c>
    </row>
    <row r="374" spans="1:2" x14ac:dyDescent="0.2">
      <c r="A374">
        <f t="shared" si="2"/>
        <v>2</v>
      </c>
      <c r="B374">
        <v>172</v>
      </c>
    </row>
    <row r="375" spans="1:2" x14ac:dyDescent="0.2">
      <c r="A375">
        <f t="shared" si="2"/>
        <v>2</v>
      </c>
      <c r="B375">
        <v>173</v>
      </c>
    </row>
    <row r="376" spans="1:2" x14ac:dyDescent="0.2">
      <c r="A376">
        <f t="shared" si="2"/>
        <v>2</v>
      </c>
      <c r="B376">
        <v>174</v>
      </c>
    </row>
    <row r="377" spans="1:2" x14ac:dyDescent="0.2">
      <c r="A377">
        <f t="shared" si="2"/>
        <v>2</v>
      </c>
      <c r="B377">
        <v>175</v>
      </c>
    </row>
    <row r="378" spans="1:2" x14ac:dyDescent="0.2">
      <c r="A378">
        <f t="shared" si="2"/>
        <v>2</v>
      </c>
      <c r="B378">
        <v>176</v>
      </c>
    </row>
    <row r="379" spans="1:2" x14ac:dyDescent="0.2">
      <c r="A379">
        <f t="shared" si="2"/>
        <v>2</v>
      </c>
      <c r="B379">
        <v>177</v>
      </c>
    </row>
    <row r="380" spans="1:2" x14ac:dyDescent="0.2">
      <c r="A380">
        <f t="shared" si="2"/>
        <v>2</v>
      </c>
      <c r="B380">
        <v>178</v>
      </c>
    </row>
    <row r="381" spans="1:2" x14ac:dyDescent="0.2">
      <c r="A381">
        <f t="shared" si="2"/>
        <v>2</v>
      </c>
      <c r="B381">
        <v>179</v>
      </c>
    </row>
    <row r="382" spans="1:2" x14ac:dyDescent="0.2">
      <c r="A382">
        <f t="shared" si="2"/>
        <v>2</v>
      </c>
      <c r="B382">
        <v>180</v>
      </c>
    </row>
    <row r="383" spans="1:2" x14ac:dyDescent="0.2">
      <c r="A383">
        <f t="shared" si="2"/>
        <v>2</v>
      </c>
      <c r="B383">
        <v>181</v>
      </c>
    </row>
    <row r="384" spans="1:2" x14ac:dyDescent="0.2">
      <c r="A384">
        <f t="shared" si="2"/>
        <v>2</v>
      </c>
      <c r="B384">
        <v>182</v>
      </c>
    </row>
    <row r="385" spans="1:2" x14ac:dyDescent="0.2">
      <c r="A385">
        <f t="shared" si="2"/>
        <v>2</v>
      </c>
      <c r="B385">
        <v>183</v>
      </c>
    </row>
    <row r="386" spans="1:2" x14ac:dyDescent="0.2">
      <c r="A386">
        <f t="shared" si="2"/>
        <v>2</v>
      </c>
      <c r="B386">
        <v>184</v>
      </c>
    </row>
    <row r="387" spans="1:2" x14ac:dyDescent="0.2">
      <c r="A387">
        <f t="shared" si="2"/>
        <v>2</v>
      </c>
      <c r="B387">
        <v>185</v>
      </c>
    </row>
    <row r="388" spans="1:2" x14ac:dyDescent="0.2">
      <c r="A388">
        <f t="shared" si="2"/>
        <v>2</v>
      </c>
      <c r="B388">
        <v>186</v>
      </c>
    </row>
    <row r="389" spans="1:2" x14ac:dyDescent="0.2">
      <c r="A389">
        <f t="shared" si="2"/>
        <v>2</v>
      </c>
      <c r="B389">
        <v>187</v>
      </c>
    </row>
    <row r="390" spans="1:2" x14ac:dyDescent="0.2">
      <c r="A390">
        <f t="shared" si="2"/>
        <v>2</v>
      </c>
      <c r="B390">
        <v>188</v>
      </c>
    </row>
    <row r="391" spans="1:2" x14ac:dyDescent="0.2">
      <c r="A391">
        <f t="shared" si="2"/>
        <v>2</v>
      </c>
      <c r="B391">
        <v>189</v>
      </c>
    </row>
    <row r="392" spans="1:2" x14ac:dyDescent="0.2">
      <c r="A392">
        <f t="shared" si="2"/>
        <v>2</v>
      </c>
      <c r="B392">
        <v>190</v>
      </c>
    </row>
    <row r="393" spans="1:2" x14ac:dyDescent="0.2">
      <c r="A393">
        <f t="shared" si="2"/>
        <v>2</v>
      </c>
      <c r="B393">
        <v>191</v>
      </c>
    </row>
    <row r="394" spans="1:2" x14ac:dyDescent="0.2">
      <c r="A394">
        <f t="shared" si="2"/>
        <v>2</v>
      </c>
      <c r="B394">
        <v>192</v>
      </c>
    </row>
    <row r="395" spans="1:2" x14ac:dyDescent="0.2">
      <c r="A395">
        <f t="shared" ref="A395:A458" si="3">A195+1</f>
        <v>2</v>
      </c>
      <c r="B395">
        <v>193</v>
      </c>
    </row>
    <row r="396" spans="1:2" x14ac:dyDescent="0.2">
      <c r="A396">
        <f t="shared" si="3"/>
        <v>2</v>
      </c>
      <c r="B396">
        <v>194</v>
      </c>
    </row>
    <row r="397" spans="1:2" x14ac:dyDescent="0.2">
      <c r="A397">
        <f t="shared" si="3"/>
        <v>2</v>
      </c>
      <c r="B397">
        <v>195</v>
      </c>
    </row>
    <row r="398" spans="1:2" x14ac:dyDescent="0.2">
      <c r="A398">
        <f t="shared" si="3"/>
        <v>2</v>
      </c>
      <c r="B398">
        <v>196</v>
      </c>
    </row>
    <row r="399" spans="1:2" x14ac:dyDescent="0.2">
      <c r="A399">
        <f t="shared" si="3"/>
        <v>2</v>
      </c>
      <c r="B399">
        <v>197</v>
      </c>
    </row>
    <row r="400" spans="1:2" x14ac:dyDescent="0.2">
      <c r="A400">
        <f t="shared" si="3"/>
        <v>2</v>
      </c>
      <c r="B400">
        <v>198</v>
      </c>
    </row>
    <row r="401" spans="1:2" x14ac:dyDescent="0.2">
      <c r="A401">
        <f t="shared" si="3"/>
        <v>2</v>
      </c>
      <c r="B401">
        <v>199</v>
      </c>
    </row>
    <row r="402" spans="1:2" x14ac:dyDescent="0.2">
      <c r="A402">
        <f t="shared" si="3"/>
        <v>2</v>
      </c>
      <c r="B402">
        <v>200</v>
      </c>
    </row>
    <row r="403" spans="1:2" x14ac:dyDescent="0.2">
      <c r="A403">
        <f t="shared" si="3"/>
        <v>3</v>
      </c>
      <c r="B403">
        <v>1</v>
      </c>
    </row>
    <row r="404" spans="1:2" x14ac:dyDescent="0.2">
      <c r="A404">
        <f t="shared" si="3"/>
        <v>3</v>
      </c>
      <c r="B404">
        <v>2</v>
      </c>
    </row>
    <row r="405" spans="1:2" x14ac:dyDescent="0.2">
      <c r="A405">
        <f t="shared" si="3"/>
        <v>3</v>
      </c>
      <c r="B405">
        <v>3</v>
      </c>
    </row>
    <row r="406" spans="1:2" x14ac:dyDescent="0.2">
      <c r="A406">
        <f t="shared" si="3"/>
        <v>3</v>
      </c>
      <c r="B406">
        <v>4</v>
      </c>
    </row>
    <row r="407" spans="1:2" x14ac:dyDescent="0.2">
      <c r="A407">
        <f t="shared" si="3"/>
        <v>3</v>
      </c>
      <c r="B407">
        <v>5</v>
      </c>
    </row>
    <row r="408" spans="1:2" x14ac:dyDescent="0.2">
      <c r="A408">
        <f t="shared" si="3"/>
        <v>3</v>
      </c>
      <c r="B408">
        <v>6</v>
      </c>
    </row>
    <row r="409" spans="1:2" x14ac:dyDescent="0.2">
      <c r="A409">
        <f t="shared" si="3"/>
        <v>3</v>
      </c>
      <c r="B409">
        <v>7</v>
      </c>
    </row>
    <row r="410" spans="1:2" x14ac:dyDescent="0.2">
      <c r="A410">
        <f t="shared" si="3"/>
        <v>3</v>
      </c>
      <c r="B410">
        <v>8</v>
      </c>
    </row>
    <row r="411" spans="1:2" x14ac:dyDescent="0.2">
      <c r="A411">
        <f t="shared" si="3"/>
        <v>3</v>
      </c>
      <c r="B411">
        <v>9</v>
      </c>
    </row>
    <row r="412" spans="1:2" x14ac:dyDescent="0.2">
      <c r="A412">
        <f t="shared" si="3"/>
        <v>3</v>
      </c>
      <c r="B412">
        <v>10</v>
      </c>
    </row>
    <row r="413" spans="1:2" x14ac:dyDescent="0.2">
      <c r="A413">
        <f t="shared" si="3"/>
        <v>3</v>
      </c>
      <c r="B413">
        <v>11</v>
      </c>
    </row>
    <row r="414" spans="1:2" x14ac:dyDescent="0.2">
      <c r="A414">
        <f t="shared" si="3"/>
        <v>3</v>
      </c>
      <c r="B414">
        <v>12</v>
      </c>
    </row>
    <row r="415" spans="1:2" x14ac:dyDescent="0.2">
      <c r="A415">
        <f t="shared" si="3"/>
        <v>3</v>
      </c>
      <c r="B415">
        <v>13</v>
      </c>
    </row>
    <row r="416" spans="1:2" x14ac:dyDescent="0.2">
      <c r="A416">
        <f t="shared" si="3"/>
        <v>3</v>
      </c>
      <c r="B416">
        <v>14</v>
      </c>
    </row>
    <row r="417" spans="1:2" x14ac:dyDescent="0.2">
      <c r="A417">
        <f t="shared" si="3"/>
        <v>3</v>
      </c>
      <c r="B417">
        <v>15</v>
      </c>
    </row>
    <row r="418" spans="1:2" x14ac:dyDescent="0.2">
      <c r="A418">
        <f t="shared" si="3"/>
        <v>3</v>
      </c>
      <c r="B418">
        <v>16</v>
      </c>
    </row>
    <row r="419" spans="1:2" x14ac:dyDescent="0.2">
      <c r="A419">
        <f t="shared" si="3"/>
        <v>3</v>
      </c>
      <c r="B419">
        <v>17</v>
      </c>
    </row>
    <row r="420" spans="1:2" x14ac:dyDescent="0.2">
      <c r="A420">
        <f t="shared" si="3"/>
        <v>3</v>
      </c>
      <c r="B420">
        <v>18</v>
      </c>
    </row>
    <row r="421" spans="1:2" x14ac:dyDescent="0.2">
      <c r="A421">
        <f t="shared" si="3"/>
        <v>3</v>
      </c>
      <c r="B421">
        <v>19</v>
      </c>
    </row>
    <row r="422" spans="1:2" x14ac:dyDescent="0.2">
      <c r="A422">
        <f t="shared" si="3"/>
        <v>3</v>
      </c>
      <c r="B422">
        <v>20</v>
      </c>
    </row>
    <row r="423" spans="1:2" x14ac:dyDescent="0.2">
      <c r="A423">
        <f t="shared" si="3"/>
        <v>3</v>
      </c>
      <c r="B423">
        <v>21</v>
      </c>
    </row>
    <row r="424" spans="1:2" x14ac:dyDescent="0.2">
      <c r="A424">
        <f t="shared" si="3"/>
        <v>3</v>
      </c>
      <c r="B424">
        <v>22</v>
      </c>
    </row>
    <row r="425" spans="1:2" x14ac:dyDescent="0.2">
      <c r="A425">
        <f t="shared" si="3"/>
        <v>3</v>
      </c>
      <c r="B425">
        <v>23</v>
      </c>
    </row>
    <row r="426" spans="1:2" x14ac:dyDescent="0.2">
      <c r="A426">
        <f t="shared" si="3"/>
        <v>3</v>
      </c>
      <c r="B426">
        <v>24</v>
      </c>
    </row>
    <row r="427" spans="1:2" x14ac:dyDescent="0.2">
      <c r="A427">
        <f t="shared" si="3"/>
        <v>3</v>
      </c>
      <c r="B427">
        <v>25</v>
      </c>
    </row>
    <row r="428" spans="1:2" x14ac:dyDescent="0.2">
      <c r="A428">
        <f t="shared" si="3"/>
        <v>3</v>
      </c>
      <c r="B428">
        <v>26</v>
      </c>
    </row>
    <row r="429" spans="1:2" x14ac:dyDescent="0.2">
      <c r="A429">
        <f t="shared" si="3"/>
        <v>3</v>
      </c>
      <c r="B429">
        <v>27</v>
      </c>
    </row>
    <row r="430" spans="1:2" x14ac:dyDescent="0.2">
      <c r="A430">
        <f t="shared" si="3"/>
        <v>3</v>
      </c>
      <c r="B430">
        <v>28</v>
      </c>
    </row>
    <row r="431" spans="1:2" x14ac:dyDescent="0.2">
      <c r="A431">
        <f t="shared" si="3"/>
        <v>3</v>
      </c>
      <c r="B431">
        <v>29</v>
      </c>
    </row>
    <row r="432" spans="1:2" x14ac:dyDescent="0.2">
      <c r="A432">
        <f t="shared" si="3"/>
        <v>3</v>
      </c>
      <c r="B432">
        <v>30</v>
      </c>
    </row>
    <row r="433" spans="1:2" x14ac:dyDescent="0.2">
      <c r="A433">
        <f t="shared" si="3"/>
        <v>3</v>
      </c>
      <c r="B433">
        <v>31</v>
      </c>
    </row>
    <row r="434" spans="1:2" x14ac:dyDescent="0.2">
      <c r="A434">
        <f t="shared" si="3"/>
        <v>3</v>
      </c>
      <c r="B434">
        <v>32</v>
      </c>
    </row>
    <row r="435" spans="1:2" x14ac:dyDescent="0.2">
      <c r="A435">
        <f t="shared" si="3"/>
        <v>3</v>
      </c>
      <c r="B435">
        <v>33</v>
      </c>
    </row>
    <row r="436" spans="1:2" x14ac:dyDescent="0.2">
      <c r="A436">
        <f t="shared" si="3"/>
        <v>3</v>
      </c>
      <c r="B436">
        <v>34</v>
      </c>
    </row>
    <row r="437" spans="1:2" x14ac:dyDescent="0.2">
      <c r="A437">
        <f t="shared" si="3"/>
        <v>3</v>
      </c>
      <c r="B437">
        <v>35</v>
      </c>
    </row>
    <row r="438" spans="1:2" x14ac:dyDescent="0.2">
      <c r="A438">
        <f t="shared" si="3"/>
        <v>3</v>
      </c>
      <c r="B438">
        <v>36</v>
      </c>
    </row>
    <row r="439" spans="1:2" x14ac:dyDescent="0.2">
      <c r="A439">
        <f t="shared" si="3"/>
        <v>3</v>
      </c>
      <c r="B439">
        <v>37</v>
      </c>
    </row>
    <row r="440" spans="1:2" x14ac:dyDescent="0.2">
      <c r="A440">
        <f t="shared" si="3"/>
        <v>3</v>
      </c>
      <c r="B440">
        <v>38</v>
      </c>
    </row>
    <row r="441" spans="1:2" x14ac:dyDescent="0.2">
      <c r="A441">
        <f t="shared" si="3"/>
        <v>3</v>
      </c>
      <c r="B441">
        <v>39</v>
      </c>
    </row>
    <row r="442" spans="1:2" x14ac:dyDescent="0.2">
      <c r="A442">
        <f t="shared" si="3"/>
        <v>3</v>
      </c>
      <c r="B442">
        <v>40</v>
      </c>
    </row>
    <row r="443" spans="1:2" x14ac:dyDescent="0.2">
      <c r="A443">
        <f t="shared" si="3"/>
        <v>3</v>
      </c>
      <c r="B443">
        <v>41</v>
      </c>
    </row>
    <row r="444" spans="1:2" x14ac:dyDescent="0.2">
      <c r="A444">
        <f t="shared" si="3"/>
        <v>3</v>
      </c>
      <c r="B444">
        <v>42</v>
      </c>
    </row>
    <row r="445" spans="1:2" x14ac:dyDescent="0.2">
      <c r="A445">
        <f t="shared" si="3"/>
        <v>3</v>
      </c>
      <c r="B445">
        <v>43</v>
      </c>
    </row>
    <row r="446" spans="1:2" x14ac:dyDescent="0.2">
      <c r="A446">
        <f t="shared" si="3"/>
        <v>3</v>
      </c>
      <c r="B446">
        <v>44</v>
      </c>
    </row>
    <row r="447" spans="1:2" x14ac:dyDescent="0.2">
      <c r="A447">
        <f t="shared" si="3"/>
        <v>3</v>
      </c>
      <c r="B447">
        <v>45</v>
      </c>
    </row>
    <row r="448" spans="1:2" x14ac:dyDescent="0.2">
      <c r="A448">
        <f t="shared" si="3"/>
        <v>3</v>
      </c>
      <c r="B448">
        <v>46</v>
      </c>
    </row>
    <row r="449" spans="1:2" x14ac:dyDescent="0.2">
      <c r="A449">
        <f t="shared" si="3"/>
        <v>3</v>
      </c>
      <c r="B449">
        <v>47</v>
      </c>
    </row>
    <row r="450" spans="1:2" x14ac:dyDescent="0.2">
      <c r="A450">
        <f t="shared" si="3"/>
        <v>3</v>
      </c>
      <c r="B450">
        <v>48</v>
      </c>
    </row>
    <row r="451" spans="1:2" x14ac:dyDescent="0.2">
      <c r="A451">
        <f t="shared" si="3"/>
        <v>3</v>
      </c>
      <c r="B451">
        <v>49</v>
      </c>
    </row>
    <row r="452" spans="1:2" x14ac:dyDescent="0.2">
      <c r="A452">
        <f t="shared" si="3"/>
        <v>3</v>
      </c>
      <c r="B452">
        <v>50</v>
      </c>
    </row>
    <row r="453" spans="1:2" x14ac:dyDescent="0.2">
      <c r="A453">
        <f t="shared" si="3"/>
        <v>3</v>
      </c>
      <c r="B453">
        <v>51</v>
      </c>
    </row>
    <row r="454" spans="1:2" x14ac:dyDescent="0.2">
      <c r="A454">
        <f t="shared" si="3"/>
        <v>3</v>
      </c>
      <c r="B454">
        <v>52</v>
      </c>
    </row>
    <row r="455" spans="1:2" x14ac:dyDescent="0.2">
      <c r="A455">
        <f t="shared" si="3"/>
        <v>3</v>
      </c>
      <c r="B455">
        <v>53</v>
      </c>
    </row>
    <row r="456" spans="1:2" x14ac:dyDescent="0.2">
      <c r="A456">
        <f t="shared" si="3"/>
        <v>3</v>
      </c>
      <c r="B456">
        <v>54</v>
      </c>
    </row>
    <row r="457" spans="1:2" x14ac:dyDescent="0.2">
      <c r="A457">
        <f t="shared" si="3"/>
        <v>3</v>
      </c>
      <c r="B457">
        <v>55</v>
      </c>
    </row>
    <row r="458" spans="1:2" x14ac:dyDescent="0.2">
      <c r="A458">
        <f t="shared" si="3"/>
        <v>3</v>
      </c>
      <c r="B458">
        <v>56</v>
      </c>
    </row>
    <row r="459" spans="1:2" x14ac:dyDescent="0.2">
      <c r="A459">
        <f t="shared" ref="A459:A522" si="4">A259+1</f>
        <v>3</v>
      </c>
      <c r="B459">
        <v>57</v>
      </c>
    </row>
    <row r="460" spans="1:2" x14ac:dyDescent="0.2">
      <c r="A460">
        <f t="shared" si="4"/>
        <v>3</v>
      </c>
      <c r="B460">
        <v>58</v>
      </c>
    </row>
    <row r="461" spans="1:2" x14ac:dyDescent="0.2">
      <c r="A461">
        <f t="shared" si="4"/>
        <v>3</v>
      </c>
      <c r="B461">
        <v>59</v>
      </c>
    </row>
    <row r="462" spans="1:2" x14ac:dyDescent="0.2">
      <c r="A462">
        <f t="shared" si="4"/>
        <v>3</v>
      </c>
      <c r="B462">
        <v>60</v>
      </c>
    </row>
    <row r="463" spans="1:2" x14ac:dyDescent="0.2">
      <c r="A463">
        <f t="shared" si="4"/>
        <v>3</v>
      </c>
      <c r="B463">
        <v>61</v>
      </c>
    </row>
    <row r="464" spans="1:2" x14ac:dyDescent="0.2">
      <c r="A464">
        <f t="shared" si="4"/>
        <v>3</v>
      </c>
      <c r="B464">
        <v>62</v>
      </c>
    </row>
    <row r="465" spans="1:2" x14ac:dyDescent="0.2">
      <c r="A465">
        <f t="shared" si="4"/>
        <v>3</v>
      </c>
      <c r="B465">
        <v>63</v>
      </c>
    </row>
    <row r="466" spans="1:2" x14ac:dyDescent="0.2">
      <c r="A466">
        <f t="shared" si="4"/>
        <v>3</v>
      </c>
      <c r="B466">
        <v>64</v>
      </c>
    </row>
    <row r="467" spans="1:2" x14ac:dyDescent="0.2">
      <c r="A467">
        <f t="shared" si="4"/>
        <v>3</v>
      </c>
      <c r="B467">
        <v>65</v>
      </c>
    </row>
    <row r="468" spans="1:2" x14ac:dyDescent="0.2">
      <c r="A468">
        <f t="shared" si="4"/>
        <v>3</v>
      </c>
      <c r="B468">
        <v>66</v>
      </c>
    </row>
    <row r="469" spans="1:2" x14ac:dyDescent="0.2">
      <c r="A469">
        <f t="shared" si="4"/>
        <v>3</v>
      </c>
      <c r="B469">
        <v>67</v>
      </c>
    </row>
    <row r="470" spans="1:2" x14ac:dyDescent="0.2">
      <c r="A470">
        <f t="shared" si="4"/>
        <v>3</v>
      </c>
      <c r="B470">
        <v>68</v>
      </c>
    </row>
    <row r="471" spans="1:2" x14ac:dyDescent="0.2">
      <c r="A471">
        <f t="shared" si="4"/>
        <v>3</v>
      </c>
      <c r="B471">
        <v>69</v>
      </c>
    </row>
    <row r="472" spans="1:2" x14ac:dyDescent="0.2">
      <c r="A472">
        <f t="shared" si="4"/>
        <v>3</v>
      </c>
      <c r="B472">
        <v>70</v>
      </c>
    </row>
    <row r="473" spans="1:2" x14ac:dyDescent="0.2">
      <c r="A473">
        <f t="shared" si="4"/>
        <v>3</v>
      </c>
      <c r="B473">
        <v>71</v>
      </c>
    </row>
    <row r="474" spans="1:2" x14ac:dyDescent="0.2">
      <c r="A474">
        <f t="shared" si="4"/>
        <v>3</v>
      </c>
      <c r="B474">
        <v>72</v>
      </c>
    </row>
    <row r="475" spans="1:2" x14ac:dyDescent="0.2">
      <c r="A475">
        <f t="shared" si="4"/>
        <v>3</v>
      </c>
      <c r="B475">
        <v>73</v>
      </c>
    </row>
    <row r="476" spans="1:2" x14ac:dyDescent="0.2">
      <c r="A476">
        <f t="shared" si="4"/>
        <v>3</v>
      </c>
      <c r="B476">
        <v>74</v>
      </c>
    </row>
    <row r="477" spans="1:2" x14ac:dyDescent="0.2">
      <c r="A477">
        <f t="shared" si="4"/>
        <v>3</v>
      </c>
      <c r="B477">
        <v>75</v>
      </c>
    </row>
    <row r="478" spans="1:2" x14ac:dyDescent="0.2">
      <c r="A478">
        <f t="shared" si="4"/>
        <v>3</v>
      </c>
      <c r="B478">
        <v>76</v>
      </c>
    </row>
    <row r="479" spans="1:2" x14ac:dyDescent="0.2">
      <c r="A479">
        <f t="shared" si="4"/>
        <v>3</v>
      </c>
      <c r="B479">
        <v>77</v>
      </c>
    </row>
    <row r="480" spans="1:2" x14ac:dyDescent="0.2">
      <c r="A480">
        <f t="shared" si="4"/>
        <v>3</v>
      </c>
      <c r="B480">
        <v>78</v>
      </c>
    </row>
    <row r="481" spans="1:2" x14ac:dyDescent="0.2">
      <c r="A481">
        <f t="shared" si="4"/>
        <v>3</v>
      </c>
      <c r="B481">
        <v>79</v>
      </c>
    </row>
    <row r="482" spans="1:2" x14ac:dyDescent="0.2">
      <c r="A482">
        <f t="shared" si="4"/>
        <v>3</v>
      </c>
      <c r="B482">
        <v>80</v>
      </c>
    </row>
    <row r="483" spans="1:2" x14ac:dyDescent="0.2">
      <c r="A483">
        <f t="shared" si="4"/>
        <v>3</v>
      </c>
      <c r="B483">
        <v>81</v>
      </c>
    </row>
    <row r="484" spans="1:2" x14ac:dyDescent="0.2">
      <c r="A484">
        <f t="shared" si="4"/>
        <v>3</v>
      </c>
      <c r="B484">
        <v>82</v>
      </c>
    </row>
    <row r="485" spans="1:2" x14ac:dyDescent="0.2">
      <c r="A485">
        <f t="shared" si="4"/>
        <v>3</v>
      </c>
      <c r="B485">
        <v>83</v>
      </c>
    </row>
    <row r="486" spans="1:2" x14ac:dyDescent="0.2">
      <c r="A486">
        <f t="shared" si="4"/>
        <v>3</v>
      </c>
      <c r="B486">
        <v>84</v>
      </c>
    </row>
    <row r="487" spans="1:2" x14ac:dyDescent="0.2">
      <c r="A487">
        <f t="shared" si="4"/>
        <v>3</v>
      </c>
      <c r="B487">
        <v>85</v>
      </c>
    </row>
    <row r="488" spans="1:2" x14ac:dyDescent="0.2">
      <c r="A488">
        <f t="shared" si="4"/>
        <v>3</v>
      </c>
      <c r="B488">
        <v>86</v>
      </c>
    </row>
    <row r="489" spans="1:2" x14ac:dyDescent="0.2">
      <c r="A489">
        <f t="shared" si="4"/>
        <v>3</v>
      </c>
      <c r="B489">
        <v>87</v>
      </c>
    </row>
    <row r="490" spans="1:2" x14ac:dyDescent="0.2">
      <c r="A490">
        <f t="shared" si="4"/>
        <v>3</v>
      </c>
      <c r="B490">
        <v>88</v>
      </c>
    </row>
    <row r="491" spans="1:2" x14ac:dyDescent="0.2">
      <c r="A491">
        <f t="shared" si="4"/>
        <v>3</v>
      </c>
      <c r="B491">
        <v>89</v>
      </c>
    </row>
    <row r="492" spans="1:2" x14ac:dyDescent="0.2">
      <c r="A492">
        <f t="shared" si="4"/>
        <v>3</v>
      </c>
      <c r="B492">
        <v>90</v>
      </c>
    </row>
    <row r="493" spans="1:2" x14ac:dyDescent="0.2">
      <c r="A493">
        <f t="shared" si="4"/>
        <v>3</v>
      </c>
      <c r="B493">
        <v>91</v>
      </c>
    </row>
    <row r="494" spans="1:2" x14ac:dyDescent="0.2">
      <c r="A494">
        <f t="shared" si="4"/>
        <v>3</v>
      </c>
      <c r="B494">
        <v>92</v>
      </c>
    </row>
    <row r="495" spans="1:2" x14ac:dyDescent="0.2">
      <c r="A495">
        <f t="shared" si="4"/>
        <v>3</v>
      </c>
      <c r="B495">
        <v>93</v>
      </c>
    </row>
    <row r="496" spans="1:2" x14ac:dyDescent="0.2">
      <c r="A496">
        <f t="shared" si="4"/>
        <v>3</v>
      </c>
      <c r="B496">
        <v>94</v>
      </c>
    </row>
    <row r="497" spans="1:2" x14ac:dyDescent="0.2">
      <c r="A497">
        <f t="shared" si="4"/>
        <v>3</v>
      </c>
      <c r="B497">
        <v>95</v>
      </c>
    </row>
    <row r="498" spans="1:2" x14ac:dyDescent="0.2">
      <c r="A498">
        <f t="shared" si="4"/>
        <v>3</v>
      </c>
      <c r="B498">
        <v>96</v>
      </c>
    </row>
    <row r="499" spans="1:2" x14ac:dyDescent="0.2">
      <c r="A499">
        <f t="shared" si="4"/>
        <v>3</v>
      </c>
      <c r="B499">
        <v>97</v>
      </c>
    </row>
    <row r="500" spans="1:2" x14ac:dyDescent="0.2">
      <c r="A500">
        <f t="shared" si="4"/>
        <v>3</v>
      </c>
      <c r="B500">
        <v>98</v>
      </c>
    </row>
    <row r="501" spans="1:2" x14ac:dyDescent="0.2">
      <c r="A501">
        <f t="shared" si="4"/>
        <v>3</v>
      </c>
      <c r="B501">
        <v>99</v>
      </c>
    </row>
    <row r="502" spans="1:2" x14ac:dyDescent="0.2">
      <c r="A502">
        <f t="shared" si="4"/>
        <v>3</v>
      </c>
      <c r="B502">
        <v>100</v>
      </c>
    </row>
    <row r="503" spans="1:2" x14ac:dyDescent="0.2">
      <c r="A503">
        <f t="shared" si="4"/>
        <v>3</v>
      </c>
      <c r="B503">
        <v>101</v>
      </c>
    </row>
    <row r="504" spans="1:2" x14ac:dyDescent="0.2">
      <c r="A504">
        <f t="shared" si="4"/>
        <v>3</v>
      </c>
      <c r="B504">
        <v>102</v>
      </c>
    </row>
    <row r="505" spans="1:2" x14ac:dyDescent="0.2">
      <c r="A505">
        <f t="shared" si="4"/>
        <v>3</v>
      </c>
      <c r="B505">
        <v>103</v>
      </c>
    </row>
    <row r="506" spans="1:2" x14ac:dyDescent="0.2">
      <c r="A506">
        <f t="shared" si="4"/>
        <v>3</v>
      </c>
      <c r="B506">
        <v>104</v>
      </c>
    </row>
    <row r="507" spans="1:2" x14ac:dyDescent="0.2">
      <c r="A507">
        <f t="shared" si="4"/>
        <v>3</v>
      </c>
      <c r="B507">
        <v>105</v>
      </c>
    </row>
    <row r="508" spans="1:2" x14ac:dyDescent="0.2">
      <c r="A508">
        <f t="shared" si="4"/>
        <v>3</v>
      </c>
      <c r="B508">
        <v>106</v>
      </c>
    </row>
    <row r="509" spans="1:2" x14ac:dyDescent="0.2">
      <c r="A509">
        <f t="shared" si="4"/>
        <v>3</v>
      </c>
      <c r="B509">
        <v>107</v>
      </c>
    </row>
    <row r="510" spans="1:2" x14ac:dyDescent="0.2">
      <c r="A510">
        <f t="shared" si="4"/>
        <v>3</v>
      </c>
      <c r="B510">
        <v>108</v>
      </c>
    </row>
    <row r="511" spans="1:2" x14ac:dyDescent="0.2">
      <c r="A511">
        <f t="shared" si="4"/>
        <v>3</v>
      </c>
      <c r="B511">
        <v>109</v>
      </c>
    </row>
    <row r="512" spans="1:2" x14ac:dyDescent="0.2">
      <c r="A512">
        <f t="shared" si="4"/>
        <v>3</v>
      </c>
      <c r="B512">
        <v>110</v>
      </c>
    </row>
    <row r="513" spans="1:2" x14ac:dyDescent="0.2">
      <c r="A513">
        <f t="shared" si="4"/>
        <v>3</v>
      </c>
      <c r="B513">
        <v>111</v>
      </c>
    </row>
    <row r="514" spans="1:2" x14ac:dyDescent="0.2">
      <c r="A514">
        <f t="shared" si="4"/>
        <v>3</v>
      </c>
      <c r="B514">
        <v>112</v>
      </c>
    </row>
    <row r="515" spans="1:2" x14ac:dyDescent="0.2">
      <c r="A515">
        <f t="shared" si="4"/>
        <v>3</v>
      </c>
      <c r="B515">
        <v>113</v>
      </c>
    </row>
    <row r="516" spans="1:2" x14ac:dyDescent="0.2">
      <c r="A516">
        <f t="shared" si="4"/>
        <v>3</v>
      </c>
      <c r="B516">
        <v>114</v>
      </c>
    </row>
    <row r="517" spans="1:2" x14ac:dyDescent="0.2">
      <c r="A517">
        <f t="shared" si="4"/>
        <v>3</v>
      </c>
      <c r="B517">
        <v>115</v>
      </c>
    </row>
    <row r="518" spans="1:2" x14ac:dyDescent="0.2">
      <c r="A518">
        <f t="shared" si="4"/>
        <v>3</v>
      </c>
      <c r="B518">
        <v>116</v>
      </c>
    </row>
    <row r="519" spans="1:2" x14ac:dyDescent="0.2">
      <c r="A519">
        <f t="shared" si="4"/>
        <v>3</v>
      </c>
      <c r="B519">
        <v>117</v>
      </c>
    </row>
    <row r="520" spans="1:2" x14ac:dyDescent="0.2">
      <c r="A520">
        <f t="shared" si="4"/>
        <v>3</v>
      </c>
      <c r="B520">
        <v>118</v>
      </c>
    </row>
    <row r="521" spans="1:2" x14ac:dyDescent="0.2">
      <c r="A521">
        <f t="shared" si="4"/>
        <v>3</v>
      </c>
      <c r="B521">
        <v>119</v>
      </c>
    </row>
    <row r="522" spans="1:2" x14ac:dyDescent="0.2">
      <c r="A522">
        <f t="shared" si="4"/>
        <v>3</v>
      </c>
      <c r="B522">
        <v>120</v>
      </c>
    </row>
    <row r="523" spans="1:2" x14ac:dyDescent="0.2">
      <c r="A523">
        <f t="shared" ref="A523:A586" si="5">A323+1</f>
        <v>3</v>
      </c>
      <c r="B523">
        <v>121</v>
      </c>
    </row>
    <row r="524" spans="1:2" x14ac:dyDescent="0.2">
      <c r="A524">
        <f t="shared" si="5"/>
        <v>3</v>
      </c>
      <c r="B524">
        <v>122</v>
      </c>
    </row>
    <row r="525" spans="1:2" x14ac:dyDescent="0.2">
      <c r="A525">
        <f t="shared" si="5"/>
        <v>3</v>
      </c>
      <c r="B525">
        <v>123</v>
      </c>
    </row>
    <row r="526" spans="1:2" x14ac:dyDescent="0.2">
      <c r="A526">
        <f t="shared" si="5"/>
        <v>3</v>
      </c>
      <c r="B526">
        <v>124</v>
      </c>
    </row>
    <row r="527" spans="1:2" x14ac:dyDescent="0.2">
      <c r="A527">
        <f t="shared" si="5"/>
        <v>3</v>
      </c>
      <c r="B527">
        <v>125</v>
      </c>
    </row>
    <row r="528" spans="1:2" x14ac:dyDescent="0.2">
      <c r="A528">
        <f t="shared" si="5"/>
        <v>3</v>
      </c>
      <c r="B528">
        <v>126</v>
      </c>
    </row>
    <row r="529" spans="1:2" x14ac:dyDescent="0.2">
      <c r="A529">
        <f t="shared" si="5"/>
        <v>3</v>
      </c>
      <c r="B529">
        <v>127</v>
      </c>
    </row>
    <row r="530" spans="1:2" x14ac:dyDescent="0.2">
      <c r="A530">
        <f t="shared" si="5"/>
        <v>3</v>
      </c>
      <c r="B530">
        <v>128</v>
      </c>
    </row>
    <row r="531" spans="1:2" x14ac:dyDescent="0.2">
      <c r="A531">
        <f t="shared" si="5"/>
        <v>3</v>
      </c>
      <c r="B531">
        <v>129</v>
      </c>
    </row>
    <row r="532" spans="1:2" x14ac:dyDescent="0.2">
      <c r="A532">
        <f t="shared" si="5"/>
        <v>3</v>
      </c>
      <c r="B532">
        <v>130</v>
      </c>
    </row>
    <row r="533" spans="1:2" x14ac:dyDescent="0.2">
      <c r="A533">
        <f t="shared" si="5"/>
        <v>3</v>
      </c>
      <c r="B533">
        <v>131</v>
      </c>
    </row>
    <row r="534" spans="1:2" x14ac:dyDescent="0.2">
      <c r="A534">
        <f t="shared" si="5"/>
        <v>3</v>
      </c>
      <c r="B534">
        <v>132</v>
      </c>
    </row>
    <row r="535" spans="1:2" x14ac:dyDescent="0.2">
      <c r="A535">
        <f t="shared" si="5"/>
        <v>3</v>
      </c>
      <c r="B535">
        <v>133</v>
      </c>
    </row>
    <row r="536" spans="1:2" x14ac:dyDescent="0.2">
      <c r="A536">
        <f t="shared" si="5"/>
        <v>3</v>
      </c>
      <c r="B536">
        <v>134</v>
      </c>
    </row>
    <row r="537" spans="1:2" x14ac:dyDescent="0.2">
      <c r="A537">
        <f t="shared" si="5"/>
        <v>3</v>
      </c>
      <c r="B537">
        <v>135</v>
      </c>
    </row>
    <row r="538" spans="1:2" x14ac:dyDescent="0.2">
      <c r="A538">
        <f t="shared" si="5"/>
        <v>3</v>
      </c>
      <c r="B538">
        <v>136</v>
      </c>
    </row>
    <row r="539" spans="1:2" x14ac:dyDescent="0.2">
      <c r="A539">
        <f t="shared" si="5"/>
        <v>3</v>
      </c>
      <c r="B539">
        <v>137</v>
      </c>
    </row>
    <row r="540" spans="1:2" x14ac:dyDescent="0.2">
      <c r="A540">
        <f t="shared" si="5"/>
        <v>3</v>
      </c>
      <c r="B540">
        <v>138</v>
      </c>
    </row>
    <row r="541" spans="1:2" x14ac:dyDescent="0.2">
      <c r="A541">
        <f t="shared" si="5"/>
        <v>3</v>
      </c>
      <c r="B541">
        <v>139</v>
      </c>
    </row>
    <row r="542" spans="1:2" x14ac:dyDescent="0.2">
      <c r="A542">
        <f t="shared" si="5"/>
        <v>3</v>
      </c>
      <c r="B542">
        <v>140</v>
      </c>
    </row>
    <row r="543" spans="1:2" x14ac:dyDescent="0.2">
      <c r="A543">
        <f t="shared" si="5"/>
        <v>3</v>
      </c>
      <c r="B543">
        <v>141</v>
      </c>
    </row>
    <row r="544" spans="1:2" x14ac:dyDescent="0.2">
      <c r="A544">
        <f t="shared" si="5"/>
        <v>3</v>
      </c>
      <c r="B544">
        <v>142</v>
      </c>
    </row>
    <row r="545" spans="1:2" x14ac:dyDescent="0.2">
      <c r="A545">
        <f t="shared" si="5"/>
        <v>3</v>
      </c>
      <c r="B545">
        <v>143</v>
      </c>
    </row>
    <row r="546" spans="1:2" x14ac:dyDescent="0.2">
      <c r="A546">
        <f t="shared" si="5"/>
        <v>3</v>
      </c>
      <c r="B546">
        <v>144</v>
      </c>
    </row>
    <row r="547" spans="1:2" x14ac:dyDescent="0.2">
      <c r="A547">
        <f t="shared" si="5"/>
        <v>3</v>
      </c>
      <c r="B547">
        <v>145</v>
      </c>
    </row>
    <row r="548" spans="1:2" x14ac:dyDescent="0.2">
      <c r="A548">
        <f t="shared" si="5"/>
        <v>3</v>
      </c>
      <c r="B548">
        <v>146</v>
      </c>
    </row>
    <row r="549" spans="1:2" x14ac:dyDescent="0.2">
      <c r="A549">
        <f t="shared" si="5"/>
        <v>3</v>
      </c>
      <c r="B549">
        <v>147</v>
      </c>
    </row>
    <row r="550" spans="1:2" x14ac:dyDescent="0.2">
      <c r="A550">
        <f t="shared" si="5"/>
        <v>3</v>
      </c>
      <c r="B550">
        <v>148</v>
      </c>
    </row>
    <row r="551" spans="1:2" x14ac:dyDescent="0.2">
      <c r="A551">
        <f t="shared" si="5"/>
        <v>3</v>
      </c>
      <c r="B551">
        <v>149</v>
      </c>
    </row>
    <row r="552" spans="1:2" x14ac:dyDescent="0.2">
      <c r="A552">
        <f t="shared" si="5"/>
        <v>3</v>
      </c>
      <c r="B552">
        <v>150</v>
      </c>
    </row>
    <row r="553" spans="1:2" x14ac:dyDescent="0.2">
      <c r="A553">
        <f t="shared" si="5"/>
        <v>3</v>
      </c>
      <c r="B553">
        <v>151</v>
      </c>
    </row>
    <row r="554" spans="1:2" x14ac:dyDescent="0.2">
      <c r="A554">
        <f t="shared" si="5"/>
        <v>3</v>
      </c>
      <c r="B554">
        <v>152</v>
      </c>
    </row>
    <row r="555" spans="1:2" x14ac:dyDescent="0.2">
      <c r="A555">
        <f t="shared" si="5"/>
        <v>3</v>
      </c>
      <c r="B555">
        <v>153</v>
      </c>
    </row>
    <row r="556" spans="1:2" x14ac:dyDescent="0.2">
      <c r="A556">
        <f t="shared" si="5"/>
        <v>3</v>
      </c>
      <c r="B556">
        <v>154</v>
      </c>
    </row>
    <row r="557" spans="1:2" x14ac:dyDescent="0.2">
      <c r="A557">
        <f t="shared" si="5"/>
        <v>3</v>
      </c>
      <c r="B557">
        <v>155</v>
      </c>
    </row>
    <row r="558" spans="1:2" x14ac:dyDescent="0.2">
      <c r="A558">
        <f t="shared" si="5"/>
        <v>3</v>
      </c>
      <c r="B558">
        <v>156</v>
      </c>
    </row>
    <row r="559" spans="1:2" x14ac:dyDescent="0.2">
      <c r="A559">
        <f t="shared" si="5"/>
        <v>3</v>
      </c>
      <c r="B559">
        <v>157</v>
      </c>
    </row>
    <row r="560" spans="1:2" x14ac:dyDescent="0.2">
      <c r="A560">
        <f t="shared" si="5"/>
        <v>3</v>
      </c>
      <c r="B560">
        <v>158</v>
      </c>
    </row>
    <row r="561" spans="1:2" x14ac:dyDescent="0.2">
      <c r="A561">
        <f t="shared" si="5"/>
        <v>3</v>
      </c>
      <c r="B561">
        <v>159</v>
      </c>
    </row>
    <row r="562" spans="1:2" x14ac:dyDescent="0.2">
      <c r="A562">
        <f t="shared" si="5"/>
        <v>3</v>
      </c>
      <c r="B562">
        <v>160</v>
      </c>
    </row>
    <row r="563" spans="1:2" x14ac:dyDescent="0.2">
      <c r="A563">
        <f t="shared" si="5"/>
        <v>3</v>
      </c>
      <c r="B563">
        <v>161</v>
      </c>
    </row>
    <row r="564" spans="1:2" x14ac:dyDescent="0.2">
      <c r="A564">
        <f t="shared" si="5"/>
        <v>3</v>
      </c>
      <c r="B564">
        <v>162</v>
      </c>
    </row>
    <row r="565" spans="1:2" x14ac:dyDescent="0.2">
      <c r="A565">
        <f t="shared" si="5"/>
        <v>3</v>
      </c>
      <c r="B565">
        <v>163</v>
      </c>
    </row>
    <row r="566" spans="1:2" x14ac:dyDescent="0.2">
      <c r="A566">
        <f t="shared" si="5"/>
        <v>3</v>
      </c>
      <c r="B566">
        <v>164</v>
      </c>
    </row>
    <row r="567" spans="1:2" x14ac:dyDescent="0.2">
      <c r="A567">
        <f t="shared" si="5"/>
        <v>3</v>
      </c>
      <c r="B567">
        <v>165</v>
      </c>
    </row>
    <row r="568" spans="1:2" x14ac:dyDescent="0.2">
      <c r="A568">
        <f t="shared" si="5"/>
        <v>3</v>
      </c>
      <c r="B568">
        <v>166</v>
      </c>
    </row>
    <row r="569" spans="1:2" x14ac:dyDescent="0.2">
      <c r="A569">
        <f t="shared" si="5"/>
        <v>3</v>
      </c>
      <c r="B569">
        <v>167</v>
      </c>
    </row>
    <row r="570" spans="1:2" x14ac:dyDescent="0.2">
      <c r="A570">
        <f t="shared" si="5"/>
        <v>3</v>
      </c>
      <c r="B570">
        <v>168</v>
      </c>
    </row>
    <row r="571" spans="1:2" x14ac:dyDescent="0.2">
      <c r="A571">
        <f t="shared" si="5"/>
        <v>3</v>
      </c>
      <c r="B571">
        <v>169</v>
      </c>
    </row>
    <row r="572" spans="1:2" x14ac:dyDescent="0.2">
      <c r="A572">
        <f t="shared" si="5"/>
        <v>3</v>
      </c>
      <c r="B572">
        <v>170</v>
      </c>
    </row>
    <row r="573" spans="1:2" x14ac:dyDescent="0.2">
      <c r="A573">
        <f t="shared" si="5"/>
        <v>3</v>
      </c>
      <c r="B573">
        <v>171</v>
      </c>
    </row>
    <row r="574" spans="1:2" x14ac:dyDescent="0.2">
      <c r="A574">
        <f t="shared" si="5"/>
        <v>3</v>
      </c>
      <c r="B574">
        <v>172</v>
      </c>
    </row>
    <row r="575" spans="1:2" x14ac:dyDescent="0.2">
      <c r="A575">
        <f t="shared" si="5"/>
        <v>3</v>
      </c>
      <c r="B575">
        <v>173</v>
      </c>
    </row>
    <row r="576" spans="1:2" x14ac:dyDescent="0.2">
      <c r="A576">
        <f t="shared" si="5"/>
        <v>3</v>
      </c>
      <c r="B576">
        <v>174</v>
      </c>
    </row>
    <row r="577" spans="1:2" x14ac:dyDescent="0.2">
      <c r="A577">
        <f t="shared" si="5"/>
        <v>3</v>
      </c>
      <c r="B577">
        <v>175</v>
      </c>
    </row>
    <row r="578" spans="1:2" x14ac:dyDescent="0.2">
      <c r="A578">
        <f t="shared" si="5"/>
        <v>3</v>
      </c>
      <c r="B578">
        <v>176</v>
      </c>
    </row>
    <row r="579" spans="1:2" x14ac:dyDescent="0.2">
      <c r="A579">
        <f t="shared" si="5"/>
        <v>3</v>
      </c>
      <c r="B579">
        <v>177</v>
      </c>
    </row>
    <row r="580" spans="1:2" x14ac:dyDescent="0.2">
      <c r="A580">
        <f t="shared" si="5"/>
        <v>3</v>
      </c>
      <c r="B580">
        <v>178</v>
      </c>
    </row>
    <row r="581" spans="1:2" x14ac:dyDescent="0.2">
      <c r="A581">
        <f t="shared" si="5"/>
        <v>3</v>
      </c>
      <c r="B581">
        <v>179</v>
      </c>
    </row>
    <row r="582" spans="1:2" x14ac:dyDescent="0.2">
      <c r="A582">
        <f t="shared" si="5"/>
        <v>3</v>
      </c>
      <c r="B582">
        <v>180</v>
      </c>
    </row>
    <row r="583" spans="1:2" x14ac:dyDescent="0.2">
      <c r="A583">
        <f t="shared" si="5"/>
        <v>3</v>
      </c>
      <c r="B583">
        <v>181</v>
      </c>
    </row>
    <row r="584" spans="1:2" x14ac:dyDescent="0.2">
      <c r="A584">
        <f t="shared" si="5"/>
        <v>3</v>
      </c>
      <c r="B584">
        <v>182</v>
      </c>
    </row>
    <row r="585" spans="1:2" x14ac:dyDescent="0.2">
      <c r="A585">
        <f t="shared" si="5"/>
        <v>3</v>
      </c>
      <c r="B585">
        <v>183</v>
      </c>
    </row>
    <row r="586" spans="1:2" x14ac:dyDescent="0.2">
      <c r="A586">
        <f t="shared" si="5"/>
        <v>3</v>
      </c>
      <c r="B586">
        <v>184</v>
      </c>
    </row>
    <row r="587" spans="1:2" x14ac:dyDescent="0.2">
      <c r="A587">
        <f t="shared" ref="A587:A650" si="6">A387+1</f>
        <v>3</v>
      </c>
      <c r="B587">
        <v>185</v>
      </c>
    </row>
    <row r="588" spans="1:2" x14ac:dyDescent="0.2">
      <c r="A588">
        <f t="shared" si="6"/>
        <v>3</v>
      </c>
      <c r="B588">
        <v>186</v>
      </c>
    </row>
    <row r="589" spans="1:2" x14ac:dyDescent="0.2">
      <c r="A589">
        <f t="shared" si="6"/>
        <v>3</v>
      </c>
      <c r="B589">
        <v>187</v>
      </c>
    </row>
    <row r="590" spans="1:2" x14ac:dyDescent="0.2">
      <c r="A590">
        <f t="shared" si="6"/>
        <v>3</v>
      </c>
      <c r="B590">
        <v>188</v>
      </c>
    </row>
    <row r="591" spans="1:2" x14ac:dyDescent="0.2">
      <c r="A591">
        <f t="shared" si="6"/>
        <v>3</v>
      </c>
      <c r="B591">
        <v>189</v>
      </c>
    </row>
    <row r="592" spans="1:2" x14ac:dyDescent="0.2">
      <c r="A592">
        <f t="shared" si="6"/>
        <v>3</v>
      </c>
      <c r="B592">
        <v>190</v>
      </c>
    </row>
    <row r="593" spans="1:2" x14ac:dyDescent="0.2">
      <c r="A593">
        <f t="shared" si="6"/>
        <v>3</v>
      </c>
      <c r="B593">
        <v>191</v>
      </c>
    </row>
    <row r="594" spans="1:2" x14ac:dyDescent="0.2">
      <c r="A594">
        <f t="shared" si="6"/>
        <v>3</v>
      </c>
      <c r="B594">
        <v>192</v>
      </c>
    </row>
    <row r="595" spans="1:2" x14ac:dyDescent="0.2">
      <c r="A595">
        <f t="shared" si="6"/>
        <v>3</v>
      </c>
      <c r="B595">
        <v>193</v>
      </c>
    </row>
    <row r="596" spans="1:2" x14ac:dyDescent="0.2">
      <c r="A596">
        <f t="shared" si="6"/>
        <v>3</v>
      </c>
      <c r="B596">
        <v>194</v>
      </c>
    </row>
    <row r="597" spans="1:2" x14ac:dyDescent="0.2">
      <c r="A597">
        <f t="shared" si="6"/>
        <v>3</v>
      </c>
      <c r="B597">
        <v>195</v>
      </c>
    </row>
    <row r="598" spans="1:2" x14ac:dyDescent="0.2">
      <c r="A598">
        <f t="shared" si="6"/>
        <v>3</v>
      </c>
      <c r="B598">
        <v>196</v>
      </c>
    </row>
    <row r="599" spans="1:2" x14ac:dyDescent="0.2">
      <c r="A599">
        <f t="shared" si="6"/>
        <v>3</v>
      </c>
      <c r="B599">
        <v>197</v>
      </c>
    </row>
    <row r="600" spans="1:2" x14ac:dyDescent="0.2">
      <c r="A600">
        <f t="shared" si="6"/>
        <v>3</v>
      </c>
      <c r="B600">
        <v>198</v>
      </c>
    </row>
    <row r="601" spans="1:2" x14ac:dyDescent="0.2">
      <c r="A601">
        <f t="shared" si="6"/>
        <v>3</v>
      </c>
      <c r="B601">
        <v>199</v>
      </c>
    </row>
    <row r="602" spans="1:2" x14ac:dyDescent="0.2">
      <c r="A602">
        <f t="shared" si="6"/>
        <v>3</v>
      </c>
      <c r="B602">
        <v>200</v>
      </c>
    </row>
    <row r="603" spans="1:2" x14ac:dyDescent="0.2">
      <c r="A603">
        <f t="shared" si="6"/>
        <v>4</v>
      </c>
      <c r="B603">
        <v>1</v>
      </c>
    </row>
    <row r="604" spans="1:2" x14ac:dyDescent="0.2">
      <c r="A604">
        <f t="shared" si="6"/>
        <v>4</v>
      </c>
      <c r="B604">
        <v>2</v>
      </c>
    </row>
    <row r="605" spans="1:2" x14ac:dyDescent="0.2">
      <c r="A605">
        <f t="shared" si="6"/>
        <v>4</v>
      </c>
      <c r="B605">
        <v>3</v>
      </c>
    </row>
    <row r="606" spans="1:2" x14ac:dyDescent="0.2">
      <c r="A606">
        <f t="shared" si="6"/>
        <v>4</v>
      </c>
      <c r="B606">
        <v>4</v>
      </c>
    </row>
    <row r="607" spans="1:2" x14ac:dyDescent="0.2">
      <c r="A607">
        <f t="shared" si="6"/>
        <v>4</v>
      </c>
      <c r="B607">
        <v>5</v>
      </c>
    </row>
    <row r="608" spans="1:2" x14ac:dyDescent="0.2">
      <c r="A608">
        <f t="shared" si="6"/>
        <v>4</v>
      </c>
      <c r="B608">
        <v>6</v>
      </c>
    </row>
    <row r="609" spans="1:2" x14ac:dyDescent="0.2">
      <c r="A609">
        <f t="shared" si="6"/>
        <v>4</v>
      </c>
      <c r="B609">
        <v>7</v>
      </c>
    </row>
    <row r="610" spans="1:2" x14ac:dyDescent="0.2">
      <c r="A610">
        <f t="shared" si="6"/>
        <v>4</v>
      </c>
      <c r="B610">
        <v>8</v>
      </c>
    </row>
    <row r="611" spans="1:2" x14ac:dyDescent="0.2">
      <c r="A611">
        <f t="shared" si="6"/>
        <v>4</v>
      </c>
      <c r="B611">
        <v>9</v>
      </c>
    </row>
    <row r="612" spans="1:2" x14ac:dyDescent="0.2">
      <c r="A612">
        <f t="shared" si="6"/>
        <v>4</v>
      </c>
      <c r="B612">
        <v>10</v>
      </c>
    </row>
    <row r="613" spans="1:2" x14ac:dyDescent="0.2">
      <c r="A613">
        <f t="shared" si="6"/>
        <v>4</v>
      </c>
      <c r="B613">
        <v>11</v>
      </c>
    </row>
    <row r="614" spans="1:2" x14ac:dyDescent="0.2">
      <c r="A614">
        <f t="shared" si="6"/>
        <v>4</v>
      </c>
      <c r="B614">
        <v>12</v>
      </c>
    </row>
    <row r="615" spans="1:2" x14ac:dyDescent="0.2">
      <c r="A615">
        <f t="shared" si="6"/>
        <v>4</v>
      </c>
      <c r="B615">
        <v>13</v>
      </c>
    </row>
    <row r="616" spans="1:2" x14ac:dyDescent="0.2">
      <c r="A616">
        <f t="shared" si="6"/>
        <v>4</v>
      </c>
      <c r="B616">
        <v>14</v>
      </c>
    </row>
    <row r="617" spans="1:2" x14ac:dyDescent="0.2">
      <c r="A617">
        <f t="shared" si="6"/>
        <v>4</v>
      </c>
      <c r="B617">
        <v>15</v>
      </c>
    </row>
    <row r="618" spans="1:2" x14ac:dyDescent="0.2">
      <c r="A618">
        <f t="shared" si="6"/>
        <v>4</v>
      </c>
      <c r="B618">
        <v>16</v>
      </c>
    </row>
    <row r="619" spans="1:2" x14ac:dyDescent="0.2">
      <c r="A619">
        <f t="shared" si="6"/>
        <v>4</v>
      </c>
      <c r="B619">
        <v>17</v>
      </c>
    </row>
    <row r="620" spans="1:2" x14ac:dyDescent="0.2">
      <c r="A620">
        <f t="shared" si="6"/>
        <v>4</v>
      </c>
      <c r="B620">
        <v>18</v>
      </c>
    </row>
    <row r="621" spans="1:2" x14ac:dyDescent="0.2">
      <c r="A621">
        <f t="shared" si="6"/>
        <v>4</v>
      </c>
      <c r="B621">
        <v>19</v>
      </c>
    </row>
    <row r="622" spans="1:2" x14ac:dyDescent="0.2">
      <c r="A622">
        <f t="shared" si="6"/>
        <v>4</v>
      </c>
      <c r="B622">
        <v>20</v>
      </c>
    </row>
    <row r="623" spans="1:2" x14ac:dyDescent="0.2">
      <c r="A623">
        <f t="shared" si="6"/>
        <v>4</v>
      </c>
      <c r="B623">
        <v>21</v>
      </c>
    </row>
    <row r="624" spans="1:2" x14ac:dyDescent="0.2">
      <c r="A624">
        <f t="shared" si="6"/>
        <v>4</v>
      </c>
      <c r="B624">
        <v>22</v>
      </c>
    </row>
    <row r="625" spans="1:2" x14ac:dyDescent="0.2">
      <c r="A625">
        <f t="shared" si="6"/>
        <v>4</v>
      </c>
      <c r="B625">
        <v>23</v>
      </c>
    </row>
    <row r="626" spans="1:2" x14ac:dyDescent="0.2">
      <c r="A626">
        <f t="shared" si="6"/>
        <v>4</v>
      </c>
      <c r="B626">
        <v>24</v>
      </c>
    </row>
    <row r="627" spans="1:2" x14ac:dyDescent="0.2">
      <c r="A627">
        <f t="shared" si="6"/>
        <v>4</v>
      </c>
      <c r="B627">
        <v>25</v>
      </c>
    </row>
    <row r="628" spans="1:2" x14ac:dyDescent="0.2">
      <c r="A628">
        <f t="shared" si="6"/>
        <v>4</v>
      </c>
      <c r="B628">
        <v>26</v>
      </c>
    </row>
    <row r="629" spans="1:2" x14ac:dyDescent="0.2">
      <c r="A629">
        <f t="shared" si="6"/>
        <v>4</v>
      </c>
      <c r="B629">
        <v>27</v>
      </c>
    </row>
    <row r="630" spans="1:2" x14ac:dyDescent="0.2">
      <c r="A630">
        <f t="shared" si="6"/>
        <v>4</v>
      </c>
      <c r="B630">
        <v>28</v>
      </c>
    </row>
    <row r="631" spans="1:2" x14ac:dyDescent="0.2">
      <c r="A631">
        <f t="shared" si="6"/>
        <v>4</v>
      </c>
      <c r="B631">
        <v>29</v>
      </c>
    </row>
    <row r="632" spans="1:2" x14ac:dyDescent="0.2">
      <c r="A632">
        <f t="shared" si="6"/>
        <v>4</v>
      </c>
      <c r="B632">
        <v>30</v>
      </c>
    </row>
    <row r="633" spans="1:2" x14ac:dyDescent="0.2">
      <c r="A633">
        <f t="shared" si="6"/>
        <v>4</v>
      </c>
      <c r="B633">
        <v>31</v>
      </c>
    </row>
    <row r="634" spans="1:2" x14ac:dyDescent="0.2">
      <c r="A634">
        <f t="shared" si="6"/>
        <v>4</v>
      </c>
      <c r="B634">
        <v>32</v>
      </c>
    </row>
    <row r="635" spans="1:2" x14ac:dyDescent="0.2">
      <c r="A635">
        <f t="shared" si="6"/>
        <v>4</v>
      </c>
      <c r="B635">
        <v>33</v>
      </c>
    </row>
    <row r="636" spans="1:2" x14ac:dyDescent="0.2">
      <c r="A636">
        <f t="shared" si="6"/>
        <v>4</v>
      </c>
      <c r="B636">
        <v>34</v>
      </c>
    </row>
    <row r="637" spans="1:2" x14ac:dyDescent="0.2">
      <c r="A637">
        <f t="shared" si="6"/>
        <v>4</v>
      </c>
      <c r="B637">
        <v>35</v>
      </c>
    </row>
    <row r="638" spans="1:2" x14ac:dyDescent="0.2">
      <c r="A638">
        <f t="shared" si="6"/>
        <v>4</v>
      </c>
      <c r="B638">
        <v>36</v>
      </c>
    </row>
    <row r="639" spans="1:2" x14ac:dyDescent="0.2">
      <c r="A639">
        <f t="shared" si="6"/>
        <v>4</v>
      </c>
      <c r="B639">
        <v>37</v>
      </c>
    </row>
    <row r="640" spans="1:2" x14ac:dyDescent="0.2">
      <c r="A640">
        <f t="shared" si="6"/>
        <v>4</v>
      </c>
      <c r="B640">
        <v>38</v>
      </c>
    </row>
    <row r="641" spans="1:2" x14ac:dyDescent="0.2">
      <c r="A641">
        <f t="shared" si="6"/>
        <v>4</v>
      </c>
      <c r="B641">
        <v>39</v>
      </c>
    </row>
    <row r="642" spans="1:2" x14ac:dyDescent="0.2">
      <c r="A642">
        <f t="shared" si="6"/>
        <v>4</v>
      </c>
      <c r="B642">
        <v>40</v>
      </c>
    </row>
    <row r="643" spans="1:2" x14ac:dyDescent="0.2">
      <c r="A643">
        <f t="shared" si="6"/>
        <v>4</v>
      </c>
      <c r="B643">
        <v>41</v>
      </c>
    </row>
    <row r="644" spans="1:2" x14ac:dyDescent="0.2">
      <c r="A644">
        <f t="shared" si="6"/>
        <v>4</v>
      </c>
      <c r="B644">
        <v>42</v>
      </c>
    </row>
    <row r="645" spans="1:2" x14ac:dyDescent="0.2">
      <c r="A645">
        <f t="shared" si="6"/>
        <v>4</v>
      </c>
      <c r="B645">
        <v>43</v>
      </c>
    </row>
    <row r="646" spans="1:2" x14ac:dyDescent="0.2">
      <c r="A646">
        <f t="shared" si="6"/>
        <v>4</v>
      </c>
      <c r="B646">
        <v>44</v>
      </c>
    </row>
    <row r="647" spans="1:2" x14ac:dyDescent="0.2">
      <c r="A647">
        <f t="shared" si="6"/>
        <v>4</v>
      </c>
      <c r="B647">
        <v>45</v>
      </c>
    </row>
    <row r="648" spans="1:2" x14ac:dyDescent="0.2">
      <c r="A648">
        <f t="shared" si="6"/>
        <v>4</v>
      </c>
      <c r="B648">
        <v>46</v>
      </c>
    </row>
    <row r="649" spans="1:2" x14ac:dyDescent="0.2">
      <c r="A649">
        <f t="shared" si="6"/>
        <v>4</v>
      </c>
      <c r="B649">
        <v>47</v>
      </c>
    </row>
    <row r="650" spans="1:2" x14ac:dyDescent="0.2">
      <c r="A650">
        <f t="shared" si="6"/>
        <v>4</v>
      </c>
      <c r="B650">
        <v>48</v>
      </c>
    </row>
    <row r="651" spans="1:2" x14ac:dyDescent="0.2">
      <c r="A651">
        <f t="shared" ref="A651:A714" si="7">A451+1</f>
        <v>4</v>
      </c>
      <c r="B651">
        <v>49</v>
      </c>
    </row>
    <row r="652" spans="1:2" x14ac:dyDescent="0.2">
      <c r="A652">
        <f t="shared" si="7"/>
        <v>4</v>
      </c>
      <c r="B652">
        <v>50</v>
      </c>
    </row>
    <row r="653" spans="1:2" x14ac:dyDescent="0.2">
      <c r="A653">
        <f t="shared" si="7"/>
        <v>4</v>
      </c>
      <c r="B653">
        <v>51</v>
      </c>
    </row>
    <row r="654" spans="1:2" x14ac:dyDescent="0.2">
      <c r="A654">
        <f t="shared" si="7"/>
        <v>4</v>
      </c>
      <c r="B654">
        <v>52</v>
      </c>
    </row>
    <row r="655" spans="1:2" x14ac:dyDescent="0.2">
      <c r="A655">
        <f t="shared" si="7"/>
        <v>4</v>
      </c>
      <c r="B655">
        <v>53</v>
      </c>
    </row>
    <row r="656" spans="1:2" x14ac:dyDescent="0.2">
      <c r="A656">
        <f t="shared" si="7"/>
        <v>4</v>
      </c>
      <c r="B656">
        <v>54</v>
      </c>
    </row>
    <row r="657" spans="1:2" x14ac:dyDescent="0.2">
      <c r="A657">
        <f t="shared" si="7"/>
        <v>4</v>
      </c>
      <c r="B657">
        <v>55</v>
      </c>
    </row>
    <row r="658" spans="1:2" x14ac:dyDescent="0.2">
      <c r="A658">
        <f t="shared" si="7"/>
        <v>4</v>
      </c>
      <c r="B658">
        <v>56</v>
      </c>
    </row>
    <row r="659" spans="1:2" x14ac:dyDescent="0.2">
      <c r="A659">
        <f t="shared" si="7"/>
        <v>4</v>
      </c>
      <c r="B659">
        <v>57</v>
      </c>
    </row>
    <row r="660" spans="1:2" x14ac:dyDescent="0.2">
      <c r="A660">
        <f t="shared" si="7"/>
        <v>4</v>
      </c>
      <c r="B660">
        <v>58</v>
      </c>
    </row>
    <row r="661" spans="1:2" x14ac:dyDescent="0.2">
      <c r="A661">
        <f t="shared" si="7"/>
        <v>4</v>
      </c>
      <c r="B661">
        <v>59</v>
      </c>
    </row>
    <row r="662" spans="1:2" x14ac:dyDescent="0.2">
      <c r="A662">
        <f t="shared" si="7"/>
        <v>4</v>
      </c>
      <c r="B662">
        <v>60</v>
      </c>
    </row>
    <row r="663" spans="1:2" x14ac:dyDescent="0.2">
      <c r="A663">
        <f t="shared" si="7"/>
        <v>4</v>
      </c>
      <c r="B663">
        <v>61</v>
      </c>
    </row>
    <row r="664" spans="1:2" x14ac:dyDescent="0.2">
      <c r="A664">
        <f t="shared" si="7"/>
        <v>4</v>
      </c>
      <c r="B664">
        <v>62</v>
      </c>
    </row>
    <row r="665" spans="1:2" x14ac:dyDescent="0.2">
      <c r="A665">
        <f t="shared" si="7"/>
        <v>4</v>
      </c>
      <c r="B665">
        <v>63</v>
      </c>
    </row>
    <row r="666" spans="1:2" x14ac:dyDescent="0.2">
      <c r="A666">
        <f t="shared" si="7"/>
        <v>4</v>
      </c>
      <c r="B666">
        <v>64</v>
      </c>
    </row>
    <row r="667" spans="1:2" x14ac:dyDescent="0.2">
      <c r="A667">
        <f t="shared" si="7"/>
        <v>4</v>
      </c>
      <c r="B667">
        <v>65</v>
      </c>
    </row>
    <row r="668" spans="1:2" x14ac:dyDescent="0.2">
      <c r="A668">
        <f t="shared" si="7"/>
        <v>4</v>
      </c>
      <c r="B668">
        <v>66</v>
      </c>
    </row>
    <row r="669" spans="1:2" x14ac:dyDescent="0.2">
      <c r="A669">
        <f t="shared" si="7"/>
        <v>4</v>
      </c>
      <c r="B669">
        <v>67</v>
      </c>
    </row>
    <row r="670" spans="1:2" x14ac:dyDescent="0.2">
      <c r="A670">
        <f t="shared" si="7"/>
        <v>4</v>
      </c>
      <c r="B670">
        <v>68</v>
      </c>
    </row>
    <row r="671" spans="1:2" x14ac:dyDescent="0.2">
      <c r="A671">
        <f t="shared" si="7"/>
        <v>4</v>
      </c>
      <c r="B671">
        <v>69</v>
      </c>
    </row>
    <row r="672" spans="1:2" x14ac:dyDescent="0.2">
      <c r="A672">
        <f t="shared" si="7"/>
        <v>4</v>
      </c>
      <c r="B672">
        <v>70</v>
      </c>
    </row>
    <row r="673" spans="1:2" x14ac:dyDescent="0.2">
      <c r="A673">
        <f t="shared" si="7"/>
        <v>4</v>
      </c>
      <c r="B673">
        <v>71</v>
      </c>
    </row>
    <row r="674" spans="1:2" x14ac:dyDescent="0.2">
      <c r="A674">
        <f t="shared" si="7"/>
        <v>4</v>
      </c>
      <c r="B674">
        <v>72</v>
      </c>
    </row>
    <row r="675" spans="1:2" x14ac:dyDescent="0.2">
      <c r="A675">
        <f t="shared" si="7"/>
        <v>4</v>
      </c>
      <c r="B675">
        <v>73</v>
      </c>
    </row>
    <row r="676" spans="1:2" x14ac:dyDescent="0.2">
      <c r="A676">
        <f t="shared" si="7"/>
        <v>4</v>
      </c>
      <c r="B676">
        <v>74</v>
      </c>
    </row>
    <row r="677" spans="1:2" x14ac:dyDescent="0.2">
      <c r="A677">
        <f t="shared" si="7"/>
        <v>4</v>
      </c>
      <c r="B677">
        <v>75</v>
      </c>
    </row>
    <row r="678" spans="1:2" x14ac:dyDescent="0.2">
      <c r="A678">
        <f t="shared" si="7"/>
        <v>4</v>
      </c>
      <c r="B678">
        <v>76</v>
      </c>
    </row>
    <row r="679" spans="1:2" x14ac:dyDescent="0.2">
      <c r="A679">
        <f t="shared" si="7"/>
        <v>4</v>
      </c>
      <c r="B679">
        <v>77</v>
      </c>
    </row>
    <row r="680" spans="1:2" x14ac:dyDescent="0.2">
      <c r="A680">
        <f t="shared" si="7"/>
        <v>4</v>
      </c>
      <c r="B680">
        <v>78</v>
      </c>
    </row>
    <row r="681" spans="1:2" x14ac:dyDescent="0.2">
      <c r="A681">
        <f t="shared" si="7"/>
        <v>4</v>
      </c>
      <c r="B681">
        <v>79</v>
      </c>
    </row>
    <row r="682" spans="1:2" x14ac:dyDescent="0.2">
      <c r="A682">
        <f t="shared" si="7"/>
        <v>4</v>
      </c>
      <c r="B682">
        <v>80</v>
      </c>
    </row>
    <row r="683" spans="1:2" x14ac:dyDescent="0.2">
      <c r="A683">
        <f t="shared" si="7"/>
        <v>4</v>
      </c>
      <c r="B683">
        <v>81</v>
      </c>
    </row>
    <row r="684" spans="1:2" x14ac:dyDescent="0.2">
      <c r="A684">
        <f t="shared" si="7"/>
        <v>4</v>
      </c>
      <c r="B684">
        <v>82</v>
      </c>
    </row>
    <row r="685" spans="1:2" x14ac:dyDescent="0.2">
      <c r="A685">
        <f t="shared" si="7"/>
        <v>4</v>
      </c>
      <c r="B685">
        <v>83</v>
      </c>
    </row>
    <row r="686" spans="1:2" x14ac:dyDescent="0.2">
      <c r="A686">
        <f t="shared" si="7"/>
        <v>4</v>
      </c>
      <c r="B686">
        <v>84</v>
      </c>
    </row>
    <row r="687" spans="1:2" x14ac:dyDescent="0.2">
      <c r="A687">
        <f t="shared" si="7"/>
        <v>4</v>
      </c>
      <c r="B687">
        <v>85</v>
      </c>
    </row>
    <row r="688" spans="1:2" x14ac:dyDescent="0.2">
      <c r="A688">
        <f t="shared" si="7"/>
        <v>4</v>
      </c>
      <c r="B688">
        <v>86</v>
      </c>
    </row>
    <row r="689" spans="1:2" x14ac:dyDescent="0.2">
      <c r="A689">
        <f t="shared" si="7"/>
        <v>4</v>
      </c>
      <c r="B689">
        <v>87</v>
      </c>
    </row>
    <row r="690" spans="1:2" x14ac:dyDescent="0.2">
      <c r="A690">
        <f t="shared" si="7"/>
        <v>4</v>
      </c>
      <c r="B690">
        <v>88</v>
      </c>
    </row>
    <row r="691" spans="1:2" x14ac:dyDescent="0.2">
      <c r="A691">
        <f t="shared" si="7"/>
        <v>4</v>
      </c>
      <c r="B691">
        <v>89</v>
      </c>
    </row>
    <row r="692" spans="1:2" x14ac:dyDescent="0.2">
      <c r="A692">
        <f t="shared" si="7"/>
        <v>4</v>
      </c>
      <c r="B692">
        <v>90</v>
      </c>
    </row>
    <row r="693" spans="1:2" x14ac:dyDescent="0.2">
      <c r="A693">
        <f t="shared" si="7"/>
        <v>4</v>
      </c>
      <c r="B693">
        <v>91</v>
      </c>
    </row>
    <row r="694" spans="1:2" x14ac:dyDescent="0.2">
      <c r="A694">
        <f t="shared" si="7"/>
        <v>4</v>
      </c>
      <c r="B694">
        <v>92</v>
      </c>
    </row>
    <row r="695" spans="1:2" x14ac:dyDescent="0.2">
      <c r="A695">
        <f t="shared" si="7"/>
        <v>4</v>
      </c>
      <c r="B695">
        <v>93</v>
      </c>
    </row>
    <row r="696" spans="1:2" x14ac:dyDescent="0.2">
      <c r="A696">
        <f t="shared" si="7"/>
        <v>4</v>
      </c>
      <c r="B696">
        <v>94</v>
      </c>
    </row>
    <row r="697" spans="1:2" x14ac:dyDescent="0.2">
      <c r="A697">
        <f t="shared" si="7"/>
        <v>4</v>
      </c>
      <c r="B697">
        <v>95</v>
      </c>
    </row>
    <row r="698" spans="1:2" x14ac:dyDescent="0.2">
      <c r="A698">
        <f t="shared" si="7"/>
        <v>4</v>
      </c>
      <c r="B698">
        <v>96</v>
      </c>
    </row>
    <row r="699" spans="1:2" x14ac:dyDescent="0.2">
      <c r="A699">
        <f t="shared" si="7"/>
        <v>4</v>
      </c>
      <c r="B699">
        <v>97</v>
      </c>
    </row>
    <row r="700" spans="1:2" x14ac:dyDescent="0.2">
      <c r="A700">
        <f t="shared" si="7"/>
        <v>4</v>
      </c>
      <c r="B700">
        <v>98</v>
      </c>
    </row>
    <row r="701" spans="1:2" x14ac:dyDescent="0.2">
      <c r="A701">
        <f t="shared" si="7"/>
        <v>4</v>
      </c>
      <c r="B701">
        <v>99</v>
      </c>
    </row>
    <row r="702" spans="1:2" x14ac:dyDescent="0.2">
      <c r="A702">
        <f t="shared" si="7"/>
        <v>4</v>
      </c>
      <c r="B702">
        <v>100</v>
      </c>
    </row>
    <row r="703" spans="1:2" x14ac:dyDescent="0.2">
      <c r="A703">
        <f t="shared" si="7"/>
        <v>4</v>
      </c>
      <c r="B703">
        <v>101</v>
      </c>
    </row>
    <row r="704" spans="1:2" x14ac:dyDescent="0.2">
      <c r="A704">
        <f t="shared" si="7"/>
        <v>4</v>
      </c>
      <c r="B704">
        <v>102</v>
      </c>
    </row>
    <row r="705" spans="1:2" x14ac:dyDescent="0.2">
      <c r="A705">
        <f t="shared" si="7"/>
        <v>4</v>
      </c>
      <c r="B705">
        <v>103</v>
      </c>
    </row>
    <row r="706" spans="1:2" x14ac:dyDescent="0.2">
      <c r="A706">
        <f t="shared" si="7"/>
        <v>4</v>
      </c>
      <c r="B706">
        <v>104</v>
      </c>
    </row>
    <row r="707" spans="1:2" x14ac:dyDescent="0.2">
      <c r="A707">
        <f t="shared" si="7"/>
        <v>4</v>
      </c>
      <c r="B707">
        <v>105</v>
      </c>
    </row>
    <row r="708" spans="1:2" x14ac:dyDescent="0.2">
      <c r="A708">
        <f t="shared" si="7"/>
        <v>4</v>
      </c>
      <c r="B708">
        <v>106</v>
      </c>
    </row>
    <row r="709" spans="1:2" x14ac:dyDescent="0.2">
      <c r="A709">
        <f t="shared" si="7"/>
        <v>4</v>
      </c>
      <c r="B709">
        <v>107</v>
      </c>
    </row>
    <row r="710" spans="1:2" x14ac:dyDescent="0.2">
      <c r="A710">
        <f t="shared" si="7"/>
        <v>4</v>
      </c>
      <c r="B710">
        <v>108</v>
      </c>
    </row>
    <row r="711" spans="1:2" x14ac:dyDescent="0.2">
      <c r="A711">
        <f t="shared" si="7"/>
        <v>4</v>
      </c>
      <c r="B711">
        <v>109</v>
      </c>
    </row>
    <row r="712" spans="1:2" x14ac:dyDescent="0.2">
      <c r="A712">
        <f t="shared" si="7"/>
        <v>4</v>
      </c>
      <c r="B712">
        <v>110</v>
      </c>
    </row>
    <row r="713" spans="1:2" x14ac:dyDescent="0.2">
      <c r="A713">
        <f t="shared" si="7"/>
        <v>4</v>
      </c>
      <c r="B713">
        <v>111</v>
      </c>
    </row>
    <row r="714" spans="1:2" x14ac:dyDescent="0.2">
      <c r="A714">
        <f t="shared" si="7"/>
        <v>4</v>
      </c>
      <c r="B714">
        <v>112</v>
      </c>
    </row>
    <row r="715" spans="1:2" x14ac:dyDescent="0.2">
      <c r="A715">
        <f t="shared" ref="A715:A778" si="8">A515+1</f>
        <v>4</v>
      </c>
      <c r="B715">
        <v>113</v>
      </c>
    </row>
    <row r="716" spans="1:2" x14ac:dyDescent="0.2">
      <c r="A716">
        <f t="shared" si="8"/>
        <v>4</v>
      </c>
      <c r="B716">
        <v>114</v>
      </c>
    </row>
    <row r="717" spans="1:2" x14ac:dyDescent="0.2">
      <c r="A717">
        <f t="shared" si="8"/>
        <v>4</v>
      </c>
      <c r="B717">
        <v>115</v>
      </c>
    </row>
    <row r="718" spans="1:2" x14ac:dyDescent="0.2">
      <c r="A718">
        <f t="shared" si="8"/>
        <v>4</v>
      </c>
      <c r="B718">
        <v>116</v>
      </c>
    </row>
    <row r="719" spans="1:2" x14ac:dyDescent="0.2">
      <c r="A719">
        <f t="shared" si="8"/>
        <v>4</v>
      </c>
      <c r="B719">
        <v>117</v>
      </c>
    </row>
    <row r="720" spans="1:2" x14ac:dyDescent="0.2">
      <c r="A720">
        <f t="shared" si="8"/>
        <v>4</v>
      </c>
      <c r="B720">
        <v>118</v>
      </c>
    </row>
    <row r="721" spans="1:2" x14ac:dyDescent="0.2">
      <c r="A721">
        <f t="shared" si="8"/>
        <v>4</v>
      </c>
      <c r="B721">
        <v>119</v>
      </c>
    </row>
    <row r="722" spans="1:2" x14ac:dyDescent="0.2">
      <c r="A722">
        <f t="shared" si="8"/>
        <v>4</v>
      </c>
      <c r="B722">
        <v>120</v>
      </c>
    </row>
    <row r="723" spans="1:2" x14ac:dyDescent="0.2">
      <c r="A723">
        <f t="shared" si="8"/>
        <v>4</v>
      </c>
      <c r="B723">
        <v>121</v>
      </c>
    </row>
    <row r="724" spans="1:2" x14ac:dyDescent="0.2">
      <c r="A724">
        <f t="shared" si="8"/>
        <v>4</v>
      </c>
      <c r="B724">
        <v>122</v>
      </c>
    </row>
    <row r="725" spans="1:2" x14ac:dyDescent="0.2">
      <c r="A725">
        <f t="shared" si="8"/>
        <v>4</v>
      </c>
      <c r="B725">
        <v>123</v>
      </c>
    </row>
    <row r="726" spans="1:2" x14ac:dyDescent="0.2">
      <c r="A726">
        <f t="shared" si="8"/>
        <v>4</v>
      </c>
      <c r="B726">
        <v>124</v>
      </c>
    </row>
    <row r="727" spans="1:2" x14ac:dyDescent="0.2">
      <c r="A727">
        <f t="shared" si="8"/>
        <v>4</v>
      </c>
      <c r="B727">
        <v>125</v>
      </c>
    </row>
    <row r="728" spans="1:2" x14ac:dyDescent="0.2">
      <c r="A728">
        <f t="shared" si="8"/>
        <v>4</v>
      </c>
      <c r="B728">
        <v>126</v>
      </c>
    </row>
    <row r="729" spans="1:2" x14ac:dyDescent="0.2">
      <c r="A729">
        <f t="shared" si="8"/>
        <v>4</v>
      </c>
      <c r="B729">
        <v>127</v>
      </c>
    </row>
    <row r="730" spans="1:2" x14ac:dyDescent="0.2">
      <c r="A730">
        <f t="shared" si="8"/>
        <v>4</v>
      </c>
      <c r="B730">
        <v>128</v>
      </c>
    </row>
    <row r="731" spans="1:2" x14ac:dyDescent="0.2">
      <c r="A731">
        <f t="shared" si="8"/>
        <v>4</v>
      </c>
      <c r="B731">
        <v>129</v>
      </c>
    </row>
    <row r="732" spans="1:2" x14ac:dyDescent="0.2">
      <c r="A732">
        <f t="shared" si="8"/>
        <v>4</v>
      </c>
      <c r="B732">
        <v>130</v>
      </c>
    </row>
    <row r="733" spans="1:2" x14ac:dyDescent="0.2">
      <c r="A733">
        <f t="shared" si="8"/>
        <v>4</v>
      </c>
      <c r="B733">
        <v>131</v>
      </c>
    </row>
    <row r="734" spans="1:2" x14ac:dyDescent="0.2">
      <c r="A734">
        <f t="shared" si="8"/>
        <v>4</v>
      </c>
      <c r="B734">
        <v>132</v>
      </c>
    </row>
    <row r="735" spans="1:2" x14ac:dyDescent="0.2">
      <c r="A735">
        <f t="shared" si="8"/>
        <v>4</v>
      </c>
      <c r="B735">
        <v>133</v>
      </c>
    </row>
    <row r="736" spans="1:2" x14ac:dyDescent="0.2">
      <c r="A736">
        <f t="shared" si="8"/>
        <v>4</v>
      </c>
      <c r="B736">
        <v>134</v>
      </c>
    </row>
    <row r="737" spans="1:2" x14ac:dyDescent="0.2">
      <c r="A737">
        <f t="shared" si="8"/>
        <v>4</v>
      </c>
      <c r="B737">
        <v>135</v>
      </c>
    </row>
    <row r="738" spans="1:2" x14ac:dyDescent="0.2">
      <c r="A738">
        <f t="shared" si="8"/>
        <v>4</v>
      </c>
      <c r="B738">
        <v>136</v>
      </c>
    </row>
    <row r="739" spans="1:2" x14ac:dyDescent="0.2">
      <c r="A739">
        <f t="shared" si="8"/>
        <v>4</v>
      </c>
      <c r="B739">
        <v>137</v>
      </c>
    </row>
    <row r="740" spans="1:2" x14ac:dyDescent="0.2">
      <c r="A740">
        <f t="shared" si="8"/>
        <v>4</v>
      </c>
      <c r="B740">
        <v>138</v>
      </c>
    </row>
    <row r="741" spans="1:2" x14ac:dyDescent="0.2">
      <c r="A741">
        <f t="shared" si="8"/>
        <v>4</v>
      </c>
      <c r="B741">
        <v>139</v>
      </c>
    </row>
    <row r="742" spans="1:2" x14ac:dyDescent="0.2">
      <c r="A742">
        <f t="shared" si="8"/>
        <v>4</v>
      </c>
      <c r="B742">
        <v>140</v>
      </c>
    </row>
    <row r="743" spans="1:2" x14ac:dyDescent="0.2">
      <c r="A743">
        <f t="shared" si="8"/>
        <v>4</v>
      </c>
      <c r="B743">
        <v>141</v>
      </c>
    </row>
    <row r="744" spans="1:2" x14ac:dyDescent="0.2">
      <c r="A744">
        <f t="shared" si="8"/>
        <v>4</v>
      </c>
      <c r="B744">
        <v>142</v>
      </c>
    </row>
    <row r="745" spans="1:2" x14ac:dyDescent="0.2">
      <c r="A745">
        <f t="shared" si="8"/>
        <v>4</v>
      </c>
      <c r="B745">
        <v>143</v>
      </c>
    </row>
    <row r="746" spans="1:2" x14ac:dyDescent="0.2">
      <c r="A746">
        <f t="shared" si="8"/>
        <v>4</v>
      </c>
      <c r="B746">
        <v>144</v>
      </c>
    </row>
    <row r="747" spans="1:2" x14ac:dyDescent="0.2">
      <c r="A747">
        <f t="shared" si="8"/>
        <v>4</v>
      </c>
      <c r="B747">
        <v>145</v>
      </c>
    </row>
    <row r="748" spans="1:2" x14ac:dyDescent="0.2">
      <c r="A748">
        <f t="shared" si="8"/>
        <v>4</v>
      </c>
      <c r="B748">
        <v>146</v>
      </c>
    </row>
    <row r="749" spans="1:2" x14ac:dyDescent="0.2">
      <c r="A749">
        <f t="shared" si="8"/>
        <v>4</v>
      </c>
      <c r="B749">
        <v>147</v>
      </c>
    </row>
    <row r="750" spans="1:2" x14ac:dyDescent="0.2">
      <c r="A750">
        <f t="shared" si="8"/>
        <v>4</v>
      </c>
      <c r="B750">
        <v>148</v>
      </c>
    </row>
    <row r="751" spans="1:2" x14ac:dyDescent="0.2">
      <c r="A751">
        <f t="shared" si="8"/>
        <v>4</v>
      </c>
      <c r="B751">
        <v>149</v>
      </c>
    </row>
    <row r="752" spans="1:2" x14ac:dyDescent="0.2">
      <c r="A752">
        <f t="shared" si="8"/>
        <v>4</v>
      </c>
      <c r="B752">
        <v>150</v>
      </c>
    </row>
    <row r="753" spans="1:2" x14ac:dyDescent="0.2">
      <c r="A753">
        <f t="shared" si="8"/>
        <v>4</v>
      </c>
      <c r="B753">
        <v>151</v>
      </c>
    </row>
    <row r="754" spans="1:2" x14ac:dyDescent="0.2">
      <c r="A754">
        <f t="shared" si="8"/>
        <v>4</v>
      </c>
      <c r="B754">
        <v>152</v>
      </c>
    </row>
    <row r="755" spans="1:2" x14ac:dyDescent="0.2">
      <c r="A755">
        <f t="shared" si="8"/>
        <v>4</v>
      </c>
      <c r="B755">
        <v>153</v>
      </c>
    </row>
    <row r="756" spans="1:2" x14ac:dyDescent="0.2">
      <c r="A756">
        <f t="shared" si="8"/>
        <v>4</v>
      </c>
      <c r="B756">
        <v>154</v>
      </c>
    </row>
    <row r="757" spans="1:2" x14ac:dyDescent="0.2">
      <c r="A757">
        <f t="shared" si="8"/>
        <v>4</v>
      </c>
      <c r="B757">
        <v>155</v>
      </c>
    </row>
    <row r="758" spans="1:2" x14ac:dyDescent="0.2">
      <c r="A758">
        <f t="shared" si="8"/>
        <v>4</v>
      </c>
      <c r="B758">
        <v>156</v>
      </c>
    </row>
    <row r="759" spans="1:2" x14ac:dyDescent="0.2">
      <c r="A759">
        <f t="shared" si="8"/>
        <v>4</v>
      </c>
      <c r="B759">
        <v>157</v>
      </c>
    </row>
    <row r="760" spans="1:2" x14ac:dyDescent="0.2">
      <c r="A760">
        <f t="shared" si="8"/>
        <v>4</v>
      </c>
      <c r="B760">
        <v>158</v>
      </c>
    </row>
    <row r="761" spans="1:2" x14ac:dyDescent="0.2">
      <c r="A761">
        <f t="shared" si="8"/>
        <v>4</v>
      </c>
      <c r="B761">
        <v>159</v>
      </c>
    </row>
    <row r="762" spans="1:2" x14ac:dyDescent="0.2">
      <c r="A762">
        <f t="shared" si="8"/>
        <v>4</v>
      </c>
      <c r="B762">
        <v>160</v>
      </c>
    </row>
    <row r="763" spans="1:2" x14ac:dyDescent="0.2">
      <c r="A763">
        <f t="shared" si="8"/>
        <v>4</v>
      </c>
      <c r="B763">
        <v>161</v>
      </c>
    </row>
    <row r="764" spans="1:2" x14ac:dyDescent="0.2">
      <c r="A764">
        <f t="shared" si="8"/>
        <v>4</v>
      </c>
      <c r="B764">
        <v>162</v>
      </c>
    </row>
    <row r="765" spans="1:2" x14ac:dyDescent="0.2">
      <c r="A765">
        <f t="shared" si="8"/>
        <v>4</v>
      </c>
      <c r="B765">
        <v>163</v>
      </c>
    </row>
    <row r="766" spans="1:2" x14ac:dyDescent="0.2">
      <c r="A766">
        <f t="shared" si="8"/>
        <v>4</v>
      </c>
      <c r="B766">
        <v>164</v>
      </c>
    </row>
    <row r="767" spans="1:2" x14ac:dyDescent="0.2">
      <c r="A767">
        <f t="shared" si="8"/>
        <v>4</v>
      </c>
      <c r="B767">
        <v>165</v>
      </c>
    </row>
    <row r="768" spans="1:2" x14ac:dyDescent="0.2">
      <c r="A768">
        <f t="shared" si="8"/>
        <v>4</v>
      </c>
      <c r="B768">
        <v>166</v>
      </c>
    </row>
    <row r="769" spans="1:2" x14ac:dyDescent="0.2">
      <c r="A769">
        <f t="shared" si="8"/>
        <v>4</v>
      </c>
      <c r="B769">
        <v>167</v>
      </c>
    </row>
    <row r="770" spans="1:2" x14ac:dyDescent="0.2">
      <c r="A770">
        <f t="shared" si="8"/>
        <v>4</v>
      </c>
      <c r="B770">
        <v>168</v>
      </c>
    </row>
    <row r="771" spans="1:2" x14ac:dyDescent="0.2">
      <c r="A771">
        <f t="shared" si="8"/>
        <v>4</v>
      </c>
      <c r="B771">
        <v>169</v>
      </c>
    </row>
    <row r="772" spans="1:2" x14ac:dyDescent="0.2">
      <c r="A772">
        <f t="shared" si="8"/>
        <v>4</v>
      </c>
      <c r="B772">
        <v>170</v>
      </c>
    </row>
    <row r="773" spans="1:2" x14ac:dyDescent="0.2">
      <c r="A773">
        <f t="shared" si="8"/>
        <v>4</v>
      </c>
      <c r="B773">
        <v>171</v>
      </c>
    </row>
    <row r="774" spans="1:2" x14ac:dyDescent="0.2">
      <c r="A774">
        <f t="shared" si="8"/>
        <v>4</v>
      </c>
      <c r="B774">
        <v>172</v>
      </c>
    </row>
    <row r="775" spans="1:2" x14ac:dyDescent="0.2">
      <c r="A775">
        <f t="shared" si="8"/>
        <v>4</v>
      </c>
      <c r="B775">
        <v>173</v>
      </c>
    </row>
    <row r="776" spans="1:2" x14ac:dyDescent="0.2">
      <c r="A776">
        <f t="shared" si="8"/>
        <v>4</v>
      </c>
      <c r="B776">
        <v>174</v>
      </c>
    </row>
    <row r="777" spans="1:2" x14ac:dyDescent="0.2">
      <c r="A777">
        <f t="shared" si="8"/>
        <v>4</v>
      </c>
      <c r="B777">
        <v>175</v>
      </c>
    </row>
    <row r="778" spans="1:2" x14ac:dyDescent="0.2">
      <c r="A778">
        <f t="shared" si="8"/>
        <v>4</v>
      </c>
      <c r="B778">
        <v>176</v>
      </c>
    </row>
    <row r="779" spans="1:2" x14ac:dyDescent="0.2">
      <c r="A779">
        <f t="shared" ref="A779:A842" si="9">A579+1</f>
        <v>4</v>
      </c>
      <c r="B779">
        <v>177</v>
      </c>
    </row>
    <row r="780" spans="1:2" x14ac:dyDescent="0.2">
      <c r="A780">
        <f t="shared" si="9"/>
        <v>4</v>
      </c>
      <c r="B780">
        <v>178</v>
      </c>
    </row>
    <row r="781" spans="1:2" x14ac:dyDescent="0.2">
      <c r="A781">
        <f t="shared" si="9"/>
        <v>4</v>
      </c>
      <c r="B781">
        <v>179</v>
      </c>
    </row>
    <row r="782" spans="1:2" x14ac:dyDescent="0.2">
      <c r="A782">
        <f t="shared" si="9"/>
        <v>4</v>
      </c>
      <c r="B782">
        <v>180</v>
      </c>
    </row>
    <row r="783" spans="1:2" x14ac:dyDescent="0.2">
      <c r="A783">
        <f t="shared" si="9"/>
        <v>4</v>
      </c>
      <c r="B783">
        <v>181</v>
      </c>
    </row>
    <row r="784" spans="1:2" x14ac:dyDescent="0.2">
      <c r="A784">
        <f t="shared" si="9"/>
        <v>4</v>
      </c>
      <c r="B784">
        <v>182</v>
      </c>
    </row>
    <row r="785" spans="1:2" x14ac:dyDescent="0.2">
      <c r="A785">
        <f t="shared" si="9"/>
        <v>4</v>
      </c>
      <c r="B785">
        <v>183</v>
      </c>
    </row>
    <row r="786" spans="1:2" x14ac:dyDescent="0.2">
      <c r="A786">
        <f t="shared" si="9"/>
        <v>4</v>
      </c>
      <c r="B786">
        <v>184</v>
      </c>
    </row>
    <row r="787" spans="1:2" x14ac:dyDescent="0.2">
      <c r="A787">
        <f t="shared" si="9"/>
        <v>4</v>
      </c>
      <c r="B787">
        <v>185</v>
      </c>
    </row>
    <row r="788" spans="1:2" x14ac:dyDescent="0.2">
      <c r="A788">
        <f t="shared" si="9"/>
        <v>4</v>
      </c>
      <c r="B788">
        <v>186</v>
      </c>
    </row>
    <row r="789" spans="1:2" x14ac:dyDescent="0.2">
      <c r="A789">
        <f t="shared" si="9"/>
        <v>4</v>
      </c>
      <c r="B789">
        <v>187</v>
      </c>
    </row>
    <row r="790" spans="1:2" x14ac:dyDescent="0.2">
      <c r="A790">
        <f t="shared" si="9"/>
        <v>4</v>
      </c>
      <c r="B790">
        <v>188</v>
      </c>
    </row>
    <row r="791" spans="1:2" x14ac:dyDescent="0.2">
      <c r="A791">
        <f t="shared" si="9"/>
        <v>4</v>
      </c>
      <c r="B791">
        <v>189</v>
      </c>
    </row>
    <row r="792" spans="1:2" x14ac:dyDescent="0.2">
      <c r="A792">
        <f t="shared" si="9"/>
        <v>4</v>
      </c>
      <c r="B792">
        <v>190</v>
      </c>
    </row>
    <row r="793" spans="1:2" x14ac:dyDescent="0.2">
      <c r="A793">
        <f t="shared" si="9"/>
        <v>4</v>
      </c>
      <c r="B793">
        <v>191</v>
      </c>
    </row>
    <row r="794" spans="1:2" x14ac:dyDescent="0.2">
      <c r="A794">
        <f t="shared" si="9"/>
        <v>4</v>
      </c>
      <c r="B794">
        <v>192</v>
      </c>
    </row>
    <row r="795" spans="1:2" x14ac:dyDescent="0.2">
      <c r="A795">
        <f t="shared" si="9"/>
        <v>4</v>
      </c>
      <c r="B795">
        <v>193</v>
      </c>
    </row>
    <row r="796" spans="1:2" x14ac:dyDescent="0.2">
      <c r="A796">
        <f t="shared" si="9"/>
        <v>4</v>
      </c>
      <c r="B796">
        <v>194</v>
      </c>
    </row>
    <row r="797" spans="1:2" x14ac:dyDescent="0.2">
      <c r="A797">
        <f t="shared" si="9"/>
        <v>4</v>
      </c>
      <c r="B797">
        <v>195</v>
      </c>
    </row>
    <row r="798" spans="1:2" x14ac:dyDescent="0.2">
      <c r="A798">
        <f t="shared" si="9"/>
        <v>4</v>
      </c>
      <c r="B798">
        <v>196</v>
      </c>
    </row>
    <row r="799" spans="1:2" x14ac:dyDescent="0.2">
      <c r="A799">
        <f t="shared" si="9"/>
        <v>4</v>
      </c>
      <c r="B799">
        <v>197</v>
      </c>
    </row>
    <row r="800" spans="1:2" x14ac:dyDescent="0.2">
      <c r="A800">
        <f t="shared" si="9"/>
        <v>4</v>
      </c>
      <c r="B800">
        <v>198</v>
      </c>
    </row>
    <row r="801" spans="1:2" x14ac:dyDescent="0.2">
      <c r="A801">
        <f t="shared" si="9"/>
        <v>4</v>
      </c>
      <c r="B801">
        <v>199</v>
      </c>
    </row>
    <row r="802" spans="1:2" x14ac:dyDescent="0.2">
      <c r="A802">
        <f t="shared" si="9"/>
        <v>4</v>
      </c>
      <c r="B802">
        <v>200</v>
      </c>
    </row>
    <row r="803" spans="1:2" x14ac:dyDescent="0.2">
      <c r="A803">
        <f t="shared" si="9"/>
        <v>5</v>
      </c>
      <c r="B803">
        <v>1</v>
      </c>
    </row>
    <row r="804" spans="1:2" x14ac:dyDescent="0.2">
      <c r="A804">
        <f t="shared" si="9"/>
        <v>5</v>
      </c>
      <c r="B804">
        <v>2</v>
      </c>
    </row>
    <row r="805" spans="1:2" x14ac:dyDescent="0.2">
      <c r="A805">
        <f t="shared" si="9"/>
        <v>5</v>
      </c>
      <c r="B805">
        <v>3</v>
      </c>
    </row>
    <row r="806" spans="1:2" x14ac:dyDescent="0.2">
      <c r="A806">
        <f t="shared" si="9"/>
        <v>5</v>
      </c>
      <c r="B806">
        <v>4</v>
      </c>
    </row>
    <row r="807" spans="1:2" x14ac:dyDescent="0.2">
      <c r="A807">
        <f t="shared" si="9"/>
        <v>5</v>
      </c>
      <c r="B807">
        <v>5</v>
      </c>
    </row>
    <row r="808" spans="1:2" x14ac:dyDescent="0.2">
      <c r="A808">
        <f t="shared" si="9"/>
        <v>5</v>
      </c>
      <c r="B808">
        <v>6</v>
      </c>
    </row>
    <row r="809" spans="1:2" x14ac:dyDescent="0.2">
      <c r="A809">
        <f t="shared" si="9"/>
        <v>5</v>
      </c>
      <c r="B809">
        <v>7</v>
      </c>
    </row>
    <row r="810" spans="1:2" x14ac:dyDescent="0.2">
      <c r="A810">
        <f t="shared" si="9"/>
        <v>5</v>
      </c>
      <c r="B810">
        <v>8</v>
      </c>
    </row>
    <row r="811" spans="1:2" x14ac:dyDescent="0.2">
      <c r="A811">
        <f t="shared" si="9"/>
        <v>5</v>
      </c>
      <c r="B811">
        <v>9</v>
      </c>
    </row>
    <row r="812" spans="1:2" x14ac:dyDescent="0.2">
      <c r="A812">
        <f t="shared" si="9"/>
        <v>5</v>
      </c>
      <c r="B812">
        <v>10</v>
      </c>
    </row>
    <row r="813" spans="1:2" x14ac:dyDescent="0.2">
      <c r="A813">
        <f t="shared" si="9"/>
        <v>5</v>
      </c>
      <c r="B813">
        <v>11</v>
      </c>
    </row>
    <row r="814" spans="1:2" x14ac:dyDescent="0.2">
      <c r="A814">
        <f t="shared" si="9"/>
        <v>5</v>
      </c>
      <c r="B814">
        <v>12</v>
      </c>
    </row>
    <row r="815" spans="1:2" x14ac:dyDescent="0.2">
      <c r="A815">
        <f t="shared" si="9"/>
        <v>5</v>
      </c>
      <c r="B815">
        <v>13</v>
      </c>
    </row>
    <row r="816" spans="1:2" x14ac:dyDescent="0.2">
      <c r="A816">
        <f t="shared" si="9"/>
        <v>5</v>
      </c>
      <c r="B816">
        <v>14</v>
      </c>
    </row>
    <row r="817" spans="1:2" x14ac:dyDescent="0.2">
      <c r="A817">
        <f t="shared" si="9"/>
        <v>5</v>
      </c>
      <c r="B817">
        <v>15</v>
      </c>
    </row>
    <row r="818" spans="1:2" x14ac:dyDescent="0.2">
      <c r="A818">
        <f t="shared" si="9"/>
        <v>5</v>
      </c>
      <c r="B818">
        <v>16</v>
      </c>
    </row>
    <row r="819" spans="1:2" x14ac:dyDescent="0.2">
      <c r="A819">
        <f t="shared" si="9"/>
        <v>5</v>
      </c>
      <c r="B819">
        <v>17</v>
      </c>
    </row>
    <row r="820" spans="1:2" x14ac:dyDescent="0.2">
      <c r="A820">
        <f t="shared" si="9"/>
        <v>5</v>
      </c>
      <c r="B820">
        <v>18</v>
      </c>
    </row>
    <row r="821" spans="1:2" x14ac:dyDescent="0.2">
      <c r="A821">
        <f t="shared" si="9"/>
        <v>5</v>
      </c>
      <c r="B821">
        <v>19</v>
      </c>
    </row>
    <row r="822" spans="1:2" x14ac:dyDescent="0.2">
      <c r="A822">
        <f t="shared" si="9"/>
        <v>5</v>
      </c>
      <c r="B822">
        <v>20</v>
      </c>
    </row>
    <row r="823" spans="1:2" x14ac:dyDescent="0.2">
      <c r="A823">
        <f t="shared" si="9"/>
        <v>5</v>
      </c>
      <c r="B823">
        <v>21</v>
      </c>
    </row>
    <row r="824" spans="1:2" x14ac:dyDescent="0.2">
      <c r="A824">
        <f t="shared" si="9"/>
        <v>5</v>
      </c>
      <c r="B824">
        <v>22</v>
      </c>
    </row>
    <row r="825" spans="1:2" x14ac:dyDescent="0.2">
      <c r="A825">
        <f t="shared" si="9"/>
        <v>5</v>
      </c>
      <c r="B825">
        <v>23</v>
      </c>
    </row>
    <row r="826" spans="1:2" x14ac:dyDescent="0.2">
      <c r="A826">
        <f t="shared" si="9"/>
        <v>5</v>
      </c>
      <c r="B826">
        <v>24</v>
      </c>
    </row>
    <row r="827" spans="1:2" x14ac:dyDescent="0.2">
      <c r="A827">
        <f t="shared" si="9"/>
        <v>5</v>
      </c>
      <c r="B827">
        <v>25</v>
      </c>
    </row>
    <row r="828" spans="1:2" x14ac:dyDescent="0.2">
      <c r="A828">
        <f t="shared" si="9"/>
        <v>5</v>
      </c>
      <c r="B828">
        <v>26</v>
      </c>
    </row>
    <row r="829" spans="1:2" x14ac:dyDescent="0.2">
      <c r="A829">
        <f t="shared" si="9"/>
        <v>5</v>
      </c>
      <c r="B829">
        <v>27</v>
      </c>
    </row>
    <row r="830" spans="1:2" x14ac:dyDescent="0.2">
      <c r="A830">
        <f t="shared" si="9"/>
        <v>5</v>
      </c>
      <c r="B830">
        <v>28</v>
      </c>
    </row>
    <row r="831" spans="1:2" x14ac:dyDescent="0.2">
      <c r="A831">
        <f t="shared" si="9"/>
        <v>5</v>
      </c>
      <c r="B831">
        <v>29</v>
      </c>
    </row>
    <row r="832" spans="1:2" x14ac:dyDescent="0.2">
      <c r="A832">
        <f t="shared" si="9"/>
        <v>5</v>
      </c>
      <c r="B832">
        <v>30</v>
      </c>
    </row>
    <row r="833" spans="1:2" x14ac:dyDescent="0.2">
      <c r="A833">
        <f t="shared" si="9"/>
        <v>5</v>
      </c>
      <c r="B833">
        <v>31</v>
      </c>
    </row>
    <row r="834" spans="1:2" x14ac:dyDescent="0.2">
      <c r="A834">
        <f t="shared" si="9"/>
        <v>5</v>
      </c>
      <c r="B834">
        <v>32</v>
      </c>
    </row>
    <row r="835" spans="1:2" x14ac:dyDescent="0.2">
      <c r="A835">
        <f t="shared" si="9"/>
        <v>5</v>
      </c>
      <c r="B835">
        <v>33</v>
      </c>
    </row>
    <row r="836" spans="1:2" x14ac:dyDescent="0.2">
      <c r="A836">
        <f t="shared" si="9"/>
        <v>5</v>
      </c>
      <c r="B836">
        <v>34</v>
      </c>
    </row>
    <row r="837" spans="1:2" x14ac:dyDescent="0.2">
      <c r="A837">
        <f t="shared" si="9"/>
        <v>5</v>
      </c>
      <c r="B837">
        <v>35</v>
      </c>
    </row>
    <row r="838" spans="1:2" x14ac:dyDescent="0.2">
      <c r="A838">
        <f t="shared" si="9"/>
        <v>5</v>
      </c>
      <c r="B838">
        <v>36</v>
      </c>
    </row>
    <row r="839" spans="1:2" x14ac:dyDescent="0.2">
      <c r="A839">
        <f t="shared" si="9"/>
        <v>5</v>
      </c>
      <c r="B839">
        <v>37</v>
      </c>
    </row>
    <row r="840" spans="1:2" x14ac:dyDescent="0.2">
      <c r="A840">
        <f t="shared" si="9"/>
        <v>5</v>
      </c>
      <c r="B840">
        <v>38</v>
      </c>
    </row>
    <row r="841" spans="1:2" x14ac:dyDescent="0.2">
      <c r="A841">
        <f t="shared" si="9"/>
        <v>5</v>
      </c>
      <c r="B841">
        <v>39</v>
      </c>
    </row>
    <row r="842" spans="1:2" x14ac:dyDescent="0.2">
      <c r="A842">
        <f t="shared" si="9"/>
        <v>5</v>
      </c>
      <c r="B842">
        <v>40</v>
      </c>
    </row>
    <row r="843" spans="1:2" x14ac:dyDescent="0.2">
      <c r="A843">
        <f t="shared" ref="A843:A906" si="10">A643+1</f>
        <v>5</v>
      </c>
      <c r="B843">
        <v>41</v>
      </c>
    </row>
    <row r="844" spans="1:2" x14ac:dyDescent="0.2">
      <c r="A844">
        <f t="shared" si="10"/>
        <v>5</v>
      </c>
      <c r="B844">
        <v>42</v>
      </c>
    </row>
    <row r="845" spans="1:2" x14ac:dyDescent="0.2">
      <c r="A845">
        <f t="shared" si="10"/>
        <v>5</v>
      </c>
      <c r="B845">
        <v>43</v>
      </c>
    </row>
    <row r="846" spans="1:2" x14ac:dyDescent="0.2">
      <c r="A846">
        <f t="shared" si="10"/>
        <v>5</v>
      </c>
      <c r="B846">
        <v>44</v>
      </c>
    </row>
    <row r="847" spans="1:2" x14ac:dyDescent="0.2">
      <c r="A847">
        <f t="shared" si="10"/>
        <v>5</v>
      </c>
      <c r="B847">
        <v>45</v>
      </c>
    </row>
    <row r="848" spans="1:2" x14ac:dyDescent="0.2">
      <c r="A848">
        <f t="shared" si="10"/>
        <v>5</v>
      </c>
      <c r="B848">
        <v>46</v>
      </c>
    </row>
    <row r="849" spans="1:2" x14ac:dyDescent="0.2">
      <c r="A849">
        <f t="shared" si="10"/>
        <v>5</v>
      </c>
      <c r="B849">
        <v>47</v>
      </c>
    </row>
    <row r="850" spans="1:2" x14ac:dyDescent="0.2">
      <c r="A850">
        <f t="shared" si="10"/>
        <v>5</v>
      </c>
      <c r="B850">
        <v>48</v>
      </c>
    </row>
    <row r="851" spans="1:2" x14ac:dyDescent="0.2">
      <c r="A851">
        <f t="shared" si="10"/>
        <v>5</v>
      </c>
      <c r="B851">
        <v>49</v>
      </c>
    </row>
    <row r="852" spans="1:2" x14ac:dyDescent="0.2">
      <c r="A852">
        <f t="shared" si="10"/>
        <v>5</v>
      </c>
      <c r="B852">
        <v>50</v>
      </c>
    </row>
    <row r="853" spans="1:2" x14ac:dyDescent="0.2">
      <c r="A853">
        <f t="shared" si="10"/>
        <v>5</v>
      </c>
      <c r="B853">
        <v>51</v>
      </c>
    </row>
    <row r="854" spans="1:2" x14ac:dyDescent="0.2">
      <c r="A854">
        <f t="shared" si="10"/>
        <v>5</v>
      </c>
      <c r="B854">
        <v>52</v>
      </c>
    </row>
    <row r="855" spans="1:2" x14ac:dyDescent="0.2">
      <c r="A855">
        <f t="shared" si="10"/>
        <v>5</v>
      </c>
      <c r="B855">
        <v>53</v>
      </c>
    </row>
    <row r="856" spans="1:2" x14ac:dyDescent="0.2">
      <c r="A856">
        <f t="shared" si="10"/>
        <v>5</v>
      </c>
      <c r="B856">
        <v>54</v>
      </c>
    </row>
    <row r="857" spans="1:2" x14ac:dyDescent="0.2">
      <c r="A857">
        <f t="shared" si="10"/>
        <v>5</v>
      </c>
      <c r="B857">
        <v>55</v>
      </c>
    </row>
    <row r="858" spans="1:2" x14ac:dyDescent="0.2">
      <c r="A858">
        <f t="shared" si="10"/>
        <v>5</v>
      </c>
      <c r="B858">
        <v>56</v>
      </c>
    </row>
    <row r="859" spans="1:2" x14ac:dyDescent="0.2">
      <c r="A859">
        <f t="shared" si="10"/>
        <v>5</v>
      </c>
      <c r="B859">
        <v>57</v>
      </c>
    </row>
    <row r="860" spans="1:2" x14ac:dyDescent="0.2">
      <c r="A860">
        <f t="shared" si="10"/>
        <v>5</v>
      </c>
      <c r="B860">
        <v>58</v>
      </c>
    </row>
    <row r="861" spans="1:2" x14ac:dyDescent="0.2">
      <c r="A861">
        <f t="shared" si="10"/>
        <v>5</v>
      </c>
      <c r="B861">
        <v>59</v>
      </c>
    </row>
    <row r="862" spans="1:2" x14ac:dyDescent="0.2">
      <c r="A862">
        <f t="shared" si="10"/>
        <v>5</v>
      </c>
      <c r="B862">
        <v>60</v>
      </c>
    </row>
    <row r="863" spans="1:2" x14ac:dyDescent="0.2">
      <c r="A863">
        <f t="shared" si="10"/>
        <v>5</v>
      </c>
      <c r="B863">
        <v>61</v>
      </c>
    </row>
    <row r="864" spans="1:2" x14ac:dyDescent="0.2">
      <c r="A864">
        <f t="shared" si="10"/>
        <v>5</v>
      </c>
      <c r="B864">
        <v>62</v>
      </c>
    </row>
    <row r="865" spans="1:2" x14ac:dyDescent="0.2">
      <c r="A865">
        <f t="shared" si="10"/>
        <v>5</v>
      </c>
      <c r="B865">
        <v>63</v>
      </c>
    </row>
    <row r="866" spans="1:2" x14ac:dyDescent="0.2">
      <c r="A866">
        <f t="shared" si="10"/>
        <v>5</v>
      </c>
      <c r="B866">
        <v>64</v>
      </c>
    </row>
    <row r="867" spans="1:2" x14ac:dyDescent="0.2">
      <c r="A867">
        <f t="shared" si="10"/>
        <v>5</v>
      </c>
      <c r="B867">
        <v>65</v>
      </c>
    </row>
    <row r="868" spans="1:2" x14ac:dyDescent="0.2">
      <c r="A868">
        <f t="shared" si="10"/>
        <v>5</v>
      </c>
      <c r="B868">
        <v>66</v>
      </c>
    </row>
    <row r="869" spans="1:2" x14ac:dyDescent="0.2">
      <c r="A869">
        <f t="shared" si="10"/>
        <v>5</v>
      </c>
      <c r="B869">
        <v>67</v>
      </c>
    </row>
    <row r="870" spans="1:2" x14ac:dyDescent="0.2">
      <c r="A870">
        <f t="shared" si="10"/>
        <v>5</v>
      </c>
      <c r="B870">
        <v>68</v>
      </c>
    </row>
    <row r="871" spans="1:2" x14ac:dyDescent="0.2">
      <c r="A871">
        <f t="shared" si="10"/>
        <v>5</v>
      </c>
      <c r="B871">
        <v>69</v>
      </c>
    </row>
    <row r="872" spans="1:2" x14ac:dyDescent="0.2">
      <c r="A872">
        <f t="shared" si="10"/>
        <v>5</v>
      </c>
      <c r="B872">
        <v>70</v>
      </c>
    </row>
    <row r="873" spans="1:2" x14ac:dyDescent="0.2">
      <c r="A873">
        <f t="shared" si="10"/>
        <v>5</v>
      </c>
      <c r="B873">
        <v>71</v>
      </c>
    </row>
    <row r="874" spans="1:2" x14ac:dyDescent="0.2">
      <c r="A874">
        <f t="shared" si="10"/>
        <v>5</v>
      </c>
      <c r="B874">
        <v>72</v>
      </c>
    </row>
    <row r="875" spans="1:2" x14ac:dyDescent="0.2">
      <c r="A875">
        <f t="shared" si="10"/>
        <v>5</v>
      </c>
      <c r="B875">
        <v>73</v>
      </c>
    </row>
    <row r="876" spans="1:2" x14ac:dyDescent="0.2">
      <c r="A876">
        <f t="shared" si="10"/>
        <v>5</v>
      </c>
      <c r="B876">
        <v>74</v>
      </c>
    </row>
    <row r="877" spans="1:2" x14ac:dyDescent="0.2">
      <c r="A877">
        <f t="shared" si="10"/>
        <v>5</v>
      </c>
      <c r="B877">
        <v>75</v>
      </c>
    </row>
    <row r="878" spans="1:2" x14ac:dyDescent="0.2">
      <c r="A878">
        <f t="shared" si="10"/>
        <v>5</v>
      </c>
      <c r="B878">
        <v>76</v>
      </c>
    </row>
    <row r="879" spans="1:2" x14ac:dyDescent="0.2">
      <c r="A879">
        <f t="shared" si="10"/>
        <v>5</v>
      </c>
      <c r="B879">
        <v>77</v>
      </c>
    </row>
    <row r="880" spans="1:2" x14ac:dyDescent="0.2">
      <c r="A880">
        <f t="shared" si="10"/>
        <v>5</v>
      </c>
      <c r="B880">
        <v>78</v>
      </c>
    </row>
    <row r="881" spans="1:2" x14ac:dyDescent="0.2">
      <c r="A881">
        <f t="shared" si="10"/>
        <v>5</v>
      </c>
      <c r="B881">
        <v>79</v>
      </c>
    </row>
    <row r="882" spans="1:2" x14ac:dyDescent="0.2">
      <c r="A882">
        <f t="shared" si="10"/>
        <v>5</v>
      </c>
      <c r="B882">
        <v>80</v>
      </c>
    </row>
    <row r="883" spans="1:2" x14ac:dyDescent="0.2">
      <c r="A883">
        <f t="shared" si="10"/>
        <v>5</v>
      </c>
      <c r="B883">
        <v>81</v>
      </c>
    </row>
    <row r="884" spans="1:2" x14ac:dyDescent="0.2">
      <c r="A884">
        <f t="shared" si="10"/>
        <v>5</v>
      </c>
      <c r="B884">
        <v>82</v>
      </c>
    </row>
    <row r="885" spans="1:2" x14ac:dyDescent="0.2">
      <c r="A885">
        <f t="shared" si="10"/>
        <v>5</v>
      </c>
      <c r="B885">
        <v>83</v>
      </c>
    </row>
    <row r="886" spans="1:2" x14ac:dyDescent="0.2">
      <c r="A886">
        <f t="shared" si="10"/>
        <v>5</v>
      </c>
      <c r="B886">
        <v>84</v>
      </c>
    </row>
    <row r="887" spans="1:2" x14ac:dyDescent="0.2">
      <c r="A887">
        <f t="shared" si="10"/>
        <v>5</v>
      </c>
      <c r="B887">
        <v>85</v>
      </c>
    </row>
    <row r="888" spans="1:2" x14ac:dyDescent="0.2">
      <c r="A888">
        <f t="shared" si="10"/>
        <v>5</v>
      </c>
      <c r="B888">
        <v>86</v>
      </c>
    </row>
    <row r="889" spans="1:2" x14ac:dyDescent="0.2">
      <c r="A889">
        <f t="shared" si="10"/>
        <v>5</v>
      </c>
      <c r="B889">
        <v>87</v>
      </c>
    </row>
    <row r="890" spans="1:2" x14ac:dyDescent="0.2">
      <c r="A890">
        <f t="shared" si="10"/>
        <v>5</v>
      </c>
      <c r="B890">
        <v>88</v>
      </c>
    </row>
    <row r="891" spans="1:2" x14ac:dyDescent="0.2">
      <c r="A891">
        <f t="shared" si="10"/>
        <v>5</v>
      </c>
      <c r="B891">
        <v>89</v>
      </c>
    </row>
    <row r="892" spans="1:2" x14ac:dyDescent="0.2">
      <c r="A892">
        <f t="shared" si="10"/>
        <v>5</v>
      </c>
      <c r="B892">
        <v>90</v>
      </c>
    </row>
    <row r="893" spans="1:2" x14ac:dyDescent="0.2">
      <c r="A893">
        <f t="shared" si="10"/>
        <v>5</v>
      </c>
      <c r="B893">
        <v>91</v>
      </c>
    </row>
    <row r="894" spans="1:2" x14ac:dyDescent="0.2">
      <c r="A894">
        <f t="shared" si="10"/>
        <v>5</v>
      </c>
      <c r="B894">
        <v>92</v>
      </c>
    </row>
    <row r="895" spans="1:2" x14ac:dyDescent="0.2">
      <c r="A895">
        <f t="shared" si="10"/>
        <v>5</v>
      </c>
      <c r="B895">
        <v>93</v>
      </c>
    </row>
    <row r="896" spans="1:2" x14ac:dyDescent="0.2">
      <c r="A896">
        <f t="shared" si="10"/>
        <v>5</v>
      </c>
      <c r="B896">
        <v>94</v>
      </c>
    </row>
    <row r="897" spans="1:2" x14ac:dyDescent="0.2">
      <c r="A897">
        <f t="shared" si="10"/>
        <v>5</v>
      </c>
      <c r="B897">
        <v>95</v>
      </c>
    </row>
    <row r="898" spans="1:2" x14ac:dyDescent="0.2">
      <c r="A898">
        <f t="shared" si="10"/>
        <v>5</v>
      </c>
      <c r="B898">
        <v>96</v>
      </c>
    </row>
    <row r="899" spans="1:2" x14ac:dyDescent="0.2">
      <c r="A899">
        <f t="shared" si="10"/>
        <v>5</v>
      </c>
      <c r="B899">
        <v>97</v>
      </c>
    </row>
    <row r="900" spans="1:2" x14ac:dyDescent="0.2">
      <c r="A900">
        <f t="shared" si="10"/>
        <v>5</v>
      </c>
      <c r="B900">
        <v>98</v>
      </c>
    </row>
    <row r="901" spans="1:2" x14ac:dyDescent="0.2">
      <c r="A901">
        <f t="shared" si="10"/>
        <v>5</v>
      </c>
      <c r="B901">
        <v>99</v>
      </c>
    </row>
    <row r="902" spans="1:2" x14ac:dyDescent="0.2">
      <c r="A902">
        <f t="shared" si="10"/>
        <v>5</v>
      </c>
      <c r="B902">
        <v>100</v>
      </c>
    </row>
    <row r="903" spans="1:2" x14ac:dyDescent="0.2">
      <c r="A903">
        <f t="shared" si="10"/>
        <v>5</v>
      </c>
      <c r="B903">
        <v>101</v>
      </c>
    </row>
    <row r="904" spans="1:2" x14ac:dyDescent="0.2">
      <c r="A904">
        <f t="shared" si="10"/>
        <v>5</v>
      </c>
      <c r="B904">
        <v>102</v>
      </c>
    </row>
    <row r="905" spans="1:2" x14ac:dyDescent="0.2">
      <c r="A905">
        <f t="shared" si="10"/>
        <v>5</v>
      </c>
      <c r="B905">
        <v>103</v>
      </c>
    </row>
    <row r="906" spans="1:2" x14ac:dyDescent="0.2">
      <c r="A906">
        <f t="shared" si="10"/>
        <v>5</v>
      </c>
      <c r="B906">
        <v>104</v>
      </c>
    </row>
    <row r="907" spans="1:2" x14ac:dyDescent="0.2">
      <c r="A907">
        <f t="shared" ref="A907:A970" si="11">A707+1</f>
        <v>5</v>
      </c>
      <c r="B907">
        <v>105</v>
      </c>
    </row>
    <row r="908" spans="1:2" x14ac:dyDescent="0.2">
      <c r="A908">
        <f t="shared" si="11"/>
        <v>5</v>
      </c>
      <c r="B908">
        <v>106</v>
      </c>
    </row>
    <row r="909" spans="1:2" x14ac:dyDescent="0.2">
      <c r="A909">
        <f t="shared" si="11"/>
        <v>5</v>
      </c>
      <c r="B909">
        <v>107</v>
      </c>
    </row>
    <row r="910" spans="1:2" x14ac:dyDescent="0.2">
      <c r="A910">
        <f t="shared" si="11"/>
        <v>5</v>
      </c>
      <c r="B910">
        <v>108</v>
      </c>
    </row>
    <row r="911" spans="1:2" x14ac:dyDescent="0.2">
      <c r="A911">
        <f t="shared" si="11"/>
        <v>5</v>
      </c>
      <c r="B911">
        <v>109</v>
      </c>
    </row>
    <row r="912" spans="1:2" x14ac:dyDescent="0.2">
      <c r="A912">
        <f t="shared" si="11"/>
        <v>5</v>
      </c>
      <c r="B912">
        <v>110</v>
      </c>
    </row>
    <row r="913" spans="1:2" x14ac:dyDescent="0.2">
      <c r="A913">
        <f t="shared" si="11"/>
        <v>5</v>
      </c>
      <c r="B913">
        <v>111</v>
      </c>
    </row>
    <row r="914" spans="1:2" x14ac:dyDescent="0.2">
      <c r="A914">
        <f t="shared" si="11"/>
        <v>5</v>
      </c>
      <c r="B914">
        <v>112</v>
      </c>
    </row>
    <row r="915" spans="1:2" x14ac:dyDescent="0.2">
      <c r="A915">
        <f t="shared" si="11"/>
        <v>5</v>
      </c>
      <c r="B915">
        <v>113</v>
      </c>
    </row>
    <row r="916" spans="1:2" x14ac:dyDescent="0.2">
      <c r="A916">
        <f t="shared" si="11"/>
        <v>5</v>
      </c>
      <c r="B916">
        <v>114</v>
      </c>
    </row>
    <row r="917" spans="1:2" x14ac:dyDescent="0.2">
      <c r="A917">
        <f t="shared" si="11"/>
        <v>5</v>
      </c>
      <c r="B917">
        <v>115</v>
      </c>
    </row>
    <row r="918" spans="1:2" x14ac:dyDescent="0.2">
      <c r="A918">
        <f t="shared" si="11"/>
        <v>5</v>
      </c>
      <c r="B918">
        <v>116</v>
      </c>
    </row>
    <row r="919" spans="1:2" x14ac:dyDescent="0.2">
      <c r="A919">
        <f t="shared" si="11"/>
        <v>5</v>
      </c>
      <c r="B919">
        <v>117</v>
      </c>
    </row>
    <row r="920" spans="1:2" x14ac:dyDescent="0.2">
      <c r="A920">
        <f t="shared" si="11"/>
        <v>5</v>
      </c>
      <c r="B920">
        <v>118</v>
      </c>
    </row>
    <row r="921" spans="1:2" x14ac:dyDescent="0.2">
      <c r="A921">
        <f t="shared" si="11"/>
        <v>5</v>
      </c>
      <c r="B921">
        <v>119</v>
      </c>
    </row>
    <row r="922" spans="1:2" x14ac:dyDescent="0.2">
      <c r="A922">
        <f t="shared" si="11"/>
        <v>5</v>
      </c>
      <c r="B922">
        <v>120</v>
      </c>
    </row>
    <row r="923" spans="1:2" x14ac:dyDescent="0.2">
      <c r="A923">
        <f t="shared" si="11"/>
        <v>5</v>
      </c>
      <c r="B923">
        <v>121</v>
      </c>
    </row>
    <row r="924" spans="1:2" x14ac:dyDescent="0.2">
      <c r="A924">
        <f t="shared" si="11"/>
        <v>5</v>
      </c>
      <c r="B924">
        <v>122</v>
      </c>
    </row>
    <row r="925" spans="1:2" x14ac:dyDescent="0.2">
      <c r="A925">
        <f t="shared" si="11"/>
        <v>5</v>
      </c>
      <c r="B925">
        <v>123</v>
      </c>
    </row>
    <row r="926" spans="1:2" x14ac:dyDescent="0.2">
      <c r="A926">
        <f t="shared" si="11"/>
        <v>5</v>
      </c>
      <c r="B926">
        <v>124</v>
      </c>
    </row>
    <row r="927" spans="1:2" x14ac:dyDescent="0.2">
      <c r="A927">
        <f t="shared" si="11"/>
        <v>5</v>
      </c>
      <c r="B927">
        <v>125</v>
      </c>
    </row>
    <row r="928" spans="1:2" x14ac:dyDescent="0.2">
      <c r="A928">
        <f t="shared" si="11"/>
        <v>5</v>
      </c>
      <c r="B928">
        <v>126</v>
      </c>
    </row>
    <row r="929" spans="1:2" x14ac:dyDescent="0.2">
      <c r="A929">
        <f t="shared" si="11"/>
        <v>5</v>
      </c>
      <c r="B929">
        <v>127</v>
      </c>
    </row>
    <row r="930" spans="1:2" x14ac:dyDescent="0.2">
      <c r="A930">
        <f t="shared" si="11"/>
        <v>5</v>
      </c>
      <c r="B930">
        <v>128</v>
      </c>
    </row>
    <row r="931" spans="1:2" x14ac:dyDescent="0.2">
      <c r="A931">
        <f t="shared" si="11"/>
        <v>5</v>
      </c>
      <c r="B931">
        <v>129</v>
      </c>
    </row>
    <row r="932" spans="1:2" x14ac:dyDescent="0.2">
      <c r="A932">
        <f t="shared" si="11"/>
        <v>5</v>
      </c>
      <c r="B932">
        <v>130</v>
      </c>
    </row>
    <row r="933" spans="1:2" x14ac:dyDescent="0.2">
      <c r="A933">
        <f t="shared" si="11"/>
        <v>5</v>
      </c>
      <c r="B933">
        <v>131</v>
      </c>
    </row>
    <row r="934" spans="1:2" x14ac:dyDescent="0.2">
      <c r="A934">
        <f t="shared" si="11"/>
        <v>5</v>
      </c>
      <c r="B934">
        <v>132</v>
      </c>
    </row>
    <row r="935" spans="1:2" x14ac:dyDescent="0.2">
      <c r="A935">
        <f t="shared" si="11"/>
        <v>5</v>
      </c>
      <c r="B935">
        <v>133</v>
      </c>
    </row>
    <row r="936" spans="1:2" x14ac:dyDescent="0.2">
      <c r="A936">
        <f t="shared" si="11"/>
        <v>5</v>
      </c>
      <c r="B936">
        <v>134</v>
      </c>
    </row>
    <row r="937" spans="1:2" x14ac:dyDescent="0.2">
      <c r="A937">
        <f t="shared" si="11"/>
        <v>5</v>
      </c>
      <c r="B937">
        <v>135</v>
      </c>
    </row>
    <row r="938" spans="1:2" x14ac:dyDescent="0.2">
      <c r="A938">
        <f t="shared" si="11"/>
        <v>5</v>
      </c>
      <c r="B938">
        <v>136</v>
      </c>
    </row>
    <row r="939" spans="1:2" x14ac:dyDescent="0.2">
      <c r="A939">
        <f t="shared" si="11"/>
        <v>5</v>
      </c>
      <c r="B939">
        <v>137</v>
      </c>
    </row>
    <row r="940" spans="1:2" x14ac:dyDescent="0.2">
      <c r="A940">
        <f t="shared" si="11"/>
        <v>5</v>
      </c>
      <c r="B940">
        <v>138</v>
      </c>
    </row>
    <row r="941" spans="1:2" x14ac:dyDescent="0.2">
      <c r="A941">
        <f t="shared" si="11"/>
        <v>5</v>
      </c>
      <c r="B941">
        <v>139</v>
      </c>
    </row>
    <row r="942" spans="1:2" x14ac:dyDescent="0.2">
      <c r="A942">
        <f t="shared" si="11"/>
        <v>5</v>
      </c>
      <c r="B942">
        <v>140</v>
      </c>
    </row>
    <row r="943" spans="1:2" x14ac:dyDescent="0.2">
      <c r="A943">
        <f t="shared" si="11"/>
        <v>5</v>
      </c>
      <c r="B943">
        <v>141</v>
      </c>
    </row>
    <row r="944" spans="1:2" x14ac:dyDescent="0.2">
      <c r="A944">
        <f t="shared" si="11"/>
        <v>5</v>
      </c>
      <c r="B944">
        <v>142</v>
      </c>
    </row>
    <row r="945" spans="1:2" x14ac:dyDescent="0.2">
      <c r="A945">
        <f t="shared" si="11"/>
        <v>5</v>
      </c>
      <c r="B945">
        <v>143</v>
      </c>
    </row>
    <row r="946" spans="1:2" x14ac:dyDescent="0.2">
      <c r="A946">
        <f t="shared" si="11"/>
        <v>5</v>
      </c>
      <c r="B946">
        <v>144</v>
      </c>
    </row>
    <row r="947" spans="1:2" x14ac:dyDescent="0.2">
      <c r="A947">
        <f t="shared" si="11"/>
        <v>5</v>
      </c>
      <c r="B947">
        <v>145</v>
      </c>
    </row>
    <row r="948" spans="1:2" x14ac:dyDescent="0.2">
      <c r="A948">
        <f t="shared" si="11"/>
        <v>5</v>
      </c>
      <c r="B948">
        <v>146</v>
      </c>
    </row>
    <row r="949" spans="1:2" x14ac:dyDescent="0.2">
      <c r="A949">
        <f t="shared" si="11"/>
        <v>5</v>
      </c>
      <c r="B949">
        <v>147</v>
      </c>
    </row>
    <row r="950" spans="1:2" x14ac:dyDescent="0.2">
      <c r="A950">
        <f t="shared" si="11"/>
        <v>5</v>
      </c>
      <c r="B950">
        <v>148</v>
      </c>
    </row>
    <row r="951" spans="1:2" x14ac:dyDescent="0.2">
      <c r="A951">
        <f t="shared" si="11"/>
        <v>5</v>
      </c>
      <c r="B951">
        <v>149</v>
      </c>
    </row>
    <row r="952" spans="1:2" x14ac:dyDescent="0.2">
      <c r="A952">
        <f t="shared" si="11"/>
        <v>5</v>
      </c>
      <c r="B952">
        <v>150</v>
      </c>
    </row>
    <row r="953" spans="1:2" x14ac:dyDescent="0.2">
      <c r="A953">
        <f t="shared" si="11"/>
        <v>5</v>
      </c>
      <c r="B953">
        <v>151</v>
      </c>
    </row>
    <row r="954" spans="1:2" x14ac:dyDescent="0.2">
      <c r="A954">
        <f t="shared" si="11"/>
        <v>5</v>
      </c>
      <c r="B954">
        <v>152</v>
      </c>
    </row>
    <row r="955" spans="1:2" x14ac:dyDescent="0.2">
      <c r="A955">
        <f t="shared" si="11"/>
        <v>5</v>
      </c>
      <c r="B955">
        <v>153</v>
      </c>
    </row>
    <row r="956" spans="1:2" x14ac:dyDescent="0.2">
      <c r="A956">
        <f t="shared" si="11"/>
        <v>5</v>
      </c>
      <c r="B956">
        <v>154</v>
      </c>
    </row>
    <row r="957" spans="1:2" x14ac:dyDescent="0.2">
      <c r="A957">
        <f t="shared" si="11"/>
        <v>5</v>
      </c>
      <c r="B957">
        <v>155</v>
      </c>
    </row>
    <row r="958" spans="1:2" x14ac:dyDescent="0.2">
      <c r="A958">
        <f t="shared" si="11"/>
        <v>5</v>
      </c>
      <c r="B958">
        <v>156</v>
      </c>
    </row>
    <row r="959" spans="1:2" x14ac:dyDescent="0.2">
      <c r="A959">
        <f t="shared" si="11"/>
        <v>5</v>
      </c>
      <c r="B959">
        <v>157</v>
      </c>
    </row>
    <row r="960" spans="1:2" x14ac:dyDescent="0.2">
      <c r="A960">
        <f t="shared" si="11"/>
        <v>5</v>
      </c>
      <c r="B960">
        <v>158</v>
      </c>
    </row>
    <row r="961" spans="1:2" x14ac:dyDescent="0.2">
      <c r="A961">
        <f t="shared" si="11"/>
        <v>5</v>
      </c>
      <c r="B961">
        <v>159</v>
      </c>
    </row>
    <row r="962" spans="1:2" x14ac:dyDescent="0.2">
      <c r="A962">
        <f t="shared" si="11"/>
        <v>5</v>
      </c>
      <c r="B962">
        <v>160</v>
      </c>
    </row>
    <row r="963" spans="1:2" x14ac:dyDescent="0.2">
      <c r="A963">
        <f t="shared" si="11"/>
        <v>5</v>
      </c>
      <c r="B963">
        <v>161</v>
      </c>
    </row>
    <row r="964" spans="1:2" x14ac:dyDescent="0.2">
      <c r="A964">
        <f t="shared" si="11"/>
        <v>5</v>
      </c>
      <c r="B964">
        <v>162</v>
      </c>
    </row>
    <row r="965" spans="1:2" x14ac:dyDescent="0.2">
      <c r="A965">
        <f t="shared" si="11"/>
        <v>5</v>
      </c>
      <c r="B965">
        <v>163</v>
      </c>
    </row>
    <row r="966" spans="1:2" x14ac:dyDescent="0.2">
      <c r="A966">
        <f t="shared" si="11"/>
        <v>5</v>
      </c>
      <c r="B966">
        <v>164</v>
      </c>
    </row>
    <row r="967" spans="1:2" x14ac:dyDescent="0.2">
      <c r="A967">
        <f t="shared" si="11"/>
        <v>5</v>
      </c>
      <c r="B967">
        <v>165</v>
      </c>
    </row>
    <row r="968" spans="1:2" x14ac:dyDescent="0.2">
      <c r="A968">
        <f t="shared" si="11"/>
        <v>5</v>
      </c>
      <c r="B968">
        <v>166</v>
      </c>
    </row>
    <row r="969" spans="1:2" x14ac:dyDescent="0.2">
      <c r="A969">
        <f t="shared" si="11"/>
        <v>5</v>
      </c>
      <c r="B969">
        <v>167</v>
      </c>
    </row>
    <row r="970" spans="1:2" x14ac:dyDescent="0.2">
      <c r="A970">
        <f t="shared" si="11"/>
        <v>5</v>
      </c>
      <c r="B970">
        <v>168</v>
      </c>
    </row>
    <row r="971" spans="1:2" x14ac:dyDescent="0.2">
      <c r="A971">
        <f t="shared" ref="A971:A1034" si="12">A771+1</f>
        <v>5</v>
      </c>
      <c r="B971">
        <v>169</v>
      </c>
    </row>
    <row r="972" spans="1:2" x14ac:dyDescent="0.2">
      <c r="A972">
        <f t="shared" si="12"/>
        <v>5</v>
      </c>
      <c r="B972">
        <v>170</v>
      </c>
    </row>
    <row r="973" spans="1:2" x14ac:dyDescent="0.2">
      <c r="A973">
        <f t="shared" si="12"/>
        <v>5</v>
      </c>
      <c r="B973">
        <v>171</v>
      </c>
    </row>
    <row r="974" spans="1:2" x14ac:dyDescent="0.2">
      <c r="A974">
        <f t="shared" si="12"/>
        <v>5</v>
      </c>
      <c r="B974">
        <v>172</v>
      </c>
    </row>
    <row r="975" spans="1:2" x14ac:dyDescent="0.2">
      <c r="A975">
        <f t="shared" si="12"/>
        <v>5</v>
      </c>
      <c r="B975">
        <v>173</v>
      </c>
    </row>
    <row r="976" spans="1:2" x14ac:dyDescent="0.2">
      <c r="A976">
        <f t="shared" si="12"/>
        <v>5</v>
      </c>
      <c r="B976">
        <v>174</v>
      </c>
    </row>
    <row r="977" spans="1:2" x14ac:dyDescent="0.2">
      <c r="A977">
        <f t="shared" si="12"/>
        <v>5</v>
      </c>
      <c r="B977">
        <v>175</v>
      </c>
    </row>
    <row r="978" spans="1:2" x14ac:dyDescent="0.2">
      <c r="A978">
        <f t="shared" si="12"/>
        <v>5</v>
      </c>
      <c r="B978">
        <v>176</v>
      </c>
    </row>
    <row r="979" spans="1:2" x14ac:dyDescent="0.2">
      <c r="A979">
        <f t="shared" si="12"/>
        <v>5</v>
      </c>
      <c r="B979">
        <v>177</v>
      </c>
    </row>
    <row r="980" spans="1:2" x14ac:dyDescent="0.2">
      <c r="A980">
        <f t="shared" si="12"/>
        <v>5</v>
      </c>
      <c r="B980">
        <v>178</v>
      </c>
    </row>
    <row r="981" spans="1:2" x14ac:dyDescent="0.2">
      <c r="A981">
        <f t="shared" si="12"/>
        <v>5</v>
      </c>
      <c r="B981">
        <v>179</v>
      </c>
    </row>
    <row r="982" spans="1:2" x14ac:dyDescent="0.2">
      <c r="A982">
        <f t="shared" si="12"/>
        <v>5</v>
      </c>
      <c r="B982">
        <v>180</v>
      </c>
    </row>
    <row r="983" spans="1:2" x14ac:dyDescent="0.2">
      <c r="A983">
        <f t="shared" si="12"/>
        <v>5</v>
      </c>
      <c r="B983">
        <v>181</v>
      </c>
    </row>
    <row r="984" spans="1:2" x14ac:dyDescent="0.2">
      <c r="A984">
        <f t="shared" si="12"/>
        <v>5</v>
      </c>
      <c r="B984">
        <v>182</v>
      </c>
    </row>
    <row r="985" spans="1:2" x14ac:dyDescent="0.2">
      <c r="A985">
        <f t="shared" si="12"/>
        <v>5</v>
      </c>
      <c r="B985">
        <v>183</v>
      </c>
    </row>
    <row r="986" spans="1:2" x14ac:dyDescent="0.2">
      <c r="A986">
        <f t="shared" si="12"/>
        <v>5</v>
      </c>
      <c r="B986">
        <v>184</v>
      </c>
    </row>
    <row r="987" spans="1:2" x14ac:dyDescent="0.2">
      <c r="A987">
        <f t="shared" si="12"/>
        <v>5</v>
      </c>
      <c r="B987">
        <v>185</v>
      </c>
    </row>
    <row r="988" spans="1:2" x14ac:dyDescent="0.2">
      <c r="A988">
        <f t="shared" si="12"/>
        <v>5</v>
      </c>
      <c r="B988">
        <v>186</v>
      </c>
    </row>
    <row r="989" spans="1:2" x14ac:dyDescent="0.2">
      <c r="A989">
        <f t="shared" si="12"/>
        <v>5</v>
      </c>
      <c r="B989">
        <v>187</v>
      </c>
    </row>
    <row r="990" spans="1:2" x14ac:dyDescent="0.2">
      <c r="A990">
        <f t="shared" si="12"/>
        <v>5</v>
      </c>
      <c r="B990">
        <v>188</v>
      </c>
    </row>
    <row r="991" spans="1:2" x14ac:dyDescent="0.2">
      <c r="A991">
        <f t="shared" si="12"/>
        <v>5</v>
      </c>
      <c r="B991">
        <v>189</v>
      </c>
    </row>
    <row r="992" spans="1:2" x14ac:dyDescent="0.2">
      <c r="A992">
        <f t="shared" si="12"/>
        <v>5</v>
      </c>
      <c r="B992">
        <v>190</v>
      </c>
    </row>
    <row r="993" spans="1:2" x14ac:dyDescent="0.2">
      <c r="A993">
        <f t="shared" si="12"/>
        <v>5</v>
      </c>
      <c r="B993">
        <v>191</v>
      </c>
    </row>
    <row r="994" spans="1:2" x14ac:dyDescent="0.2">
      <c r="A994">
        <f t="shared" si="12"/>
        <v>5</v>
      </c>
      <c r="B994">
        <v>192</v>
      </c>
    </row>
    <row r="995" spans="1:2" x14ac:dyDescent="0.2">
      <c r="A995">
        <f t="shared" si="12"/>
        <v>5</v>
      </c>
      <c r="B995">
        <v>193</v>
      </c>
    </row>
    <row r="996" spans="1:2" x14ac:dyDescent="0.2">
      <c r="A996">
        <f t="shared" si="12"/>
        <v>5</v>
      </c>
      <c r="B996">
        <v>194</v>
      </c>
    </row>
    <row r="997" spans="1:2" x14ac:dyDescent="0.2">
      <c r="A997">
        <f t="shared" si="12"/>
        <v>5</v>
      </c>
      <c r="B997">
        <v>195</v>
      </c>
    </row>
    <row r="998" spans="1:2" x14ac:dyDescent="0.2">
      <c r="A998">
        <f t="shared" si="12"/>
        <v>5</v>
      </c>
      <c r="B998">
        <v>196</v>
      </c>
    </row>
    <row r="999" spans="1:2" x14ac:dyDescent="0.2">
      <c r="A999">
        <f t="shared" si="12"/>
        <v>5</v>
      </c>
      <c r="B999">
        <v>197</v>
      </c>
    </row>
    <row r="1000" spans="1:2" x14ac:dyDescent="0.2">
      <c r="A1000">
        <f t="shared" si="12"/>
        <v>5</v>
      </c>
      <c r="B1000">
        <v>198</v>
      </c>
    </row>
    <row r="1001" spans="1:2" x14ac:dyDescent="0.2">
      <c r="A1001">
        <f t="shared" si="12"/>
        <v>5</v>
      </c>
      <c r="B1001">
        <v>199</v>
      </c>
    </row>
    <row r="1002" spans="1:2" x14ac:dyDescent="0.2">
      <c r="A1002">
        <f t="shared" si="12"/>
        <v>5</v>
      </c>
      <c r="B1002">
        <v>200</v>
      </c>
    </row>
    <row r="1003" spans="1:2" x14ac:dyDescent="0.2">
      <c r="A1003">
        <f t="shared" si="12"/>
        <v>6</v>
      </c>
      <c r="B1003">
        <v>1</v>
      </c>
    </row>
    <row r="1004" spans="1:2" x14ac:dyDescent="0.2">
      <c r="A1004">
        <f t="shared" si="12"/>
        <v>6</v>
      </c>
      <c r="B1004">
        <v>2</v>
      </c>
    </row>
    <row r="1005" spans="1:2" x14ac:dyDescent="0.2">
      <c r="A1005">
        <f t="shared" si="12"/>
        <v>6</v>
      </c>
      <c r="B1005">
        <v>3</v>
      </c>
    </row>
    <row r="1006" spans="1:2" x14ac:dyDescent="0.2">
      <c r="A1006">
        <f t="shared" si="12"/>
        <v>6</v>
      </c>
      <c r="B1006">
        <v>4</v>
      </c>
    </row>
    <row r="1007" spans="1:2" x14ac:dyDescent="0.2">
      <c r="A1007">
        <f t="shared" si="12"/>
        <v>6</v>
      </c>
      <c r="B1007">
        <v>5</v>
      </c>
    </row>
    <row r="1008" spans="1:2" x14ac:dyDescent="0.2">
      <c r="A1008">
        <f t="shared" si="12"/>
        <v>6</v>
      </c>
      <c r="B1008">
        <v>6</v>
      </c>
    </row>
    <row r="1009" spans="1:2" x14ac:dyDescent="0.2">
      <c r="A1009">
        <f t="shared" si="12"/>
        <v>6</v>
      </c>
      <c r="B1009">
        <v>7</v>
      </c>
    </row>
    <row r="1010" spans="1:2" x14ac:dyDescent="0.2">
      <c r="A1010">
        <f t="shared" si="12"/>
        <v>6</v>
      </c>
      <c r="B1010">
        <v>8</v>
      </c>
    </row>
    <row r="1011" spans="1:2" x14ac:dyDescent="0.2">
      <c r="A1011">
        <f t="shared" si="12"/>
        <v>6</v>
      </c>
      <c r="B1011">
        <v>9</v>
      </c>
    </row>
    <row r="1012" spans="1:2" x14ac:dyDescent="0.2">
      <c r="A1012">
        <f t="shared" si="12"/>
        <v>6</v>
      </c>
      <c r="B1012">
        <v>10</v>
      </c>
    </row>
    <row r="1013" spans="1:2" x14ac:dyDescent="0.2">
      <c r="A1013">
        <f t="shared" si="12"/>
        <v>6</v>
      </c>
      <c r="B1013">
        <v>11</v>
      </c>
    </row>
    <row r="1014" spans="1:2" x14ac:dyDescent="0.2">
      <c r="A1014">
        <f t="shared" si="12"/>
        <v>6</v>
      </c>
      <c r="B1014">
        <v>12</v>
      </c>
    </row>
    <row r="1015" spans="1:2" x14ac:dyDescent="0.2">
      <c r="A1015">
        <f t="shared" si="12"/>
        <v>6</v>
      </c>
      <c r="B1015">
        <v>13</v>
      </c>
    </row>
    <row r="1016" spans="1:2" x14ac:dyDescent="0.2">
      <c r="A1016">
        <f t="shared" si="12"/>
        <v>6</v>
      </c>
      <c r="B1016">
        <v>14</v>
      </c>
    </row>
    <row r="1017" spans="1:2" x14ac:dyDescent="0.2">
      <c r="A1017">
        <f t="shared" si="12"/>
        <v>6</v>
      </c>
      <c r="B1017">
        <v>15</v>
      </c>
    </row>
    <row r="1018" spans="1:2" x14ac:dyDescent="0.2">
      <c r="A1018">
        <f t="shared" si="12"/>
        <v>6</v>
      </c>
      <c r="B1018">
        <v>16</v>
      </c>
    </row>
    <row r="1019" spans="1:2" x14ac:dyDescent="0.2">
      <c r="A1019">
        <f t="shared" si="12"/>
        <v>6</v>
      </c>
      <c r="B1019">
        <v>17</v>
      </c>
    </row>
    <row r="1020" spans="1:2" x14ac:dyDescent="0.2">
      <c r="A1020">
        <f t="shared" si="12"/>
        <v>6</v>
      </c>
      <c r="B1020">
        <v>18</v>
      </c>
    </row>
    <row r="1021" spans="1:2" x14ac:dyDescent="0.2">
      <c r="A1021">
        <f t="shared" si="12"/>
        <v>6</v>
      </c>
      <c r="B1021">
        <v>19</v>
      </c>
    </row>
    <row r="1022" spans="1:2" x14ac:dyDescent="0.2">
      <c r="A1022">
        <f t="shared" si="12"/>
        <v>6</v>
      </c>
      <c r="B1022">
        <v>20</v>
      </c>
    </row>
    <row r="1023" spans="1:2" x14ac:dyDescent="0.2">
      <c r="A1023">
        <f t="shared" si="12"/>
        <v>6</v>
      </c>
      <c r="B1023">
        <v>21</v>
      </c>
    </row>
    <row r="1024" spans="1:2" x14ac:dyDescent="0.2">
      <c r="A1024">
        <f t="shared" si="12"/>
        <v>6</v>
      </c>
      <c r="B1024">
        <v>22</v>
      </c>
    </row>
    <row r="1025" spans="1:2" x14ac:dyDescent="0.2">
      <c r="A1025">
        <f t="shared" si="12"/>
        <v>6</v>
      </c>
      <c r="B1025">
        <v>23</v>
      </c>
    </row>
    <row r="1026" spans="1:2" x14ac:dyDescent="0.2">
      <c r="A1026">
        <f t="shared" si="12"/>
        <v>6</v>
      </c>
      <c r="B1026">
        <v>24</v>
      </c>
    </row>
    <row r="1027" spans="1:2" x14ac:dyDescent="0.2">
      <c r="A1027">
        <f t="shared" si="12"/>
        <v>6</v>
      </c>
      <c r="B1027">
        <v>25</v>
      </c>
    </row>
    <row r="1028" spans="1:2" x14ac:dyDescent="0.2">
      <c r="A1028">
        <f t="shared" si="12"/>
        <v>6</v>
      </c>
      <c r="B1028">
        <v>26</v>
      </c>
    </row>
    <row r="1029" spans="1:2" x14ac:dyDescent="0.2">
      <c r="A1029">
        <f t="shared" si="12"/>
        <v>6</v>
      </c>
      <c r="B1029">
        <v>27</v>
      </c>
    </row>
    <row r="1030" spans="1:2" x14ac:dyDescent="0.2">
      <c r="A1030">
        <f t="shared" si="12"/>
        <v>6</v>
      </c>
      <c r="B1030">
        <v>28</v>
      </c>
    </row>
    <row r="1031" spans="1:2" x14ac:dyDescent="0.2">
      <c r="A1031">
        <f t="shared" si="12"/>
        <v>6</v>
      </c>
      <c r="B1031">
        <v>29</v>
      </c>
    </row>
    <row r="1032" spans="1:2" x14ac:dyDescent="0.2">
      <c r="A1032">
        <f t="shared" si="12"/>
        <v>6</v>
      </c>
      <c r="B1032">
        <v>30</v>
      </c>
    </row>
    <row r="1033" spans="1:2" x14ac:dyDescent="0.2">
      <c r="A1033">
        <f t="shared" si="12"/>
        <v>6</v>
      </c>
      <c r="B1033">
        <v>31</v>
      </c>
    </row>
    <row r="1034" spans="1:2" x14ac:dyDescent="0.2">
      <c r="A1034">
        <f t="shared" si="12"/>
        <v>6</v>
      </c>
      <c r="B1034">
        <v>32</v>
      </c>
    </row>
    <row r="1035" spans="1:2" x14ac:dyDescent="0.2">
      <c r="A1035">
        <f t="shared" ref="A1035:A1098" si="13">A835+1</f>
        <v>6</v>
      </c>
      <c r="B1035">
        <v>33</v>
      </c>
    </row>
    <row r="1036" spans="1:2" x14ac:dyDescent="0.2">
      <c r="A1036">
        <f t="shared" si="13"/>
        <v>6</v>
      </c>
      <c r="B1036">
        <v>34</v>
      </c>
    </row>
    <row r="1037" spans="1:2" x14ac:dyDescent="0.2">
      <c r="A1037">
        <f t="shared" si="13"/>
        <v>6</v>
      </c>
      <c r="B1037">
        <v>35</v>
      </c>
    </row>
    <row r="1038" spans="1:2" x14ac:dyDescent="0.2">
      <c r="A1038">
        <f t="shared" si="13"/>
        <v>6</v>
      </c>
      <c r="B1038">
        <v>36</v>
      </c>
    </row>
    <row r="1039" spans="1:2" x14ac:dyDescent="0.2">
      <c r="A1039">
        <f t="shared" si="13"/>
        <v>6</v>
      </c>
      <c r="B1039">
        <v>37</v>
      </c>
    </row>
    <row r="1040" spans="1:2" x14ac:dyDescent="0.2">
      <c r="A1040">
        <f t="shared" si="13"/>
        <v>6</v>
      </c>
      <c r="B1040">
        <v>38</v>
      </c>
    </row>
    <row r="1041" spans="1:2" x14ac:dyDescent="0.2">
      <c r="A1041">
        <f t="shared" si="13"/>
        <v>6</v>
      </c>
      <c r="B1041">
        <v>39</v>
      </c>
    </row>
    <row r="1042" spans="1:2" x14ac:dyDescent="0.2">
      <c r="A1042">
        <f t="shared" si="13"/>
        <v>6</v>
      </c>
      <c r="B1042">
        <v>40</v>
      </c>
    </row>
    <row r="1043" spans="1:2" x14ac:dyDescent="0.2">
      <c r="A1043">
        <f t="shared" si="13"/>
        <v>6</v>
      </c>
      <c r="B1043">
        <v>41</v>
      </c>
    </row>
    <row r="1044" spans="1:2" x14ac:dyDescent="0.2">
      <c r="A1044">
        <f t="shared" si="13"/>
        <v>6</v>
      </c>
      <c r="B1044">
        <v>42</v>
      </c>
    </row>
    <row r="1045" spans="1:2" x14ac:dyDescent="0.2">
      <c r="A1045">
        <f t="shared" si="13"/>
        <v>6</v>
      </c>
      <c r="B1045">
        <v>43</v>
      </c>
    </row>
    <row r="1046" spans="1:2" x14ac:dyDescent="0.2">
      <c r="A1046">
        <f t="shared" si="13"/>
        <v>6</v>
      </c>
      <c r="B1046">
        <v>44</v>
      </c>
    </row>
    <row r="1047" spans="1:2" x14ac:dyDescent="0.2">
      <c r="A1047">
        <f t="shared" si="13"/>
        <v>6</v>
      </c>
      <c r="B1047">
        <v>45</v>
      </c>
    </row>
    <row r="1048" spans="1:2" x14ac:dyDescent="0.2">
      <c r="A1048">
        <f t="shared" si="13"/>
        <v>6</v>
      </c>
      <c r="B1048">
        <v>46</v>
      </c>
    </row>
    <row r="1049" spans="1:2" x14ac:dyDescent="0.2">
      <c r="A1049">
        <f t="shared" si="13"/>
        <v>6</v>
      </c>
      <c r="B1049">
        <v>47</v>
      </c>
    </row>
    <row r="1050" spans="1:2" x14ac:dyDescent="0.2">
      <c r="A1050">
        <f t="shared" si="13"/>
        <v>6</v>
      </c>
      <c r="B1050">
        <v>48</v>
      </c>
    </row>
    <row r="1051" spans="1:2" x14ac:dyDescent="0.2">
      <c r="A1051">
        <f t="shared" si="13"/>
        <v>6</v>
      </c>
      <c r="B1051">
        <v>49</v>
      </c>
    </row>
    <row r="1052" spans="1:2" x14ac:dyDescent="0.2">
      <c r="A1052">
        <f t="shared" si="13"/>
        <v>6</v>
      </c>
      <c r="B1052">
        <v>50</v>
      </c>
    </row>
    <row r="1053" spans="1:2" x14ac:dyDescent="0.2">
      <c r="A1053">
        <f t="shared" si="13"/>
        <v>6</v>
      </c>
      <c r="B1053">
        <v>51</v>
      </c>
    </row>
    <row r="1054" spans="1:2" x14ac:dyDescent="0.2">
      <c r="A1054">
        <f t="shared" si="13"/>
        <v>6</v>
      </c>
      <c r="B1054">
        <v>52</v>
      </c>
    </row>
    <row r="1055" spans="1:2" x14ac:dyDescent="0.2">
      <c r="A1055">
        <f t="shared" si="13"/>
        <v>6</v>
      </c>
      <c r="B1055">
        <v>53</v>
      </c>
    </row>
    <row r="1056" spans="1:2" x14ac:dyDescent="0.2">
      <c r="A1056">
        <f t="shared" si="13"/>
        <v>6</v>
      </c>
      <c r="B1056">
        <v>54</v>
      </c>
    </row>
    <row r="1057" spans="1:2" x14ac:dyDescent="0.2">
      <c r="A1057">
        <f t="shared" si="13"/>
        <v>6</v>
      </c>
      <c r="B1057">
        <v>55</v>
      </c>
    </row>
    <row r="1058" spans="1:2" x14ac:dyDescent="0.2">
      <c r="A1058">
        <f t="shared" si="13"/>
        <v>6</v>
      </c>
      <c r="B1058">
        <v>56</v>
      </c>
    </row>
    <row r="1059" spans="1:2" x14ac:dyDescent="0.2">
      <c r="A1059">
        <f t="shared" si="13"/>
        <v>6</v>
      </c>
      <c r="B1059">
        <v>57</v>
      </c>
    </row>
    <row r="1060" spans="1:2" x14ac:dyDescent="0.2">
      <c r="A1060">
        <f t="shared" si="13"/>
        <v>6</v>
      </c>
      <c r="B1060">
        <v>58</v>
      </c>
    </row>
    <row r="1061" spans="1:2" x14ac:dyDescent="0.2">
      <c r="A1061">
        <f t="shared" si="13"/>
        <v>6</v>
      </c>
      <c r="B1061">
        <v>59</v>
      </c>
    </row>
    <row r="1062" spans="1:2" x14ac:dyDescent="0.2">
      <c r="A1062">
        <f t="shared" si="13"/>
        <v>6</v>
      </c>
      <c r="B1062">
        <v>60</v>
      </c>
    </row>
    <row r="1063" spans="1:2" x14ac:dyDescent="0.2">
      <c r="A1063">
        <f t="shared" si="13"/>
        <v>6</v>
      </c>
      <c r="B1063">
        <v>61</v>
      </c>
    </row>
    <row r="1064" spans="1:2" x14ac:dyDescent="0.2">
      <c r="A1064">
        <f t="shared" si="13"/>
        <v>6</v>
      </c>
      <c r="B1064">
        <v>62</v>
      </c>
    </row>
    <row r="1065" spans="1:2" x14ac:dyDescent="0.2">
      <c r="A1065">
        <f t="shared" si="13"/>
        <v>6</v>
      </c>
      <c r="B1065">
        <v>63</v>
      </c>
    </row>
    <row r="1066" spans="1:2" x14ac:dyDescent="0.2">
      <c r="A1066">
        <f t="shared" si="13"/>
        <v>6</v>
      </c>
      <c r="B1066">
        <v>64</v>
      </c>
    </row>
    <row r="1067" spans="1:2" x14ac:dyDescent="0.2">
      <c r="A1067">
        <f t="shared" si="13"/>
        <v>6</v>
      </c>
      <c r="B1067">
        <v>65</v>
      </c>
    </row>
    <row r="1068" spans="1:2" x14ac:dyDescent="0.2">
      <c r="A1068">
        <f t="shared" si="13"/>
        <v>6</v>
      </c>
      <c r="B1068">
        <v>66</v>
      </c>
    </row>
    <row r="1069" spans="1:2" x14ac:dyDescent="0.2">
      <c r="A1069">
        <f t="shared" si="13"/>
        <v>6</v>
      </c>
      <c r="B1069">
        <v>67</v>
      </c>
    </row>
    <row r="1070" spans="1:2" x14ac:dyDescent="0.2">
      <c r="A1070">
        <f t="shared" si="13"/>
        <v>6</v>
      </c>
      <c r="B1070">
        <v>68</v>
      </c>
    </row>
    <row r="1071" spans="1:2" x14ac:dyDescent="0.2">
      <c r="A1071">
        <f t="shared" si="13"/>
        <v>6</v>
      </c>
      <c r="B1071">
        <v>69</v>
      </c>
    </row>
    <row r="1072" spans="1:2" x14ac:dyDescent="0.2">
      <c r="A1072">
        <f t="shared" si="13"/>
        <v>6</v>
      </c>
      <c r="B1072">
        <v>70</v>
      </c>
    </row>
    <row r="1073" spans="1:2" x14ac:dyDescent="0.2">
      <c r="A1073">
        <f t="shared" si="13"/>
        <v>6</v>
      </c>
      <c r="B1073">
        <v>71</v>
      </c>
    </row>
    <row r="1074" spans="1:2" x14ac:dyDescent="0.2">
      <c r="A1074">
        <f t="shared" si="13"/>
        <v>6</v>
      </c>
      <c r="B1074">
        <v>72</v>
      </c>
    </row>
    <row r="1075" spans="1:2" x14ac:dyDescent="0.2">
      <c r="A1075">
        <f t="shared" si="13"/>
        <v>6</v>
      </c>
      <c r="B1075">
        <v>73</v>
      </c>
    </row>
    <row r="1076" spans="1:2" x14ac:dyDescent="0.2">
      <c r="A1076">
        <f t="shared" si="13"/>
        <v>6</v>
      </c>
      <c r="B1076">
        <v>74</v>
      </c>
    </row>
    <row r="1077" spans="1:2" x14ac:dyDescent="0.2">
      <c r="A1077">
        <f t="shared" si="13"/>
        <v>6</v>
      </c>
      <c r="B1077">
        <v>75</v>
      </c>
    </row>
    <row r="1078" spans="1:2" x14ac:dyDescent="0.2">
      <c r="A1078">
        <f t="shared" si="13"/>
        <v>6</v>
      </c>
      <c r="B1078">
        <v>76</v>
      </c>
    </row>
    <row r="1079" spans="1:2" x14ac:dyDescent="0.2">
      <c r="A1079">
        <f t="shared" si="13"/>
        <v>6</v>
      </c>
      <c r="B1079">
        <v>77</v>
      </c>
    </row>
    <row r="1080" spans="1:2" x14ac:dyDescent="0.2">
      <c r="A1080">
        <f t="shared" si="13"/>
        <v>6</v>
      </c>
      <c r="B1080">
        <v>78</v>
      </c>
    </row>
    <row r="1081" spans="1:2" x14ac:dyDescent="0.2">
      <c r="A1081">
        <f t="shared" si="13"/>
        <v>6</v>
      </c>
      <c r="B1081">
        <v>79</v>
      </c>
    </row>
    <row r="1082" spans="1:2" x14ac:dyDescent="0.2">
      <c r="A1082">
        <f t="shared" si="13"/>
        <v>6</v>
      </c>
      <c r="B1082">
        <v>80</v>
      </c>
    </row>
    <row r="1083" spans="1:2" x14ac:dyDescent="0.2">
      <c r="A1083">
        <f t="shared" si="13"/>
        <v>6</v>
      </c>
      <c r="B1083">
        <v>81</v>
      </c>
    </row>
    <row r="1084" spans="1:2" x14ac:dyDescent="0.2">
      <c r="A1084">
        <f t="shared" si="13"/>
        <v>6</v>
      </c>
      <c r="B1084">
        <v>82</v>
      </c>
    </row>
    <row r="1085" spans="1:2" x14ac:dyDescent="0.2">
      <c r="A1085">
        <f t="shared" si="13"/>
        <v>6</v>
      </c>
      <c r="B1085">
        <v>83</v>
      </c>
    </row>
    <row r="1086" spans="1:2" x14ac:dyDescent="0.2">
      <c r="A1086">
        <f t="shared" si="13"/>
        <v>6</v>
      </c>
      <c r="B1086">
        <v>84</v>
      </c>
    </row>
    <row r="1087" spans="1:2" x14ac:dyDescent="0.2">
      <c r="A1087">
        <f t="shared" si="13"/>
        <v>6</v>
      </c>
      <c r="B1087">
        <v>85</v>
      </c>
    </row>
    <row r="1088" spans="1:2" x14ac:dyDescent="0.2">
      <c r="A1088">
        <f t="shared" si="13"/>
        <v>6</v>
      </c>
      <c r="B1088">
        <v>86</v>
      </c>
    </row>
    <row r="1089" spans="1:2" x14ac:dyDescent="0.2">
      <c r="A1089">
        <f t="shared" si="13"/>
        <v>6</v>
      </c>
      <c r="B1089">
        <v>87</v>
      </c>
    </row>
    <row r="1090" spans="1:2" x14ac:dyDescent="0.2">
      <c r="A1090">
        <f t="shared" si="13"/>
        <v>6</v>
      </c>
      <c r="B1090">
        <v>88</v>
      </c>
    </row>
    <row r="1091" spans="1:2" x14ac:dyDescent="0.2">
      <c r="A1091">
        <f t="shared" si="13"/>
        <v>6</v>
      </c>
      <c r="B1091">
        <v>89</v>
      </c>
    </row>
    <row r="1092" spans="1:2" x14ac:dyDescent="0.2">
      <c r="A1092">
        <f t="shared" si="13"/>
        <v>6</v>
      </c>
      <c r="B1092">
        <v>90</v>
      </c>
    </row>
    <row r="1093" spans="1:2" x14ac:dyDescent="0.2">
      <c r="A1093">
        <f t="shared" si="13"/>
        <v>6</v>
      </c>
      <c r="B1093">
        <v>91</v>
      </c>
    </row>
    <row r="1094" spans="1:2" x14ac:dyDescent="0.2">
      <c r="A1094">
        <f t="shared" si="13"/>
        <v>6</v>
      </c>
      <c r="B1094">
        <v>92</v>
      </c>
    </row>
    <row r="1095" spans="1:2" x14ac:dyDescent="0.2">
      <c r="A1095">
        <f t="shared" si="13"/>
        <v>6</v>
      </c>
      <c r="B1095">
        <v>93</v>
      </c>
    </row>
    <row r="1096" spans="1:2" x14ac:dyDescent="0.2">
      <c r="A1096">
        <f t="shared" si="13"/>
        <v>6</v>
      </c>
      <c r="B1096">
        <v>94</v>
      </c>
    </row>
    <row r="1097" spans="1:2" x14ac:dyDescent="0.2">
      <c r="A1097">
        <f t="shared" si="13"/>
        <v>6</v>
      </c>
      <c r="B1097">
        <v>95</v>
      </c>
    </row>
    <row r="1098" spans="1:2" x14ac:dyDescent="0.2">
      <c r="A1098">
        <f t="shared" si="13"/>
        <v>6</v>
      </c>
      <c r="B1098">
        <v>96</v>
      </c>
    </row>
    <row r="1099" spans="1:2" x14ac:dyDescent="0.2">
      <c r="A1099">
        <f t="shared" ref="A1099:A1162" si="14">A899+1</f>
        <v>6</v>
      </c>
      <c r="B1099">
        <v>97</v>
      </c>
    </row>
    <row r="1100" spans="1:2" x14ac:dyDescent="0.2">
      <c r="A1100">
        <f t="shared" si="14"/>
        <v>6</v>
      </c>
      <c r="B1100">
        <v>98</v>
      </c>
    </row>
    <row r="1101" spans="1:2" x14ac:dyDescent="0.2">
      <c r="A1101">
        <f t="shared" si="14"/>
        <v>6</v>
      </c>
      <c r="B1101">
        <v>99</v>
      </c>
    </row>
    <row r="1102" spans="1:2" x14ac:dyDescent="0.2">
      <c r="A1102">
        <f t="shared" si="14"/>
        <v>6</v>
      </c>
      <c r="B1102">
        <v>100</v>
      </c>
    </row>
    <row r="1103" spans="1:2" x14ac:dyDescent="0.2">
      <c r="A1103">
        <f t="shared" si="14"/>
        <v>6</v>
      </c>
      <c r="B1103">
        <v>101</v>
      </c>
    </row>
    <row r="1104" spans="1:2" x14ac:dyDescent="0.2">
      <c r="A1104">
        <f t="shared" si="14"/>
        <v>6</v>
      </c>
      <c r="B1104">
        <v>102</v>
      </c>
    </row>
    <row r="1105" spans="1:2" x14ac:dyDescent="0.2">
      <c r="A1105">
        <f t="shared" si="14"/>
        <v>6</v>
      </c>
      <c r="B1105">
        <v>103</v>
      </c>
    </row>
    <row r="1106" spans="1:2" x14ac:dyDescent="0.2">
      <c r="A1106">
        <f t="shared" si="14"/>
        <v>6</v>
      </c>
      <c r="B1106">
        <v>104</v>
      </c>
    </row>
    <row r="1107" spans="1:2" x14ac:dyDescent="0.2">
      <c r="A1107">
        <f t="shared" si="14"/>
        <v>6</v>
      </c>
      <c r="B1107">
        <v>105</v>
      </c>
    </row>
    <row r="1108" spans="1:2" x14ac:dyDescent="0.2">
      <c r="A1108">
        <f t="shared" si="14"/>
        <v>6</v>
      </c>
      <c r="B1108">
        <v>106</v>
      </c>
    </row>
    <row r="1109" spans="1:2" x14ac:dyDescent="0.2">
      <c r="A1109">
        <f t="shared" si="14"/>
        <v>6</v>
      </c>
      <c r="B1109">
        <v>107</v>
      </c>
    </row>
    <row r="1110" spans="1:2" x14ac:dyDescent="0.2">
      <c r="A1110">
        <f t="shared" si="14"/>
        <v>6</v>
      </c>
      <c r="B1110">
        <v>108</v>
      </c>
    </row>
    <row r="1111" spans="1:2" x14ac:dyDescent="0.2">
      <c r="A1111">
        <f t="shared" si="14"/>
        <v>6</v>
      </c>
      <c r="B1111">
        <v>109</v>
      </c>
    </row>
    <row r="1112" spans="1:2" x14ac:dyDescent="0.2">
      <c r="A1112">
        <f t="shared" si="14"/>
        <v>6</v>
      </c>
      <c r="B1112">
        <v>110</v>
      </c>
    </row>
    <row r="1113" spans="1:2" x14ac:dyDescent="0.2">
      <c r="A1113">
        <f t="shared" si="14"/>
        <v>6</v>
      </c>
      <c r="B1113">
        <v>111</v>
      </c>
    </row>
    <row r="1114" spans="1:2" x14ac:dyDescent="0.2">
      <c r="A1114">
        <f t="shared" si="14"/>
        <v>6</v>
      </c>
      <c r="B1114">
        <v>112</v>
      </c>
    </row>
    <row r="1115" spans="1:2" x14ac:dyDescent="0.2">
      <c r="A1115">
        <f t="shared" si="14"/>
        <v>6</v>
      </c>
      <c r="B1115">
        <v>113</v>
      </c>
    </row>
    <row r="1116" spans="1:2" x14ac:dyDescent="0.2">
      <c r="A1116">
        <f t="shared" si="14"/>
        <v>6</v>
      </c>
      <c r="B1116">
        <v>114</v>
      </c>
    </row>
    <row r="1117" spans="1:2" x14ac:dyDescent="0.2">
      <c r="A1117">
        <f t="shared" si="14"/>
        <v>6</v>
      </c>
      <c r="B1117">
        <v>115</v>
      </c>
    </row>
    <row r="1118" spans="1:2" x14ac:dyDescent="0.2">
      <c r="A1118">
        <f t="shared" si="14"/>
        <v>6</v>
      </c>
      <c r="B1118">
        <v>116</v>
      </c>
    </row>
    <row r="1119" spans="1:2" x14ac:dyDescent="0.2">
      <c r="A1119">
        <f t="shared" si="14"/>
        <v>6</v>
      </c>
      <c r="B1119">
        <v>117</v>
      </c>
    </row>
    <row r="1120" spans="1:2" x14ac:dyDescent="0.2">
      <c r="A1120">
        <f t="shared" si="14"/>
        <v>6</v>
      </c>
      <c r="B1120">
        <v>118</v>
      </c>
    </row>
    <row r="1121" spans="1:2" x14ac:dyDescent="0.2">
      <c r="A1121">
        <f t="shared" si="14"/>
        <v>6</v>
      </c>
      <c r="B1121">
        <v>119</v>
      </c>
    </row>
    <row r="1122" spans="1:2" x14ac:dyDescent="0.2">
      <c r="A1122">
        <f t="shared" si="14"/>
        <v>6</v>
      </c>
      <c r="B1122">
        <v>120</v>
      </c>
    </row>
    <row r="1123" spans="1:2" x14ac:dyDescent="0.2">
      <c r="A1123">
        <f t="shared" si="14"/>
        <v>6</v>
      </c>
      <c r="B1123">
        <v>121</v>
      </c>
    </row>
    <row r="1124" spans="1:2" x14ac:dyDescent="0.2">
      <c r="A1124">
        <f t="shared" si="14"/>
        <v>6</v>
      </c>
      <c r="B1124">
        <v>122</v>
      </c>
    </row>
    <row r="1125" spans="1:2" x14ac:dyDescent="0.2">
      <c r="A1125">
        <f t="shared" si="14"/>
        <v>6</v>
      </c>
      <c r="B1125">
        <v>123</v>
      </c>
    </row>
    <row r="1126" spans="1:2" x14ac:dyDescent="0.2">
      <c r="A1126">
        <f t="shared" si="14"/>
        <v>6</v>
      </c>
      <c r="B1126">
        <v>124</v>
      </c>
    </row>
    <row r="1127" spans="1:2" x14ac:dyDescent="0.2">
      <c r="A1127">
        <f t="shared" si="14"/>
        <v>6</v>
      </c>
      <c r="B1127">
        <v>125</v>
      </c>
    </row>
    <row r="1128" spans="1:2" x14ac:dyDescent="0.2">
      <c r="A1128">
        <f t="shared" si="14"/>
        <v>6</v>
      </c>
      <c r="B1128">
        <v>126</v>
      </c>
    </row>
    <row r="1129" spans="1:2" x14ac:dyDescent="0.2">
      <c r="A1129">
        <f t="shared" si="14"/>
        <v>6</v>
      </c>
      <c r="B1129">
        <v>127</v>
      </c>
    </row>
    <row r="1130" spans="1:2" x14ac:dyDescent="0.2">
      <c r="A1130">
        <f t="shared" si="14"/>
        <v>6</v>
      </c>
      <c r="B1130">
        <v>128</v>
      </c>
    </row>
    <row r="1131" spans="1:2" x14ac:dyDescent="0.2">
      <c r="A1131">
        <f t="shared" si="14"/>
        <v>6</v>
      </c>
      <c r="B1131">
        <v>129</v>
      </c>
    </row>
    <row r="1132" spans="1:2" x14ac:dyDescent="0.2">
      <c r="A1132">
        <f t="shared" si="14"/>
        <v>6</v>
      </c>
      <c r="B1132">
        <v>130</v>
      </c>
    </row>
    <row r="1133" spans="1:2" x14ac:dyDescent="0.2">
      <c r="A1133">
        <f t="shared" si="14"/>
        <v>6</v>
      </c>
      <c r="B1133">
        <v>131</v>
      </c>
    </row>
    <row r="1134" spans="1:2" x14ac:dyDescent="0.2">
      <c r="A1134">
        <f t="shared" si="14"/>
        <v>6</v>
      </c>
      <c r="B1134">
        <v>132</v>
      </c>
    </row>
    <row r="1135" spans="1:2" x14ac:dyDescent="0.2">
      <c r="A1135">
        <f t="shared" si="14"/>
        <v>6</v>
      </c>
      <c r="B1135">
        <v>133</v>
      </c>
    </row>
    <row r="1136" spans="1:2" x14ac:dyDescent="0.2">
      <c r="A1136">
        <f t="shared" si="14"/>
        <v>6</v>
      </c>
      <c r="B1136">
        <v>134</v>
      </c>
    </row>
    <row r="1137" spans="1:2" x14ac:dyDescent="0.2">
      <c r="A1137">
        <f t="shared" si="14"/>
        <v>6</v>
      </c>
      <c r="B1137">
        <v>135</v>
      </c>
    </row>
    <row r="1138" spans="1:2" x14ac:dyDescent="0.2">
      <c r="A1138">
        <f t="shared" si="14"/>
        <v>6</v>
      </c>
      <c r="B1138">
        <v>136</v>
      </c>
    </row>
    <row r="1139" spans="1:2" x14ac:dyDescent="0.2">
      <c r="A1139">
        <f t="shared" si="14"/>
        <v>6</v>
      </c>
      <c r="B1139">
        <v>137</v>
      </c>
    </row>
    <row r="1140" spans="1:2" x14ac:dyDescent="0.2">
      <c r="A1140">
        <f t="shared" si="14"/>
        <v>6</v>
      </c>
      <c r="B1140">
        <v>138</v>
      </c>
    </row>
    <row r="1141" spans="1:2" x14ac:dyDescent="0.2">
      <c r="A1141">
        <f t="shared" si="14"/>
        <v>6</v>
      </c>
      <c r="B1141">
        <v>139</v>
      </c>
    </row>
    <row r="1142" spans="1:2" x14ac:dyDescent="0.2">
      <c r="A1142">
        <f t="shared" si="14"/>
        <v>6</v>
      </c>
      <c r="B1142">
        <v>140</v>
      </c>
    </row>
    <row r="1143" spans="1:2" x14ac:dyDescent="0.2">
      <c r="A1143">
        <f t="shared" si="14"/>
        <v>6</v>
      </c>
      <c r="B1143">
        <v>141</v>
      </c>
    </row>
    <row r="1144" spans="1:2" x14ac:dyDescent="0.2">
      <c r="A1144">
        <f t="shared" si="14"/>
        <v>6</v>
      </c>
      <c r="B1144">
        <v>142</v>
      </c>
    </row>
    <row r="1145" spans="1:2" x14ac:dyDescent="0.2">
      <c r="A1145">
        <f t="shared" si="14"/>
        <v>6</v>
      </c>
      <c r="B1145">
        <v>143</v>
      </c>
    </row>
    <row r="1146" spans="1:2" x14ac:dyDescent="0.2">
      <c r="A1146">
        <f t="shared" si="14"/>
        <v>6</v>
      </c>
      <c r="B1146">
        <v>144</v>
      </c>
    </row>
    <row r="1147" spans="1:2" x14ac:dyDescent="0.2">
      <c r="A1147">
        <f t="shared" si="14"/>
        <v>6</v>
      </c>
      <c r="B1147">
        <v>145</v>
      </c>
    </row>
    <row r="1148" spans="1:2" x14ac:dyDescent="0.2">
      <c r="A1148">
        <f t="shared" si="14"/>
        <v>6</v>
      </c>
      <c r="B1148">
        <v>146</v>
      </c>
    </row>
    <row r="1149" spans="1:2" x14ac:dyDescent="0.2">
      <c r="A1149">
        <f t="shared" si="14"/>
        <v>6</v>
      </c>
      <c r="B1149">
        <v>147</v>
      </c>
    </row>
    <row r="1150" spans="1:2" x14ac:dyDescent="0.2">
      <c r="A1150">
        <f t="shared" si="14"/>
        <v>6</v>
      </c>
      <c r="B1150">
        <v>148</v>
      </c>
    </row>
    <row r="1151" spans="1:2" x14ac:dyDescent="0.2">
      <c r="A1151">
        <f t="shared" si="14"/>
        <v>6</v>
      </c>
      <c r="B1151">
        <v>149</v>
      </c>
    </row>
    <row r="1152" spans="1:2" x14ac:dyDescent="0.2">
      <c r="A1152">
        <f t="shared" si="14"/>
        <v>6</v>
      </c>
      <c r="B1152">
        <v>150</v>
      </c>
    </row>
    <row r="1153" spans="1:2" x14ac:dyDescent="0.2">
      <c r="A1153">
        <f t="shared" si="14"/>
        <v>6</v>
      </c>
      <c r="B1153">
        <v>151</v>
      </c>
    </row>
    <row r="1154" spans="1:2" x14ac:dyDescent="0.2">
      <c r="A1154">
        <f t="shared" si="14"/>
        <v>6</v>
      </c>
      <c r="B1154">
        <v>152</v>
      </c>
    </row>
    <row r="1155" spans="1:2" x14ac:dyDescent="0.2">
      <c r="A1155">
        <f t="shared" si="14"/>
        <v>6</v>
      </c>
      <c r="B1155">
        <v>153</v>
      </c>
    </row>
    <row r="1156" spans="1:2" x14ac:dyDescent="0.2">
      <c r="A1156">
        <f t="shared" si="14"/>
        <v>6</v>
      </c>
      <c r="B1156">
        <v>154</v>
      </c>
    </row>
    <row r="1157" spans="1:2" x14ac:dyDescent="0.2">
      <c r="A1157">
        <f t="shared" si="14"/>
        <v>6</v>
      </c>
      <c r="B1157">
        <v>155</v>
      </c>
    </row>
    <row r="1158" spans="1:2" x14ac:dyDescent="0.2">
      <c r="A1158">
        <f t="shared" si="14"/>
        <v>6</v>
      </c>
      <c r="B1158">
        <v>156</v>
      </c>
    </row>
    <row r="1159" spans="1:2" x14ac:dyDescent="0.2">
      <c r="A1159">
        <f t="shared" si="14"/>
        <v>6</v>
      </c>
      <c r="B1159">
        <v>157</v>
      </c>
    </row>
    <row r="1160" spans="1:2" x14ac:dyDescent="0.2">
      <c r="A1160">
        <f t="shared" si="14"/>
        <v>6</v>
      </c>
      <c r="B1160">
        <v>158</v>
      </c>
    </row>
    <row r="1161" spans="1:2" x14ac:dyDescent="0.2">
      <c r="A1161">
        <f t="shared" si="14"/>
        <v>6</v>
      </c>
      <c r="B1161">
        <v>159</v>
      </c>
    </row>
    <row r="1162" spans="1:2" x14ac:dyDescent="0.2">
      <c r="A1162">
        <f t="shared" si="14"/>
        <v>6</v>
      </c>
      <c r="B1162">
        <v>160</v>
      </c>
    </row>
    <row r="1163" spans="1:2" x14ac:dyDescent="0.2">
      <c r="A1163">
        <f t="shared" ref="A1163:A1226" si="15">A963+1</f>
        <v>6</v>
      </c>
      <c r="B1163">
        <v>161</v>
      </c>
    </row>
    <row r="1164" spans="1:2" x14ac:dyDescent="0.2">
      <c r="A1164">
        <f t="shared" si="15"/>
        <v>6</v>
      </c>
      <c r="B1164">
        <v>162</v>
      </c>
    </row>
    <row r="1165" spans="1:2" x14ac:dyDescent="0.2">
      <c r="A1165">
        <f t="shared" si="15"/>
        <v>6</v>
      </c>
      <c r="B1165">
        <v>163</v>
      </c>
    </row>
    <row r="1166" spans="1:2" x14ac:dyDescent="0.2">
      <c r="A1166">
        <f t="shared" si="15"/>
        <v>6</v>
      </c>
      <c r="B1166">
        <v>164</v>
      </c>
    </row>
    <row r="1167" spans="1:2" x14ac:dyDescent="0.2">
      <c r="A1167">
        <f t="shared" si="15"/>
        <v>6</v>
      </c>
      <c r="B1167">
        <v>165</v>
      </c>
    </row>
    <row r="1168" spans="1:2" x14ac:dyDescent="0.2">
      <c r="A1168">
        <f t="shared" si="15"/>
        <v>6</v>
      </c>
      <c r="B1168">
        <v>166</v>
      </c>
    </row>
    <row r="1169" spans="1:2" x14ac:dyDescent="0.2">
      <c r="A1169">
        <f t="shared" si="15"/>
        <v>6</v>
      </c>
      <c r="B1169">
        <v>167</v>
      </c>
    </row>
    <row r="1170" spans="1:2" x14ac:dyDescent="0.2">
      <c r="A1170">
        <f t="shared" si="15"/>
        <v>6</v>
      </c>
      <c r="B1170">
        <v>168</v>
      </c>
    </row>
    <row r="1171" spans="1:2" x14ac:dyDescent="0.2">
      <c r="A1171">
        <f t="shared" si="15"/>
        <v>6</v>
      </c>
      <c r="B1171">
        <v>169</v>
      </c>
    </row>
    <row r="1172" spans="1:2" x14ac:dyDescent="0.2">
      <c r="A1172">
        <f t="shared" si="15"/>
        <v>6</v>
      </c>
      <c r="B1172">
        <v>170</v>
      </c>
    </row>
    <row r="1173" spans="1:2" x14ac:dyDescent="0.2">
      <c r="A1173">
        <f t="shared" si="15"/>
        <v>6</v>
      </c>
      <c r="B1173">
        <v>171</v>
      </c>
    </row>
    <row r="1174" spans="1:2" x14ac:dyDescent="0.2">
      <c r="A1174">
        <f t="shared" si="15"/>
        <v>6</v>
      </c>
      <c r="B1174">
        <v>172</v>
      </c>
    </row>
    <row r="1175" spans="1:2" x14ac:dyDescent="0.2">
      <c r="A1175">
        <f t="shared" si="15"/>
        <v>6</v>
      </c>
      <c r="B1175">
        <v>173</v>
      </c>
    </row>
    <row r="1176" spans="1:2" x14ac:dyDescent="0.2">
      <c r="A1176">
        <f t="shared" si="15"/>
        <v>6</v>
      </c>
      <c r="B1176">
        <v>174</v>
      </c>
    </row>
    <row r="1177" spans="1:2" x14ac:dyDescent="0.2">
      <c r="A1177">
        <f t="shared" si="15"/>
        <v>6</v>
      </c>
      <c r="B1177">
        <v>175</v>
      </c>
    </row>
    <row r="1178" spans="1:2" x14ac:dyDescent="0.2">
      <c r="A1178">
        <f t="shared" si="15"/>
        <v>6</v>
      </c>
      <c r="B1178">
        <v>176</v>
      </c>
    </row>
    <row r="1179" spans="1:2" x14ac:dyDescent="0.2">
      <c r="A1179">
        <f t="shared" si="15"/>
        <v>6</v>
      </c>
      <c r="B1179">
        <v>177</v>
      </c>
    </row>
    <row r="1180" spans="1:2" x14ac:dyDescent="0.2">
      <c r="A1180">
        <f t="shared" si="15"/>
        <v>6</v>
      </c>
      <c r="B1180">
        <v>178</v>
      </c>
    </row>
    <row r="1181" spans="1:2" x14ac:dyDescent="0.2">
      <c r="A1181">
        <f t="shared" si="15"/>
        <v>6</v>
      </c>
      <c r="B1181">
        <v>179</v>
      </c>
    </row>
    <row r="1182" spans="1:2" x14ac:dyDescent="0.2">
      <c r="A1182">
        <f t="shared" si="15"/>
        <v>6</v>
      </c>
      <c r="B1182">
        <v>180</v>
      </c>
    </row>
    <row r="1183" spans="1:2" x14ac:dyDescent="0.2">
      <c r="A1183">
        <f t="shared" si="15"/>
        <v>6</v>
      </c>
      <c r="B1183">
        <v>181</v>
      </c>
    </row>
    <row r="1184" spans="1:2" x14ac:dyDescent="0.2">
      <c r="A1184">
        <f t="shared" si="15"/>
        <v>6</v>
      </c>
      <c r="B1184">
        <v>182</v>
      </c>
    </row>
    <row r="1185" spans="1:2" x14ac:dyDescent="0.2">
      <c r="A1185">
        <f t="shared" si="15"/>
        <v>6</v>
      </c>
      <c r="B1185">
        <v>183</v>
      </c>
    </row>
    <row r="1186" spans="1:2" x14ac:dyDescent="0.2">
      <c r="A1186">
        <f t="shared" si="15"/>
        <v>6</v>
      </c>
      <c r="B1186">
        <v>184</v>
      </c>
    </row>
    <row r="1187" spans="1:2" x14ac:dyDescent="0.2">
      <c r="A1187">
        <f t="shared" si="15"/>
        <v>6</v>
      </c>
      <c r="B1187">
        <v>185</v>
      </c>
    </row>
    <row r="1188" spans="1:2" x14ac:dyDescent="0.2">
      <c r="A1188">
        <f t="shared" si="15"/>
        <v>6</v>
      </c>
      <c r="B1188">
        <v>186</v>
      </c>
    </row>
    <row r="1189" spans="1:2" x14ac:dyDescent="0.2">
      <c r="A1189">
        <f t="shared" si="15"/>
        <v>6</v>
      </c>
      <c r="B1189">
        <v>187</v>
      </c>
    </row>
    <row r="1190" spans="1:2" x14ac:dyDescent="0.2">
      <c r="A1190">
        <f t="shared" si="15"/>
        <v>6</v>
      </c>
      <c r="B1190">
        <v>188</v>
      </c>
    </row>
    <row r="1191" spans="1:2" x14ac:dyDescent="0.2">
      <c r="A1191">
        <f t="shared" si="15"/>
        <v>6</v>
      </c>
      <c r="B1191">
        <v>189</v>
      </c>
    </row>
    <row r="1192" spans="1:2" x14ac:dyDescent="0.2">
      <c r="A1192">
        <f t="shared" si="15"/>
        <v>6</v>
      </c>
      <c r="B1192">
        <v>190</v>
      </c>
    </row>
    <row r="1193" spans="1:2" x14ac:dyDescent="0.2">
      <c r="A1193">
        <f t="shared" si="15"/>
        <v>6</v>
      </c>
      <c r="B1193">
        <v>191</v>
      </c>
    </row>
    <row r="1194" spans="1:2" x14ac:dyDescent="0.2">
      <c r="A1194">
        <f t="shared" si="15"/>
        <v>6</v>
      </c>
      <c r="B1194">
        <v>192</v>
      </c>
    </row>
    <row r="1195" spans="1:2" x14ac:dyDescent="0.2">
      <c r="A1195">
        <f t="shared" si="15"/>
        <v>6</v>
      </c>
      <c r="B1195">
        <v>193</v>
      </c>
    </row>
    <row r="1196" spans="1:2" x14ac:dyDescent="0.2">
      <c r="A1196">
        <f t="shared" si="15"/>
        <v>6</v>
      </c>
      <c r="B1196">
        <v>194</v>
      </c>
    </row>
    <row r="1197" spans="1:2" x14ac:dyDescent="0.2">
      <c r="A1197">
        <f t="shared" si="15"/>
        <v>6</v>
      </c>
      <c r="B1197">
        <v>195</v>
      </c>
    </row>
    <row r="1198" spans="1:2" x14ac:dyDescent="0.2">
      <c r="A1198">
        <f t="shared" si="15"/>
        <v>6</v>
      </c>
      <c r="B1198">
        <v>196</v>
      </c>
    </row>
    <row r="1199" spans="1:2" x14ac:dyDescent="0.2">
      <c r="A1199">
        <f t="shared" si="15"/>
        <v>6</v>
      </c>
      <c r="B1199">
        <v>197</v>
      </c>
    </row>
    <row r="1200" spans="1:2" x14ac:dyDescent="0.2">
      <c r="A1200">
        <f t="shared" si="15"/>
        <v>6</v>
      </c>
      <c r="B1200">
        <v>198</v>
      </c>
    </row>
    <row r="1201" spans="1:2" x14ac:dyDescent="0.2">
      <c r="A1201">
        <f t="shared" si="15"/>
        <v>6</v>
      </c>
      <c r="B1201">
        <v>199</v>
      </c>
    </row>
    <row r="1202" spans="1:2" x14ac:dyDescent="0.2">
      <c r="A1202">
        <f t="shared" si="15"/>
        <v>6</v>
      </c>
      <c r="B1202">
        <v>200</v>
      </c>
    </row>
    <row r="1203" spans="1:2" x14ac:dyDescent="0.2">
      <c r="A1203">
        <f t="shared" si="15"/>
        <v>7</v>
      </c>
      <c r="B1203">
        <v>1</v>
      </c>
    </row>
    <row r="1204" spans="1:2" x14ac:dyDescent="0.2">
      <c r="A1204">
        <f t="shared" si="15"/>
        <v>7</v>
      </c>
      <c r="B1204">
        <v>2</v>
      </c>
    </row>
    <row r="1205" spans="1:2" x14ac:dyDescent="0.2">
      <c r="A1205">
        <f t="shared" si="15"/>
        <v>7</v>
      </c>
      <c r="B1205">
        <v>3</v>
      </c>
    </row>
    <row r="1206" spans="1:2" x14ac:dyDescent="0.2">
      <c r="A1206">
        <f t="shared" si="15"/>
        <v>7</v>
      </c>
      <c r="B1206">
        <v>4</v>
      </c>
    </row>
    <row r="1207" spans="1:2" x14ac:dyDescent="0.2">
      <c r="A1207">
        <f t="shared" si="15"/>
        <v>7</v>
      </c>
      <c r="B1207">
        <v>5</v>
      </c>
    </row>
    <row r="1208" spans="1:2" x14ac:dyDescent="0.2">
      <c r="A1208">
        <f t="shared" si="15"/>
        <v>7</v>
      </c>
      <c r="B1208">
        <v>6</v>
      </c>
    </row>
    <row r="1209" spans="1:2" x14ac:dyDescent="0.2">
      <c r="A1209">
        <f t="shared" si="15"/>
        <v>7</v>
      </c>
      <c r="B1209">
        <v>7</v>
      </c>
    </row>
    <row r="1210" spans="1:2" x14ac:dyDescent="0.2">
      <c r="A1210">
        <f t="shared" si="15"/>
        <v>7</v>
      </c>
      <c r="B1210">
        <v>8</v>
      </c>
    </row>
    <row r="1211" spans="1:2" x14ac:dyDescent="0.2">
      <c r="A1211">
        <f t="shared" si="15"/>
        <v>7</v>
      </c>
      <c r="B1211">
        <v>9</v>
      </c>
    </row>
    <row r="1212" spans="1:2" x14ac:dyDescent="0.2">
      <c r="A1212">
        <f t="shared" si="15"/>
        <v>7</v>
      </c>
      <c r="B1212">
        <v>10</v>
      </c>
    </row>
    <row r="1213" spans="1:2" x14ac:dyDescent="0.2">
      <c r="A1213">
        <f t="shared" si="15"/>
        <v>7</v>
      </c>
      <c r="B1213">
        <v>11</v>
      </c>
    </row>
    <row r="1214" spans="1:2" x14ac:dyDescent="0.2">
      <c r="A1214">
        <f t="shared" si="15"/>
        <v>7</v>
      </c>
      <c r="B1214">
        <v>12</v>
      </c>
    </row>
    <row r="1215" spans="1:2" x14ac:dyDescent="0.2">
      <c r="A1215">
        <f t="shared" si="15"/>
        <v>7</v>
      </c>
      <c r="B1215">
        <v>13</v>
      </c>
    </row>
    <row r="1216" spans="1:2" x14ac:dyDescent="0.2">
      <c r="A1216">
        <f t="shared" si="15"/>
        <v>7</v>
      </c>
      <c r="B1216">
        <v>14</v>
      </c>
    </row>
    <row r="1217" spans="1:2" x14ac:dyDescent="0.2">
      <c r="A1217">
        <f t="shared" si="15"/>
        <v>7</v>
      </c>
      <c r="B1217">
        <v>15</v>
      </c>
    </row>
    <row r="1218" spans="1:2" x14ac:dyDescent="0.2">
      <c r="A1218">
        <f t="shared" si="15"/>
        <v>7</v>
      </c>
      <c r="B1218">
        <v>16</v>
      </c>
    </row>
    <row r="1219" spans="1:2" x14ac:dyDescent="0.2">
      <c r="A1219">
        <f t="shared" si="15"/>
        <v>7</v>
      </c>
      <c r="B1219">
        <v>17</v>
      </c>
    </row>
    <row r="1220" spans="1:2" x14ac:dyDescent="0.2">
      <c r="A1220">
        <f t="shared" si="15"/>
        <v>7</v>
      </c>
      <c r="B1220">
        <v>18</v>
      </c>
    </row>
    <row r="1221" spans="1:2" x14ac:dyDescent="0.2">
      <c r="A1221">
        <f t="shared" si="15"/>
        <v>7</v>
      </c>
      <c r="B1221">
        <v>19</v>
      </c>
    </row>
    <row r="1222" spans="1:2" x14ac:dyDescent="0.2">
      <c r="A1222">
        <f t="shared" si="15"/>
        <v>7</v>
      </c>
      <c r="B1222">
        <v>20</v>
      </c>
    </row>
    <row r="1223" spans="1:2" x14ac:dyDescent="0.2">
      <c r="A1223">
        <f t="shared" si="15"/>
        <v>7</v>
      </c>
      <c r="B1223">
        <v>21</v>
      </c>
    </row>
    <row r="1224" spans="1:2" x14ac:dyDescent="0.2">
      <c r="A1224">
        <f t="shared" si="15"/>
        <v>7</v>
      </c>
      <c r="B1224">
        <v>22</v>
      </c>
    </row>
    <row r="1225" spans="1:2" x14ac:dyDescent="0.2">
      <c r="A1225">
        <f t="shared" si="15"/>
        <v>7</v>
      </c>
      <c r="B1225">
        <v>23</v>
      </c>
    </row>
    <row r="1226" spans="1:2" x14ac:dyDescent="0.2">
      <c r="A1226">
        <f t="shared" si="15"/>
        <v>7</v>
      </c>
      <c r="B1226">
        <v>24</v>
      </c>
    </row>
    <row r="1227" spans="1:2" x14ac:dyDescent="0.2">
      <c r="A1227">
        <f t="shared" ref="A1227:A1290" si="16">A1027+1</f>
        <v>7</v>
      </c>
      <c r="B1227">
        <v>25</v>
      </c>
    </row>
    <row r="1228" spans="1:2" x14ac:dyDescent="0.2">
      <c r="A1228">
        <f t="shared" si="16"/>
        <v>7</v>
      </c>
      <c r="B1228">
        <v>26</v>
      </c>
    </row>
    <row r="1229" spans="1:2" x14ac:dyDescent="0.2">
      <c r="A1229">
        <f t="shared" si="16"/>
        <v>7</v>
      </c>
      <c r="B1229">
        <v>27</v>
      </c>
    </row>
    <row r="1230" spans="1:2" x14ac:dyDescent="0.2">
      <c r="A1230">
        <f t="shared" si="16"/>
        <v>7</v>
      </c>
      <c r="B1230">
        <v>28</v>
      </c>
    </row>
    <row r="1231" spans="1:2" x14ac:dyDescent="0.2">
      <c r="A1231">
        <f t="shared" si="16"/>
        <v>7</v>
      </c>
      <c r="B1231">
        <v>29</v>
      </c>
    </row>
    <row r="1232" spans="1:2" x14ac:dyDescent="0.2">
      <c r="A1232">
        <f t="shared" si="16"/>
        <v>7</v>
      </c>
      <c r="B1232">
        <v>30</v>
      </c>
    </row>
    <row r="1233" spans="1:2" x14ac:dyDescent="0.2">
      <c r="A1233">
        <f t="shared" si="16"/>
        <v>7</v>
      </c>
      <c r="B1233">
        <v>31</v>
      </c>
    </row>
    <row r="1234" spans="1:2" x14ac:dyDescent="0.2">
      <c r="A1234">
        <f t="shared" si="16"/>
        <v>7</v>
      </c>
      <c r="B1234">
        <v>32</v>
      </c>
    </row>
    <row r="1235" spans="1:2" x14ac:dyDescent="0.2">
      <c r="A1235">
        <f t="shared" si="16"/>
        <v>7</v>
      </c>
      <c r="B1235">
        <v>33</v>
      </c>
    </row>
    <row r="1236" spans="1:2" x14ac:dyDescent="0.2">
      <c r="A1236">
        <f t="shared" si="16"/>
        <v>7</v>
      </c>
      <c r="B1236">
        <v>34</v>
      </c>
    </row>
    <row r="1237" spans="1:2" x14ac:dyDescent="0.2">
      <c r="A1237">
        <f t="shared" si="16"/>
        <v>7</v>
      </c>
      <c r="B1237">
        <v>35</v>
      </c>
    </row>
    <row r="1238" spans="1:2" x14ac:dyDescent="0.2">
      <c r="A1238">
        <f t="shared" si="16"/>
        <v>7</v>
      </c>
      <c r="B1238">
        <v>36</v>
      </c>
    </row>
    <row r="1239" spans="1:2" x14ac:dyDescent="0.2">
      <c r="A1239">
        <f t="shared" si="16"/>
        <v>7</v>
      </c>
      <c r="B1239">
        <v>37</v>
      </c>
    </row>
    <row r="1240" spans="1:2" x14ac:dyDescent="0.2">
      <c r="A1240">
        <f t="shared" si="16"/>
        <v>7</v>
      </c>
      <c r="B1240">
        <v>38</v>
      </c>
    </row>
    <row r="1241" spans="1:2" x14ac:dyDescent="0.2">
      <c r="A1241">
        <f t="shared" si="16"/>
        <v>7</v>
      </c>
      <c r="B1241">
        <v>39</v>
      </c>
    </row>
    <row r="1242" spans="1:2" x14ac:dyDescent="0.2">
      <c r="A1242">
        <f t="shared" si="16"/>
        <v>7</v>
      </c>
      <c r="B1242">
        <v>40</v>
      </c>
    </row>
    <row r="1243" spans="1:2" x14ac:dyDescent="0.2">
      <c r="A1243">
        <f t="shared" si="16"/>
        <v>7</v>
      </c>
      <c r="B1243">
        <v>41</v>
      </c>
    </row>
    <row r="1244" spans="1:2" x14ac:dyDescent="0.2">
      <c r="A1244">
        <f t="shared" si="16"/>
        <v>7</v>
      </c>
      <c r="B1244">
        <v>42</v>
      </c>
    </row>
    <row r="1245" spans="1:2" x14ac:dyDescent="0.2">
      <c r="A1245">
        <f t="shared" si="16"/>
        <v>7</v>
      </c>
      <c r="B1245">
        <v>43</v>
      </c>
    </row>
    <row r="1246" spans="1:2" x14ac:dyDescent="0.2">
      <c r="A1246">
        <f t="shared" si="16"/>
        <v>7</v>
      </c>
      <c r="B1246">
        <v>44</v>
      </c>
    </row>
    <row r="1247" spans="1:2" x14ac:dyDescent="0.2">
      <c r="A1247">
        <f t="shared" si="16"/>
        <v>7</v>
      </c>
      <c r="B1247">
        <v>45</v>
      </c>
    </row>
    <row r="1248" spans="1:2" x14ac:dyDescent="0.2">
      <c r="A1248">
        <f t="shared" si="16"/>
        <v>7</v>
      </c>
      <c r="B1248">
        <v>46</v>
      </c>
    </row>
    <row r="1249" spans="1:2" x14ac:dyDescent="0.2">
      <c r="A1249">
        <f t="shared" si="16"/>
        <v>7</v>
      </c>
      <c r="B1249">
        <v>47</v>
      </c>
    </row>
    <row r="1250" spans="1:2" x14ac:dyDescent="0.2">
      <c r="A1250">
        <f t="shared" si="16"/>
        <v>7</v>
      </c>
      <c r="B1250">
        <v>48</v>
      </c>
    </row>
    <row r="1251" spans="1:2" x14ac:dyDescent="0.2">
      <c r="A1251">
        <f t="shared" si="16"/>
        <v>7</v>
      </c>
      <c r="B1251">
        <v>49</v>
      </c>
    </row>
    <row r="1252" spans="1:2" x14ac:dyDescent="0.2">
      <c r="A1252">
        <f t="shared" si="16"/>
        <v>7</v>
      </c>
      <c r="B1252">
        <v>50</v>
      </c>
    </row>
    <row r="1253" spans="1:2" x14ac:dyDescent="0.2">
      <c r="A1253">
        <f t="shared" si="16"/>
        <v>7</v>
      </c>
      <c r="B1253">
        <v>51</v>
      </c>
    </row>
    <row r="1254" spans="1:2" x14ac:dyDescent="0.2">
      <c r="A1254">
        <f t="shared" si="16"/>
        <v>7</v>
      </c>
      <c r="B1254">
        <v>52</v>
      </c>
    </row>
    <row r="1255" spans="1:2" x14ac:dyDescent="0.2">
      <c r="A1255">
        <f t="shared" si="16"/>
        <v>7</v>
      </c>
      <c r="B1255">
        <v>53</v>
      </c>
    </row>
    <row r="1256" spans="1:2" x14ac:dyDescent="0.2">
      <c r="A1256">
        <f t="shared" si="16"/>
        <v>7</v>
      </c>
      <c r="B1256">
        <v>54</v>
      </c>
    </row>
    <row r="1257" spans="1:2" x14ac:dyDescent="0.2">
      <c r="A1257">
        <f t="shared" si="16"/>
        <v>7</v>
      </c>
      <c r="B1257">
        <v>55</v>
      </c>
    </row>
    <row r="1258" spans="1:2" x14ac:dyDescent="0.2">
      <c r="A1258">
        <f t="shared" si="16"/>
        <v>7</v>
      </c>
      <c r="B1258">
        <v>56</v>
      </c>
    </row>
    <row r="1259" spans="1:2" x14ac:dyDescent="0.2">
      <c r="A1259">
        <f t="shared" si="16"/>
        <v>7</v>
      </c>
      <c r="B1259">
        <v>57</v>
      </c>
    </row>
    <row r="1260" spans="1:2" x14ac:dyDescent="0.2">
      <c r="A1260">
        <f t="shared" si="16"/>
        <v>7</v>
      </c>
      <c r="B1260">
        <v>58</v>
      </c>
    </row>
    <row r="1261" spans="1:2" x14ac:dyDescent="0.2">
      <c r="A1261">
        <f t="shared" si="16"/>
        <v>7</v>
      </c>
      <c r="B1261">
        <v>59</v>
      </c>
    </row>
    <row r="1262" spans="1:2" x14ac:dyDescent="0.2">
      <c r="A1262">
        <f t="shared" si="16"/>
        <v>7</v>
      </c>
      <c r="B1262">
        <v>60</v>
      </c>
    </row>
    <row r="1263" spans="1:2" x14ac:dyDescent="0.2">
      <c r="A1263">
        <f t="shared" si="16"/>
        <v>7</v>
      </c>
      <c r="B1263">
        <v>61</v>
      </c>
    </row>
    <row r="1264" spans="1:2" x14ac:dyDescent="0.2">
      <c r="A1264">
        <f t="shared" si="16"/>
        <v>7</v>
      </c>
      <c r="B1264">
        <v>62</v>
      </c>
    </row>
    <row r="1265" spans="1:2" x14ac:dyDescent="0.2">
      <c r="A1265">
        <f t="shared" si="16"/>
        <v>7</v>
      </c>
      <c r="B1265">
        <v>63</v>
      </c>
    </row>
    <row r="1266" spans="1:2" x14ac:dyDescent="0.2">
      <c r="A1266">
        <f t="shared" si="16"/>
        <v>7</v>
      </c>
      <c r="B1266">
        <v>64</v>
      </c>
    </row>
    <row r="1267" spans="1:2" x14ac:dyDescent="0.2">
      <c r="A1267">
        <f t="shared" si="16"/>
        <v>7</v>
      </c>
      <c r="B1267">
        <v>65</v>
      </c>
    </row>
    <row r="1268" spans="1:2" x14ac:dyDescent="0.2">
      <c r="A1268">
        <f t="shared" si="16"/>
        <v>7</v>
      </c>
      <c r="B1268">
        <v>66</v>
      </c>
    </row>
    <row r="1269" spans="1:2" x14ac:dyDescent="0.2">
      <c r="A1269">
        <f t="shared" si="16"/>
        <v>7</v>
      </c>
      <c r="B1269">
        <v>67</v>
      </c>
    </row>
    <row r="1270" spans="1:2" x14ac:dyDescent="0.2">
      <c r="A1270">
        <f t="shared" si="16"/>
        <v>7</v>
      </c>
      <c r="B1270">
        <v>68</v>
      </c>
    </row>
    <row r="1271" spans="1:2" x14ac:dyDescent="0.2">
      <c r="A1271">
        <f t="shared" si="16"/>
        <v>7</v>
      </c>
      <c r="B1271">
        <v>69</v>
      </c>
    </row>
    <row r="1272" spans="1:2" x14ac:dyDescent="0.2">
      <c r="A1272">
        <f t="shared" si="16"/>
        <v>7</v>
      </c>
      <c r="B1272">
        <v>70</v>
      </c>
    </row>
    <row r="1273" spans="1:2" x14ac:dyDescent="0.2">
      <c r="A1273">
        <f t="shared" si="16"/>
        <v>7</v>
      </c>
      <c r="B1273">
        <v>71</v>
      </c>
    </row>
    <row r="1274" spans="1:2" x14ac:dyDescent="0.2">
      <c r="A1274">
        <f t="shared" si="16"/>
        <v>7</v>
      </c>
      <c r="B1274">
        <v>72</v>
      </c>
    </row>
    <row r="1275" spans="1:2" x14ac:dyDescent="0.2">
      <c r="A1275">
        <f t="shared" si="16"/>
        <v>7</v>
      </c>
      <c r="B1275">
        <v>73</v>
      </c>
    </row>
    <row r="1276" spans="1:2" x14ac:dyDescent="0.2">
      <c r="A1276">
        <f t="shared" si="16"/>
        <v>7</v>
      </c>
      <c r="B1276">
        <v>74</v>
      </c>
    </row>
    <row r="1277" spans="1:2" x14ac:dyDescent="0.2">
      <c r="A1277">
        <f t="shared" si="16"/>
        <v>7</v>
      </c>
      <c r="B1277">
        <v>75</v>
      </c>
    </row>
    <row r="1278" spans="1:2" x14ac:dyDescent="0.2">
      <c r="A1278">
        <f t="shared" si="16"/>
        <v>7</v>
      </c>
      <c r="B1278">
        <v>76</v>
      </c>
    </row>
    <row r="1279" spans="1:2" x14ac:dyDescent="0.2">
      <c r="A1279">
        <f t="shared" si="16"/>
        <v>7</v>
      </c>
      <c r="B1279">
        <v>77</v>
      </c>
    </row>
    <row r="1280" spans="1:2" x14ac:dyDescent="0.2">
      <c r="A1280">
        <f t="shared" si="16"/>
        <v>7</v>
      </c>
      <c r="B1280">
        <v>78</v>
      </c>
    </row>
    <row r="1281" spans="1:2" x14ac:dyDescent="0.2">
      <c r="A1281">
        <f t="shared" si="16"/>
        <v>7</v>
      </c>
      <c r="B1281">
        <v>79</v>
      </c>
    </row>
    <row r="1282" spans="1:2" x14ac:dyDescent="0.2">
      <c r="A1282">
        <f t="shared" si="16"/>
        <v>7</v>
      </c>
      <c r="B1282">
        <v>80</v>
      </c>
    </row>
    <row r="1283" spans="1:2" x14ac:dyDescent="0.2">
      <c r="A1283">
        <f t="shared" si="16"/>
        <v>7</v>
      </c>
      <c r="B1283">
        <v>81</v>
      </c>
    </row>
    <row r="1284" spans="1:2" x14ac:dyDescent="0.2">
      <c r="A1284">
        <f t="shared" si="16"/>
        <v>7</v>
      </c>
      <c r="B1284">
        <v>82</v>
      </c>
    </row>
    <row r="1285" spans="1:2" x14ac:dyDescent="0.2">
      <c r="A1285">
        <f t="shared" si="16"/>
        <v>7</v>
      </c>
      <c r="B1285">
        <v>83</v>
      </c>
    </row>
    <row r="1286" spans="1:2" x14ac:dyDescent="0.2">
      <c r="A1286">
        <f t="shared" si="16"/>
        <v>7</v>
      </c>
      <c r="B1286">
        <v>84</v>
      </c>
    </row>
    <row r="1287" spans="1:2" x14ac:dyDescent="0.2">
      <c r="A1287">
        <f t="shared" si="16"/>
        <v>7</v>
      </c>
      <c r="B1287">
        <v>85</v>
      </c>
    </row>
    <row r="1288" spans="1:2" x14ac:dyDescent="0.2">
      <c r="A1288">
        <f t="shared" si="16"/>
        <v>7</v>
      </c>
      <c r="B1288">
        <v>86</v>
      </c>
    </row>
    <row r="1289" spans="1:2" x14ac:dyDescent="0.2">
      <c r="A1289">
        <f t="shared" si="16"/>
        <v>7</v>
      </c>
      <c r="B1289">
        <v>87</v>
      </c>
    </row>
    <row r="1290" spans="1:2" x14ac:dyDescent="0.2">
      <c r="A1290">
        <f t="shared" si="16"/>
        <v>7</v>
      </c>
      <c r="B1290">
        <v>88</v>
      </c>
    </row>
    <row r="1291" spans="1:2" x14ac:dyDescent="0.2">
      <c r="A1291">
        <f t="shared" ref="A1291:A1354" si="17">A1091+1</f>
        <v>7</v>
      </c>
      <c r="B1291">
        <v>89</v>
      </c>
    </row>
    <row r="1292" spans="1:2" x14ac:dyDescent="0.2">
      <c r="A1292">
        <f t="shared" si="17"/>
        <v>7</v>
      </c>
      <c r="B1292">
        <v>90</v>
      </c>
    </row>
    <row r="1293" spans="1:2" x14ac:dyDescent="0.2">
      <c r="A1293">
        <f t="shared" si="17"/>
        <v>7</v>
      </c>
      <c r="B1293">
        <v>91</v>
      </c>
    </row>
    <row r="1294" spans="1:2" x14ac:dyDescent="0.2">
      <c r="A1294">
        <f t="shared" si="17"/>
        <v>7</v>
      </c>
      <c r="B1294">
        <v>92</v>
      </c>
    </row>
    <row r="1295" spans="1:2" x14ac:dyDescent="0.2">
      <c r="A1295">
        <f t="shared" si="17"/>
        <v>7</v>
      </c>
      <c r="B1295">
        <v>93</v>
      </c>
    </row>
    <row r="1296" spans="1:2" x14ac:dyDescent="0.2">
      <c r="A1296">
        <f t="shared" si="17"/>
        <v>7</v>
      </c>
      <c r="B1296">
        <v>94</v>
      </c>
    </row>
    <row r="1297" spans="1:2" x14ac:dyDescent="0.2">
      <c r="A1297">
        <f t="shared" si="17"/>
        <v>7</v>
      </c>
      <c r="B1297">
        <v>95</v>
      </c>
    </row>
    <row r="1298" spans="1:2" x14ac:dyDescent="0.2">
      <c r="A1298">
        <f t="shared" si="17"/>
        <v>7</v>
      </c>
      <c r="B1298">
        <v>96</v>
      </c>
    </row>
    <row r="1299" spans="1:2" x14ac:dyDescent="0.2">
      <c r="A1299">
        <f t="shared" si="17"/>
        <v>7</v>
      </c>
      <c r="B1299">
        <v>97</v>
      </c>
    </row>
    <row r="1300" spans="1:2" x14ac:dyDescent="0.2">
      <c r="A1300">
        <f t="shared" si="17"/>
        <v>7</v>
      </c>
      <c r="B1300">
        <v>98</v>
      </c>
    </row>
    <row r="1301" spans="1:2" x14ac:dyDescent="0.2">
      <c r="A1301">
        <f t="shared" si="17"/>
        <v>7</v>
      </c>
      <c r="B1301">
        <v>99</v>
      </c>
    </row>
    <row r="1302" spans="1:2" x14ac:dyDescent="0.2">
      <c r="A1302">
        <f t="shared" si="17"/>
        <v>7</v>
      </c>
      <c r="B1302">
        <v>100</v>
      </c>
    </row>
    <row r="1303" spans="1:2" x14ac:dyDescent="0.2">
      <c r="A1303">
        <f t="shared" si="17"/>
        <v>7</v>
      </c>
      <c r="B1303">
        <v>101</v>
      </c>
    </row>
    <row r="1304" spans="1:2" x14ac:dyDescent="0.2">
      <c r="A1304">
        <f t="shared" si="17"/>
        <v>7</v>
      </c>
      <c r="B1304">
        <v>102</v>
      </c>
    </row>
    <row r="1305" spans="1:2" x14ac:dyDescent="0.2">
      <c r="A1305">
        <f t="shared" si="17"/>
        <v>7</v>
      </c>
      <c r="B1305">
        <v>103</v>
      </c>
    </row>
    <row r="1306" spans="1:2" x14ac:dyDescent="0.2">
      <c r="A1306">
        <f t="shared" si="17"/>
        <v>7</v>
      </c>
      <c r="B1306">
        <v>104</v>
      </c>
    </row>
    <row r="1307" spans="1:2" x14ac:dyDescent="0.2">
      <c r="A1307">
        <f t="shared" si="17"/>
        <v>7</v>
      </c>
      <c r="B1307">
        <v>105</v>
      </c>
    </row>
    <row r="1308" spans="1:2" x14ac:dyDescent="0.2">
      <c r="A1308">
        <f t="shared" si="17"/>
        <v>7</v>
      </c>
      <c r="B1308">
        <v>106</v>
      </c>
    </row>
    <row r="1309" spans="1:2" x14ac:dyDescent="0.2">
      <c r="A1309">
        <f t="shared" si="17"/>
        <v>7</v>
      </c>
      <c r="B1309">
        <v>107</v>
      </c>
    </row>
    <row r="1310" spans="1:2" x14ac:dyDescent="0.2">
      <c r="A1310">
        <f t="shared" si="17"/>
        <v>7</v>
      </c>
      <c r="B1310">
        <v>108</v>
      </c>
    </row>
    <row r="1311" spans="1:2" x14ac:dyDescent="0.2">
      <c r="A1311">
        <f t="shared" si="17"/>
        <v>7</v>
      </c>
      <c r="B1311">
        <v>109</v>
      </c>
    </row>
    <row r="1312" spans="1:2" x14ac:dyDescent="0.2">
      <c r="A1312">
        <f t="shared" si="17"/>
        <v>7</v>
      </c>
      <c r="B1312">
        <v>110</v>
      </c>
    </row>
    <row r="1313" spans="1:2" x14ac:dyDescent="0.2">
      <c r="A1313">
        <f t="shared" si="17"/>
        <v>7</v>
      </c>
      <c r="B1313">
        <v>111</v>
      </c>
    </row>
    <row r="1314" spans="1:2" x14ac:dyDescent="0.2">
      <c r="A1314">
        <f t="shared" si="17"/>
        <v>7</v>
      </c>
      <c r="B1314">
        <v>112</v>
      </c>
    </row>
    <row r="1315" spans="1:2" x14ac:dyDescent="0.2">
      <c r="A1315">
        <f t="shared" si="17"/>
        <v>7</v>
      </c>
      <c r="B1315">
        <v>113</v>
      </c>
    </row>
    <row r="1316" spans="1:2" x14ac:dyDescent="0.2">
      <c r="A1316">
        <f t="shared" si="17"/>
        <v>7</v>
      </c>
      <c r="B1316">
        <v>114</v>
      </c>
    </row>
    <row r="1317" spans="1:2" x14ac:dyDescent="0.2">
      <c r="A1317">
        <f t="shared" si="17"/>
        <v>7</v>
      </c>
      <c r="B1317">
        <v>115</v>
      </c>
    </row>
    <row r="1318" spans="1:2" x14ac:dyDescent="0.2">
      <c r="A1318">
        <f t="shared" si="17"/>
        <v>7</v>
      </c>
      <c r="B1318">
        <v>116</v>
      </c>
    </row>
    <row r="1319" spans="1:2" x14ac:dyDescent="0.2">
      <c r="A1319">
        <f t="shared" si="17"/>
        <v>7</v>
      </c>
      <c r="B1319">
        <v>117</v>
      </c>
    </row>
    <row r="1320" spans="1:2" x14ac:dyDescent="0.2">
      <c r="A1320">
        <f t="shared" si="17"/>
        <v>7</v>
      </c>
      <c r="B1320">
        <v>118</v>
      </c>
    </row>
    <row r="1321" spans="1:2" x14ac:dyDescent="0.2">
      <c r="A1321">
        <f t="shared" si="17"/>
        <v>7</v>
      </c>
      <c r="B1321">
        <v>119</v>
      </c>
    </row>
    <row r="1322" spans="1:2" x14ac:dyDescent="0.2">
      <c r="A1322">
        <f t="shared" si="17"/>
        <v>7</v>
      </c>
      <c r="B1322">
        <v>120</v>
      </c>
    </row>
    <row r="1323" spans="1:2" x14ac:dyDescent="0.2">
      <c r="A1323">
        <f t="shared" si="17"/>
        <v>7</v>
      </c>
      <c r="B1323">
        <v>121</v>
      </c>
    </row>
    <row r="1324" spans="1:2" x14ac:dyDescent="0.2">
      <c r="A1324">
        <f t="shared" si="17"/>
        <v>7</v>
      </c>
      <c r="B1324">
        <v>122</v>
      </c>
    </row>
    <row r="1325" spans="1:2" x14ac:dyDescent="0.2">
      <c r="A1325">
        <f t="shared" si="17"/>
        <v>7</v>
      </c>
      <c r="B1325">
        <v>123</v>
      </c>
    </row>
    <row r="1326" spans="1:2" x14ac:dyDescent="0.2">
      <c r="A1326">
        <f t="shared" si="17"/>
        <v>7</v>
      </c>
      <c r="B1326">
        <v>124</v>
      </c>
    </row>
    <row r="1327" spans="1:2" x14ac:dyDescent="0.2">
      <c r="A1327">
        <f t="shared" si="17"/>
        <v>7</v>
      </c>
      <c r="B1327">
        <v>125</v>
      </c>
    </row>
    <row r="1328" spans="1:2" x14ac:dyDescent="0.2">
      <c r="A1328">
        <f t="shared" si="17"/>
        <v>7</v>
      </c>
      <c r="B1328">
        <v>126</v>
      </c>
    </row>
    <row r="1329" spans="1:2" x14ac:dyDescent="0.2">
      <c r="A1329">
        <f t="shared" si="17"/>
        <v>7</v>
      </c>
      <c r="B1329">
        <v>127</v>
      </c>
    </row>
    <row r="1330" spans="1:2" x14ac:dyDescent="0.2">
      <c r="A1330">
        <f t="shared" si="17"/>
        <v>7</v>
      </c>
      <c r="B1330">
        <v>128</v>
      </c>
    </row>
    <row r="1331" spans="1:2" x14ac:dyDescent="0.2">
      <c r="A1331">
        <f t="shared" si="17"/>
        <v>7</v>
      </c>
      <c r="B1331">
        <v>129</v>
      </c>
    </row>
    <row r="1332" spans="1:2" x14ac:dyDescent="0.2">
      <c r="A1332">
        <f t="shared" si="17"/>
        <v>7</v>
      </c>
      <c r="B1332">
        <v>130</v>
      </c>
    </row>
    <row r="1333" spans="1:2" x14ac:dyDescent="0.2">
      <c r="A1333">
        <f t="shared" si="17"/>
        <v>7</v>
      </c>
      <c r="B1333">
        <v>131</v>
      </c>
    </row>
    <row r="1334" spans="1:2" x14ac:dyDescent="0.2">
      <c r="A1334">
        <f t="shared" si="17"/>
        <v>7</v>
      </c>
      <c r="B1334">
        <v>132</v>
      </c>
    </row>
    <row r="1335" spans="1:2" x14ac:dyDescent="0.2">
      <c r="A1335">
        <f t="shared" si="17"/>
        <v>7</v>
      </c>
      <c r="B1335">
        <v>133</v>
      </c>
    </row>
    <row r="1336" spans="1:2" x14ac:dyDescent="0.2">
      <c r="A1336">
        <f t="shared" si="17"/>
        <v>7</v>
      </c>
      <c r="B1336">
        <v>134</v>
      </c>
    </row>
    <row r="1337" spans="1:2" x14ac:dyDescent="0.2">
      <c r="A1337">
        <f t="shared" si="17"/>
        <v>7</v>
      </c>
      <c r="B1337">
        <v>135</v>
      </c>
    </row>
    <row r="1338" spans="1:2" x14ac:dyDescent="0.2">
      <c r="A1338">
        <f t="shared" si="17"/>
        <v>7</v>
      </c>
      <c r="B1338">
        <v>136</v>
      </c>
    </row>
    <row r="1339" spans="1:2" x14ac:dyDescent="0.2">
      <c r="A1339">
        <f t="shared" si="17"/>
        <v>7</v>
      </c>
      <c r="B1339">
        <v>137</v>
      </c>
    </row>
    <row r="1340" spans="1:2" x14ac:dyDescent="0.2">
      <c r="A1340">
        <f t="shared" si="17"/>
        <v>7</v>
      </c>
      <c r="B1340">
        <v>138</v>
      </c>
    </row>
    <row r="1341" spans="1:2" x14ac:dyDescent="0.2">
      <c r="A1341">
        <f t="shared" si="17"/>
        <v>7</v>
      </c>
      <c r="B1341">
        <v>139</v>
      </c>
    </row>
    <row r="1342" spans="1:2" x14ac:dyDescent="0.2">
      <c r="A1342">
        <f t="shared" si="17"/>
        <v>7</v>
      </c>
      <c r="B1342">
        <v>140</v>
      </c>
    </row>
    <row r="1343" spans="1:2" x14ac:dyDescent="0.2">
      <c r="A1343">
        <f t="shared" si="17"/>
        <v>7</v>
      </c>
      <c r="B1343">
        <v>141</v>
      </c>
    </row>
    <row r="1344" spans="1:2" x14ac:dyDescent="0.2">
      <c r="A1344">
        <f t="shared" si="17"/>
        <v>7</v>
      </c>
      <c r="B1344">
        <v>142</v>
      </c>
    </row>
    <row r="1345" spans="1:2" x14ac:dyDescent="0.2">
      <c r="A1345">
        <f t="shared" si="17"/>
        <v>7</v>
      </c>
      <c r="B1345">
        <v>143</v>
      </c>
    </row>
    <row r="1346" spans="1:2" x14ac:dyDescent="0.2">
      <c r="A1346">
        <f t="shared" si="17"/>
        <v>7</v>
      </c>
      <c r="B1346">
        <v>144</v>
      </c>
    </row>
    <row r="1347" spans="1:2" x14ac:dyDescent="0.2">
      <c r="A1347">
        <f t="shared" si="17"/>
        <v>7</v>
      </c>
      <c r="B1347">
        <v>145</v>
      </c>
    </row>
    <row r="1348" spans="1:2" x14ac:dyDescent="0.2">
      <c r="A1348">
        <f t="shared" si="17"/>
        <v>7</v>
      </c>
      <c r="B1348">
        <v>146</v>
      </c>
    </row>
    <row r="1349" spans="1:2" x14ac:dyDescent="0.2">
      <c r="A1349">
        <f t="shared" si="17"/>
        <v>7</v>
      </c>
      <c r="B1349">
        <v>147</v>
      </c>
    </row>
    <row r="1350" spans="1:2" x14ac:dyDescent="0.2">
      <c r="A1350">
        <f t="shared" si="17"/>
        <v>7</v>
      </c>
      <c r="B1350">
        <v>148</v>
      </c>
    </row>
    <row r="1351" spans="1:2" x14ac:dyDescent="0.2">
      <c r="A1351">
        <f t="shared" si="17"/>
        <v>7</v>
      </c>
      <c r="B1351">
        <v>149</v>
      </c>
    </row>
    <row r="1352" spans="1:2" x14ac:dyDescent="0.2">
      <c r="A1352">
        <f t="shared" si="17"/>
        <v>7</v>
      </c>
      <c r="B1352">
        <v>150</v>
      </c>
    </row>
    <row r="1353" spans="1:2" x14ac:dyDescent="0.2">
      <c r="A1353">
        <f t="shared" si="17"/>
        <v>7</v>
      </c>
      <c r="B1353">
        <v>151</v>
      </c>
    </row>
    <row r="1354" spans="1:2" x14ac:dyDescent="0.2">
      <c r="A1354">
        <f t="shared" si="17"/>
        <v>7</v>
      </c>
      <c r="B1354">
        <v>152</v>
      </c>
    </row>
    <row r="1355" spans="1:2" x14ac:dyDescent="0.2">
      <c r="A1355">
        <f t="shared" ref="A1355:A1418" si="18">A1155+1</f>
        <v>7</v>
      </c>
      <c r="B1355">
        <v>153</v>
      </c>
    </row>
    <row r="1356" spans="1:2" x14ac:dyDescent="0.2">
      <c r="A1356">
        <f t="shared" si="18"/>
        <v>7</v>
      </c>
      <c r="B1356">
        <v>154</v>
      </c>
    </row>
    <row r="1357" spans="1:2" x14ac:dyDescent="0.2">
      <c r="A1357">
        <f t="shared" si="18"/>
        <v>7</v>
      </c>
      <c r="B1357">
        <v>155</v>
      </c>
    </row>
    <row r="1358" spans="1:2" x14ac:dyDescent="0.2">
      <c r="A1358">
        <f t="shared" si="18"/>
        <v>7</v>
      </c>
      <c r="B1358">
        <v>156</v>
      </c>
    </row>
    <row r="1359" spans="1:2" x14ac:dyDescent="0.2">
      <c r="A1359">
        <f t="shared" si="18"/>
        <v>7</v>
      </c>
      <c r="B1359">
        <v>157</v>
      </c>
    </row>
    <row r="1360" spans="1:2" x14ac:dyDescent="0.2">
      <c r="A1360">
        <f t="shared" si="18"/>
        <v>7</v>
      </c>
      <c r="B1360">
        <v>158</v>
      </c>
    </row>
    <row r="1361" spans="1:2" x14ac:dyDescent="0.2">
      <c r="A1361">
        <f t="shared" si="18"/>
        <v>7</v>
      </c>
      <c r="B1361">
        <v>159</v>
      </c>
    </row>
    <row r="1362" spans="1:2" x14ac:dyDescent="0.2">
      <c r="A1362">
        <f t="shared" si="18"/>
        <v>7</v>
      </c>
      <c r="B1362">
        <v>160</v>
      </c>
    </row>
    <row r="1363" spans="1:2" x14ac:dyDescent="0.2">
      <c r="A1363">
        <f t="shared" si="18"/>
        <v>7</v>
      </c>
      <c r="B1363">
        <v>161</v>
      </c>
    </row>
    <row r="1364" spans="1:2" x14ac:dyDescent="0.2">
      <c r="A1364">
        <f t="shared" si="18"/>
        <v>7</v>
      </c>
      <c r="B1364">
        <v>162</v>
      </c>
    </row>
    <row r="1365" spans="1:2" x14ac:dyDescent="0.2">
      <c r="A1365">
        <f t="shared" si="18"/>
        <v>7</v>
      </c>
      <c r="B1365">
        <v>163</v>
      </c>
    </row>
    <row r="1366" spans="1:2" x14ac:dyDescent="0.2">
      <c r="A1366">
        <f t="shared" si="18"/>
        <v>7</v>
      </c>
      <c r="B1366">
        <v>164</v>
      </c>
    </row>
    <row r="1367" spans="1:2" x14ac:dyDescent="0.2">
      <c r="A1367">
        <f t="shared" si="18"/>
        <v>7</v>
      </c>
      <c r="B1367">
        <v>165</v>
      </c>
    </row>
    <row r="1368" spans="1:2" x14ac:dyDescent="0.2">
      <c r="A1368">
        <f t="shared" si="18"/>
        <v>7</v>
      </c>
      <c r="B1368">
        <v>166</v>
      </c>
    </row>
    <row r="1369" spans="1:2" x14ac:dyDescent="0.2">
      <c r="A1369">
        <f t="shared" si="18"/>
        <v>7</v>
      </c>
      <c r="B1369">
        <v>167</v>
      </c>
    </row>
    <row r="1370" spans="1:2" x14ac:dyDescent="0.2">
      <c r="A1370">
        <f t="shared" si="18"/>
        <v>7</v>
      </c>
      <c r="B1370">
        <v>168</v>
      </c>
    </row>
    <row r="1371" spans="1:2" x14ac:dyDescent="0.2">
      <c r="A1371">
        <f t="shared" si="18"/>
        <v>7</v>
      </c>
      <c r="B1371">
        <v>169</v>
      </c>
    </row>
    <row r="1372" spans="1:2" x14ac:dyDescent="0.2">
      <c r="A1372">
        <f t="shared" si="18"/>
        <v>7</v>
      </c>
      <c r="B1372">
        <v>170</v>
      </c>
    </row>
    <row r="1373" spans="1:2" x14ac:dyDescent="0.2">
      <c r="A1373">
        <f t="shared" si="18"/>
        <v>7</v>
      </c>
      <c r="B1373">
        <v>171</v>
      </c>
    </row>
    <row r="1374" spans="1:2" x14ac:dyDescent="0.2">
      <c r="A1374">
        <f t="shared" si="18"/>
        <v>7</v>
      </c>
      <c r="B1374">
        <v>172</v>
      </c>
    </row>
    <row r="1375" spans="1:2" x14ac:dyDescent="0.2">
      <c r="A1375">
        <f t="shared" si="18"/>
        <v>7</v>
      </c>
      <c r="B1375">
        <v>173</v>
      </c>
    </row>
    <row r="1376" spans="1:2" x14ac:dyDescent="0.2">
      <c r="A1376">
        <f t="shared" si="18"/>
        <v>7</v>
      </c>
      <c r="B1376">
        <v>174</v>
      </c>
    </row>
    <row r="1377" spans="1:2" x14ac:dyDescent="0.2">
      <c r="A1377">
        <f t="shared" si="18"/>
        <v>7</v>
      </c>
      <c r="B1377">
        <v>175</v>
      </c>
    </row>
    <row r="1378" spans="1:2" x14ac:dyDescent="0.2">
      <c r="A1378">
        <f t="shared" si="18"/>
        <v>7</v>
      </c>
      <c r="B1378">
        <v>176</v>
      </c>
    </row>
    <row r="1379" spans="1:2" x14ac:dyDescent="0.2">
      <c r="A1379">
        <f t="shared" si="18"/>
        <v>7</v>
      </c>
      <c r="B1379">
        <v>177</v>
      </c>
    </row>
    <row r="1380" spans="1:2" x14ac:dyDescent="0.2">
      <c r="A1380">
        <f t="shared" si="18"/>
        <v>7</v>
      </c>
      <c r="B1380">
        <v>178</v>
      </c>
    </row>
    <row r="1381" spans="1:2" x14ac:dyDescent="0.2">
      <c r="A1381">
        <f t="shared" si="18"/>
        <v>7</v>
      </c>
      <c r="B1381">
        <v>179</v>
      </c>
    </row>
    <row r="1382" spans="1:2" x14ac:dyDescent="0.2">
      <c r="A1382">
        <f t="shared" si="18"/>
        <v>7</v>
      </c>
      <c r="B1382">
        <v>180</v>
      </c>
    </row>
    <row r="1383" spans="1:2" x14ac:dyDescent="0.2">
      <c r="A1383">
        <f t="shared" si="18"/>
        <v>7</v>
      </c>
      <c r="B1383">
        <v>181</v>
      </c>
    </row>
    <row r="1384" spans="1:2" x14ac:dyDescent="0.2">
      <c r="A1384">
        <f t="shared" si="18"/>
        <v>7</v>
      </c>
      <c r="B1384">
        <v>182</v>
      </c>
    </row>
    <row r="1385" spans="1:2" x14ac:dyDescent="0.2">
      <c r="A1385">
        <f t="shared" si="18"/>
        <v>7</v>
      </c>
      <c r="B1385">
        <v>183</v>
      </c>
    </row>
    <row r="1386" spans="1:2" x14ac:dyDescent="0.2">
      <c r="A1386">
        <f t="shared" si="18"/>
        <v>7</v>
      </c>
      <c r="B1386">
        <v>184</v>
      </c>
    </row>
    <row r="1387" spans="1:2" x14ac:dyDescent="0.2">
      <c r="A1387">
        <f t="shared" si="18"/>
        <v>7</v>
      </c>
      <c r="B1387">
        <v>185</v>
      </c>
    </row>
    <row r="1388" spans="1:2" x14ac:dyDescent="0.2">
      <c r="A1388">
        <f t="shared" si="18"/>
        <v>7</v>
      </c>
      <c r="B1388">
        <v>186</v>
      </c>
    </row>
    <row r="1389" spans="1:2" x14ac:dyDescent="0.2">
      <c r="A1389">
        <f t="shared" si="18"/>
        <v>7</v>
      </c>
      <c r="B1389">
        <v>187</v>
      </c>
    </row>
    <row r="1390" spans="1:2" x14ac:dyDescent="0.2">
      <c r="A1390">
        <f t="shared" si="18"/>
        <v>7</v>
      </c>
      <c r="B1390">
        <v>188</v>
      </c>
    </row>
    <row r="1391" spans="1:2" x14ac:dyDescent="0.2">
      <c r="A1391">
        <f t="shared" si="18"/>
        <v>7</v>
      </c>
      <c r="B1391">
        <v>189</v>
      </c>
    </row>
    <row r="1392" spans="1:2" x14ac:dyDescent="0.2">
      <c r="A1392">
        <f t="shared" si="18"/>
        <v>7</v>
      </c>
      <c r="B1392">
        <v>190</v>
      </c>
    </row>
    <row r="1393" spans="1:2" x14ac:dyDescent="0.2">
      <c r="A1393">
        <f t="shared" si="18"/>
        <v>7</v>
      </c>
      <c r="B1393">
        <v>191</v>
      </c>
    </row>
    <row r="1394" spans="1:2" x14ac:dyDescent="0.2">
      <c r="A1394">
        <f t="shared" si="18"/>
        <v>7</v>
      </c>
      <c r="B1394">
        <v>192</v>
      </c>
    </row>
    <row r="1395" spans="1:2" x14ac:dyDescent="0.2">
      <c r="A1395">
        <f t="shared" si="18"/>
        <v>7</v>
      </c>
      <c r="B1395">
        <v>193</v>
      </c>
    </row>
    <row r="1396" spans="1:2" x14ac:dyDescent="0.2">
      <c r="A1396">
        <f t="shared" si="18"/>
        <v>7</v>
      </c>
      <c r="B1396">
        <v>194</v>
      </c>
    </row>
    <row r="1397" spans="1:2" x14ac:dyDescent="0.2">
      <c r="A1397">
        <f t="shared" si="18"/>
        <v>7</v>
      </c>
      <c r="B1397">
        <v>195</v>
      </c>
    </row>
    <row r="1398" spans="1:2" x14ac:dyDescent="0.2">
      <c r="A1398">
        <f t="shared" si="18"/>
        <v>7</v>
      </c>
      <c r="B1398">
        <v>196</v>
      </c>
    </row>
    <row r="1399" spans="1:2" x14ac:dyDescent="0.2">
      <c r="A1399">
        <f t="shared" si="18"/>
        <v>7</v>
      </c>
      <c r="B1399">
        <v>197</v>
      </c>
    </row>
    <row r="1400" spans="1:2" x14ac:dyDescent="0.2">
      <c r="A1400">
        <f t="shared" si="18"/>
        <v>7</v>
      </c>
      <c r="B1400">
        <v>198</v>
      </c>
    </row>
    <row r="1401" spans="1:2" x14ac:dyDescent="0.2">
      <c r="A1401">
        <f t="shared" si="18"/>
        <v>7</v>
      </c>
      <c r="B1401">
        <v>199</v>
      </c>
    </row>
    <row r="1402" spans="1:2" x14ac:dyDescent="0.2">
      <c r="A1402">
        <f t="shared" si="18"/>
        <v>7</v>
      </c>
      <c r="B1402">
        <v>200</v>
      </c>
    </row>
    <row r="1403" spans="1:2" x14ac:dyDescent="0.2">
      <c r="A1403">
        <f t="shared" si="18"/>
        <v>8</v>
      </c>
      <c r="B1403">
        <v>1</v>
      </c>
    </row>
    <row r="1404" spans="1:2" x14ac:dyDescent="0.2">
      <c r="A1404">
        <f t="shared" si="18"/>
        <v>8</v>
      </c>
      <c r="B1404">
        <v>2</v>
      </c>
    </row>
    <row r="1405" spans="1:2" x14ac:dyDescent="0.2">
      <c r="A1405">
        <f t="shared" si="18"/>
        <v>8</v>
      </c>
      <c r="B1405">
        <v>3</v>
      </c>
    </row>
    <row r="1406" spans="1:2" x14ac:dyDescent="0.2">
      <c r="A1406">
        <f t="shared" si="18"/>
        <v>8</v>
      </c>
      <c r="B1406">
        <v>4</v>
      </c>
    </row>
    <row r="1407" spans="1:2" x14ac:dyDescent="0.2">
      <c r="A1407">
        <f t="shared" si="18"/>
        <v>8</v>
      </c>
      <c r="B1407">
        <v>5</v>
      </c>
    </row>
    <row r="1408" spans="1:2" x14ac:dyDescent="0.2">
      <c r="A1408">
        <f t="shared" si="18"/>
        <v>8</v>
      </c>
      <c r="B1408">
        <v>6</v>
      </c>
    </row>
    <row r="1409" spans="1:2" x14ac:dyDescent="0.2">
      <c r="A1409">
        <f t="shared" si="18"/>
        <v>8</v>
      </c>
      <c r="B1409">
        <v>7</v>
      </c>
    </row>
    <row r="1410" spans="1:2" x14ac:dyDescent="0.2">
      <c r="A1410">
        <f t="shared" si="18"/>
        <v>8</v>
      </c>
      <c r="B1410">
        <v>8</v>
      </c>
    </row>
    <row r="1411" spans="1:2" x14ac:dyDescent="0.2">
      <c r="A1411">
        <f t="shared" si="18"/>
        <v>8</v>
      </c>
      <c r="B1411">
        <v>9</v>
      </c>
    </row>
    <row r="1412" spans="1:2" x14ac:dyDescent="0.2">
      <c r="A1412">
        <f t="shared" si="18"/>
        <v>8</v>
      </c>
      <c r="B1412">
        <v>10</v>
      </c>
    </row>
    <row r="1413" spans="1:2" x14ac:dyDescent="0.2">
      <c r="A1413">
        <f t="shared" si="18"/>
        <v>8</v>
      </c>
      <c r="B1413">
        <v>11</v>
      </c>
    </row>
    <row r="1414" spans="1:2" x14ac:dyDescent="0.2">
      <c r="A1414">
        <f t="shared" si="18"/>
        <v>8</v>
      </c>
      <c r="B1414">
        <v>12</v>
      </c>
    </row>
    <row r="1415" spans="1:2" x14ac:dyDescent="0.2">
      <c r="A1415">
        <f t="shared" si="18"/>
        <v>8</v>
      </c>
      <c r="B1415">
        <v>13</v>
      </c>
    </row>
    <row r="1416" spans="1:2" x14ac:dyDescent="0.2">
      <c r="A1416">
        <f t="shared" si="18"/>
        <v>8</v>
      </c>
      <c r="B1416">
        <v>14</v>
      </c>
    </row>
    <row r="1417" spans="1:2" x14ac:dyDescent="0.2">
      <c r="A1417">
        <f t="shared" si="18"/>
        <v>8</v>
      </c>
      <c r="B1417">
        <v>15</v>
      </c>
    </row>
    <row r="1418" spans="1:2" x14ac:dyDescent="0.2">
      <c r="A1418">
        <f t="shared" si="18"/>
        <v>8</v>
      </c>
      <c r="B1418">
        <v>16</v>
      </c>
    </row>
    <row r="1419" spans="1:2" x14ac:dyDescent="0.2">
      <c r="A1419">
        <f t="shared" ref="A1419:A1482" si="19">A1219+1</f>
        <v>8</v>
      </c>
      <c r="B1419">
        <v>17</v>
      </c>
    </row>
    <row r="1420" spans="1:2" x14ac:dyDescent="0.2">
      <c r="A1420">
        <f t="shared" si="19"/>
        <v>8</v>
      </c>
      <c r="B1420">
        <v>18</v>
      </c>
    </row>
    <row r="1421" spans="1:2" x14ac:dyDescent="0.2">
      <c r="A1421">
        <f t="shared" si="19"/>
        <v>8</v>
      </c>
      <c r="B1421">
        <v>19</v>
      </c>
    </row>
    <row r="1422" spans="1:2" x14ac:dyDescent="0.2">
      <c r="A1422">
        <f t="shared" si="19"/>
        <v>8</v>
      </c>
      <c r="B1422">
        <v>20</v>
      </c>
    </row>
    <row r="1423" spans="1:2" x14ac:dyDescent="0.2">
      <c r="A1423">
        <f t="shared" si="19"/>
        <v>8</v>
      </c>
      <c r="B1423">
        <v>21</v>
      </c>
    </row>
    <row r="1424" spans="1:2" x14ac:dyDescent="0.2">
      <c r="A1424">
        <f t="shared" si="19"/>
        <v>8</v>
      </c>
      <c r="B1424">
        <v>22</v>
      </c>
    </row>
    <row r="1425" spans="1:2" x14ac:dyDescent="0.2">
      <c r="A1425">
        <f t="shared" si="19"/>
        <v>8</v>
      </c>
      <c r="B1425">
        <v>23</v>
      </c>
    </row>
    <row r="1426" spans="1:2" x14ac:dyDescent="0.2">
      <c r="A1426">
        <f t="shared" si="19"/>
        <v>8</v>
      </c>
      <c r="B1426">
        <v>24</v>
      </c>
    </row>
    <row r="1427" spans="1:2" x14ac:dyDescent="0.2">
      <c r="A1427">
        <f t="shared" si="19"/>
        <v>8</v>
      </c>
      <c r="B1427">
        <v>25</v>
      </c>
    </row>
    <row r="1428" spans="1:2" x14ac:dyDescent="0.2">
      <c r="A1428">
        <f t="shared" si="19"/>
        <v>8</v>
      </c>
      <c r="B1428">
        <v>26</v>
      </c>
    </row>
    <row r="1429" spans="1:2" x14ac:dyDescent="0.2">
      <c r="A1429">
        <f t="shared" si="19"/>
        <v>8</v>
      </c>
      <c r="B1429">
        <v>27</v>
      </c>
    </row>
    <row r="1430" spans="1:2" x14ac:dyDescent="0.2">
      <c r="A1430">
        <f t="shared" si="19"/>
        <v>8</v>
      </c>
      <c r="B1430">
        <v>28</v>
      </c>
    </row>
    <row r="1431" spans="1:2" x14ac:dyDescent="0.2">
      <c r="A1431">
        <f t="shared" si="19"/>
        <v>8</v>
      </c>
      <c r="B1431">
        <v>29</v>
      </c>
    </row>
    <row r="1432" spans="1:2" x14ac:dyDescent="0.2">
      <c r="A1432">
        <f t="shared" si="19"/>
        <v>8</v>
      </c>
      <c r="B1432">
        <v>30</v>
      </c>
    </row>
    <row r="1433" spans="1:2" x14ac:dyDescent="0.2">
      <c r="A1433">
        <f t="shared" si="19"/>
        <v>8</v>
      </c>
      <c r="B1433">
        <v>31</v>
      </c>
    </row>
    <row r="1434" spans="1:2" x14ac:dyDescent="0.2">
      <c r="A1434">
        <f t="shared" si="19"/>
        <v>8</v>
      </c>
      <c r="B1434">
        <v>32</v>
      </c>
    </row>
    <row r="1435" spans="1:2" x14ac:dyDescent="0.2">
      <c r="A1435">
        <f t="shared" si="19"/>
        <v>8</v>
      </c>
      <c r="B1435">
        <v>33</v>
      </c>
    </row>
    <row r="1436" spans="1:2" x14ac:dyDescent="0.2">
      <c r="A1436">
        <f t="shared" si="19"/>
        <v>8</v>
      </c>
      <c r="B1436">
        <v>34</v>
      </c>
    </row>
    <row r="1437" spans="1:2" x14ac:dyDescent="0.2">
      <c r="A1437">
        <f t="shared" si="19"/>
        <v>8</v>
      </c>
      <c r="B1437">
        <v>35</v>
      </c>
    </row>
    <row r="1438" spans="1:2" x14ac:dyDescent="0.2">
      <c r="A1438">
        <f t="shared" si="19"/>
        <v>8</v>
      </c>
      <c r="B1438">
        <v>36</v>
      </c>
    </row>
    <row r="1439" spans="1:2" x14ac:dyDescent="0.2">
      <c r="A1439">
        <f t="shared" si="19"/>
        <v>8</v>
      </c>
      <c r="B1439">
        <v>37</v>
      </c>
    </row>
    <row r="1440" spans="1:2" x14ac:dyDescent="0.2">
      <c r="A1440">
        <f t="shared" si="19"/>
        <v>8</v>
      </c>
      <c r="B1440">
        <v>38</v>
      </c>
    </row>
    <row r="1441" spans="1:2" x14ac:dyDescent="0.2">
      <c r="A1441">
        <f t="shared" si="19"/>
        <v>8</v>
      </c>
      <c r="B1441">
        <v>39</v>
      </c>
    </row>
    <row r="1442" spans="1:2" x14ac:dyDescent="0.2">
      <c r="A1442">
        <f t="shared" si="19"/>
        <v>8</v>
      </c>
      <c r="B1442">
        <v>40</v>
      </c>
    </row>
    <row r="1443" spans="1:2" x14ac:dyDescent="0.2">
      <c r="A1443">
        <f t="shared" si="19"/>
        <v>8</v>
      </c>
      <c r="B1443">
        <v>41</v>
      </c>
    </row>
    <row r="1444" spans="1:2" x14ac:dyDescent="0.2">
      <c r="A1444">
        <f t="shared" si="19"/>
        <v>8</v>
      </c>
      <c r="B1444">
        <v>42</v>
      </c>
    </row>
    <row r="1445" spans="1:2" x14ac:dyDescent="0.2">
      <c r="A1445">
        <f t="shared" si="19"/>
        <v>8</v>
      </c>
      <c r="B1445">
        <v>43</v>
      </c>
    </row>
    <row r="1446" spans="1:2" x14ac:dyDescent="0.2">
      <c r="A1446">
        <f t="shared" si="19"/>
        <v>8</v>
      </c>
      <c r="B1446">
        <v>44</v>
      </c>
    </row>
    <row r="1447" spans="1:2" x14ac:dyDescent="0.2">
      <c r="A1447">
        <f t="shared" si="19"/>
        <v>8</v>
      </c>
      <c r="B1447">
        <v>45</v>
      </c>
    </row>
    <row r="1448" spans="1:2" x14ac:dyDescent="0.2">
      <c r="A1448">
        <f t="shared" si="19"/>
        <v>8</v>
      </c>
      <c r="B1448">
        <v>46</v>
      </c>
    </row>
    <row r="1449" spans="1:2" x14ac:dyDescent="0.2">
      <c r="A1449">
        <f t="shared" si="19"/>
        <v>8</v>
      </c>
      <c r="B1449">
        <v>47</v>
      </c>
    </row>
    <row r="1450" spans="1:2" x14ac:dyDescent="0.2">
      <c r="A1450">
        <f t="shared" si="19"/>
        <v>8</v>
      </c>
      <c r="B1450">
        <v>48</v>
      </c>
    </row>
    <row r="1451" spans="1:2" x14ac:dyDescent="0.2">
      <c r="A1451">
        <f t="shared" si="19"/>
        <v>8</v>
      </c>
      <c r="B1451">
        <v>49</v>
      </c>
    </row>
    <row r="1452" spans="1:2" x14ac:dyDescent="0.2">
      <c r="A1452">
        <f t="shared" si="19"/>
        <v>8</v>
      </c>
      <c r="B1452">
        <v>50</v>
      </c>
    </row>
    <row r="1453" spans="1:2" x14ac:dyDescent="0.2">
      <c r="A1453">
        <f t="shared" si="19"/>
        <v>8</v>
      </c>
      <c r="B1453">
        <v>51</v>
      </c>
    </row>
    <row r="1454" spans="1:2" x14ac:dyDescent="0.2">
      <c r="A1454">
        <f t="shared" si="19"/>
        <v>8</v>
      </c>
      <c r="B1454">
        <v>52</v>
      </c>
    </row>
    <row r="1455" spans="1:2" x14ac:dyDescent="0.2">
      <c r="A1455">
        <f t="shared" si="19"/>
        <v>8</v>
      </c>
      <c r="B1455">
        <v>53</v>
      </c>
    </row>
    <row r="1456" spans="1:2" x14ac:dyDescent="0.2">
      <c r="A1456">
        <f t="shared" si="19"/>
        <v>8</v>
      </c>
      <c r="B1456">
        <v>54</v>
      </c>
    </row>
    <row r="1457" spans="1:2" x14ac:dyDescent="0.2">
      <c r="A1457">
        <f t="shared" si="19"/>
        <v>8</v>
      </c>
      <c r="B1457">
        <v>55</v>
      </c>
    </row>
    <row r="1458" spans="1:2" x14ac:dyDescent="0.2">
      <c r="A1458">
        <f t="shared" si="19"/>
        <v>8</v>
      </c>
      <c r="B1458">
        <v>56</v>
      </c>
    </row>
    <row r="1459" spans="1:2" x14ac:dyDescent="0.2">
      <c r="A1459">
        <f t="shared" si="19"/>
        <v>8</v>
      </c>
      <c r="B1459">
        <v>57</v>
      </c>
    </row>
    <row r="1460" spans="1:2" x14ac:dyDescent="0.2">
      <c r="A1460">
        <f t="shared" si="19"/>
        <v>8</v>
      </c>
      <c r="B1460">
        <v>58</v>
      </c>
    </row>
    <row r="1461" spans="1:2" x14ac:dyDescent="0.2">
      <c r="A1461">
        <f t="shared" si="19"/>
        <v>8</v>
      </c>
      <c r="B1461">
        <v>59</v>
      </c>
    </row>
    <row r="1462" spans="1:2" x14ac:dyDescent="0.2">
      <c r="A1462">
        <f t="shared" si="19"/>
        <v>8</v>
      </c>
      <c r="B1462">
        <v>60</v>
      </c>
    </row>
    <row r="1463" spans="1:2" x14ac:dyDescent="0.2">
      <c r="A1463">
        <f t="shared" si="19"/>
        <v>8</v>
      </c>
      <c r="B1463">
        <v>61</v>
      </c>
    </row>
    <row r="1464" spans="1:2" x14ac:dyDescent="0.2">
      <c r="A1464">
        <f t="shared" si="19"/>
        <v>8</v>
      </c>
      <c r="B1464">
        <v>62</v>
      </c>
    </row>
    <row r="1465" spans="1:2" x14ac:dyDescent="0.2">
      <c r="A1465">
        <f t="shared" si="19"/>
        <v>8</v>
      </c>
      <c r="B1465">
        <v>63</v>
      </c>
    </row>
    <row r="1466" spans="1:2" x14ac:dyDescent="0.2">
      <c r="A1466">
        <f t="shared" si="19"/>
        <v>8</v>
      </c>
      <c r="B1466">
        <v>64</v>
      </c>
    </row>
    <row r="1467" spans="1:2" x14ac:dyDescent="0.2">
      <c r="A1467">
        <f t="shared" si="19"/>
        <v>8</v>
      </c>
      <c r="B1467">
        <v>65</v>
      </c>
    </row>
    <row r="1468" spans="1:2" x14ac:dyDescent="0.2">
      <c r="A1468">
        <f t="shared" si="19"/>
        <v>8</v>
      </c>
      <c r="B1468">
        <v>66</v>
      </c>
    </row>
    <row r="1469" spans="1:2" x14ac:dyDescent="0.2">
      <c r="A1469">
        <f t="shared" si="19"/>
        <v>8</v>
      </c>
      <c r="B1469">
        <v>67</v>
      </c>
    </row>
    <row r="1470" spans="1:2" x14ac:dyDescent="0.2">
      <c r="A1470">
        <f t="shared" si="19"/>
        <v>8</v>
      </c>
      <c r="B1470">
        <v>68</v>
      </c>
    </row>
    <row r="1471" spans="1:2" x14ac:dyDescent="0.2">
      <c r="A1471">
        <f t="shared" si="19"/>
        <v>8</v>
      </c>
      <c r="B1471">
        <v>69</v>
      </c>
    </row>
    <row r="1472" spans="1:2" x14ac:dyDescent="0.2">
      <c r="A1472">
        <f t="shared" si="19"/>
        <v>8</v>
      </c>
      <c r="B1472">
        <v>70</v>
      </c>
    </row>
    <row r="1473" spans="1:2" x14ac:dyDescent="0.2">
      <c r="A1473">
        <f t="shared" si="19"/>
        <v>8</v>
      </c>
      <c r="B1473">
        <v>71</v>
      </c>
    </row>
    <row r="1474" spans="1:2" x14ac:dyDescent="0.2">
      <c r="A1474">
        <f t="shared" si="19"/>
        <v>8</v>
      </c>
      <c r="B1474">
        <v>72</v>
      </c>
    </row>
    <row r="1475" spans="1:2" x14ac:dyDescent="0.2">
      <c r="A1475">
        <f t="shared" si="19"/>
        <v>8</v>
      </c>
      <c r="B1475">
        <v>73</v>
      </c>
    </row>
    <row r="1476" spans="1:2" x14ac:dyDescent="0.2">
      <c r="A1476">
        <f t="shared" si="19"/>
        <v>8</v>
      </c>
      <c r="B1476">
        <v>74</v>
      </c>
    </row>
    <row r="1477" spans="1:2" x14ac:dyDescent="0.2">
      <c r="A1477">
        <f t="shared" si="19"/>
        <v>8</v>
      </c>
      <c r="B1477">
        <v>75</v>
      </c>
    </row>
    <row r="1478" spans="1:2" x14ac:dyDescent="0.2">
      <c r="A1478">
        <f t="shared" si="19"/>
        <v>8</v>
      </c>
      <c r="B1478">
        <v>76</v>
      </c>
    </row>
    <row r="1479" spans="1:2" x14ac:dyDescent="0.2">
      <c r="A1479">
        <f t="shared" si="19"/>
        <v>8</v>
      </c>
      <c r="B1479">
        <v>77</v>
      </c>
    </row>
    <row r="1480" spans="1:2" x14ac:dyDescent="0.2">
      <c r="A1480">
        <f t="shared" si="19"/>
        <v>8</v>
      </c>
      <c r="B1480">
        <v>78</v>
      </c>
    </row>
    <row r="1481" spans="1:2" x14ac:dyDescent="0.2">
      <c r="A1481">
        <f t="shared" si="19"/>
        <v>8</v>
      </c>
      <c r="B1481">
        <v>79</v>
      </c>
    </row>
    <row r="1482" spans="1:2" x14ac:dyDescent="0.2">
      <c r="A1482">
        <f t="shared" si="19"/>
        <v>8</v>
      </c>
      <c r="B1482">
        <v>80</v>
      </c>
    </row>
    <row r="1483" spans="1:2" x14ac:dyDescent="0.2">
      <c r="A1483">
        <f t="shared" ref="A1483:A1546" si="20">A1283+1</f>
        <v>8</v>
      </c>
      <c r="B1483">
        <v>81</v>
      </c>
    </row>
    <row r="1484" spans="1:2" x14ac:dyDescent="0.2">
      <c r="A1484">
        <f t="shared" si="20"/>
        <v>8</v>
      </c>
      <c r="B1484">
        <v>82</v>
      </c>
    </row>
    <row r="1485" spans="1:2" x14ac:dyDescent="0.2">
      <c r="A1485">
        <f t="shared" si="20"/>
        <v>8</v>
      </c>
      <c r="B1485">
        <v>83</v>
      </c>
    </row>
    <row r="1486" spans="1:2" x14ac:dyDescent="0.2">
      <c r="A1486">
        <f t="shared" si="20"/>
        <v>8</v>
      </c>
      <c r="B1486">
        <v>84</v>
      </c>
    </row>
    <row r="1487" spans="1:2" x14ac:dyDescent="0.2">
      <c r="A1487">
        <f t="shared" si="20"/>
        <v>8</v>
      </c>
      <c r="B1487">
        <v>85</v>
      </c>
    </row>
    <row r="1488" spans="1:2" x14ac:dyDescent="0.2">
      <c r="A1488">
        <f t="shared" si="20"/>
        <v>8</v>
      </c>
      <c r="B1488">
        <v>86</v>
      </c>
    </row>
    <row r="1489" spans="1:2" x14ac:dyDescent="0.2">
      <c r="A1489">
        <f t="shared" si="20"/>
        <v>8</v>
      </c>
      <c r="B1489">
        <v>87</v>
      </c>
    </row>
    <row r="1490" spans="1:2" x14ac:dyDescent="0.2">
      <c r="A1490">
        <f t="shared" si="20"/>
        <v>8</v>
      </c>
      <c r="B1490">
        <v>88</v>
      </c>
    </row>
    <row r="1491" spans="1:2" x14ac:dyDescent="0.2">
      <c r="A1491">
        <f t="shared" si="20"/>
        <v>8</v>
      </c>
      <c r="B1491">
        <v>89</v>
      </c>
    </row>
    <row r="1492" spans="1:2" x14ac:dyDescent="0.2">
      <c r="A1492">
        <f t="shared" si="20"/>
        <v>8</v>
      </c>
      <c r="B1492">
        <v>90</v>
      </c>
    </row>
    <row r="1493" spans="1:2" x14ac:dyDescent="0.2">
      <c r="A1493">
        <f t="shared" si="20"/>
        <v>8</v>
      </c>
      <c r="B1493">
        <v>91</v>
      </c>
    </row>
    <row r="1494" spans="1:2" x14ac:dyDescent="0.2">
      <c r="A1494">
        <f t="shared" si="20"/>
        <v>8</v>
      </c>
      <c r="B1494">
        <v>92</v>
      </c>
    </row>
    <row r="1495" spans="1:2" x14ac:dyDescent="0.2">
      <c r="A1495">
        <f t="shared" si="20"/>
        <v>8</v>
      </c>
      <c r="B1495">
        <v>93</v>
      </c>
    </row>
    <row r="1496" spans="1:2" x14ac:dyDescent="0.2">
      <c r="A1496">
        <f t="shared" si="20"/>
        <v>8</v>
      </c>
      <c r="B1496">
        <v>94</v>
      </c>
    </row>
    <row r="1497" spans="1:2" x14ac:dyDescent="0.2">
      <c r="A1497">
        <f t="shared" si="20"/>
        <v>8</v>
      </c>
      <c r="B1497">
        <v>95</v>
      </c>
    </row>
    <row r="1498" spans="1:2" x14ac:dyDescent="0.2">
      <c r="A1498">
        <f t="shared" si="20"/>
        <v>8</v>
      </c>
      <c r="B1498">
        <v>96</v>
      </c>
    </row>
    <row r="1499" spans="1:2" x14ac:dyDescent="0.2">
      <c r="A1499">
        <f t="shared" si="20"/>
        <v>8</v>
      </c>
      <c r="B1499">
        <v>97</v>
      </c>
    </row>
    <row r="1500" spans="1:2" x14ac:dyDescent="0.2">
      <c r="A1500">
        <f t="shared" si="20"/>
        <v>8</v>
      </c>
      <c r="B1500">
        <v>98</v>
      </c>
    </row>
    <row r="1501" spans="1:2" x14ac:dyDescent="0.2">
      <c r="A1501">
        <f t="shared" si="20"/>
        <v>8</v>
      </c>
      <c r="B1501">
        <v>99</v>
      </c>
    </row>
    <row r="1502" spans="1:2" x14ac:dyDescent="0.2">
      <c r="A1502">
        <f t="shared" si="20"/>
        <v>8</v>
      </c>
      <c r="B1502">
        <v>100</v>
      </c>
    </row>
    <row r="1503" spans="1:2" x14ac:dyDescent="0.2">
      <c r="A1503">
        <f t="shared" si="20"/>
        <v>8</v>
      </c>
      <c r="B1503">
        <v>101</v>
      </c>
    </row>
    <row r="1504" spans="1:2" x14ac:dyDescent="0.2">
      <c r="A1504">
        <f t="shared" si="20"/>
        <v>8</v>
      </c>
      <c r="B1504">
        <v>102</v>
      </c>
    </row>
    <row r="1505" spans="1:2" x14ac:dyDescent="0.2">
      <c r="A1505">
        <f t="shared" si="20"/>
        <v>8</v>
      </c>
      <c r="B1505">
        <v>103</v>
      </c>
    </row>
    <row r="1506" spans="1:2" x14ac:dyDescent="0.2">
      <c r="A1506">
        <f t="shared" si="20"/>
        <v>8</v>
      </c>
      <c r="B1506">
        <v>104</v>
      </c>
    </row>
    <row r="1507" spans="1:2" x14ac:dyDescent="0.2">
      <c r="A1507">
        <f t="shared" si="20"/>
        <v>8</v>
      </c>
      <c r="B1507">
        <v>105</v>
      </c>
    </row>
    <row r="1508" spans="1:2" x14ac:dyDescent="0.2">
      <c r="A1508">
        <f t="shared" si="20"/>
        <v>8</v>
      </c>
      <c r="B1508">
        <v>106</v>
      </c>
    </row>
    <row r="1509" spans="1:2" x14ac:dyDescent="0.2">
      <c r="A1509">
        <f t="shared" si="20"/>
        <v>8</v>
      </c>
      <c r="B1509">
        <v>107</v>
      </c>
    </row>
    <row r="1510" spans="1:2" x14ac:dyDescent="0.2">
      <c r="A1510">
        <f t="shared" si="20"/>
        <v>8</v>
      </c>
      <c r="B1510">
        <v>108</v>
      </c>
    </row>
    <row r="1511" spans="1:2" x14ac:dyDescent="0.2">
      <c r="A1511">
        <f t="shared" si="20"/>
        <v>8</v>
      </c>
      <c r="B1511">
        <v>109</v>
      </c>
    </row>
    <row r="1512" spans="1:2" x14ac:dyDescent="0.2">
      <c r="A1512">
        <f t="shared" si="20"/>
        <v>8</v>
      </c>
      <c r="B1512">
        <v>110</v>
      </c>
    </row>
    <row r="1513" spans="1:2" x14ac:dyDescent="0.2">
      <c r="A1513">
        <f t="shared" si="20"/>
        <v>8</v>
      </c>
      <c r="B1513">
        <v>111</v>
      </c>
    </row>
    <row r="1514" spans="1:2" x14ac:dyDescent="0.2">
      <c r="A1514">
        <f t="shared" si="20"/>
        <v>8</v>
      </c>
      <c r="B1514">
        <v>112</v>
      </c>
    </row>
    <row r="1515" spans="1:2" x14ac:dyDescent="0.2">
      <c r="A1515">
        <f t="shared" si="20"/>
        <v>8</v>
      </c>
      <c r="B1515">
        <v>113</v>
      </c>
    </row>
    <row r="1516" spans="1:2" x14ac:dyDescent="0.2">
      <c r="A1516">
        <f t="shared" si="20"/>
        <v>8</v>
      </c>
      <c r="B1516">
        <v>114</v>
      </c>
    </row>
    <row r="1517" spans="1:2" x14ac:dyDescent="0.2">
      <c r="A1517">
        <f t="shared" si="20"/>
        <v>8</v>
      </c>
      <c r="B1517">
        <v>115</v>
      </c>
    </row>
    <row r="1518" spans="1:2" x14ac:dyDescent="0.2">
      <c r="A1518">
        <f t="shared" si="20"/>
        <v>8</v>
      </c>
      <c r="B1518">
        <v>116</v>
      </c>
    </row>
    <row r="1519" spans="1:2" x14ac:dyDescent="0.2">
      <c r="A1519">
        <f t="shared" si="20"/>
        <v>8</v>
      </c>
      <c r="B1519">
        <v>117</v>
      </c>
    </row>
    <row r="1520" spans="1:2" x14ac:dyDescent="0.2">
      <c r="A1520">
        <f t="shared" si="20"/>
        <v>8</v>
      </c>
      <c r="B1520">
        <v>118</v>
      </c>
    </row>
    <row r="1521" spans="1:2" x14ac:dyDescent="0.2">
      <c r="A1521">
        <f t="shared" si="20"/>
        <v>8</v>
      </c>
      <c r="B1521">
        <v>119</v>
      </c>
    </row>
    <row r="1522" spans="1:2" x14ac:dyDescent="0.2">
      <c r="A1522">
        <f t="shared" si="20"/>
        <v>8</v>
      </c>
      <c r="B1522">
        <v>120</v>
      </c>
    </row>
    <row r="1523" spans="1:2" x14ac:dyDescent="0.2">
      <c r="A1523">
        <f t="shared" si="20"/>
        <v>8</v>
      </c>
      <c r="B1523">
        <v>121</v>
      </c>
    </row>
    <row r="1524" spans="1:2" x14ac:dyDescent="0.2">
      <c r="A1524">
        <f t="shared" si="20"/>
        <v>8</v>
      </c>
      <c r="B1524">
        <v>122</v>
      </c>
    </row>
    <row r="1525" spans="1:2" x14ac:dyDescent="0.2">
      <c r="A1525">
        <f t="shared" si="20"/>
        <v>8</v>
      </c>
      <c r="B1525">
        <v>123</v>
      </c>
    </row>
    <row r="1526" spans="1:2" x14ac:dyDescent="0.2">
      <c r="A1526">
        <f t="shared" si="20"/>
        <v>8</v>
      </c>
      <c r="B1526">
        <v>124</v>
      </c>
    </row>
    <row r="1527" spans="1:2" x14ac:dyDescent="0.2">
      <c r="A1527">
        <f t="shared" si="20"/>
        <v>8</v>
      </c>
      <c r="B1527">
        <v>125</v>
      </c>
    </row>
    <row r="1528" spans="1:2" x14ac:dyDescent="0.2">
      <c r="A1528">
        <f t="shared" si="20"/>
        <v>8</v>
      </c>
      <c r="B1528">
        <v>126</v>
      </c>
    </row>
    <row r="1529" spans="1:2" x14ac:dyDescent="0.2">
      <c r="A1529">
        <f t="shared" si="20"/>
        <v>8</v>
      </c>
      <c r="B1529">
        <v>127</v>
      </c>
    </row>
    <row r="1530" spans="1:2" x14ac:dyDescent="0.2">
      <c r="A1530">
        <f t="shared" si="20"/>
        <v>8</v>
      </c>
      <c r="B1530">
        <v>128</v>
      </c>
    </row>
    <row r="1531" spans="1:2" x14ac:dyDescent="0.2">
      <c r="A1531">
        <f t="shared" si="20"/>
        <v>8</v>
      </c>
      <c r="B1531">
        <v>129</v>
      </c>
    </row>
    <row r="1532" spans="1:2" x14ac:dyDescent="0.2">
      <c r="A1532">
        <f t="shared" si="20"/>
        <v>8</v>
      </c>
      <c r="B1532">
        <v>130</v>
      </c>
    </row>
    <row r="1533" spans="1:2" x14ac:dyDescent="0.2">
      <c r="A1533">
        <f t="shared" si="20"/>
        <v>8</v>
      </c>
      <c r="B1533">
        <v>131</v>
      </c>
    </row>
    <row r="1534" spans="1:2" x14ac:dyDescent="0.2">
      <c r="A1534">
        <f t="shared" si="20"/>
        <v>8</v>
      </c>
      <c r="B1534">
        <v>132</v>
      </c>
    </row>
    <row r="1535" spans="1:2" x14ac:dyDescent="0.2">
      <c r="A1535">
        <f t="shared" si="20"/>
        <v>8</v>
      </c>
      <c r="B1535">
        <v>133</v>
      </c>
    </row>
    <row r="1536" spans="1:2" x14ac:dyDescent="0.2">
      <c r="A1536">
        <f t="shared" si="20"/>
        <v>8</v>
      </c>
      <c r="B1536">
        <v>134</v>
      </c>
    </row>
    <row r="1537" spans="1:2" x14ac:dyDescent="0.2">
      <c r="A1537">
        <f t="shared" si="20"/>
        <v>8</v>
      </c>
      <c r="B1537">
        <v>135</v>
      </c>
    </row>
    <row r="1538" spans="1:2" x14ac:dyDescent="0.2">
      <c r="A1538">
        <f t="shared" si="20"/>
        <v>8</v>
      </c>
      <c r="B1538">
        <v>136</v>
      </c>
    </row>
    <row r="1539" spans="1:2" x14ac:dyDescent="0.2">
      <c r="A1539">
        <f t="shared" si="20"/>
        <v>8</v>
      </c>
      <c r="B1539">
        <v>137</v>
      </c>
    </row>
    <row r="1540" spans="1:2" x14ac:dyDescent="0.2">
      <c r="A1540">
        <f t="shared" si="20"/>
        <v>8</v>
      </c>
      <c r="B1540">
        <v>138</v>
      </c>
    </row>
    <row r="1541" spans="1:2" x14ac:dyDescent="0.2">
      <c r="A1541">
        <f t="shared" si="20"/>
        <v>8</v>
      </c>
      <c r="B1541">
        <v>139</v>
      </c>
    </row>
    <row r="1542" spans="1:2" x14ac:dyDescent="0.2">
      <c r="A1542">
        <f t="shared" si="20"/>
        <v>8</v>
      </c>
      <c r="B1542">
        <v>140</v>
      </c>
    </row>
    <row r="1543" spans="1:2" x14ac:dyDescent="0.2">
      <c r="A1543">
        <f t="shared" si="20"/>
        <v>8</v>
      </c>
      <c r="B1543">
        <v>141</v>
      </c>
    </row>
    <row r="1544" spans="1:2" x14ac:dyDescent="0.2">
      <c r="A1544">
        <f t="shared" si="20"/>
        <v>8</v>
      </c>
      <c r="B1544">
        <v>142</v>
      </c>
    </row>
    <row r="1545" spans="1:2" x14ac:dyDescent="0.2">
      <c r="A1545">
        <f t="shared" si="20"/>
        <v>8</v>
      </c>
      <c r="B1545">
        <v>143</v>
      </c>
    </row>
    <row r="1546" spans="1:2" x14ac:dyDescent="0.2">
      <c r="A1546">
        <f t="shared" si="20"/>
        <v>8</v>
      </c>
      <c r="B1546">
        <v>144</v>
      </c>
    </row>
    <row r="1547" spans="1:2" x14ac:dyDescent="0.2">
      <c r="A1547">
        <f t="shared" ref="A1547:A1610" si="21">A1347+1</f>
        <v>8</v>
      </c>
      <c r="B1547">
        <v>145</v>
      </c>
    </row>
    <row r="1548" spans="1:2" x14ac:dyDescent="0.2">
      <c r="A1548">
        <f t="shared" si="21"/>
        <v>8</v>
      </c>
      <c r="B1548">
        <v>146</v>
      </c>
    </row>
    <row r="1549" spans="1:2" x14ac:dyDescent="0.2">
      <c r="A1549">
        <f t="shared" si="21"/>
        <v>8</v>
      </c>
      <c r="B1549">
        <v>147</v>
      </c>
    </row>
    <row r="1550" spans="1:2" x14ac:dyDescent="0.2">
      <c r="A1550">
        <f t="shared" si="21"/>
        <v>8</v>
      </c>
      <c r="B1550">
        <v>148</v>
      </c>
    </row>
    <row r="1551" spans="1:2" x14ac:dyDescent="0.2">
      <c r="A1551">
        <f t="shared" si="21"/>
        <v>8</v>
      </c>
      <c r="B1551">
        <v>149</v>
      </c>
    </row>
    <row r="1552" spans="1:2" x14ac:dyDescent="0.2">
      <c r="A1552">
        <f t="shared" si="21"/>
        <v>8</v>
      </c>
      <c r="B1552">
        <v>150</v>
      </c>
    </row>
    <row r="1553" spans="1:2" x14ac:dyDescent="0.2">
      <c r="A1553">
        <f t="shared" si="21"/>
        <v>8</v>
      </c>
      <c r="B1553">
        <v>151</v>
      </c>
    </row>
    <row r="1554" spans="1:2" x14ac:dyDescent="0.2">
      <c r="A1554">
        <f t="shared" si="21"/>
        <v>8</v>
      </c>
      <c r="B1554">
        <v>152</v>
      </c>
    </row>
    <row r="1555" spans="1:2" x14ac:dyDescent="0.2">
      <c r="A1555">
        <f t="shared" si="21"/>
        <v>8</v>
      </c>
      <c r="B1555">
        <v>153</v>
      </c>
    </row>
    <row r="1556" spans="1:2" x14ac:dyDescent="0.2">
      <c r="A1556">
        <f t="shared" si="21"/>
        <v>8</v>
      </c>
      <c r="B1556">
        <v>154</v>
      </c>
    </row>
    <row r="1557" spans="1:2" x14ac:dyDescent="0.2">
      <c r="A1557">
        <f t="shared" si="21"/>
        <v>8</v>
      </c>
      <c r="B1557">
        <v>155</v>
      </c>
    </row>
    <row r="1558" spans="1:2" x14ac:dyDescent="0.2">
      <c r="A1558">
        <f t="shared" si="21"/>
        <v>8</v>
      </c>
      <c r="B1558">
        <v>156</v>
      </c>
    </row>
    <row r="1559" spans="1:2" x14ac:dyDescent="0.2">
      <c r="A1559">
        <f t="shared" si="21"/>
        <v>8</v>
      </c>
      <c r="B1559">
        <v>157</v>
      </c>
    </row>
    <row r="1560" spans="1:2" x14ac:dyDescent="0.2">
      <c r="A1560">
        <f t="shared" si="21"/>
        <v>8</v>
      </c>
      <c r="B1560">
        <v>158</v>
      </c>
    </row>
    <row r="1561" spans="1:2" x14ac:dyDescent="0.2">
      <c r="A1561">
        <f t="shared" si="21"/>
        <v>8</v>
      </c>
      <c r="B1561">
        <v>159</v>
      </c>
    </row>
    <row r="1562" spans="1:2" x14ac:dyDescent="0.2">
      <c r="A1562">
        <f t="shared" si="21"/>
        <v>8</v>
      </c>
      <c r="B1562">
        <v>160</v>
      </c>
    </row>
    <row r="1563" spans="1:2" x14ac:dyDescent="0.2">
      <c r="A1563">
        <f t="shared" si="21"/>
        <v>8</v>
      </c>
      <c r="B1563">
        <v>161</v>
      </c>
    </row>
    <row r="1564" spans="1:2" x14ac:dyDescent="0.2">
      <c r="A1564">
        <f t="shared" si="21"/>
        <v>8</v>
      </c>
      <c r="B1564">
        <v>162</v>
      </c>
    </row>
    <row r="1565" spans="1:2" x14ac:dyDescent="0.2">
      <c r="A1565">
        <f t="shared" si="21"/>
        <v>8</v>
      </c>
      <c r="B1565">
        <v>163</v>
      </c>
    </row>
    <row r="1566" spans="1:2" x14ac:dyDescent="0.2">
      <c r="A1566">
        <f t="shared" si="21"/>
        <v>8</v>
      </c>
      <c r="B1566">
        <v>164</v>
      </c>
    </row>
    <row r="1567" spans="1:2" x14ac:dyDescent="0.2">
      <c r="A1567">
        <f t="shared" si="21"/>
        <v>8</v>
      </c>
      <c r="B1567">
        <v>165</v>
      </c>
    </row>
    <row r="1568" spans="1:2" x14ac:dyDescent="0.2">
      <c r="A1568">
        <f t="shared" si="21"/>
        <v>8</v>
      </c>
      <c r="B1568">
        <v>166</v>
      </c>
    </row>
    <row r="1569" spans="1:2" x14ac:dyDescent="0.2">
      <c r="A1569">
        <f t="shared" si="21"/>
        <v>8</v>
      </c>
      <c r="B1569">
        <v>167</v>
      </c>
    </row>
    <row r="1570" spans="1:2" x14ac:dyDescent="0.2">
      <c r="A1570">
        <f t="shared" si="21"/>
        <v>8</v>
      </c>
      <c r="B1570">
        <v>168</v>
      </c>
    </row>
    <row r="1571" spans="1:2" x14ac:dyDescent="0.2">
      <c r="A1571">
        <f t="shared" si="21"/>
        <v>8</v>
      </c>
      <c r="B1571">
        <v>169</v>
      </c>
    </row>
    <row r="1572" spans="1:2" x14ac:dyDescent="0.2">
      <c r="A1572">
        <f t="shared" si="21"/>
        <v>8</v>
      </c>
      <c r="B1572">
        <v>170</v>
      </c>
    </row>
    <row r="1573" spans="1:2" x14ac:dyDescent="0.2">
      <c r="A1573">
        <f t="shared" si="21"/>
        <v>8</v>
      </c>
      <c r="B1573">
        <v>171</v>
      </c>
    </row>
    <row r="1574" spans="1:2" x14ac:dyDescent="0.2">
      <c r="A1574">
        <f t="shared" si="21"/>
        <v>8</v>
      </c>
      <c r="B1574">
        <v>172</v>
      </c>
    </row>
    <row r="1575" spans="1:2" x14ac:dyDescent="0.2">
      <c r="A1575">
        <f t="shared" si="21"/>
        <v>8</v>
      </c>
      <c r="B1575">
        <v>173</v>
      </c>
    </row>
    <row r="1576" spans="1:2" x14ac:dyDescent="0.2">
      <c r="A1576">
        <f t="shared" si="21"/>
        <v>8</v>
      </c>
      <c r="B1576">
        <v>174</v>
      </c>
    </row>
    <row r="1577" spans="1:2" x14ac:dyDescent="0.2">
      <c r="A1577">
        <f t="shared" si="21"/>
        <v>8</v>
      </c>
      <c r="B1577">
        <v>175</v>
      </c>
    </row>
    <row r="1578" spans="1:2" x14ac:dyDescent="0.2">
      <c r="A1578">
        <f t="shared" si="21"/>
        <v>8</v>
      </c>
      <c r="B1578">
        <v>176</v>
      </c>
    </row>
    <row r="1579" spans="1:2" x14ac:dyDescent="0.2">
      <c r="A1579">
        <f t="shared" si="21"/>
        <v>8</v>
      </c>
      <c r="B1579">
        <v>177</v>
      </c>
    </row>
    <row r="1580" spans="1:2" x14ac:dyDescent="0.2">
      <c r="A1580">
        <f t="shared" si="21"/>
        <v>8</v>
      </c>
      <c r="B1580">
        <v>178</v>
      </c>
    </row>
    <row r="1581" spans="1:2" x14ac:dyDescent="0.2">
      <c r="A1581">
        <f t="shared" si="21"/>
        <v>8</v>
      </c>
      <c r="B1581">
        <v>179</v>
      </c>
    </row>
    <row r="1582" spans="1:2" x14ac:dyDescent="0.2">
      <c r="A1582">
        <f t="shared" si="21"/>
        <v>8</v>
      </c>
      <c r="B1582">
        <v>180</v>
      </c>
    </row>
    <row r="1583" spans="1:2" x14ac:dyDescent="0.2">
      <c r="A1583">
        <f t="shared" si="21"/>
        <v>8</v>
      </c>
      <c r="B1583">
        <v>181</v>
      </c>
    </row>
    <row r="1584" spans="1:2" x14ac:dyDescent="0.2">
      <c r="A1584">
        <f t="shared" si="21"/>
        <v>8</v>
      </c>
      <c r="B1584">
        <v>182</v>
      </c>
    </row>
    <row r="1585" spans="1:2" x14ac:dyDescent="0.2">
      <c r="A1585">
        <f t="shared" si="21"/>
        <v>8</v>
      </c>
      <c r="B1585">
        <v>183</v>
      </c>
    </row>
    <row r="1586" spans="1:2" x14ac:dyDescent="0.2">
      <c r="A1586">
        <f t="shared" si="21"/>
        <v>8</v>
      </c>
      <c r="B1586">
        <v>184</v>
      </c>
    </row>
    <row r="1587" spans="1:2" x14ac:dyDescent="0.2">
      <c r="A1587">
        <f t="shared" si="21"/>
        <v>8</v>
      </c>
      <c r="B1587">
        <v>185</v>
      </c>
    </row>
    <row r="1588" spans="1:2" x14ac:dyDescent="0.2">
      <c r="A1588">
        <f t="shared" si="21"/>
        <v>8</v>
      </c>
      <c r="B1588">
        <v>186</v>
      </c>
    </row>
    <row r="1589" spans="1:2" x14ac:dyDescent="0.2">
      <c r="A1589">
        <f t="shared" si="21"/>
        <v>8</v>
      </c>
      <c r="B1589">
        <v>187</v>
      </c>
    </row>
    <row r="1590" spans="1:2" x14ac:dyDescent="0.2">
      <c r="A1590">
        <f t="shared" si="21"/>
        <v>8</v>
      </c>
      <c r="B1590">
        <v>188</v>
      </c>
    </row>
    <row r="1591" spans="1:2" x14ac:dyDescent="0.2">
      <c r="A1591">
        <f t="shared" si="21"/>
        <v>8</v>
      </c>
      <c r="B1591">
        <v>189</v>
      </c>
    </row>
    <row r="1592" spans="1:2" x14ac:dyDescent="0.2">
      <c r="A1592">
        <f t="shared" si="21"/>
        <v>8</v>
      </c>
      <c r="B1592">
        <v>190</v>
      </c>
    </row>
    <row r="1593" spans="1:2" x14ac:dyDescent="0.2">
      <c r="A1593">
        <f t="shared" si="21"/>
        <v>8</v>
      </c>
      <c r="B1593">
        <v>191</v>
      </c>
    </row>
    <row r="1594" spans="1:2" x14ac:dyDescent="0.2">
      <c r="A1594">
        <f t="shared" si="21"/>
        <v>8</v>
      </c>
      <c r="B1594">
        <v>192</v>
      </c>
    </row>
    <row r="1595" spans="1:2" x14ac:dyDescent="0.2">
      <c r="A1595">
        <f t="shared" si="21"/>
        <v>8</v>
      </c>
      <c r="B1595">
        <v>193</v>
      </c>
    </row>
    <row r="1596" spans="1:2" x14ac:dyDescent="0.2">
      <c r="A1596">
        <f t="shared" si="21"/>
        <v>8</v>
      </c>
      <c r="B1596">
        <v>194</v>
      </c>
    </row>
    <row r="1597" spans="1:2" x14ac:dyDescent="0.2">
      <c r="A1597">
        <f t="shared" si="21"/>
        <v>8</v>
      </c>
      <c r="B1597">
        <v>195</v>
      </c>
    </row>
    <row r="1598" spans="1:2" x14ac:dyDescent="0.2">
      <c r="A1598">
        <f t="shared" si="21"/>
        <v>8</v>
      </c>
      <c r="B1598">
        <v>196</v>
      </c>
    </row>
    <row r="1599" spans="1:2" x14ac:dyDescent="0.2">
      <c r="A1599">
        <f t="shared" si="21"/>
        <v>8</v>
      </c>
      <c r="B1599">
        <v>197</v>
      </c>
    </row>
    <row r="1600" spans="1:2" x14ac:dyDescent="0.2">
      <c r="A1600">
        <f t="shared" si="21"/>
        <v>8</v>
      </c>
      <c r="B1600">
        <v>198</v>
      </c>
    </row>
    <row r="1601" spans="1:2" x14ac:dyDescent="0.2">
      <c r="A1601">
        <f t="shared" si="21"/>
        <v>8</v>
      </c>
      <c r="B1601">
        <v>199</v>
      </c>
    </row>
    <row r="1602" spans="1:2" x14ac:dyDescent="0.2">
      <c r="A1602">
        <f t="shared" si="21"/>
        <v>8</v>
      </c>
      <c r="B1602">
        <v>200</v>
      </c>
    </row>
    <row r="1603" spans="1:2" x14ac:dyDescent="0.2">
      <c r="A1603">
        <f t="shared" si="21"/>
        <v>9</v>
      </c>
      <c r="B1603">
        <v>1</v>
      </c>
    </row>
    <row r="1604" spans="1:2" x14ac:dyDescent="0.2">
      <c r="A1604">
        <f t="shared" si="21"/>
        <v>9</v>
      </c>
      <c r="B1604">
        <v>2</v>
      </c>
    </row>
    <row r="1605" spans="1:2" x14ac:dyDescent="0.2">
      <c r="A1605">
        <f t="shared" si="21"/>
        <v>9</v>
      </c>
      <c r="B1605">
        <v>3</v>
      </c>
    </row>
    <row r="1606" spans="1:2" x14ac:dyDescent="0.2">
      <c r="A1606">
        <f t="shared" si="21"/>
        <v>9</v>
      </c>
      <c r="B1606">
        <v>4</v>
      </c>
    </row>
    <row r="1607" spans="1:2" x14ac:dyDescent="0.2">
      <c r="A1607">
        <f t="shared" si="21"/>
        <v>9</v>
      </c>
      <c r="B1607">
        <v>5</v>
      </c>
    </row>
    <row r="1608" spans="1:2" x14ac:dyDescent="0.2">
      <c r="A1608">
        <f t="shared" si="21"/>
        <v>9</v>
      </c>
      <c r="B1608">
        <v>6</v>
      </c>
    </row>
    <row r="1609" spans="1:2" x14ac:dyDescent="0.2">
      <c r="A1609">
        <f t="shared" si="21"/>
        <v>9</v>
      </c>
      <c r="B1609">
        <v>7</v>
      </c>
    </row>
    <row r="1610" spans="1:2" x14ac:dyDescent="0.2">
      <c r="A1610">
        <f t="shared" si="21"/>
        <v>9</v>
      </c>
      <c r="B1610">
        <v>8</v>
      </c>
    </row>
    <row r="1611" spans="1:2" x14ac:dyDescent="0.2">
      <c r="A1611">
        <f t="shared" ref="A1611:A1674" si="22">A1411+1</f>
        <v>9</v>
      </c>
      <c r="B1611">
        <v>9</v>
      </c>
    </row>
    <row r="1612" spans="1:2" x14ac:dyDescent="0.2">
      <c r="A1612">
        <f t="shared" si="22"/>
        <v>9</v>
      </c>
      <c r="B1612">
        <v>10</v>
      </c>
    </row>
    <row r="1613" spans="1:2" x14ac:dyDescent="0.2">
      <c r="A1613">
        <f t="shared" si="22"/>
        <v>9</v>
      </c>
      <c r="B1613">
        <v>11</v>
      </c>
    </row>
    <row r="1614" spans="1:2" x14ac:dyDescent="0.2">
      <c r="A1614">
        <f t="shared" si="22"/>
        <v>9</v>
      </c>
      <c r="B1614">
        <v>12</v>
      </c>
    </row>
    <row r="1615" spans="1:2" x14ac:dyDescent="0.2">
      <c r="A1615">
        <f t="shared" si="22"/>
        <v>9</v>
      </c>
      <c r="B1615">
        <v>13</v>
      </c>
    </row>
    <row r="1616" spans="1:2" x14ac:dyDescent="0.2">
      <c r="A1616">
        <f t="shared" si="22"/>
        <v>9</v>
      </c>
      <c r="B1616">
        <v>14</v>
      </c>
    </row>
    <row r="1617" spans="1:2" x14ac:dyDescent="0.2">
      <c r="A1617">
        <f t="shared" si="22"/>
        <v>9</v>
      </c>
      <c r="B1617">
        <v>15</v>
      </c>
    </row>
    <row r="1618" spans="1:2" x14ac:dyDescent="0.2">
      <c r="A1618">
        <f t="shared" si="22"/>
        <v>9</v>
      </c>
      <c r="B1618">
        <v>16</v>
      </c>
    </row>
    <row r="1619" spans="1:2" x14ac:dyDescent="0.2">
      <c r="A1619">
        <f t="shared" si="22"/>
        <v>9</v>
      </c>
      <c r="B1619">
        <v>17</v>
      </c>
    </row>
    <row r="1620" spans="1:2" x14ac:dyDescent="0.2">
      <c r="A1620">
        <f t="shared" si="22"/>
        <v>9</v>
      </c>
      <c r="B1620">
        <v>18</v>
      </c>
    </row>
    <row r="1621" spans="1:2" x14ac:dyDescent="0.2">
      <c r="A1621">
        <f t="shared" si="22"/>
        <v>9</v>
      </c>
      <c r="B1621">
        <v>19</v>
      </c>
    </row>
    <row r="1622" spans="1:2" x14ac:dyDescent="0.2">
      <c r="A1622">
        <f t="shared" si="22"/>
        <v>9</v>
      </c>
      <c r="B1622">
        <v>20</v>
      </c>
    </row>
    <row r="1623" spans="1:2" x14ac:dyDescent="0.2">
      <c r="A1623">
        <f t="shared" si="22"/>
        <v>9</v>
      </c>
      <c r="B1623">
        <v>21</v>
      </c>
    </row>
    <row r="1624" spans="1:2" x14ac:dyDescent="0.2">
      <c r="A1624">
        <f t="shared" si="22"/>
        <v>9</v>
      </c>
      <c r="B1624">
        <v>22</v>
      </c>
    </row>
    <row r="1625" spans="1:2" x14ac:dyDescent="0.2">
      <c r="A1625">
        <f t="shared" si="22"/>
        <v>9</v>
      </c>
      <c r="B1625">
        <v>23</v>
      </c>
    </row>
    <row r="1626" spans="1:2" x14ac:dyDescent="0.2">
      <c r="A1626">
        <f t="shared" si="22"/>
        <v>9</v>
      </c>
      <c r="B1626">
        <v>24</v>
      </c>
    </row>
    <row r="1627" spans="1:2" x14ac:dyDescent="0.2">
      <c r="A1627">
        <f t="shared" si="22"/>
        <v>9</v>
      </c>
      <c r="B1627">
        <v>25</v>
      </c>
    </row>
    <row r="1628" spans="1:2" x14ac:dyDescent="0.2">
      <c r="A1628">
        <f t="shared" si="22"/>
        <v>9</v>
      </c>
      <c r="B1628">
        <v>26</v>
      </c>
    </row>
    <row r="1629" spans="1:2" x14ac:dyDescent="0.2">
      <c r="A1629">
        <f t="shared" si="22"/>
        <v>9</v>
      </c>
      <c r="B1629">
        <v>27</v>
      </c>
    </row>
    <row r="1630" spans="1:2" x14ac:dyDescent="0.2">
      <c r="A1630">
        <f t="shared" si="22"/>
        <v>9</v>
      </c>
      <c r="B1630">
        <v>28</v>
      </c>
    </row>
    <row r="1631" spans="1:2" x14ac:dyDescent="0.2">
      <c r="A1631">
        <f t="shared" si="22"/>
        <v>9</v>
      </c>
      <c r="B1631">
        <v>29</v>
      </c>
    </row>
    <row r="1632" spans="1:2" x14ac:dyDescent="0.2">
      <c r="A1632">
        <f t="shared" si="22"/>
        <v>9</v>
      </c>
      <c r="B1632">
        <v>30</v>
      </c>
    </row>
    <row r="1633" spans="1:2" x14ac:dyDescent="0.2">
      <c r="A1633">
        <f t="shared" si="22"/>
        <v>9</v>
      </c>
      <c r="B1633">
        <v>31</v>
      </c>
    </row>
    <row r="1634" spans="1:2" x14ac:dyDescent="0.2">
      <c r="A1634">
        <f t="shared" si="22"/>
        <v>9</v>
      </c>
      <c r="B1634">
        <v>32</v>
      </c>
    </row>
    <row r="1635" spans="1:2" x14ac:dyDescent="0.2">
      <c r="A1635">
        <f t="shared" si="22"/>
        <v>9</v>
      </c>
      <c r="B1635">
        <v>33</v>
      </c>
    </row>
    <row r="1636" spans="1:2" x14ac:dyDescent="0.2">
      <c r="A1636">
        <f t="shared" si="22"/>
        <v>9</v>
      </c>
      <c r="B1636">
        <v>34</v>
      </c>
    </row>
    <row r="1637" spans="1:2" x14ac:dyDescent="0.2">
      <c r="A1637">
        <f t="shared" si="22"/>
        <v>9</v>
      </c>
      <c r="B1637">
        <v>35</v>
      </c>
    </row>
    <row r="1638" spans="1:2" x14ac:dyDescent="0.2">
      <c r="A1638">
        <f t="shared" si="22"/>
        <v>9</v>
      </c>
      <c r="B1638">
        <v>36</v>
      </c>
    </row>
    <row r="1639" spans="1:2" x14ac:dyDescent="0.2">
      <c r="A1639">
        <f t="shared" si="22"/>
        <v>9</v>
      </c>
      <c r="B1639">
        <v>37</v>
      </c>
    </row>
    <row r="1640" spans="1:2" x14ac:dyDescent="0.2">
      <c r="A1640">
        <f t="shared" si="22"/>
        <v>9</v>
      </c>
      <c r="B1640">
        <v>38</v>
      </c>
    </row>
    <row r="1641" spans="1:2" x14ac:dyDescent="0.2">
      <c r="A1641">
        <f t="shared" si="22"/>
        <v>9</v>
      </c>
      <c r="B1641">
        <v>39</v>
      </c>
    </row>
    <row r="1642" spans="1:2" x14ac:dyDescent="0.2">
      <c r="A1642">
        <f t="shared" si="22"/>
        <v>9</v>
      </c>
      <c r="B1642">
        <v>40</v>
      </c>
    </row>
    <row r="1643" spans="1:2" x14ac:dyDescent="0.2">
      <c r="A1643">
        <f t="shared" si="22"/>
        <v>9</v>
      </c>
      <c r="B1643">
        <v>41</v>
      </c>
    </row>
    <row r="1644" spans="1:2" x14ac:dyDescent="0.2">
      <c r="A1644">
        <f t="shared" si="22"/>
        <v>9</v>
      </c>
      <c r="B1644">
        <v>42</v>
      </c>
    </row>
    <row r="1645" spans="1:2" x14ac:dyDescent="0.2">
      <c r="A1645">
        <f t="shared" si="22"/>
        <v>9</v>
      </c>
      <c r="B1645">
        <v>43</v>
      </c>
    </row>
    <row r="1646" spans="1:2" x14ac:dyDescent="0.2">
      <c r="A1646">
        <f t="shared" si="22"/>
        <v>9</v>
      </c>
      <c r="B1646">
        <v>44</v>
      </c>
    </row>
    <row r="1647" spans="1:2" x14ac:dyDescent="0.2">
      <c r="A1647">
        <f t="shared" si="22"/>
        <v>9</v>
      </c>
      <c r="B1647">
        <v>45</v>
      </c>
    </row>
    <row r="1648" spans="1:2" x14ac:dyDescent="0.2">
      <c r="A1648">
        <f t="shared" si="22"/>
        <v>9</v>
      </c>
      <c r="B1648">
        <v>46</v>
      </c>
    </row>
    <row r="1649" spans="1:2" x14ac:dyDescent="0.2">
      <c r="A1649">
        <f t="shared" si="22"/>
        <v>9</v>
      </c>
      <c r="B1649">
        <v>47</v>
      </c>
    </row>
    <row r="1650" spans="1:2" x14ac:dyDescent="0.2">
      <c r="A1650">
        <f t="shared" si="22"/>
        <v>9</v>
      </c>
      <c r="B1650">
        <v>48</v>
      </c>
    </row>
    <row r="1651" spans="1:2" x14ac:dyDescent="0.2">
      <c r="A1651">
        <f t="shared" si="22"/>
        <v>9</v>
      </c>
      <c r="B1651">
        <v>49</v>
      </c>
    </row>
    <row r="1652" spans="1:2" x14ac:dyDescent="0.2">
      <c r="A1652">
        <f t="shared" si="22"/>
        <v>9</v>
      </c>
      <c r="B1652">
        <v>50</v>
      </c>
    </row>
    <row r="1653" spans="1:2" x14ac:dyDescent="0.2">
      <c r="A1653">
        <f t="shared" si="22"/>
        <v>9</v>
      </c>
      <c r="B1653">
        <v>51</v>
      </c>
    </row>
    <row r="1654" spans="1:2" x14ac:dyDescent="0.2">
      <c r="A1654">
        <f t="shared" si="22"/>
        <v>9</v>
      </c>
      <c r="B1654">
        <v>52</v>
      </c>
    </row>
    <row r="1655" spans="1:2" x14ac:dyDescent="0.2">
      <c r="A1655">
        <f t="shared" si="22"/>
        <v>9</v>
      </c>
      <c r="B1655">
        <v>53</v>
      </c>
    </row>
    <row r="1656" spans="1:2" x14ac:dyDescent="0.2">
      <c r="A1656">
        <f t="shared" si="22"/>
        <v>9</v>
      </c>
      <c r="B1656">
        <v>54</v>
      </c>
    </row>
    <row r="1657" spans="1:2" x14ac:dyDescent="0.2">
      <c r="A1657">
        <f t="shared" si="22"/>
        <v>9</v>
      </c>
      <c r="B1657">
        <v>55</v>
      </c>
    </row>
    <row r="1658" spans="1:2" x14ac:dyDescent="0.2">
      <c r="A1658">
        <f t="shared" si="22"/>
        <v>9</v>
      </c>
      <c r="B1658">
        <v>56</v>
      </c>
    </row>
    <row r="1659" spans="1:2" x14ac:dyDescent="0.2">
      <c r="A1659">
        <f t="shared" si="22"/>
        <v>9</v>
      </c>
      <c r="B1659">
        <v>57</v>
      </c>
    </row>
    <row r="1660" spans="1:2" x14ac:dyDescent="0.2">
      <c r="A1660">
        <f t="shared" si="22"/>
        <v>9</v>
      </c>
      <c r="B1660">
        <v>58</v>
      </c>
    </row>
    <row r="1661" spans="1:2" x14ac:dyDescent="0.2">
      <c r="A1661">
        <f t="shared" si="22"/>
        <v>9</v>
      </c>
      <c r="B1661">
        <v>59</v>
      </c>
    </row>
    <row r="1662" spans="1:2" x14ac:dyDescent="0.2">
      <c r="A1662">
        <f t="shared" si="22"/>
        <v>9</v>
      </c>
      <c r="B1662">
        <v>60</v>
      </c>
    </row>
    <row r="1663" spans="1:2" x14ac:dyDescent="0.2">
      <c r="A1663">
        <f t="shared" si="22"/>
        <v>9</v>
      </c>
      <c r="B1663">
        <v>61</v>
      </c>
    </row>
    <row r="1664" spans="1:2" x14ac:dyDescent="0.2">
      <c r="A1664">
        <f t="shared" si="22"/>
        <v>9</v>
      </c>
      <c r="B1664">
        <v>62</v>
      </c>
    </row>
    <row r="1665" spans="1:2" x14ac:dyDescent="0.2">
      <c r="A1665">
        <f t="shared" si="22"/>
        <v>9</v>
      </c>
      <c r="B1665">
        <v>63</v>
      </c>
    </row>
    <row r="1666" spans="1:2" x14ac:dyDescent="0.2">
      <c r="A1666">
        <f t="shared" si="22"/>
        <v>9</v>
      </c>
      <c r="B1666">
        <v>64</v>
      </c>
    </row>
    <row r="1667" spans="1:2" x14ac:dyDescent="0.2">
      <c r="A1667">
        <f t="shared" si="22"/>
        <v>9</v>
      </c>
      <c r="B1667">
        <v>65</v>
      </c>
    </row>
    <row r="1668" spans="1:2" x14ac:dyDescent="0.2">
      <c r="A1668">
        <f t="shared" si="22"/>
        <v>9</v>
      </c>
      <c r="B1668">
        <v>66</v>
      </c>
    </row>
    <row r="1669" spans="1:2" x14ac:dyDescent="0.2">
      <c r="A1669">
        <f t="shared" si="22"/>
        <v>9</v>
      </c>
      <c r="B1669">
        <v>67</v>
      </c>
    </row>
    <row r="1670" spans="1:2" x14ac:dyDescent="0.2">
      <c r="A1670">
        <f t="shared" si="22"/>
        <v>9</v>
      </c>
      <c r="B1670">
        <v>68</v>
      </c>
    </row>
    <row r="1671" spans="1:2" x14ac:dyDescent="0.2">
      <c r="A1671">
        <f t="shared" si="22"/>
        <v>9</v>
      </c>
      <c r="B1671">
        <v>69</v>
      </c>
    </row>
    <row r="1672" spans="1:2" x14ac:dyDescent="0.2">
      <c r="A1672">
        <f t="shared" si="22"/>
        <v>9</v>
      </c>
      <c r="B1672">
        <v>70</v>
      </c>
    </row>
    <row r="1673" spans="1:2" x14ac:dyDescent="0.2">
      <c r="A1673">
        <f t="shared" si="22"/>
        <v>9</v>
      </c>
      <c r="B1673">
        <v>71</v>
      </c>
    </row>
    <row r="1674" spans="1:2" x14ac:dyDescent="0.2">
      <c r="A1674">
        <f t="shared" si="22"/>
        <v>9</v>
      </c>
      <c r="B1674">
        <v>72</v>
      </c>
    </row>
    <row r="1675" spans="1:2" x14ac:dyDescent="0.2">
      <c r="A1675">
        <f t="shared" ref="A1675:A1738" si="23">A1475+1</f>
        <v>9</v>
      </c>
      <c r="B1675">
        <v>73</v>
      </c>
    </row>
    <row r="1676" spans="1:2" x14ac:dyDescent="0.2">
      <c r="A1676">
        <f t="shared" si="23"/>
        <v>9</v>
      </c>
      <c r="B1676">
        <v>74</v>
      </c>
    </row>
    <row r="1677" spans="1:2" x14ac:dyDescent="0.2">
      <c r="A1677">
        <f t="shared" si="23"/>
        <v>9</v>
      </c>
      <c r="B1677">
        <v>75</v>
      </c>
    </row>
    <row r="1678" spans="1:2" x14ac:dyDescent="0.2">
      <c r="A1678">
        <f t="shared" si="23"/>
        <v>9</v>
      </c>
      <c r="B1678">
        <v>76</v>
      </c>
    </row>
    <row r="1679" spans="1:2" x14ac:dyDescent="0.2">
      <c r="A1679">
        <f t="shared" si="23"/>
        <v>9</v>
      </c>
      <c r="B1679">
        <v>77</v>
      </c>
    </row>
    <row r="1680" spans="1:2" x14ac:dyDescent="0.2">
      <c r="A1680">
        <f t="shared" si="23"/>
        <v>9</v>
      </c>
      <c r="B1680">
        <v>78</v>
      </c>
    </row>
    <row r="1681" spans="1:2" x14ac:dyDescent="0.2">
      <c r="A1681">
        <f t="shared" si="23"/>
        <v>9</v>
      </c>
      <c r="B1681">
        <v>79</v>
      </c>
    </row>
    <row r="1682" spans="1:2" x14ac:dyDescent="0.2">
      <c r="A1682">
        <f t="shared" si="23"/>
        <v>9</v>
      </c>
      <c r="B1682">
        <v>80</v>
      </c>
    </row>
    <row r="1683" spans="1:2" x14ac:dyDescent="0.2">
      <c r="A1683">
        <f t="shared" si="23"/>
        <v>9</v>
      </c>
      <c r="B1683">
        <v>81</v>
      </c>
    </row>
    <row r="1684" spans="1:2" x14ac:dyDescent="0.2">
      <c r="A1684">
        <f t="shared" si="23"/>
        <v>9</v>
      </c>
      <c r="B1684">
        <v>82</v>
      </c>
    </row>
    <row r="1685" spans="1:2" x14ac:dyDescent="0.2">
      <c r="A1685">
        <f t="shared" si="23"/>
        <v>9</v>
      </c>
      <c r="B1685">
        <v>83</v>
      </c>
    </row>
    <row r="1686" spans="1:2" x14ac:dyDescent="0.2">
      <c r="A1686">
        <f t="shared" si="23"/>
        <v>9</v>
      </c>
      <c r="B1686">
        <v>84</v>
      </c>
    </row>
    <row r="1687" spans="1:2" x14ac:dyDescent="0.2">
      <c r="A1687">
        <f t="shared" si="23"/>
        <v>9</v>
      </c>
      <c r="B1687">
        <v>85</v>
      </c>
    </row>
    <row r="1688" spans="1:2" x14ac:dyDescent="0.2">
      <c r="A1688">
        <f t="shared" si="23"/>
        <v>9</v>
      </c>
      <c r="B1688">
        <v>86</v>
      </c>
    </row>
    <row r="1689" spans="1:2" x14ac:dyDescent="0.2">
      <c r="A1689">
        <f t="shared" si="23"/>
        <v>9</v>
      </c>
      <c r="B1689">
        <v>87</v>
      </c>
    </row>
    <row r="1690" spans="1:2" x14ac:dyDescent="0.2">
      <c r="A1690">
        <f t="shared" si="23"/>
        <v>9</v>
      </c>
      <c r="B1690">
        <v>88</v>
      </c>
    </row>
    <row r="1691" spans="1:2" x14ac:dyDescent="0.2">
      <c r="A1691">
        <f t="shared" si="23"/>
        <v>9</v>
      </c>
      <c r="B1691">
        <v>89</v>
      </c>
    </row>
    <row r="1692" spans="1:2" x14ac:dyDescent="0.2">
      <c r="A1692">
        <f t="shared" si="23"/>
        <v>9</v>
      </c>
      <c r="B1692">
        <v>90</v>
      </c>
    </row>
    <row r="1693" spans="1:2" x14ac:dyDescent="0.2">
      <c r="A1693">
        <f t="shared" si="23"/>
        <v>9</v>
      </c>
      <c r="B1693">
        <v>91</v>
      </c>
    </row>
    <row r="1694" spans="1:2" x14ac:dyDescent="0.2">
      <c r="A1694">
        <f t="shared" si="23"/>
        <v>9</v>
      </c>
      <c r="B1694">
        <v>92</v>
      </c>
    </row>
    <row r="1695" spans="1:2" x14ac:dyDescent="0.2">
      <c r="A1695">
        <f t="shared" si="23"/>
        <v>9</v>
      </c>
      <c r="B1695">
        <v>93</v>
      </c>
    </row>
    <row r="1696" spans="1:2" x14ac:dyDescent="0.2">
      <c r="A1696">
        <f t="shared" si="23"/>
        <v>9</v>
      </c>
      <c r="B1696">
        <v>94</v>
      </c>
    </row>
    <row r="1697" spans="1:2" x14ac:dyDescent="0.2">
      <c r="A1697">
        <f t="shared" si="23"/>
        <v>9</v>
      </c>
      <c r="B1697">
        <v>95</v>
      </c>
    </row>
    <row r="1698" spans="1:2" x14ac:dyDescent="0.2">
      <c r="A1698">
        <f t="shared" si="23"/>
        <v>9</v>
      </c>
      <c r="B1698">
        <v>96</v>
      </c>
    </row>
    <row r="1699" spans="1:2" x14ac:dyDescent="0.2">
      <c r="A1699">
        <f t="shared" si="23"/>
        <v>9</v>
      </c>
      <c r="B1699">
        <v>97</v>
      </c>
    </row>
    <row r="1700" spans="1:2" x14ac:dyDescent="0.2">
      <c r="A1700">
        <f t="shared" si="23"/>
        <v>9</v>
      </c>
      <c r="B1700">
        <v>98</v>
      </c>
    </row>
    <row r="1701" spans="1:2" x14ac:dyDescent="0.2">
      <c r="A1701">
        <f t="shared" si="23"/>
        <v>9</v>
      </c>
      <c r="B1701">
        <v>99</v>
      </c>
    </row>
    <row r="1702" spans="1:2" x14ac:dyDescent="0.2">
      <c r="A1702">
        <f t="shared" si="23"/>
        <v>9</v>
      </c>
      <c r="B1702">
        <v>100</v>
      </c>
    </row>
    <row r="1703" spans="1:2" x14ac:dyDescent="0.2">
      <c r="A1703">
        <f t="shared" si="23"/>
        <v>9</v>
      </c>
      <c r="B1703">
        <v>101</v>
      </c>
    </row>
    <row r="1704" spans="1:2" x14ac:dyDescent="0.2">
      <c r="A1704">
        <f t="shared" si="23"/>
        <v>9</v>
      </c>
      <c r="B1704">
        <v>102</v>
      </c>
    </row>
    <row r="1705" spans="1:2" x14ac:dyDescent="0.2">
      <c r="A1705">
        <f t="shared" si="23"/>
        <v>9</v>
      </c>
      <c r="B1705">
        <v>103</v>
      </c>
    </row>
    <row r="1706" spans="1:2" x14ac:dyDescent="0.2">
      <c r="A1706">
        <f t="shared" si="23"/>
        <v>9</v>
      </c>
      <c r="B1706">
        <v>104</v>
      </c>
    </row>
    <row r="1707" spans="1:2" x14ac:dyDescent="0.2">
      <c r="A1707">
        <f t="shared" si="23"/>
        <v>9</v>
      </c>
      <c r="B1707">
        <v>105</v>
      </c>
    </row>
    <row r="1708" spans="1:2" x14ac:dyDescent="0.2">
      <c r="A1708">
        <f t="shared" si="23"/>
        <v>9</v>
      </c>
      <c r="B1708">
        <v>106</v>
      </c>
    </row>
    <row r="1709" spans="1:2" x14ac:dyDescent="0.2">
      <c r="A1709">
        <f t="shared" si="23"/>
        <v>9</v>
      </c>
      <c r="B1709">
        <v>107</v>
      </c>
    </row>
    <row r="1710" spans="1:2" x14ac:dyDescent="0.2">
      <c r="A1710">
        <f t="shared" si="23"/>
        <v>9</v>
      </c>
      <c r="B1710">
        <v>108</v>
      </c>
    </row>
    <row r="1711" spans="1:2" x14ac:dyDescent="0.2">
      <c r="A1711">
        <f t="shared" si="23"/>
        <v>9</v>
      </c>
      <c r="B1711">
        <v>109</v>
      </c>
    </row>
    <row r="1712" spans="1:2" x14ac:dyDescent="0.2">
      <c r="A1712">
        <f t="shared" si="23"/>
        <v>9</v>
      </c>
      <c r="B1712">
        <v>110</v>
      </c>
    </row>
    <row r="1713" spans="1:2" x14ac:dyDescent="0.2">
      <c r="A1713">
        <f t="shared" si="23"/>
        <v>9</v>
      </c>
      <c r="B1713">
        <v>111</v>
      </c>
    </row>
    <row r="1714" spans="1:2" x14ac:dyDescent="0.2">
      <c r="A1714">
        <f t="shared" si="23"/>
        <v>9</v>
      </c>
      <c r="B1714">
        <v>112</v>
      </c>
    </row>
    <row r="1715" spans="1:2" x14ac:dyDescent="0.2">
      <c r="A1715">
        <f t="shared" si="23"/>
        <v>9</v>
      </c>
      <c r="B1715">
        <v>113</v>
      </c>
    </row>
    <row r="1716" spans="1:2" x14ac:dyDescent="0.2">
      <c r="A1716">
        <f t="shared" si="23"/>
        <v>9</v>
      </c>
      <c r="B1716">
        <v>114</v>
      </c>
    </row>
    <row r="1717" spans="1:2" x14ac:dyDescent="0.2">
      <c r="A1717">
        <f t="shared" si="23"/>
        <v>9</v>
      </c>
      <c r="B1717">
        <v>115</v>
      </c>
    </row>
    <row r="1718" spans="1:2" x14ac:dyDescent="0.2">
      <c r="A1718">
        <f t="shared" si="23"/>
        <v>9</v>
      </c>
      <c r="B1718">
        <v>116</v>
      </c>
    </row>
    <row r="1719" spans="1:2" x14ac:dyDescent="0.2">
      <c r="A1719">
        <f t="shared" si="23"/>
        <v>9</v>
      </c>
      <c r="B1719">
        <v>117</v>
      </c>
    </row>
    <row r="1720" spans="1:2" x14ac:dyDescent="0.2">
      <c r="A1720">
        <f t="shared" si="23"/>
        <v>9</v>
      </c>
      <c r="B1720">
        <v>118</v>
      </c>
    </row>
    <row r="1721" spans="1:2" x14ac:dyDescent="0.2">
      <c r="A1721">
        <f t="shared" si="23"/>
        <v>9</v>
      </c>
      <c r="B1721">
        <v>119</v>
      </c>
    </row>
    <row r="1722" spans="1:2" x14ac:dyDescent="0.2">
      <c r="A1722">
        <f t="shared" si="23"/>
        <v>9</v>
      </c>
      <c r="B1722">
        <v>120</v>
      </c>
    </row>
    <row r="1723" spans="1:2" x14ac:dyDescent="0.2">
      <c r="A1723">
        <f t="shared" si="23"/>
        <v>9</v>
      </c>
      <c r="B1723">
        <v>121</v>
      </c>
    </row>
    <row r="1724" spans="1:2" x14ac:dyDescent="0.2">
      <c r="A1724">
        <f t="shared" si="23"/>
        <v>9</v>
      </c>
      <c r="B1724">
        <v>122</v>
      </c>
    </row>
    <row r="1725" spans="1:2" x14ac:dyDescent="0.2">
      <c r="A1725">
        <f t="shared" si="23"/>
        <v>9</v>
      </c>
      <c r="B1725">
        <v>123</v>
      </c>
    </row>
    <row r="1726" spans="1:2" x14ac:dyDescent="0.2">
      <c r="A1726">
        <f t="shared" si="23"/>
        <v>9</v>
      </c>
      <c r="B1726">
        <v>124</v>
      </c>
    </row>
    <row r="1727" spans="1:2" x14ac:dyDescent="0.2">
      <c r="A1727">
        <f t="shared" si="23"/>
        <v>9</v>
      </c>
      <c r="B1727">
        <v>125</v>
      </c>
    </row>
    <row r="1728" spans="1:2" x14ac:dyDescent="0.2">
      <c r="A1728">
        <f t="shared" si="23"/>
        <v>9</v>
      </c>
      <c r="B1728">
        <v>126</v>
      </c>
    </row>
    <row r="1729" spans="1:2" x14ac:dyDescent="0.2">
      <c r="A1729">
        <f t="shared" si="23"/>
        <v>9</v>
      </c>
      <c r="B1729">
        <v>127</v>
      </c>
    </row>
    <row r="1730" spans="1:2" x14ac:dyDescent="0.2">
      <c r="A1730">
        <f t="shared" si="23"/>
        <v>9</v>
      </c>
      <c r="B1730">
        <v>128</v>
      </c>
    </row>
    <row r="1731" spans="1:2" x14ac:dyDescent="0.2">
      <c r="A1731">
        <f t="shared" si="23"/>
        <v>9</v>
      </c>
      <c r="B1731">
        <v>129</v>
      </c>
    </row>
    <row r="1732" spans="1:2" x14ac:dyDescent="0.2">
      <c r="A1732">
        <f t="shared" si="23"/>
        <v>9</v>
      </c>
      <c r="B1732">
        <v>130</v>
      </c>
    </row>
    <row r="1733" spans="1:2" x14ac:dyDescent="0.2">
      <c r="A1733">
        <f t="shared" si="23"/>
        <v>9</v>
      </c>
      <c r="B1733">
        <v>131</v>
      </c>
    </row>
    <row r="1734" spans="1:2" x14ac:dyDescent="0.2">
      <c r="A1734">
        <f t="shared" si="23"/>
        <v>9</v>
      </c>
      <c r="B1734">
        <v>132</v>
      </c>
    </row>
    <row r="1735" spans="1:2" x14ac:dyDescent="0.2">
      <c r="A1735">
        <f t="shared" si="23"/>
        <v>9</v>
      </c>
      <c r="B1735">
        <v>133</v>
      </c>
    </row>
    <row r="1736" spans="1:2" x14ac:dyDescent="0.2">
      <c r="A1736">
        <f t="shared" si="23"/>
        <v>9</v>
      </c>
      <c r="B1736">
        <v>134</v>
      </c>
    </row>
    <row r="1737" spans="1:2" x14ac:dyDescent="0.2">
      <c r="A1737">
        <f t="shared" si="23"/>
        <v>9</v>
      </c>
      <c r="B1737">
        <v>135</v>
      </c>
    </row>
    <row r="1738" spans="1:2" x14ac:dyDescent="0.2">
      <c r="A1738">
        <f t="shared" si="23"/>
        <v>9</v>
      </c>
      <c r="B1738">
        <v>136</v>
      </c>
    </row>
    <row r="1739" spans="1:2" x14ac:dyDescent="0.2">
      <c r="A1739">
        <f t="shared" ref="A1739:A1802" si="24">A1539+1</f>
        <v>9</v>
      </c>
      <c r="B1739">
        <v>137</v>
      </c>
    </row>
    <row r="1740" spans="1:2" x14ac:dyDescent="0.2">
      <c r="A1740">
        <f t="shared" si="24"/>
        <v>9</v>
      </c>
      <c r="B1740">
        <v>138</v>
      </c>
    </row>
    <row r="1741" spans="1:2" x14ac:dyDescent="0.2">
      <c r="A1741">
        <f t="shared" si="24"/>
        <v>9</v>
      </c>
      <c r="B1741">
        <v>139</v>
      </c>
    </row>
    <row r="1742" spans="1:2" x14ac:dyDescent="0.2">
      <c r="A1742">
        <f t="shared" si="24"/>
        <v>9</v>
      </c>
      <c r="B1742">
        <v>140</v>
      </c>
    </row>
    <row r="1743" spans="1:2" x14ac:dyDescent="0.2">
      <c r="A1743">
        <f t="shared" si="24"/>
        <v>9</v>
      </c>
      <c r="B1743">
        <v>141</v>
      </c>
    </row>
    <row r="1744" spans="1:2" x14ac:dyDescent="0.2">
      <c r="A1744">
        <f t="shared" si="24"/>
        <v>9</v>
      </c>
      <c r="B1744">
        <v>142</v>
      </c>
    </row>
    <row r="1745" spans="1:2" x14ac:dyDescent="0.2">
      <c r="A1745">
        <f t="shared" si="24"/>
        <v>9</v>
      </c>
      <c r="B1745">
        <v>143</v>
      </c>
    </row>
    <row r="1746" spans="1:2" x14ac:dyDescent="0.2">
      <c r="A1746">
        <f t="shared" si="24"/>
        <v>9</v>
      </c>
      <c r="B1746">
        <v>144</v>
      </c>
    </row>
    <row r="1747" spans="1:2" x14ac:dyDescent="0.2">
      <c r="A1747">
        <f t="shared" si="24"/>
        <v>9</v>
      </c>
      <c r="B1747">
        <v>145</v>
      </c>
    </row>
    <row r="1748" spans="1:2" x14ac:dyDescent="0.2">
      <c r="A1748">
        <f t="shared" si="24"/>
        <v>9</v>
      </c>
      <c r="B1748">
        <v>146</v>
      </c>
    </row>
    <row r="1749" spans="1:2" x14ac:dyDescent="0.2">
      <c r="A1749">
        <f t="shared" si="24"/>
        <v>9</v>
      </c>
      <c r="B1749">
        <v>147</v>
      </c>
    </row>
    <row r="1750" spans="1:2" x14ac:dyDescent="0.2">
      <c r="A1750">
        <f t="shared" si="24"/>
        <v>9</v>
      </c>
      <c r="B1750">
        <v>148</v>
      </c>
    </row>
    <row r="1751" spans="1:2" x14ac:dyDescent="0.2">
      <c r="A1751">
        <f t="shared" si="24"/>
        <v>9</v>
      </c>
      <c r="B1751">
        <v>149</v>
      </c>
    </row>
    <row r="1752" spans="1:2" x14ac:dyDescent="0.2">
      <c r="A1752">
        <f t="shared" si="24"/>
        <v>9</v>
      </c>
      <c r="B1752">
        <v>150</v>
      </c>
    </row>
    <row r="1753" spans="1:2" x14ac:dyDescent="0.2">
      <c r="A1753">
        <f t="shared" si="24"/>
        <v>9</v>
      </c>
      <c r="B1753">
        <v>151</v>
      </c>
    </row>
    <row r="1754" spans="1:2" x14ac:dyDescent="0.2">
      <c r="A1754">
        <f t="shared" si="24"/>
        <v>9</v>
      </c>
      <c r="B1754">
        <v>152</v>
      </c>
    </row>
    <row r="1755" spans="1:2" x14ac:dyDescent="0.2">
      <c r="A1755">
        <f t="shared" si="24"/>
        <v>9</v>
      </c>
      <c r="B1755">
        <v>153</v>
      </c>
    </row>
    <row r="1756" spans="1:2" x14ac:dyDescent="0.2">
      <c r="A1756">
        <f t="shared" si="24"/>
        <v>9</v>
      </c>
      <c r="B1756">
        <v>154</v>
      </c>
    </row>
    <row r="1757" spans="1:2" x14ac:dyDescent="0.2">
      <c r="A1757">
        <f t="shared" si="24"/>
        <v>9</v>
      </c>
      <c r="B1757">
        <v>155</v>
      </c>
    </row>
    <row r="1758" spans="1:2" x14ac:dyDescent="0.2">
      <c r="A1758">
        <f t="shared" si="24"/>
        <v>9</v>
      </c>
      <c r="B1758">
        <v>156</v>
      </c>
    </row>
    <row r="1759" spans="1:2" x14ac:dyDescent="0.2">
      <c r="A1759">
        <f t="shared" si="24"/>
        <v>9</v>
      </c>
      <c r="B1759">
        <v>157</v>
      </c>
    </row>
    <row r="1760" spans="1:2" x14ac:dyDescent="0.2">
      <c r="A1760">
        <f t="shared" si="24"/>
        <v>9</v>
      </c>
      <c r="B1760">
        <v>158</v>
      </c>
    </row>
    <row r="1761" spans="1:2" x14ac:dyDescent="0.2">
      <c r="A1761">
        <f t="shared" si="24"/>
        <v>9</v>
      </c>
      <c r="B1761">
        <v>159</v>
      </c>
    </row>
    <row r="1762" spans="1:2" x14ac:dyDescent="0.2">
      <c r="A1762">
        <f t="shared" si="24"/>
        <v>9</v>
      </c>
      <c r="B1762">
        <v>160</v>
      </c>
    </row>
    <row r="1763" spans="1:2" x14ac:dyDescent="0.2">
      <c r="A1763">
        <f t="shared" si="24"/>
        <v>9</v>
      </c>
      <c r="B1763">
        <v>161</v>
      </c>
    </row>
    <row r="1764" spans="1:2" x14ac:dyDescent="0.2">
      <c r="A1764">
        <f t="shared" si="24"/>
        <v>9</v>
      </c>
      <c r="B1764">
        <v>162</v>
      </c>
    </row>
    <row r="1765" spans="1:2" x14ac:dyDescent="0.2">
      <c r="A1765">
        <f t="shared" si="24"/>
        <v>9</v>
      </c>
      <c r="B1765">
        <v>163</v>
      </c>
    </row>
    <row r="1766" spans="1:2" x14ac:dyDescent="0.2">
      <c r="A1766">
        <f t="shared" si="24"/>
        <v>9</v>
      </c>
      <c r="B1766">
        <v>164</v>
      </c>
    </row>
    <row r="1767" spans="1:2" x14ac:dyDescent="0.2">
      <c r="A1767">
        <f t="shared" si="24"/>
        <v>9</v>
      </c>
      <c r="B1767">
        <v>165</v>
      </c>
    </row>
    <row r="1768" spans="1:2" x14ac:dyDescent="0.2">
      <c r="A1768">
        <f t="shared" si="24"/>
        <v>9</v>
      </c>
      <c r="B1768">
        <v>166</v>
      </c>
    </row>
    <row r="1769" spans="1:2" x14ac:dyDescent="0.2">
      <c r="A1769">
        <f t="shared" si="24"/>
        <v>9</v>
      </c>
      <c r="B1769">
        <v>167</v>
      </c>
    </row>
    <row r="1770" spans="1:2" x14ac:dyDescent="0.2">
      <c r="A1770">
        <f t="shared" si="24"/>
        <v>9</v>
      </c>
      <c r="B1770">
        <v>168</v>
      </c>
    </row>
    <row r="1771" spans="1:2" x14ac:dyDescent="0.2">
      <c r="A1771">
        <f t="shared" si="24"/>
        <v>9</v>
      </c>
      <c r="B1771">
        <v>169</v>
      </c>
    </row>
    <row r="1772" spans="1:2" x14ac:dyDescent="0.2">
      <c r="A1772">
        <f t="shared" si="24"/>
        <v>9</v>
      </c>
      <c r="B1772">
        <v>170</v>
      </c>
    </row>
    <row r="1773" spans="1:2" x14ac:dyDescent="0.2">
      <c r="A1773">
        <f t="shared" si="24"/>
        <v>9</v>
      </c>
      <c r="B1773">
        <v>171</v>
      </c>
    </row>
    <row r="1774" spans="1:2" x14ac:dyDescent="0.2">
      <c r="A1774">
        <f t="shared" si="24"/>
        <v>9</v>
      </c>
      <c r="B1774">
        <v>172</v>
      </c>
    </row>
    <row r="1775" spans="1:2" x14ac:dyDescent="0.2">
      <c r="A1775">
        <f t="shared" si="24"/>
        <v>9</v>
      </c>
      <c r="B1775">
        <v>173</v>
      </c>
    </row>
    <row r="1776" spans="1:2" x14ac:dyDescent="0.2">
      <c r="A1776">
        <f t="shared" si="24"/>
        <v>9</v>
      </c>
      <c r="B1776">
        <v>174</v>
      </c>
    </row>
    <row r="1777" spans="1:2" x14ac:dyDescent="0.2">
      <c r="A1777">
        <f t="shared" si="24"/>
        <v>9</v>
      </c>
      <c r="B1777">
        <v>175</v>
      </c>
    </row>
    <row r="1778" spans="1:2" x14ac:dyDescent="0.2">
      <c r="A1778">
        <f t="shared" si="24"/>
        <v>9</v>
      </c>
      <c r="B1778">
        <v>176</v>
      </c>
    </row>
    <row r="1779" spans="1:2" x14ac:dyDescent="0.2">
      <c r="A1779">
        <f t="shared" si="24"/>
        <v>9</v>
      </c>
      <c r="B1779">
        <v>177</v>
      </c>
    </row>
    <row r="1780" spans="1:2" x14ac:dyDescent="0.2">
      <c r="A1780">
        <f t="shared" si="24"/>
        <v>9</v>
      </c>
      <c r="B1780">
        <v>178</v>
      </c>
    </row>
    <row r="1781" spans="1:2" x14ac:dyDescent="0.2">
      <c r="A1781">
        <f t="shared" si="24"/>
        <v>9</v>
      </c>
      <c r="B1781">
        <v>179</v>
      </c>
    </row>
    <row r="1782" spans="1:2" x14ac:dyDescent="0.2">
      <c r="A1782">
        <f t="shared" si="24"/>
        <v>9</v>
      </c>
      <c r="B1782">
        <v>180</v>
      </c>
    </row>
    <row r="1783" spans="1:2" x14ac:dyDescent="0.2">
      <c r="A1783">
        <f t="shared" si="24"/>
        <v>9</v>
      </c>
      <c r="B1783">
        <v>181</v>
      </c>
    </row>
    <row r="1784" spans="1:2" x14ac:dyDescent="0.2">
      <c r="A1784">
        <f t="shared" si="24"/>
        <v>9</v>
      </c>
      <c r="B1784">
        <v>182</v>
      </c>
    </row>
    <row r="1785" spans="1:2" x14ac:dyDescent="0.2">
      <c r="A1785">
        <f t="shared" si="24"/>
        <v>9</v>
      </c>
      <c r="B1785">
        <v>183</v>
      </c>
    </row>
    <row r="1786" spans="1:2" x14ac:dyDescent="0.2">
      <c r="A1786">
        <f t="shared" si="24"/>
        <v>9</v>
      </c>
      <c r="B1786">
        <v>184</v>
      </c>
    </row>
    <row r="1787" spans="1:2" x14ac:dyDescent="0.2">
      <c r="A1787">
        <f t="shared" si="24"/>
        <v>9</v>
      </c>
      <c r="B1787">
        <v>185</v>
      </c>
    </row>
    <row r="1788" spans="1:2" x14ac:dyDescent="0.2">
      <c r="A1788">
        <f t="shared" si="24"/>
        <v>9</v>
      </c>
      <c r="B1788">
        <v>186</v>
      </c>
    </row>
    <row r="1789" spans="1:2" x14ac:dyDescent="0.2">
      <c r="A1789">
        <f t="shared" si="24"/>
        <v>9</v>
      </c>
      <c r="B1789">
        <v>187</v>
      </c>
    </row>
    <row r="1790" spans="1:2" x14ac:dyDescent="0.2">
      <c r="A1790">
        <f t="shared" si="24"/>
        <v>9</v>
      </c>
      <c r="B1790">
        <v>188</v>
      </c>
    </row>
    <row r="1791" spans="1:2" x14ac:dyDescent="0.2">
      <c r="A1791">
        <f t="shared" si="24"/>
        <v>9</v>
      </c>
      <c r="B1791">
        <v>189</v>
      </c>
    </row>
    <row r="1792" spans="1:2" x14ac:dyDescent="0.2">
      <c r="A1792">
        <f t="shared" si="24"/>
        <v>9</v>
      </c>
      <c r="B1792">
        <v>190</v>
      </c>
    </row>
    <row r="1793" spans="1:2" x14ac:dyDescent="0.2">
      <c r="A1793">
        <f t="shared" si="24"/>
        <v>9</v>
      </c>
      <c r="B1793">
        <v>191</v>
      </c>
    </row>
    <row r="1794" spans="1:2" x14ac:dyDescent="0.2">
      <c r="A1794">
        <f t="shared" si="24"/>
        <v>9</v>
      </c>
      <c r="B1794">
        <v>192</v>
      </c>
    </row>
    <row r="1795" spans="1:2" x14ac:dyDescent="0.2">
      <c r="A1795">
        <f t="shared" si="24"/>
        <v>9</v>
      </c>
      <c r="B1795">
        <v>193</v>
      </c>
    </row>
    <row r="1796" spans="1:2" x14ac:dyDescent="0.2">
      <c r="A1796">
        <f t="shared" si="24"/>
        <v>9</v>
      </c>
      <c r="B1796">
        <v>194</v>
      </c>
    </row>
    <row r="1797" spans="1:2" x14ac:dyDescent="0.2">
      <c r="A1797">
        <f t="shared" si="24"/>
        <v>9</v>
      </c>
      <c r="B1797">
        <v>195</v>
      </c>
    </row>
    <row r="1798" spans="1:2" x14ac:dyDescent="0.2">
      <c r="A1798">
        <f t="shared" si="24"/>
        <v>9</v>
      </c>
      <c r="B1798">
        <v>196</v>
      </c>
    </row>
    <row r="1799" spans="1:2" x14ac:dyDescent="0.2">
      <c r="A1799">
        <f t="shared" si="24"/>
        <v>9</v>
      </c>
      <c r="B1799">
        <v>197</v>
      </c>
    </row>
    <row r="1800" spans="1:2" x14ac:dyDescent="0.2">
      <c r="A1800">
        <f t="shared" si="24"/>
        <v>9</v>
      </c>
      <c r="B1800">
        <v>198</v>
      </c>
    </row>
    <row r="1801" spans="1:2" x14ac:dyDescent="0.2">
      <c r="A1801">
        <f t="shared" si="24"/>
        <v>9</v>
      </c>
      <c r="B1801">
        <v>199</v>
      </c>
    </row>
    <row r="1802" spans="1:2" x14ac:dyDescent="0.2">
      <c r="A1802">
        <f t="shared" si="24"/>
        <v>9</v>
      </c>
      <c r="B1802">
        <v>200</v>
      </c>
    </row>
    <row r="1803" spans="1:2" x14ac:dyDescent="0.2">
      <c r="A1803">
        <f t="shared" ref="A1803:A1866" si="25">A1603+1</f>
        <v>10</v>
      </c>
      <c r="B1803">
        <v>1</v>
      </c>
    </row>
    <row r="1804" spans="1:2" x14ac:dyDescent="0.2">
      <c r="A1804">
        <f t="shared" si="25"/>
        <v>10</v>
      </c>
      <c r="B1804">
        <v>2</v>
      </c>
    </row>
    <row r="1805" spans="1:2" x14ac:dyDescent="0.2">
      <c r="A1805">
        <f t="shared" si="25"/>
        <v>10</v>
      </c>
      <c r="B1805">
        <v>3</v>
      </c>
    </row>
    <row r="1806" spans="1:2" x14ac:dyDescent="0.2">
      <c r="A1806">
        <f t="shared" si="25"/>
        <v>10</v>
      </c>
      <c r="B1806">
        <v>4</v>
      </c>
    </row>
    <row r="1807" spans="1:2" x14ac:dyDescent="0.2">
      <c r="A1807">
        <f t="shared" si="25"/>
        <v>10</v>
      </c>
      <c r="B1807">
        <v>5</v>
      </c>
    </row>
    <row r="1808" spans="1:2" x14ac:dyDescent="0.2">
      <c r="A1808">
        <f t="shared" si="25"/>
        <v>10</v>
      </c>
      <c r="B1808">
        <v>6</v>
      </c>
    </row>
    <row r="1809" spans="1:2" x14ac:dyDescent="0.2">
      <c r="A1809">
        <f t="shared" si="25"/>
        <v>10</v>
      </c>
      <c r="B1809">
        <v>7</v>
      </c>
    </row>
    <row r="1810" spans="1:2" x14ac:dyDescent="0.2">
      <c r="A1810">
        <f t="shared" si="25"/>
        <v>10</v>
      </c>
      <c r="B1810">
        <v>8</v>
      </c>
    </row>
    <row r="1811" spans="1:2" x14ac:dyDescent="0.2">
      <c r="A1811">
        <f t="shared" si="25"/>
        <v>10</v>
      </c>
      <c r="B1811">
        <v>9</v>
      </c>
    </row>
    <row r="1812" spans="1:2" x14ac:dyDescent="0.2">
      <c r="A1812">
        <f t="shared" si="25"/>
        <v>10</v>
      </c>
      <c r="B1812">
        <v>10</v>
      </c>
    </row>
    <row r="1813" spans="1:2" x14ac:dyDescent="0.2">
      <c r="A1813">
        <f t="shared" si="25"/>
        <v>10</v>
      </c>
      <c r="B1813">
        <v>11</v>
      </c>
    </row>
    <row r="1814" spans="1:2" x14ac:dyDescent="0.2">
      <c r="A1814">
        <f t="shared" si="25"/>
        <v>10</v>
      </c>
      <c r="B1814">
        <v>12</v>
      </c>
    </row>
    <row r="1815" spans="1:2" x14ac:dyDescent="0.2">
      <c r="A1815">
        <f t="shared" si="25"/>
        <v>10</v>
      </c>
      <c r="B1815">
        <v>13</v>
      </c>
    </row>
    <row r="1816" spans="1:2" x14ac:dyDescent="0.2">
      <c r="A1816">
        <f t="shared" si="25"/>
        <v>10</v>
      </c>
      <c r="B1816">
        <v>14</v>
      </c>
    </row>
    <row r="1817" spans="1:2" x14ac:dyDescent="0.2">
      <c r="A1817">
        <f t="shared" si="25"/>
        <v>10</v>
      </c>
      <c r="B1817">
        <v>15</v>
      </c>
    </row>
    <row r="1818" spans="1:2" x14ac:dyDescent="0.2">
      <c r="A1818">
        <f t="shared" si="25"/>
        <v>10</v>
      </c>
      <c r="B1818">
        <v>16</v>
      </c>
    </row>
    <row r="1819" spans="1:2" x14ac:dyDescent="0.2">
      <c r="A1819">
        <f t="shared" si="25"/>
        <v>10</v>
      </c>
      <c r="B1819">
        <v>17</v>
      </c>
    </row>
    <row r="1820" spans="1:2" x14ac:dyDescent="0.2">
      <c r="A1820">
        <f t="shared" si="25"/>
        <v>10</v>
      </c>
      <c r="B1820">
        <v>18</v>
      </c>
    </row>
    <row r="1821" spans="1:2" x14ac:dyDescent="0.2">
      <c r="A1821">
        <f t="shared" si="25"/>
        <v>10</v>
      </c>
      <c r="B1821">
        <v>19</v>
      </c>
    </row>
    <row r="1822" spans="1:2" x14ac:dyDescent="0.2">
      <c r="A1822">
        <f t="shared" si="25"/>
        <v>10</v>
      </c>
      <c r="B1822">
        <v>20</v>
      </c>
    </row>
    <row r="1823" spans="1:2" x14ac:dyDescent="0.2">
      <c r="A1823">
        <f t="shared" si="25"/>
        <v>10</v>
      </c>
      <c r="B1823">
        <v>21</v>
      </c>
    </row>
    <row r="1824" spans="1:2" x14ac:dyDescent="0.2">
      <c r="A1824">
        <f t="shared" si="25"/>
        <v>10</v>
      </c>
      <c r="B1824">
        <v>22</v>
      </c>
    </row>
    <row r="1825" spans="1:2" x14ac:dyDescent="0.2">
      <c r="A1825">
        <f t="shared" si="25"/>
        <v>10</v>
      </c>
      <c r="B1825">
        <v>23</v>
      </c>
    </row>
    <row r="1826" spans="1:2" x14ac:dyDescent="0.2">
      <c r="A1826">
        <f t="shared" si="25"/>
        <v>10</v>
      </c>
      <c r="B1826">
        <v>24</v>
      </c>
    </row>
    <row r="1827" spans="1:2" x14ac:dyDescent="0.2">
      <c r="A1827">
        <f t="shared" si="25"/>
        <v>10</v>
      </c>
      <c r="B1827">
        <v>25</v>
      </c>
    </row>
    <row r="1828" spans="1:2" x14ac:dyDescent="0.2">
      <c r="A1828">
        <f t="shared" si="25"/>
        <v>10</v>
      </c>
      <c r="B1828">
        <v>26</v>
      </c>
    </row>
    <row r="1829" spans="1:2" x14ac:dyDescent="0.2">
      <c r="A1829">
        <f t="shared" si="25"/>
        <v>10</v>
      </c>
      <c r="B1829">
        <v>27</v>
      </c>
    </row>
    <row r="1830" spans="1:2" x14ac:dyDescent="0.2">
      <c r="A1830">
        <f t="shared" si="25"/>
        <v>10</v>
      </c>
      <c r="B1830">
        <v>28</v>
      </c>
    </row>
    <row r="1831" spans="1:2" x14ac:dyDescent="0.2">
      <c r="A1831">
        <f t="shared" si="25"/>
        <v>10</v>
      </c>
      <c r="B1831">
        <v>29</v>
      </c>
    </row>
    <row r="1832" spans="1:2" x14ac:dyDescent="0.2">
      <c r="A1832">
        <f t="shared" si="25"/>
        <v>10</v>
      </c>
      <c r="B1832">
        <v>30</v>
      </c>
    </row>
    <row r="1833" spans="1:2" x14ac:dyDescent="0.2">
      <c r="A1833">
        <f t="shared" si="25"/>
        <v>10</v>
      </c>
      <c r="B1833">
        <v>31</v>
      </c>
    </row>
    <row r="1834" spans="1:2" x14ac:dyDescent="0.2">
      <c r="A1834">
        <f t="shared" si="25"/>
        <v>10</v>
      </c>
      <c r="B1834">
        <v>32</v>
      </c>
    </row>
    <row r="1835" spans="1:2" x14ac:dyDescent="0.2">
      <c r="A1835">
        <f t="shared" si="25"/>
        <v>10</v>
      </c>
      <c r="B1835">
        <v>33</v>
      </c>
    </row>
    <row r="1836" spans="1:2" x14ac:dyDescent="0.2">
      <c r="A1836">
        <f t="shared" si="25"/>
        <v>10</v>
      </c>
      <c r="B1836">
        <v>34</v>
      </c>
    </row>
    <row r="1837" spans="1:2" x14ac:dyDescent="0.2">
      <c r="A1837">
        <f t="shared" si="25"/>
        <v>10</v>
      </c>
      <c r="B1837">
        <v>35</v>
      </c>
    </row>
    <row r="1838" spans="1:2" x14ac:dyDescent="0.2">
      <c r="A1838">
        <f t="shared" si="25"/>
        <v>10</v>
      </c>
      <c r="B1838">
        <v>36</v>
      </c>
    </row>
    <row r="1839" spans="1:2" x14ac:dyDescent="0.2">
      <c r="A1839">
        <f t="shared" si="25"/>
        <v>10</v>
      </c>
      <c r="B1839">
        <v>37</v>
      </c>
    </row>
    <row r="1840" spans="1:2" x14ac:dyDescent="0.2">
      <c r="A1840">
        <f t="shared" si="25"/>
        <v>10</v>
      </c>
      <c r="B1840">
        <v>38</v>
      </c>
    </row>
    <row r="1841" spans="1:2" x14ac:dyDescent="0.2">
      <c r="A1841">
        <f t="shared" si="25"/>
        <v>10</v>
      </c>
      <c r="B1841">
        <v>39</v>
      </c>
    </row>
    <row r="1842" spans="1:2" x14ac:dyDescent="0.2">
      <c r="A1842">
        <f t="shared" si="25"/>
        <v>10</v>
      </c>
      <c r="B1842">
        <v>40</v>
      </c>
    </row>
    <row r="1843" spans="1:2" x14ac:dyDescent="0.2">
      <c r="A1843">
        <f t="shared" si="25"/>
        <v>10</v>
      </c>
      <c r="B1843">
        <v>41</v>
      </c>
    </row>
    <row r="1844" spans="1:2" x14ac:dyDescent="0.2">
      <c r="A1844">
        <f t="shared" si="25"/>
        <v>10</v>
      </c>
      <c r="B1844">
        <v>42</v>
      </c>
    </row>
    <row r="1845" spans="1:2" x14ac:dyDescent="0.2">
      <c r="A1845">
        <f t="shared" si="25"/>
        <v>10</v>
      </c>
      <c r="B1845">
        <v>43</v>
      </c>
    </row>
    <row r="1846" spans="1:2" x14ac:dyDescent="0.2">
      <c r="A1846">
        <f t="shared" si="25"/>
        <v>10</v>
      </c>
      <c r="B1846">
        <v>44</v>
      </c>
    </row>
    <row r="1847" spans="1:2" x14ac:dyDescent="0.2">
      <c r="A1847">
        <f t="shared" si="25"/>
        <v>10</v>
      </c>
      <c r="B1847">
        <v>45</v>
      </c>
    </row>
    <row r="1848" spans="1:2" x14ac:dyDescent="0.2">
      <c r="A1848">
        <f t="shared" si="25"/>
        <v>10</v>
      </c>
      <c r="B1848">
        <v>46</v>
      </c>
    </row>
    <row r="1849" spans="1:2" x14ac:dyDescent="0.2">
      <c r="A1849">
        <f t="shared" si="25"/>
        <v>10</v>
      </c>
      <c r="B1849">
        <v>47</v>
      </c>
    </row>
    <row r="1850" spans="1:2" x14ac:dyDescent="0.2">
      <c r="A1850">
        <f t="shared" si="25"/>
        <v>10</v>
      </c>
      <c r="B1850">
        <v>48</v>
      </c>
    </row>
    <row r="1851" spans="1:2" x14ac:dyDescent="0.2">
      <c r="A1851">
        <f t="shared" si="25"/>
        <v>10</v>
      </c>
      <c r="B1851">
        <v>49</v>
      </c>
    </row>
    <row r="1852" spans="1:2" x14ac:dyDescent="0.2">
      <c r="A1852">
        <f t="shared" si="25"/>
        <v>10</v>
      </c>
      <c r="B1852">
        <v>50</v>
      </c>
    </row>
    <row r="1853" spans="1:2" x14ac:dyDescent="0.2">
      <c r="A1853">
        <f t="shared" si="25"/>
        <v>10</v>
      </c>
      <c r="B1853">
        <v>51</v>
      </c>
    </row>
    <row r="1854" spans="1:2" x14ac:dyDescent="0.2">
      <c r="A1854">
        <f t="shared" si="25"/>
        <v>10</v>
      </c>
      <c r="B1854">
        <v>52</v>
      </c>
    </row>
    <row r="1855" spans="1:2" x14ac:dyDescent="0.2">
      <c r="A1855">
        <f t="shared" si="25"/>
        <v>10</v>
      </c>
      <c r="B1855">
        <v>53</v>
      </c>
    </row>
    <row r="1856" spans="1:2" x14ac:dyDescent="0.2">
      <c r="A1856">
        <f t="shared" si="25"/>
        <v>10</v>
      </c>
      <c r="B1856">
        <v>54</v>
      </c>
    </row>
    <row r="1857" spans="1:2" x14ac:dyDescent="0.2">
      <c r="A1857">
        <f t="shared" si="25"/>
        <v>10</v>
      </c>
      <c r="B1857">
        <v>55</v>
      </c>
    </row>
    <row r="1858" spans="1:2" x14ac:dyDescent="0.2">
      <c r="A1858">
        <f t="shared" si="25"/>
        <v>10</v>
      </c>
      <c r="B1858">
        <v>56</v>
      </c>
    </row>
    <row r="1859" spans="1:2" x14ac:dyDescent="0.2">
      <c r="A1859">
        <f t="shared" si="25"/>
        <v>10</v>
      </c>
      <c r="B1859">
        <v>57</v>
      </c>
    </row>
    <row r="1860" spans="1:2" x14ac:dyDescent="0.2">
      <c r="A1860">
        <f t="shared" si="25"/>
        <v>10</v>
      </c>
      <c r="B1860">
        <v>58</v>
      </c>
    </row>
    <row r="1861" spans="1:2" x14ac:dyDescent="0.2">
      <c r="A1861">
        <f t="shared" si="25"/>
        <v>10</v>
      </c>
      <c r="B1861">
        <v>59</v>
      </c>
    </row>
    <row r="1862" spans="1:2" x14ac:dyDescent="0.2">
      <c r="A1862">
        <f t="shared" si="25"/>
        <v>10</v>
      </c>
      <c r="B1862">
        <v>60</v>
      </c>
    </row>
    <row r="1863" spans="1:2" x14ac:dyDescent="0.2">
      <c r="A1863">
        <f t="shared" si="25"/>
        <v>10</v>
      </c>
      <c r="B1863">
        <v>61</v>
      </c>
    </row>
    <row r="1864" spans="1:2" x14ac:dyDescent="0.2">
      <c r="A1864">
        <f t="shared" si="25"/>
        <v>10</v>
      </c>
      <c r="B1864">
        <v>62</v>
      </c>
    </row>
    <row r="1865" spans="1:2" x14ac:dyDescent="0.2">
      <c r="A1865">
        <f t="shared" si="25"/>
        <v>10</v>
      </c>
      <c r="B1865">
        <v>63</v>
      </c>
    </row>
    <row r="1866" spans="1:2" x14ac:dyDescent="0.2">
      <c r="A1866">
        <f t="shared" si="25"/>
        <v>10</v>
      </c>
      <c r="B1866">
        <v>64</v>
      </c>
    </row>
    <row r="1867" spans="1:2" x14ac:dyDescent="0.2">
      <c r="A1867">
        <f t="shared" ref="A1867:A1930" si="26">A1667+1</f>
        <v>10</v>
      </c>
      <c r="B1867">
        <v>65</v>
      </c>
    </row>
    <row r="1868" spans="1:2" x14ac:dyDescent="0.2">
      <c r="A1868">
        <f t="shared" si="26"/>
        <v>10</v>
      </c>
      <c r="B1868">
        <v>66</v>
      </c>
    </row>
    <row r="1869" spans="1:2" x14ac:dyDescent="0.2">
      <c r="A1869">
        <f t="shared" si="26"/>
        <v>10</v>
      </c>
      <c r="B1869">
        <v>67</v>
      </c>
    </row>
    <row r="1870" spans="1:2" x14ac:dyDescent="0.2">
      <c r="A1870">
        <f t="shared" si="26"/>
        <v>10</v>
      </c>
      <c r="B1870">
        <v>68</v>
      </c>
    </row>
    <row r="1871" spans="1:2" x14ac:dyDescent="0.2">
      <c r="A1871">
        <f t="shared" si="26"/>
        <v>10</v>
      </c>
      <c r="B1871">
        <v>69</v>
      </c>
    </row>
    <row r="1872" spans="1:2" x14ac:dyDescent="0.2">
      <c r="A1872">
        <f t="shared" si="26"/>
        <v>10</v>
      </c>
      <c r="B1872">
        <v>70</v>
      </c>
    </row>
    <row r="1873" spans="1:2" x14ac:dyDescent="0.2">
      <c r="A1873">
        <f t="shared" si="26"/>
        <v>10</v>
      </c>
      <c r="B1873">
        <v>71</v>
      </c>
    </row>
    <row r="1874" spans="1:2" x14ac:dyDescent="0.2">
      <c r="A1874">
        <f t="shared" si="26"/>
        <v>10</v>
      </c>
      <c r="B1874">
        <v>72</v>
      </c>
    </row>
    <row r="1875" spans="1:2" x14ac:dyDescent="0.2">
      <c r="A1875">
        <f t="shared" si="26"/>
        <v>10</v>
      </c>
      <c r="B1875">
        <v>73</v>
      </c>
    </row>
    <row r="1876" spans="1:2" x14ac:dyDescent="0.2">
      <c r="A1876">
        <f t="shared" si="26"/>
        <v>10</v>
      </c>
      <c r="B1876">
        <v>74</v>
      </c>
    </row>
    <row r="1877" spans="1:2" x14ac:dyDescent="0.2">
      <c r="A1877">
        <f t="shared" si="26"/>
        <v>10</v>
      </c>
      <c r="B1877">
        <v>75</v>
      </c>
    </row>
    <row r="1878" spans="1:2" x14ac:dyDescent="0.2">
      <c r="A1878">
        <f t="shared" si="26"/>
        <v>10</v>
      </c>
      <c r="B1878">
        <v>76</v>
      </c>
    </row>
    <row r="1879" spans="1:2" x14ac:dyDescent="0.2">
      <c r="A1879">
        <f t="shared" si="26"/>
        <v>10</v>
      </c>
      <c r="B1879">
        <v>77</v>
      </c>
    </row>
    <row r="1880" spans="1:2" x14ac:dyDescent="0.2">
      <c r="A1880">
        <f t="shared" si="26"/>
        <v>10</v>
      </c>
      <c r="B1880">
        <v>78</v>
      </c>
    </row>
    <row r="1881" spans="1:2" x14ac:dyDescent="0.2">
      <c r="A1881">
        <f t="shared" si="26"/>
        <v>10</v>
      </c>
      <c r="B1881">
        <v>79</v>
      </c>
    </row>
    <row r="1882" spans="1:2" x14ac:dyDescent="0.2">
      <c r="A1882">
        <f t="shared" si="26"/>
        <v>10</v>
      </c>
      <c r="B1882">
        <v>80</v>
      </c>
    </row>
    <row r="1883" spans="1:2" x14ac:dyDescent="0.2">
      <c r="A1883">
        <f t="shared" si="26"/>
        <v>10</v>
      </c>
      <c r="B1883">
        <v>81</v>
      </c>
    </row>
    <row r="1884" spans="1:2" x14ac:dyDescent="0.2">
      <c r="A1884">
        <f t="shared" si="26"/>
        <v>10</v>
      </c>
      <c r="B1884">
        <v>82</v>
      </c>
    </row>
    <row r="1885" spans="1:2" x14ac:dyDescent="0.2">
      <c r="A1885">
        <f t="shared" si="26"/>
        <v>10</v>
      </c>
      <c r="B1885">
        <v>83</v>
      </c>
    </row>
    <row r="1886" spans="1:2" x14ac:dyDescent="0.2">
      <c r="A1886">
        <f t="shared" si="26"/>
        <v>10</v>
      </c>
      <c r="B1886">
        <v>84</v>
      </c>
    </row>
    <row r="1887" spans="1:2" x14ac:dyDescent="0.2">
      <c r="A1887">
        <f t="shared" si="26"/>
        <v>10</v>
      </c>
      <c r="B1887">
        <v>85</v>
      </c>
    </row>
    <row r="1888" spans="1:2" x14ac:dyDescent="0.2">
      <c r="A1888">
        <f t="shared" si="26"/>
        <v>10</v>
      </c>
      <c r="B1888">
        <v>86</v>
      </c>
    </row>
    <row r="1889" spans="1:2" x14ac:dyDescent="0.2">
      <c r="A1889">
        <f t="shared" si="26"/>
        <v>10</v>
      </c>
      <c r="B1889">
        <v>87</v>
      </c>
    </row>
    <row r="1890" spans="1:2" x14ac:dyDescent="0.2">
      <c r="A1890">
        <f t="shared" si="26"/>
        <v>10</v>
      </c>
      <c r="B1890">
        <v>88</v>
      </c>
    </row>
    <row r="1891" spans="1:2" x14ac:dyDescent="0.2">
      <c r="A1891">
        <f t="shared" si="26"/>
        <v>10</v>
      </c>
      <c r="B1891">
        <v>89</v>
      </c>
    </row>
    <row r="1892" spans="1:2" x14ac:dyDescent="0.2">
      <c r="A1892">
        <f t="shared" si="26"/>
        <v>10</v>
      </c>
      <c r="B1892">
        <v>90</v>
      </c>
    </row>
    <row r="1893" spans="1:2" x14ac:dyDescent="0.2">
      <c r="A1893">
        <f t="shared" si="26"/>
        <v>10</v>
      </c>
      <c r="B1893">
        <v>91</v>
      </c>
    </row>
    <row r="1894" spans="1:2" x14ac:dyDescent="0.2">
      <c r="A1894">
        <f t="shared" si="26"/>
        <v>10</v>
      </c>
      <c r="B1894">
        <v>92</v>
      </c>
    </row>
    <row r="1895" spans="1:2" x14ac:dyDescent="0.2">
      <c r="A1895">
        <f t="shared" si="26"/>
        <v>10</v>
      </c>
      <c r="B1895">
        <v>93</v>
      </c>
    </row>
    <row r="1896" spans="1:2" x14ac:dyDescent="0.2">
      <c r="A1896">
        <f t="shared" si="26"/>
        <v>10</v>
      </c>
      <c r="B1896">
        <v>94</v>
      </c>
    </row>
    <row r="1897" spans="1:2" x14ac:dyDescent="0.2">
      <c r="A1897">
        <f t="shared" si="26"/>
        <v>10</v>
      </c>
      <c r="B1897">
        <v>95</v>
      </c>
    </row>
    <row r="1898" spans="1:2" x14ac:dyDescent="0.2">
      <c r="A1898">
        <f t="shared" si="26"/>
        <v>10</v>
      </c>
      <c r="B1898">
        <v>96</v>
      </c>
    </row>
    <row r="1899" spans="1:2" x14ac:dyDescent="0.2">
      <c r="A1899">
        <f t="shared" si="26"/>
        <v>10</v>
      </c>
      <c r="B1899">
        <v>97</v>
      </c>
    </row>
    <row r="1900" spans="1:2" x14ac:dyDescent="0.2">
      <c r="A1900">
        <f t="shared" si="26"/>
        <v>10</v>
      </c>
      <c r="B1900">
        <v>98</v>
      </c>
    </row>
    <row r="1901" spans="1:2" x14ac:dyDescent="0.2">
      <c r="A1901">
        <f t="shared" si="26"/>
        <v>10</v>
      </c>
      <c r="B1901">
        <v>99</v>
      </c>
    </row>
    <row r="1902" spans="1:2" x14ac:dyDescent="0.2">
      <c r="A1902">
        <f t="shared" si="26"/>
        <v>10</v>
      </c>
      <c r="B1902">
        <v>100</v>
      </c>
    </row>
    <row r="1903" spans="1:2" x14ac:dyDescent="0.2">
      <c r="A1903">
        <f t="shared" si="26"/>
        <v>10</v>
      </c>
      <c r="B1903">
        <v>101</v>
      </c>
    </row>
    <row r="1904" spans="1:2" x14ac:dyDescent="0.2">
      <c r="A1904">
        <f t="shared" si="26"/>
        <v>10</v>
      </c>
      <c r="B1904">
        <v>102</v>
      </c>
    </row>
    <row r="1905" spans="1:2" x14ac:dyDescent="0.2">
      <c r="A1905">
        <f t="shared" si="26"/>
        <v>10</v>
      </c>
      <c r="B1905">
        <v>103</v>
      </c>
    </row>
    <row r="1906" spans="1:2" x14ac:dyDescent="0.2">
      <c r="A1906">
        <f t="shared" si="26"/>
        <v>10</v>
      </c>
      <c r="B1906">
        <v>104</v>
      </c>
    </row>
    <row r="1907" spans="1:2" x14ac:dyDescent="0.2">
      <c r="A1907">
        <f t="shared" si="26"/>
        <v>10</v>
      </c>
      <c r="B1907">
        <v>105</v>
      </c>
    </row>
    <row r="1908" spans="1:2" x14ac:dyDescent="0.2">
      <c r="A1908">
        <f t="shared" si="26"/>
        <v>10</v>
      </c>
      <c r="B1908">
        <v>106</v>
      </c>
    </row>
    <row r="1909" spans="1:2" x14ac:dyDescent="0.2">
      <c r="A1909">
        <f t="shared" si="26"/>
        <v>10</v>
      </c>
      <c r="B1909">
        <v>107</v>
      </c>
    </row>
    <row r="1910" spans="1:2" x14ac:dyDescent="0.2">
      <c r="A1910">
        <f t="shared" si="26"/>
        <v>10</v>
      </c>
      <c r="B1910">
        <v>108</v>
      </c>
    </row>
    <row r="1911" spans="1:2" x14ac:dyDescent="0.2">
      <c r="A1911">
        <f t="shared" si="26"/>
        <v>10</v>
      </c>
      <c r="B1911">
        <v>109</v>
      </c>
    </row>
    <row r="1912" spans="1:2" x14ac:dyDescent="0.2">
      <c r="A1912">
        <f t="shared" si="26"/>
        <v>10</v>
      </c>
      <c r="B1912">
        <v>110</v>
      </c>
    </row>
    <row r="1913" spans="1:2" x14ac:dyDescent="0.2">
      <c r="A1913">
        <f t="shared" si="26"/>
        <v>10</v>
      </c>
      <c r="B1913">
        <v>111</v>
      </c>
    </row>
    <row r="1914" spans="1:2" x14ac:dyDescent="0.2">
      <c r="A1914">
        <f t="shared" si="26"/>
        <v>10</v>
      </c>
      <c r="B1914">
        <v>112</v>
      </c>
    </row>
    <row r="1915" spans="1:2" x14ac:dyDescent="0.2">
      <c r="A1915">
        <f t="shared" si="26"/>
        <v>10</v>
      </c>
      <c r="B1915">
        <v>113</v>
      </c>
    </row>
    <row r="1916" spans="1:2" x14ac:dyDescent="0.2">
      <c r="A1916">
        <f t="shared" si="26"/>
        <v>10</v>
      </c>
      <c r="B1916">
        <v>114</v>
      </c>
    </row>
    <row r="1917" spans="1:2" x14ac:dyDescent="0.2">
      <c r="A1917">
        <f t="shared" si="26"/>
        <v>10</v>
      </c>
      <c r="B1917">
        <v>115</v>
      </c>
    </row>
    <row r="1918" spans="1:2" x14ac:dyDescent="0.2">
      <c r="A1918">
        <f t="shared" si="26"/>
        <v>10</v>
      </c>
      <c r="B1918">
        <v>116</v>
      </c>
    </row>
    <row r="1919" spans="1:2" x14ac:dyDescent="0.2">
      <c r="A1919">
        <f t="shared" si="26"/>
        <v>10</v>
      </c>
      <c r="B1919">
        <v>117</v>
      </c>
    </row>
    <row r="1920" spans="1:2" x14ac:dyDescent="0.2">
      <c r="A1920">
        <f t="shared" si="26"/>
        <v>10</v>
      </c>
      <c r="B1920">
        <v>118</v>
      </c>
    </row>
    <row r="1921" spans="1:2" x14ac:dyDescent="0.2">
      <c r="A1921">
        <f t="shared" si="26"/>
        <v>10</v>
      </c>
      <c r="B1921">
        <v>119</v>
      </c>
    </row>
    <row r="1922" spans="1:2" x14ac:dyDescent="0.2">
      <c r="A1922">
        <f t="shared" si="26"/>
        <v>10</v>
      </c>
      <c r="B1922">
        <v>120</v>
      </c>
    </row>
    <row r="1923" spans="1:2" x14ac:dyDescent="0.2">
      <c r="A1923">
        <f t="shared" si="26"/>
        <v>10</v>
      </c>
      <c r="B1923">
        <v>121</v>
      </c>
    </row>
    <row r="1924" spans="1:2" x14ac:dyDescent="0.2">
      <c r="A1924">
        <f t="shared" si="26"/>
        <v>10</v>
      </c>
      <c r="B1924">
        <v>122</v>
      </c>
    </row>
    <row r="1925" spans="1:2" x14ac:dyDescent="0.2">
      <c r="A1925">
        <f t="shared" si="26"/>
        <v>10</v>
      </c>
      <c r="B1925">
        <v>123</v>
      </c>
    </row>
    <row r="1926" spans="1:2" x14ac:dyDescent="0.2">
      <c r="A1926">
        <f t="shared" si="26"/>
        <v>10</v>
      </c>
      <c r="B1926">
        <v>124</v>
      </c>
    </row>
    <row r="1927" spans="1:2" x14ac:dyDescent="0.2">
      <c r="A1927">
        <f t="shared" si="26"/>
        <v>10</v>
      </c>
      <c r="B1927">
        <v>125</v>
      </c>
    </row>
    <row r="1928" spans="1:2" x14ac:dyDescent="0.2">
      <c r="A1928">
        <f t="shared" si="26"/>
        <v>10</v>
      </c>
      <c r="B1928">
        <v>126</v>
      </c>
    </row>
    <row r="1929" spans="1:2" x14ac:dyDescent="0.2">
      <c r="A1929">
        <f t="shared" si="26"/>
        <v>10</v>
      </c>
      <c r="B1929">
        <v>127</v>
      </c>
    </row>
    <row r="1930" spans="1:2" x14ac:dyDescent="0.2">
      <c r="A1930">
        <f t="shared" si="26"/>
        <v>10</v>
      </c>
      <c r="B1930">
        <v>128</v>
      </c>
    </row>
    <row r="1931" spans="1:2" x14ac:dyDescent="0.2">
      <c r="A1931">
        <f t="shared" ref="A1931:A1994" si="27">A1731+1</f>
        <v>10</v>
      </c>
      <c r="B1931">
        <v>129</v>
      </c>
    </row>
    <row r="1932" spans="1:2" x14ac:dyDescent="0.2">
      <c r="A1932">
        <f t="shared" si="27"/>
        <v>10</v>
      </c>
      <c r="B1932">
        <v>130</v>
      </c>
    </row>
    <row r="1933" spans="1:2" x14ac:dyDescent="0.2">
      <c r="A1933">
        <f t="shared" si="27"/>
        <v>10</v>
      </c>
      <c r="B1933">
        <v>131</v>
      </c>
    </row>
    <row r="1934" spans="1:2" x14ac:dyDescent="0.2">
      <c r="A1934">
        <f t="shared" si="27"/>
        <v>10</v>
      </c>
      <c r="B1934">
        <v>132</v>
      </c>
    </row>
    <row r="1935" spans="1:2" x14ac:dyDescent="0.2">
      <c r="A1935">
        <f t="shared" si="27"/>
        <v>10</v>
      </c>
      <c r="B1935">
        <v>133</v>
      </c>
    </row>
    <row r="1936" spans="1:2" x14ac:dyDescent="0.2">
      <c r="A1936">
        <f t="shared" si="27"/>
        <v>10</v>
      </c>
      <c r="B1936">
        <v>134</v>
      </c>
    </row>
    <row r="1937" spans="1:2" x14ac:dyDescent="0.2">
      <c r="A1937">
        <f t="shared" si="27"/>
        <v>10</v>
      </c>
      <c r="B1937">
        <v>135</v>
      </c>
    </row>
    <row r="1938" spans="1:2" x14ac:dyDescent="0.2">
      <c r="A1938">
        <f t="shared" si="27"/>
        <v>10</v>
      </c>
      <c r="B1938">
        <v>136</v>
      </c>
    </row>
    <row r="1939" spans="1:2" x14ac:dyDescent="0.2">
      <c r="A1939">
        <f t="shared" si="27"/>
        <v>10</v>
      </c>
      <c r="B1939">
        <v>137</v>
      </c>
    </row>
    <row r="1940" spans="1:2" x14ac:dyDescent="0.2">
      <c r="A1940">
        <f t="shared" si="27"/>
        <v>10</v>
      </c>
      <c r="B1940">
        <v>138</v>
      </c>
    </row>
    <row r="1941" spans="1:2" x14ac:dyDescent="0.2">
      <c r="A1941">
        <f t="shared" si="27"/>
        <v>10</v>
      </c>
      <c r="B1941">
        <v>139</v>
      </c>
    </row>
    <row r="1942" spans="1:2" x14ac:dyDescent="0.2">
      <c r="A1942">
        <f t="shared" si="27"/>
        <v>10</v>
      </c>
      <c r="B1942">
        <v>140</v>
      </c>
    </row>
    <row r="1943" spans="1:2" x14ac:dyDescent="0.2">
      <c r="A1943">
        <f t="shared" si="27"/>
        <v>10</v>
      </c>
      <c r="B1943">
        <v>141</v>
      </c>
    </row>
    <row r="1944" spans="1:2" x14ac:dyDescent="0.2">
      <c r="A1944">
        <f t="shared" si="27"/>
        <v>10</v>
      </c>
      <c r="B1944">
        <v>142</v>
      </c>
    </row>
    <row r="1945" spans="1:2" x14ac:dyDescent="0.2">
      <c r="A1945">
        <f t="shared" si="27"/>
        <v>10</v>
      </c>
      <c r="B1945">
        <v>143</v>
      </c>
    </row>
    <row r="1946" spans="1:2" x14ac:dyDescent="0.2">
      <c r="A1946">
        <f t="shared" si="27"/>
        <v>10</v>
      </c>
      <c r="B1946">
        <v>144</v>
      </c>
    </row>
    <row r="1947" spans="1:2" x14ac:dyDescent="0.2">
      <c r="A1947">
        <f t="shared" si="27"/>
        <v>10</v>
      </c>
      <c r="B1947">
        <v>145</v>
      </c>
    </row>
    <row r="1948" spans="1:2" x14ac:dyDescent="0.2">
      <c r="A1948">
        <f t="shared" si="27"/>
        <v>10</v>
      </c>
      <c r="B1948">
        <v>146</v>
      </c>
    </row>
    <row r="1949" spans="1:2" x14ac:dyDescent="0.2">
      <c r="A1949">
        <f t="shared" si="27"/>
        <v>10</v>
      </c>
      <c r="B1949">
        <v>147</v>
      </c>
    </row>
    <row r="1950" spans="1:2" x14ac:dyDescent="0.2">
      <c r="A1950">
        <f t="shared" si="27"/>
        <v>10</v>
      </c>
      <c r="B1950">
        <v>148</v>
      </c>
    </row>
    <row r="1951" spans="1:2" x14ac:dyDescent="0.2">
      <c r="A1951">
        <f t="shared" si="27"/>
        <v>10</v>
      </c>
      <c r="B1951">
        <v>149</v>
      </c>
    </row>
    <row r="1952" spans="1:2" x14ac:dyDescent="0.2">
      <c r="A1952">
        <f t="shared" si="27"/>
        <v>10</v>
      </c>
      <c r="B1952">
        <v>150</v>
      </c>
    </row>
    <row r="1953" spans="1:2" x14ac:dyDescent="0.2">
      <c r="A1953">
        <f t="shared" si="27"/>
        <v>10</v>
      </c>
      <c r="B1953">
        <v>151</v>
      </c>
    </row>
    <row r="1954" spans="1:2" x14ac:dyDescent="0.2">
      <c r="A1954">
        <f t="shared" si="27"/>
        <v>10</v>
      </c>
      <c r="B1954">
        <v>152</v>
      </c>
    </row>
    <row r="1955" spans="1:2" x14ac:dyDescent="0.2">
      <c r="A1955">
        <f t="shared" si="27"/>
        <v>10</v>
      </c>
      <c r="B1955">
        <v>153</v>
      </c>
    </row>
    <row r="1956" spans="1:2" x14ac:dyDescent="0.2">
      <c r="A1956">
        <f t="shared" si="27"/>
        <v>10</v>
      </c>
      <c r="B1956">
        <v>154</v>
      </c>
    </row>
    <row r="1957" spans="1:2" x14ac:dyDescent="0.2">
      <c r="A1957">
        <f t="shared" si="27"/>
        <v>10</v>
      </c>
      <c r="B1957">
        <v>155</v>
      </c>
    </row>
    <row r="1958" spans="1:2" x14ac:dyDescent="0.2">
      <c r="A1958">
        <f t="shared" si="27"/>
        <v>10</v>
      </c>
      <c r="B1958">
        <v>156</v>
      </c>
    </row>
    <row r="1959" spans="1:2" x14ac:dyDescent="0.2">
      <c r="A1959">
        <f t="shared" si="27"/>
        <v>10</v>
      </c>
      <c r="B1959">
        <v>157</v>
      </c>
    </row>
    <row r="1960" spans="1:2" x14ac:dyDescent="0.2">
      <c r="A1960">
        <f t="shared" si="27"/>
        <v>10</v>
      </c>
      <c r="B1960">
        <v>158</v>
      </c>
    </row>
    <row r="1961" spans="1:2" x14ac:dyDescent="0.2">
      <c r="A1961">
        <f t="shared" si="27"/>
        <v>10</v>
      </c>
      <c r="B1961">
        <v>159</v>
      </c>
    </row>
    <row r="1962" spans="1:2" x14ac:dyDescent="0.2">
      <c r="A1962">
        <f t="shared" si="27"/>
        <v>10</v>
      </c>
      <c r="B1962">
        <v>160</v>
      </c>
    </row>
    <row r="1963" spans="1:2" x14ac:dyDescent="0.2">
      <c r="A1963">
        <f t="shared" si="27"/>
        <v>10</v>
      </c>
      <c r="B1963">
        <v>161</v>
      </c>
    </row>
    <row r="1964" spans="1:2" x14ac:dyDescent="0.2">
      <c r="A1964">
        <f t="shared" si="27"/>
        <v>10</v>
      </c>
      <c r="B1964">
        <v>162</v>
      </c>
    </row>
    <row r="1965" spans="1:2" x14ac:dyDescent="0.2">
      <c r="A1965">
        <f t="shared" si="27"/>
        <v>10</v>
      </c>
      <c r="B1965">
        <v>163</v>
      </c>
    </row>
    <row r="1966" spans="1:2" x14ac:dyDescent="0.2">
      <c r="A1966">
        <f t="shared" si="27"/>
        <v>10</v>
      </c>
      <c r="B1966">
        <v>164</v>
      </c>
    </row>
    <row r="1967" spans="1:2" x14ac:dyDescent="0.2">
      <c r="A1967">
        <f t="shared" si="27"/>
        <v>10</v>
      </c>
      <c r="B1967">
        <v>165</v>
      </c>
    </row>
    <row r="1968" spans="1:2" x14ac:dyDescent="0.2">
      <c r="A1968">
        <f t="shared" si="27"/>
        <v>10</v>
      </c>
      <c r="B1968">
        <v>166</v>
      </c>
    </row>
    <row r="1969" spans="1:2" x14ac:dyDescent="0.2">
      <c r="A1969">
        <f t="shared" si="27"/>
        <v>10</v>
      </c>
      <c r="B1969">
        <v>167</v>
      </c>
    </row>
    <row r="1970" spans="1:2" x14ac:dyDescent="0.2">
      <c r="A1970">
        <f t="shared" si="27"/>
        <v>10</v>
      </c>
      <c r="B1970">
        <v>168</v>
      </c>
    </row>
    <row r="1971" spans="1:2" x14ac:dyDescent="0.2">
      <c r="A1971">
        <f t="shared" si="27"/>
        <v>10</v>
      </c>
      <c r="B1971">
        <v>169</v>
      </c>
    </row>
    <row r="1972" spans="1:2" x14ac:dyDescent="0.2">
      <c r="A1972">
        <f t="shared" si="27"/>
        <v>10</v>
      </c>
      <c r="B1972">
        <v>170</v>
      </c>
    </row>
    <row r="1973" spans="1:2" x14ac:dyDescent="0.2">
      <c r="A1973">
        <f t="shared" si="27"/>
        <v>10</v>
      </c>
      <c r="B1973">
        <v>171</v>
      </c>
    </row>
    <row r="1974" spans="1:2" x14ac:dyDescent="0.2">
      <c r="A1974">
        <f t="shared" si="27"/>
        <v>10</v>
      </c>
      <c r="B1974">
        <v>172</v>
      </c>
    </row>
    <row r="1975" spans="1:2" x14ac:dyDescent="0.2">
      <c r="A1975">
        <f t="shared" si="27"/>
        <v>10</v>
      </c>
      <c r="B1975">
        <v>173</v>
      </c>
    </row>
    <row r="1976" spans="1:2" x14ac:dyDescent="0.2">
      <c r="A1976">
        <f t="shared" si="27"/>
        <v>10</v>
      </c>
      <c r="B1976">
        <v>174</v>
      </c>
    </row>
    <row r="1977" spans="1:2" x14ac:dyDescent="0.2">
      <c r="A1977">
        <f t="shared" si="27"/>
        <v>10</v>
      </c>
      <c r="B1977">
        <v>175</v>
      </c>
    </row>
    <row r="1978" spans="1:2" x14ac:dyDescent="0.2">
      <c r="A1978">
        <f t="shared" si="27"/>
        <v>10</v>
      </c>
      <c r="B1978">
        <v>176</v>
      </c>
    </row>
    <row r="1979" spans="1:2" x14ac:dyDescent="0.2">
      <c r="A1979">
        <f t="shared" si="27"/>
        <v>10</v>
      </c>
      <c r="B1979">
        <v>177</v>
      </c>
    </row>
    <row r="1980" spans="1:2" x14ac:dyDescent="0.2">
      <c r="A1980">
        <f t="shared" si="27"/>
        <v>10</v>
      </c>
      <c r="B1980">
        <v>178</v>
      </c>
    </row>
    <row r="1981" spans="1:2" x14ac:dyDescent="0.2">
      <c r="A1981">
        <f t="shared" si="27"/>
        <v>10</v>
      </c>
      <c r="B1981">
        <v>179</v>
      </c>
    </row>
    <row r="1982" spans="1:2" x14ac:dyDescent="0.2">
      <c r="A1982">
        <f t="shared" si="27"/>
        <v>10</v>
      </c>
      <c r="B1982">
        <v>180</v>
      </c>
    </row>
    <row r="1983" spans="1:2" x14ac:dyDescent="0.2">
      <c r="A1983">
        <f t="shared" si="27"/>
        <v>10</v>
      </c>
      <c r="B1983">
        <v>181</v>
      </c>
    </row>
    <row r="1984" spans="1:2" x14ac:dyDescent="0.2">
      <c r="A1984">
        <f t="shared" si="27"/>
        <v>10</v>
      </c>
      <c r="B1984">
        <v>182</v>
      </c>
    </row>
    <row r="1985" spans="1:2" x14ac:dyDescent="0.2">
      <c r="A1985">
        <f t="shared" si="27"/>
        <v>10</v>
      </c>
      <c r="B1985">
        <v>183</v>
      </c>
    </row>
    <row r="1986" spans="1:2" x14ac:dyDescent="0.2">
      <c r="A1986">
        <f t="shared" si="27"/>
        <v>10</v>
      </c>
      <c r="B1986">
        <v>184</v>
      </c>
    </row>
    <row r="1987" spans="1:2" x14ac:dyDescent="0.2">
      <c r="A1987">
        <f t="shared" si="27"/>
        <v>10</v>
      </c>
      <c r="B1987">
        <v>185</v>
      </c>
    </row>
    <row r="1988" spans="1:2" x14ac:dyDescent="0.2">
      <c r="A1988">
        <f t="shared" si="27"/>
        <v>10</v>
      </c>
      <c r="B1988">
        <v>186</v>
      </c>
    </row>
    <row r="1989" spans="1:2" x14ac:dyDescent="0.2">
      <c r="A1989">
        <f t="shared" si="27"/>
        <v>10</v>
      </c>
      <c r="B1989">
        <v>187</v>
      </c>
    </row>
    <row r="1990" spans="1:2" x14ac:dyDescent="0.2">
      <c r="A1990">
        <f t="shared" si="27"/>
        <v>10</v>
      </c>
      <c r="B1990">
        <v>188</v>
      </c>
    </row>
    <row r="1991" spans="1:2" x14ac:dyDescent="0.2">
      <c r="A1991">
        <f t="shared" si="27"/>
        <v>10</v>
      </c>
      <c r="B1991">
        <v>189</v>
      </c>
    </row>
    <row r="1992" spans="1:2" x14ac:dyDescent="0.2">
      <c r="A1992">
        <f t="shared" si="27"/>
        <v>10</v>
      </c>
      <c r="B1992">
        <v>190</v>
      </c>
    </row>
    <row r="1993" spans="1:2" x14ac:dyDescent="0.2">
      <c r="A1993">
        <f t="shared" si="27"/>
        <v>10</v>
      </c>
      <c r="B1993">
        <v>191</v>
      </c>
    </row>
    <row r="1994" spans="1:2" x14ac:dyDescent="0.2">
      <c r="A1994">
        <f t="shared" si="27"/>
        <v>10</v>
      </c>
      <c r="B1994">
        <v>192</v>
      </c>
    </row>
    <row r="1995" spans="1:2" x14ac:dyDescent="0.2">
      <c r="A1995">
        <f t="shared" ref="A1995:A2058" si="28">A1795+1</f>
        <v>10</v>
      </c>
      <c r="B1995">
        <v>193</v>
      </c>
    </row>
    <row r="1996" spans="1:2" x14ac:dyDescent="0.2">
      <c r="A1996">
        <f t="shared" si="28"/>
        <v>10</v>
      </c>
      <c r="B1996">
        <v>194</v>
      </c>
    </row>
    <row r="1997" spans="1:2" x14ac:dyDescent="0.2">
      <c r="A1997">
        <f t="shared" si="28"/>
        <v>10</v>
      </c>
      <c r="B1997">
        <v>195</v>
      </c>
    </row>
    <row r="1998" spans="1:2" x14ac:dyDescent="0.2">
      <c r="A1998">
        <f t="shared" si="28"/>
        <v>10</v>
      </c>
      <c r="B1998">
        <v>196</v>
      </c>
    </row>
    <row r="1999" spans="1:2" x14ac:dyDescent="0.2">
      <c r="A1999">
        <f t="shared" si="28"/>
        <v>10</v>
      </c>
      <c r="B1999">
        <v>197</v>
      </c>
    </row>
    <row r="2000" spans="1:2" x14ac:dyDescent="0.2">
      <c r="A2000">
        <f t="shared" si="28"/>
        <v>10</v>
      </c>
      <c r="B2000">
        <v>198</v>
      </c>
    </row>
    <row r="2001" spans="1:2" x14ac:dyDescent="0.2">
      <c r="A2001">
        <f t="shared" si="28"/>
        <v>10</v>
      </c>
      <c r="B2001">
        <v>199</v>
      </c>
    </row>
    <row r="2002" spans="1:2" x14ac:dyDescent="0.2">
      <c r="A2002">
        <f t="shared" si="28"/>
        <v>10</v>
      </c>
      <c r="B2002">
        <v>200</v>
      </c>
    </row>
    <row r="2003" spans="1:2" x14ac:dyDescent="0.2">
      <c r="A2003">
        <f t="shared" si="28"/>
        <v>11</v>
      </c>
      <c r="B2003">
        <v>1</v>
      </c>
    </row>
    <row r="2004" spans="1:2" x14ac:dyDescent="0.2">
      <c r="A2004">
        <f t="shared" si="28"/>
        <v>11</v>
      </c>
      <c r="B2004">
        <v>2</v>
      </c>
    </row>
    <row r="2005" spans="1:2" x14ac:dyDescent="0.2">
      <c r="A2005">
        <f t="shared" si="28"/>
        <v>11</v>
      </c>
      <c r="B2005">
        <v>3</v>
      </c>
    </row>
    <row r="2006" spans="1:2" x14ac:dyDescent="0.2">
      <c r="A2006">
        <f t="shared" si="28"/>
        <v>11</v>
      </c>
      <c r="B2006">
        <v>4</v>
      </c>
    </row>
    <row r="2007" spans="1:2" x14ac:dyDescent="0.2">
      <c r="A2007">
        <f t="shared" si="28"/>
        <v>11</v>
      </c>
      <c r="B2007">
        <v>5</v>
      </c>
    </row>
    <row r="2008" spans="1:2" x14ac:dyDescent="0.2">
      <c r="A2008">
        <f t="shared" si="28"/>
        <v>11</v>
      </c>
      <c r="B2008">
        <v>6</v>
      </c>
    </row>
    <row r="2009" spans="1:2" x14ac:dyDescent="0.2">
      <c r="A2009">
        <f t="shared" si="28"/>
        <v>11</v>
      </c>
      <c r="B2009">
        <v>7</v>
      </c>
    </row>
    <row r="2010" spans="1:2" x14ac:dyDescent="0.2">
      <c r="A2010">
        <f t="shared" si="28"/>
        <v>11</v>
      </c>
      <c r="B2010">
        <v>8</v>
      </c>
    </row>
    <row r="2011" spans="1:2" x14ac:dyDescent="0.2">
      <c r="A2011">
        <f t="shared" si="28"/>
        <v>11</v>
      </c>
      <c r="B2011">
        <v>9</v>
      </c>
    </row>
    <row r="2012" spans="1:2" x14ac:dyDescent="0.2">
      <c r="A2012">
        <f t="shared" si="28"/>
        <v>11</v>
      </c>
      <c r="B2012">
        <v>10</v>
      </c>
    </row>
    <row r="2013" spans="1:2" x14ac:dyDescent="0.2">
      <c r="A2013">
        <f t="shared" si="28"/>
        <v>11</v>
      </c>
      <c r="B2013">
        <v>11</v>
      </c>
    </row>
    <row r="2014" spans="1:2" x14ac:dyDescent="0.2">
      <c r="A2014">
        <f t="shared" si="28"/>
        <v>11</v>
      </c>
      <c r="B2014">
        <v>12</v>
      </c>
    </row>
    <row r="2015" spans="1:2" x14ac:dyDescent="0.2">
      <c r="A2015">
        <f t="shared" si="28"/>
        <v>11</v>
      </c>
      <c r="B2015">
        <v>13</v>
      </c>
    </row>
    <row r="2016" spans="1:2" x14ac:dyDescent="0.2">
      <c r="A2016">
        <f t="shared" si="28"/>
        <v>11</v>
      </c>
      <c r="B2016">
        <v>14</v>
      </c>
    </row>
    <row r="2017" spans="1:2" x14ac:dyDescent="0.2">
      <c r="A2017">
        <f t="shared" si="28"/>
        <v>11</v>
      </c>
      <c r="B2017">
        <v>15</v>
      </c>
    </row>
    <row r="2018" spans="1:2" x14ac:dyDescent="0.2">
      <c r="A2018">
        <f t="shared" si="28"/>
        <v>11</v>
      </c>
      <c r="B2018">
        <v>16</v>
      </c>
    </row>
    <row r="2019" spans="1:2" x14ac:dyDescent="0.2">
      <c r="A2019">
        <f t="shared" si="28"/>
        <v>11</v>
      </c>
      <c r="B2019">
        <v>17</v>
      </c>
    </row>
    <row r="2020" spans="1:2" x14ac:dyDescent="0.2">
      <c r="A2020">
        <f t="shared" si="28"/>
        <v>11</v>
      </c>
      <c r="B2020">
        <v>18</v>
      </c>
    </row>
    <row r="2021" spans="1:2" x14ac:dyDescent="0.2">
      <c r="A2021">
        <f t="shared" si="28"/>
        <v>11</v>
      </c>
      <c r="B2021">
        <v>19</v>
      </c>
    </row>
    <row r="2022" spans="1:2" x14ac:dyDescent="0.2">
      <c r="A2022">
        <f t="shared" si="28"/>
        <v>11</v>
      </c>
      <c r="B2022">
        <v>20</v>
      </c>
    </row>
    <row r="2023" spans="1:2" x14ac:dyDescent="0.2">
      <c r="A2023">
        <f t="shared" si="28"/>
        <v>11</v>
      </c>
      <c r="B2023">
        <v>21</v>
      </c>
    </row>
    <row r="2024" spans="1:2" x14ac:dyDescent="0.2">
      <c r="A2024">
        <f t="shared" si="28"/>
        <v>11</v>
      </c>
      <c r="B2024">
        <v>22</v>
      </c>
    </row>
    <row r="2025" spans="1:2" x14ac:dyDescent="0.2">
      <c r="A2025">
        <f t="shared" si="28"/>
        <v>11</v>
      </c>
      <c r="B2025">
        <v>23</v>
      </c>
    </row>
    <row r="2026" spans="1:2" x14ac:dyDescent="0.2">
      <c r="A2026">
        <f t="shared" si="28"/>
        <v>11</v>
      </c>
      <c r="B2026">
        <v>24</v>
      </c>
    </row>
    <row r="2027" spans="1:2" x14ac:dyDescent="0.2">
      <c r="A2027">
        <f t="shared" si="28"/>
        <v>11</v>
      </c>
      <c r="B2027">
        <v>25</v>
      </c>
    </row>
    <row r="2028" spans="1:2" x14ac:dyDescent="0.2">
      <c r="A2028">
        <f t="shared" si="28"/>
        <v>11</v>
      </c>
      <c r="B2028">
        <v>26</v>
      </c>
    </row>
    <row r="2029" spans="1:2" x14ac:dyDescent="0.2">
      <c r="A2029">
        <f t="shared" si="28"/>
        <v>11</v>
      </c>
      <c r="B2029">
        <v>27</v>
      </c>
    </row>
    <row r="2030" spans="1:2" x14ac:dyDescent="0.2">
      <c r="A2030">
        <f t="shared" si="28"/>
        <v>11</v>
      </c>
      <c r="B2030">
        <v>28</v>
      </c>
    </row>
    <row r="2031" spans="1:2" x14ac:dyDescent="0.2">
      <c r="A2031">
        <f t="shared" si="28"/>
        <v>11</v>
      </c>
      <c r="B2031">
        <v>29</v>
      </c>
    </row>
    <row r="2032" spans="1:2" x14ac:dyDescent="0.2">
      <c r="A2032">
        <f t="shared" si="28"/>
        <v>11</v>
      </c>
      <c r="B2032">
        <v>30</v>
      </c>
    </row>
    <row r="2033" spans="1:2" x14ac:dyDescent="0.2">
      <c r="A2033">
        <f t="shared" si="28"/>
        <v>11</v>
      </c>
      <c r="B2033">
        <v>31</v>
      </c>
    </row>
    <row r="2034" spans="1:2" x14ac:dyDescent="0.2">
      <c r="A2034">
        <f t="shared" si="28"/>
        <v>11</v>
      </c>
      <c r="B2034">
        <v>32</v>
      </c>
    </row>
    <row r="2035" spans="1:2" x14ac:dyDescent="0.2">
      <c r="A2035">
        <f t="shared" si="28"/>
        <v>11</v>
      </c>
      <c r="B2035">
        <v>33</v>
      </c>
    </row>
    <row r="2036" spans="1:2" x14ac:dyDescent="0.2">
      <c r="A2036">
        <f t="shared" si="28"/>
        <v>11</v>
      </c>
      <c r="B2036">
        <v>34</v>
      </c>
    </row>
    <row r="2037" spans="1:2" x14ac:dyDescent="0.2">
      <c r="A2037">
        <f t="shared" si="28"/>
        <v>11</v>
      </c>
      <c r="B2037">
        <v>35</v>
      </c>
    </row>
    <row r="2038" spans="1:2" x14ac:dyDescent="0.2">
      <c r="A2038">
        <f t="shared" si="28"/>
        <v>11</v>
      </c>
      <c r="B2038">
        <v>36</v>
      </c>
    </row>
    <row r="2039" spans="1:2" x14ac:dyDescent="0.2">
      <c r="A2039">
        <f t="shared" si="28"/>
        <v>11</v>
      </c>
      <c r="B2039">
        <v>37</v>
      </c>
    </row>
    <row r="2040" spans="1:2" x14ac:dyDescent="0.2">
      <c r="A2040">
        <f t="shared" si="28"/>
        <v>11</v>
      </c>
      <c r="B2040">
        <v>38</v>
      </c>
    </row>
    <row r="2041" spans="1:2" x14ac:dyDescent="0.2">
      <c r="A2041">
        <f t="shared" si="28"/>
        <v>11</v>
      </c>
      <c r="B2041">
        <v>39</v>
      </c>
    </row>
    <row r="2042" spans="1:2" x14ac:dyDescent="0.2">
      <c r="A2042">
        <f t="shared" si="28"/>
        <v>11</v>
      </c>
      <c r="B2042">
        <v>40</v>
      </c>
    </row>
    <row r="2043" spans="1:2" x14ac:dyDescent="0.2">
      <c r="A2043">
        <f t="shared" si="28"/>
        <v>11</v>
      </c>
      <c r="B2043">
        <v>41</v>
      </c>
    </row>
    <row r="2044" spans="1:2" x14ac:dyDescent="0.2">
      <c r="A2044">
        <f t="shared" si="28"/>
        <v>11</v>
      </c>
      <c r="B2044">
        <v>42</v>
      </c>
    </row>
    <row r="2045" spans="1:2" x14ac:dyDescent="0.2">
      <c r="A2045">
        <f t="shared" si="28"/>
        <v>11</v>
      </c>
      <c r="B2045">
        <v>43</v>
      </c>
    </row>
    <row r="2046" spans="1:2" x14ac:dyDescent="0.2">
      <c r="A2046">
        <f t="shared" si="28"/>
        <v>11</v>
      </c>
      <c r="B2046">
        <v>44</v>
      </c>
    </row>
    <row r="2047" spans="1:2" x14ac:dyDescent="0.2">
      <c r="A2047">
        <f t="shared" si="28"/>
        <v>11</v>
      </c>
      <c r="B2047">
        <v>45</v>
      </c>
    </row>
    <row r="2048" spans="1:2" x14ac:dyDescent="0.2">
      <c r="A2048">
        <f t="shared" si="28"/>
        <v>11</v>
      </c>
      <c r="B2048">
        <v>46</v>
      </c>
    </row>
    <row r="2049" spans="1:2" x14ac:dyDescent="0.2">
      <c r="A2049">
        <f t="shared" si="28"/>
        <v>11</v>
      </c>
      <c r="B2049">
        <v>47</v>
      </c>
    </row>
    <row r="2050" spans="1:2" x14ac:dyDescent="0.2">
      <c r="A2050">
        <f t="shared" si="28"/>
        <v>11</v>
      </c>
      <c r="B2050">
        <v>48</v>
      </c>
    </row>
    <row r="2051" spans="1:2" x14ac:dyDescent="0.2">
      <c r="A2051">
        <f t="shared" si="28"/>
        <v>11</v>
      </c>
      <c r="B2051">
        <v>49</v>
      </c>
    </row>
    <row r="2052" spans="1:2" x14ac:dyDescent="0.2">
      <c r="A2052">
        <f t="shared" si="28"/>
        <v>11</v>
      </c>
      <c r="B2052">
        <v>50</v>
      </c>
    </row>
    <row r="2053" spans="1:2" x14ac:dyDescent="0.2">
      <c r="A2053">
        <f t="shared" si="28"/>
        <v>11</v>
      </c>
      <c r="B2053">
        <v>51</v>
      </c>
    </row>
    <row r="2054" spans="1:2" x14ac:dyDescent="0.2">
      <c r="A2054">
        <f t="shared" si="28"/>
        <v>11</v>
      </c>
      <c r="B2054">
        <v>52</v>
      </c>
    </row>
    <row r="2055" spans="1:2" x14ac:dyDescent="0.2">
      <c r="A2055">
        <f t="shared" si="28"/>
        <v>11</v>
      </c>
      <c r="B2055">
        <v>53</v>
      </c>
    </row>
    <row r="2056" spans="1:2" x14ac:dyDescent="0.2">
      <c r="A2056">
        <f t="shared" si="28"/>
        <v>11</v>
      </c>
      <c r="B2056">
        <v>54</v>
      </c>
    </row>
    <row r="2057" spans="1:2" x14ac:dyDescent="0.2">
      <c r="A2057">
        <f t="shared" si="28"/>
        <v>11</v>
      </c>
      <c r="B2057">
        <v>55</v>
      </c>
    </row>
    <row r="2058" spans="1:2" x14ac:dyDescent="0.2">
      <c r="A2058">
        <f t="shared" si="28"/>
        <v>11</v>
      </c>
      <c r="B2058">
        <v>56</v>
      </c>
    </row>
    <row r="2059" spans="1:2" x14ac:dyDescent="0.2">
      <c r="A2059">
        <f t="shared" ref="A2059:A2122" si="29">A1859+1</f>
        <v>11</v>
      </c>
      <c r="B2059">
        <v>57</v>
      </c>
    </row>
    <row r="2060" spans="1:2" x14ac:dyDescent="0.2">
      <c r="A2060">
        <f t="shared" si="29"/>
        <v>11</v>
      </c>
      <c r="B2060">
        <v>58</v>
      </c>
    </row>
    <row r="2061" spans="1:2" x14ac:dyDescent="0.2">
      <c r="A2061">
        <f t="shared" si="29"/>
        <v>11</v>
      </c>
      <c r="B2061">
        <v>59</v>
      </c>
    </row>
    <row r="2062" spans="1:2" x14ac:dyDescent="0.2">
      <c r="A2062">
        <f t="shared" si="29"/>
        <v>11</v>
      </c>
      <c r="B2062">
        <v>60</v>
      </c>
    </row>
    <row r="2063" spans="1:2" x14ac:dyDescent="0.2">
      <c r="A2063">
        <f t="shared" si="29"/>
        <v>11</v>
      </c>
      <c r="B2063">
        <v>61</v>
      </c>
    </row>
    <row r="2064" spans="1:2" x14ac:dyDescent="0.2">
      <c r="A2064">
        <f t="shared" si="29"/>
        <v>11</v>
      </c>
      <c r="B2064">
        <v>62</v>
      </c>
    </row>
    <row r="2065" spans="1:2" x14ac:dyDescent="0.2">
      <c r="A2065">
        <f t="shared" si="29"/>
        <v>11</v>
      </c>
      <c r="B2065">
        <v>63</v>
      </c>
    </row>
    <row r="2066" spans="1:2" x14ac:dyDescent="0.2">
      <c r="A2066">
        <f t="shared" si="29"/>
        <v>11</v>
      </c>
      <c r="B2066">
        <v>64</v>
      </c>
    </row>
    <row r="2067" spans="1:2" x14ac:dyDescent="0.2">
      <c r="A2067">
        <f t="shared" si="29"/>
        <v>11</v>
      </c>
      <c r="B2067">
        <v>65</v>
      </c>
    </row>
    <row r="2068" spans="1:2" x14ac:dyDescent="0.2">
      <c r="A2068">
        <f t="shared" si="29"/>
        <v>11</v>
      </c>
      <c r="B2068">
        <v>66</v>
      </c>
    </row>
    <row r="2069" spans="1:2" x14ac:dyDescent="0.2">
      <c r="A2069">
        <f t="shared" si="29"/>
        <v>11</v>
      </c>
      <c r="B2069">
        <v>67</v>
      </c>
    </row>
    <row r="2070" spans="1:2" x14ac:dyDescent="0.2">
      <c r="A2070">
        <f t="shared" si="29"/>
        <v>11</v>
      </c>
      <c r="B2070">
        <v>68</v>
      </c>
    </row>
    <row r="2071" spans="1:2" x14ac:dyDescent="0.2">
      <c r="A2071">
        <f t="shared" si="29"/>
        <v>11</v>
      </c>
      <c r="B2071">
        <v>69</v>
      </c>
    </row>
    <row r="2072" spans="1:2" x14ac:dyDescent="0.2">
      <c r="A2072">
        <f t="shared" si="29"/>
        <v>11</v>
      </c>
      <c r="B2072">
        <v>70</v>
      </c>
    </row>
    <row r="2073" spans="1:2" x14ac:dyDescent="0.2">
      <c r="A2073">
        <f t="shared" si="29"/>
        <v>11</v>
      </c>
      <c r="B2073">
        <v>71</v>
      </c>
    </row>
    <row r="2074" spans="1:2" x14ac:dyDescent="0.2">
      <c r="A2074">
        <f t="shared" si="29"/>
        <v>11</v>
      </c>
      <c r="B2074">
        <v>72</v>
      </c>
    </row>
    <row r="2075" spans="1:2" x14ac:dyDescent="0.2">
      <c r="A2075">
        <f t="shared" si="29"/>
        <v>11</v>
      </c>
      <c r="B2075">
        <v>73</v>
      </c>
    </row>
    <row r="2076" spans="1:2" x14ac:dyDescent="0.2">
      <c r="A2076">
        <f t="shared" si="29"/>
        <v>11</v>
      </c>
      <c r="B2076">
        <v>74</v>
      </c>
    </row>
    <row r="2077" spans="1:2" x14ac:dyDescent="0.2">
      <c r="A2077">
        <f t="shared" si="29"/>
        <v>11</v>
      </c>
      <c r="B2077">
        <v>75</v>
      </c>
    </row>
    <row r="2078" spans="1:2" x14ac:dyDescent="0.2">
      <c r="A2078">
        <f t="shared" si="29"/>
        <v>11</v>
      </c>
      <c r="B2078">
        <v>76</v>
      </c>
    </row>
    <row r="2079" spans="1:2" x14ac:dyDescent="0.2">
      <c r="A2079">
        <f t="shared" si="29"/>
        <v>11</v>
      </c>
      <c r="B2079">
        <v>77</v>
      </c>
    </row>
    <row r="2080" spans="1:2" x14ac:dyDescent="0.2">
      <c r="A2080">
        <f t="shared" si="29"/>
        <v>11</v>
      </c>
      <c r="B2080">
        <v>78</v>
      </c>
    </row>
    <row r="2081" spans="1:2" x14ac:dyDescent="0.2">
      <c r="A2081">
        <f t="shared" si="29"/>
        <v>11</v>
      </c>
      <c r="B2081">
        <v>79</v>
      </c>
    </row>
    <row r="2082" spans="1:2" x14ac:dyDescent="0.2">
      <c r="A2082">
        <f t="shared" si="29"/>
        <v>11</v>
      </c>
      <c r="B2082">
        <v>80</v>
      </c>
    </row>
    <row r="2083" spans="1:2" x14ac:dyDescent="0.2">
      <c r="A2083">
        <f t="shared" si="29"/>
        <v>11</v>
      </c>
      <c r="B2083">
        <v>81</v>
      </c>
    </row>
    <row r="2084" spans="1:2" x14ac:dyDescent="0.2">
      <c r="A2084">
        <f t="shared" si="29"/>
        <v>11</v>
      </c>
      <c r="B2084">
        <v>82</v>
      </c>
    </row>
    <row r="2085" spans="1:2" x14ac:dyDescent="0.2">
      <c r="A2085">
        <f t="shared" si="29"/>
        <v>11</v>
      </c>
      <c r="B2085">
        <v>83</v>
      </c>
    </row>
    <row r="2086" spans="1:2" x14ac:dyDescent="0.2">
      <c r="A2086">
        <f t="shared" si="29"/>
        <v>11</v>
      </c>
      <c r="B2086">
        <v>84</v>
      </c>
    </row>
    <row r="2087" spans="1:2" x14ac:dyDescent="0.2">
      <c r="A2087">
        <f t="shared" si="29"/>
        <v>11</v>
      </c>
      <c r="B2087">
        <v>85</v>
      </c>
    </row>
    <row r="2088" spans="1:2" x14ac:dyDescent="0.2">
      <c r="A2088">
        <f t="shared" si="29"/>
        <v>11</v>
      </c>
      <c r="B2088">
        <v>86</v>
      </c>
    </row>
    <row r="2089" spans="1:2" x14ac:dyDescent="0.2">
      <c r="A2089">
        <f t="shared" si="29"/>
        <v>11</v>
      </c>
      <c r="B2089">
        <v>87</v>
      </c>
    </row>
    <row r="2090" spans="1:2" x14ac:dyDescent="0.2">
      <c r="A2090">
        <f t="shared" si="29"/>
        <v>11</v>
      </c>
      <c r="B2090">
        <v>88</v>
      </c>
    </row>
    <row r="2091" spans="1:2" x14ac:dyDescent="0.2">
      <c r="A2091">
        <f t="shared" si="29"/>
        <v>11</v>
      </c>
      <c r="B2091">
        <v>89</v>
      </c>
    </row>
    <row r="2092" spans="1:2" x14ac:dyDescent="0.2">
      <c r="A2092">
        <f t="shared" si="29"/>
        <v>11</v>
      </c>
      <c r="B2092">
        <v>90</v>
      </c>
    </row>
    <row r="2093" spans="1:2" x14ac:dyDescent="0.2">
      <c r="A2093">
        <f t="shared" si="29"/>
        <v>11</v>
      </c>
      <c r="B2093">
        <v>91</v>
      </c>
    </row>
    <row r="2094" spans="1:2" x14ac:dyDescent="0.2">
      <c r="A2094">
        <f t="shared" si="29"/>
        <v>11</v>
      </c>
      <c r="B2094">
        <v>92</v>
      </c>
    </row>
    <row r="2095" spans="1:2" x14ac:dyDescent="0.2">
      <c r="A2095">
        <f t="shared" si="29"/>
        <v>11</v>
      </c>
      <c r="B2095">
        <v>93</v>
      </c>
    </row>
    <row r="2096" spans="1:2" x14ac:dyDescent="0.2">
      <c r="A2096">
        <f t="shared" si="29"/>
        <v>11</v>
      </c>
      <c r="B2096">
        <v>94</v>
      </c>
    </row>
    <row r="2097" spans="1:2" x14ac:dyDescent="0.2">
      <c r="A2097">
        <f t="shared" si="29"/>
        <v>11</v>
      </c>
      <c r="B2097">
        <v>95</v>
      </c>
    </row>
    <row r="2098" spans="1:2" x14ac:dyDescent="0.2">
      <c r="A2098">
        <f t="shared" si="29"/>
        <v>11</v>
      </c>
      <c r="B2098">
        <v>96</v>
      </c>
    </row>
    <row r="2099" spans="1:2" x14ac:dyDescent="0.2">
      <c r="A2099">
        <f t="shared" si="29"/>
        <v>11</v>
      </c>
      <c r="B2099">
        <v>97</v>
      </c>
    </row>
    <row r="2100" spans="1:2" x14ac:dyDescent="0.2">
      <c r="A2100">
        <f t="shared" si="29"/>
        <v>11</v>
      </c>
      <c r="B2100">
        <v>98</v>
      </c>
    </row>
    <row r="2101" spans="1:2" x14ac:dyDescent="0.2">
      <c r="A2101">
        <f t="shared" si="29"/>
        <v>11</v>
      </c>
      <c r="B2101">
        <v>99</v>
      </c>
    </row>
    <row r="2102" spans="1:2" x14ac:dyDescent="0.2">
      <c r="A2102">
        <f t="shared" si="29"/>
        <v>11</v>
      </c>
      <c r="B2102">
        <v>100</v>
      </c>
    </row>
    <row r="2103" spans="1:2" x14ac:dyDescent="0.2">
      <c r="A2103">
        <f t="shared" si="29"/>
        <v>11</v>
      </c>
      <c r="B2103">
        <v>101</v>
      </c>
    </row>
    <row r="2104" spans="1:2" x14ac:dyDescent="0.2">
      <c r="A2104">
        <f t="shared" si="29"/>
        <v>11</v>
      </c>
      <c r="B2104">
        <v>102</v>
      </c>
    </row>
    <row r="2105" spans="1:2" x14ac:dyDescent="0.2">
      <c r="A2105">
        <f t="shared" si="29"/>
        <v>11</v>
      </c>
      <c r="B2105">
        <v>103</v>
      </c>
    </row>
    <row r="2106" spans="1:2" x14ac:dyDescent="0.2">
      <c r="A2106">
        <f t="shared" si="29"/>
        <v>11</v>
      </c>
      <c r="B2106">
        <v>104</v>
      </c>
    </row>
    <row r="2107" spans="1:2" x14ac:dyDescent="0.2">
      <c r="A2107">
        <f t="shared" si="29"/>
        <v>11</v>
      </c>
      <c r="B2107">
        <v>105</v>
      </c>
    </row>
    <row r="2108" spans="1:2" x14ac:dyDescent="0.2">
      <c r="A2108">
        <f t="shared" si="29"/>
        <v>11</v>
      </c>
      <c r="B2108">
        <v>106</v>
      </c>
    </row>
    <row r="2109" spans="1:2" x14ac:dyDescent="0.2">
      <c r="A2109">
        <f t="shared" si="29"/>
        <v>11</v>
      </c>
      <c r="B2109">
        <v>107</v>
      </c>
    </row>
    <row r="2110" spans="1:2" x14ac:dyDescent="0.2">
      <c r="A2110">
        <f t="shared" si="29"/>
        <v>11</v>
      </c>
      <c r="B2110">
        <v>108</v>
      </c>
    </row>
    <row r="2111" spans="1:2" x14ac:dyDescent="0.2">
      <c r="A2111">
        <f t="shared" si="29"/>
        <v>11</v>
      </c>
      <c r="B2111">
        <v>109</v>
      </c>
    </row>
    <row r="2112" spans="1:2" x14ac:dyDescent="0.2">
      <c r="A2112">
        <f t="shared" si="29"/>
        <v>11</v>
      </c>
      <c r="B2112">
        <v>110</v>
      </c>
    </row>
    <row r="2113" spans="1:2" x14ac:dyDescent="0.2">
      <c r="A2113">
        <f t="shared" si="29"/>
        <v>11</v>
      </c>
      <c r="B2113">
        <v>111</v>
      </c>
    </row>
    <row r="2114" spans="1:2" x14ac:dyDescent="0.2">
      <c r="A2114">
        <f t="shared" si="29"/>
        <v>11</v>
      </c>
      <c r="B2114">
        <v>112</v>
      </c>
    </row>
    <row r="2115" spans="1:2" x14ac:dyDescent="0.2">
      <c r="A2115">
        <f t="shared" si="29"/>
        <v>11</v>
      </c>
      <c r="B2115">
        <v>113</v>
      </c>
    </row>
    <row r="2116" spans="1:2" x14ac:dyDescent="0.2">
      <c r="A2116">
        <f t="shared" si="29"/>
        <v>11</v>
      </c>
      <c r="B2116">
        <v>114</v>
      </c>
    </row>
    <row r="2117" spans="1:2" x14ac:dyDescent="0.2">
      <c r="A2117">
        <f t="shared" si="29"/>
        <v>11</v>
      </c>
      <c r="B2117">
        <v>115</v>
      </c>
    </row>
    <row r="2118" spans="1:2" x14ac:dyDescent="0.2">
      <c r="A2118">
        <f t="shared" si="29"/>
        <v>11</v>
      </c>
      <c r="B2118">
        <v>116</v>
      </c>
    </row>
    <row r="2119" spans="1:2" x14ac:dyDescent="0.2">
      <c r="A2119">
        <f t="shared" si="29"/>
        <v>11</v>
      </c>
      <c r="B2119">
        <v>117</v>
      </c>
    </row>
    <row r="2120" spans="1:2" x14ac:dyDescent="0.2">
      <c r="A2120">
        <f t="shared" si="29"/>
        <v>11</v>
      </c>
      <c r="B2120">
        <v>118</v>
      </c>
    </row>
    <row r="2121" spans="1:2" x14ac:dyDescent="0.2">
      <c r="A2121">
        <f t="shared" si="29"/>
        <v>11</v>
      </c>
      <c r="B2121">
        <v>119</v>
      </c>
    </row>
    <row r="2122" spans="1:2" x14ac:dyDescent="0.2">
      <c r="A2122">
        <f t="shared" si="29"/>
        <v>11</v>
      </c>
      <c r="B2122">
        <v>120</v>
      </c>
    </row>
    <row r="2123" spans="1:2" x14ac:dyDescent="0.2">
      <c r="A2123">
        <f t="shared" ref="A2123:A2186" si="30">A1923+1</f>
        <v>11</v>
      </c>
      <c r="B2123">
        <v>121</v>
      </c>
    </row>
    <row r="2124" spans="1:2" x14ac:dyDescent="0.2">
      <c r="A2124">
        <f t="shared" si="30"/>
        <v>11</v>
      </c>
      <c r="B2124">
        <v>122</v>
      </c>
    </row>
    <row r="2125" spans="1:2" x14ac:dyDescent="0.2">
      <c r="A2125">
        <f t="shared" si="30"/>
        <v>11</v>
      </c>
      <c r="B2125">
        <v>123</v>
      </c>
    </row>
    <row r="2126" spans="1:2" x14ac:dyDescent="0.2">
      <c r="A2126">
        <f t="shared" si="30"/>
        <v>11</v>
      </c>
      <c r="B2126">
        <v>124</v>
      </c>
    </row>
    <row r="2127" spans="1:2" x14ac:dyDescent="0.2">
      <c r="A2127">
        <f t="shared" si="30"/>
        <v>11</v>
      </c>
      <c r="B2127">
        <v>125</v>
      </c>
    </row>
    <row r="2128" spans="1:2" x14ac:dyDescent="0.2">
      <c r="A2128">
        <f t="shared" si="30"/>
        <v>11</v>
      </c>
      <c r="B2128">
        <v>126</v>
      </c>
    </row>
    <row r="2129" spans="1:2" x14ac:dyDescent="0.2">
      <c r="A2129">
        <f t="shared" si="30"/>
        <v>11</v>
      </c>
      <c r="B2129">
        <v>127</v>
      </c>
    </row>
    <row r="2130" spans="1:2" x14ac:dyDescent="0.2">
      <c r="A2130">
        <f t="shared" si="30"/>
        <v>11</v>
      </c>
      <c r="B2130">
        <v>128</v>
      </c>
    </row>
    <row r="2131" spans="1:2" x14ac:dyDescent="0.2">
      <c r="A2131">
        <f t="shared" si="30"/>
        <v>11</v>
      </c>
      <c r="B2131">
        <v>129</v>
      </c>
    </row>
    <row r="2132" spans="1:2" x14ac:dyDescent="0.2">
      <c r="A2132">
        <f t="shared" si="30"/>
        <v>11</v>
      </c>
      <c r="B2132">
        <v>130</v>
      </c>
    </row>
    <row r="2133" spans="1:2" x14ac:dyDescent="0.2">
      <c r="A2133">
        <f t="shared" si="30"/>
        <v>11</v>
      </c>
      <c r="B2133">
        <v>131</v>
      </c>
    </row>
    <row r="2134" spans="1:2" x14ac:dyDescent="0.2">
      <c r="A2134">
        <f t="shared" si="30"/>
        <v>11</v>
      </c>
      <c r="B2134">
        <v>132</v>
      </c>
    </row>
    <row r="2135" spans="1:2" x14ac:dyDescent="0.2">
      <c r="A2135">
        <f t="shared" si="30"/>
        <v>11</v>
      </c>
      <c r="B2135">
        <v>133</v>
      </c>
    </row>
    <row r="2136" spans="1:2" x14ac:dyDescent="0.2">
      <c r="A2136">
        <f t="shared" si="30"/>
        <v>11</v>
      </c>
      <c r="B2136">
        <v>134</v>
      </c>
    </row>
    <row r="2137" spans="1:2" x14ac:dyDescent="0.2">
      <c r="A2137">
        <f t="shared" si="30"/>
        <v>11</v>
      </c>
      <c r="B2137">
        <v>135</v>
      </c>
    </row>
    <row r="2138" spans="1:2" x14ac:dyDescent="0.2">
      <c r="A2138">
        <f t="shared" si="30"/>
        <v>11</v>
      </c>
      <c r="B2138">
        <v>136</v>
      </c>
    </row>
    <row r="2139" spans="1:2" x14ac:dyDescent="0.2">
      <c r="A2139">
        <f t="shared" si="30"/>
        <v>11</v>
      </c>
      <c r="B2139">
        <v>137</v>
      </c>
    </row>
    <row r="2140" spans="1:2" x14ac:dyDescent="0.2">
      <c r="A2140">
        <f t="shared" si="30"/>
        <v>11</v>
      </c>
      <c r="B2140">
        <v>138</v>
      </c>
    </row>
    <row r="2141" spans="1:2" x14ac:dyDescent="0.2">
      <c r="A2141">
        <f t="shared" si="30"/>
        <v>11</v>
      </c>
      <c r="B2141">
        <v>139</v>
      </c>
    </row>
    <row r="2142" spans="1:2" x14ac:dyDescent="0.2">
      <c r="A2142">
        <f t="shared" si="30"/>
        <v>11</v>
      </c>
      <c r="B2142">
        <v>140</v>
      </c>
    </row>
    <row r="2143" spans="1:2" x14ac:dyDescent="0.2">
      <c r="A2143">
        <f t="shared" si="30"/>
        <v>11</v>
      </c>
      <c r="B2143">
        <v>141</v>
      </c>
    </row>
    <row r="2144" spans="1:2" x14ac:dyDescent="0.2">
      <c r="A2144">
        <f t="shared" si="30"/>
        <v>11</v>
      </c>
      <c r="B2144">
        <v>142</v>
      </c>
    </row>
    <row r="2145" spans="1:2" x14ac:dyDescent="0.2">
      <c r="A2145">
        <f t="shared" si="30"/>
        <v>11</v>
      </c>
      <c r="B2145">
        <v>143</v>
      </c>
    </row>
    <row r="2146" spans="1:2" x14ac:dyDescent="0.2">
      <c r="A2146">
        <f t="shared" si="30"/>
        <v>11</v>
      </c>
      <c r="B2146">
        <v>144</v>
      </c>
    </row>
    <row r="2147" spans="1:2" x14ac:dyDescent="0.2">
      <c r="A2147">
        <f t="shared" si="30"/>
        <v>11</v>
      </c>
      <c r="B2147">
        <v>145</v>
      </c>
    </row>
    <row r="2148" spans="1:2" x14ac:dyDescent="0.2">
      <c r="A2148">
        <f t="shared" si="30"/>
        <v>11</v>
      </c>
      <c r="B2148">
        <v>146</v>
      </c>
    </row>
    <row r="2149" spans="1:2" x14ac:dyDescent="0.2">
      <c r="A2149">
        <f t="shared" si="30"/>
        <v>11</v>
      </c>
      <c r="B2149">
        <v>147</v>
      </c>
    </row>
    <row r="2150" spans="1:2" x14ac:dyDescent="0.2">
      <c r="A2150">
        <f t="shared" si="30"/>
        <v>11</v>
      </c>
      <c r="B2150">
        <v>148</v>
      </c>
    </row>
    <row r="2151" spans="1:2" x14ac:dyDescent="0.2">
      <c r="A2151">
        <f t="shared" si="30"/>
        <v>11</v>
      </c>
      <c r="B2151">
        <v>149</v>
      </c>
    </row>
    <row r="2152" spans="1:2" x14ac:dyDescent="0.2">
      <c r="A2152">
        <f t="shared" si="30"/>
        <v>11</v>
      </c>
      <c r="B2152">
        <v>150</v>
      </c>
    </row>
    <row r="2153" spans="1:2" x14ac:dyDescent="0.2">
      <c r="A2153">
        <f t="shared" si="30"/>
        <v>11</v>
      </c>
      <c r="B2153">
        <v>151</v>
      </c>
    </row>
    <row r="2154" spans="1:2" x14ac:dyDescent="0.2">
      <c r="A2154">
        <f t="shared" si="30"/>
        <v>11</v>
      </c>
      <c r="B2154">
        <v>152</v>
      </c>
    </row>
    <row r="2155" spans="1:2" x14ac:dyDescent="0.2">
      <c r="A2155">
        <f t="shared" si="30"/>
        <v>11</v>
      </c>
      <c r="B2155">
        <v>153</v>
      </c>
    </row>
    <row r="2156" spans="1:2" x14ac:dyDescent="0.2">
      <c r="A2156">
        <f t="shared" si="30"/>
        <v>11</v>
      </c>
      <c r="B2156">
        <v>154</v>
      </c>
    </row>
    <row r="2157" spans="1:2" x14ac:dyDescent="0.2">
      <c r="A2157">
        <f t="shared" si="30"/>
        <v>11</v>
      </c>
      <c r="B2157">
        <v>155</v>
      </c>
    </row>
    <row r="2158" spans="1:2" x14ac:dyDescent="0.2">
      <c r="A2158">
        <f t="shared" si="30"/>
        <v>11</v>
      </c>
      <c r="B2158">
        <v>156</v>
      </c>
    </row>
    <row r="2159" spans="1:2" x14ac:dyDescent="0.2">
      <c r="A2159">
        <f t="shared" si="30"/>
        <v>11</v>
      </c>
      <c r="B2159">
        <v>157</v>
      </c>
    </row>
    <row r="2160" spans="1:2" x14ac:dyDescent="0.2">
      <c r="A2160">
        <f t="shared" si="30"/>
        <v>11</v>
      </c>
      <c r="B2160">
        <v>158</v>
      </c>
    </row>
    <row r="2161" spans="1:2" x14ac:dyDescent="0.2">
      <c r="A2161">
        <f t="shared" si="30"/>
        <v>11</v>
      </c>
      <c r="B2161">
        <v>159</v>
      </c>
    </row>
    <row r="2162" spans="1:2" x14ac:dyDescent="0.2">
      <c r="A2162">
        <f t="shared" si="30"/>
        <v>11</v>
      </c>
      <c r="B2162">
        <v>160</v>
      </c>
    </row>
    <row r="2163" spans="1:2" x14ac:dyDescent="0.2">
      <c r="A2163">
        <f t="shared" si="30"/>
        <v>11</v>
      </c>
      <c r="B2163">
        <v>161</v>
      </c>
    </row>
    <row r="2164" spans="1:2" x14ac:dyDescent="0.2">
      <c r="A2164">
        <f t="shared" si="30"/>
        <v>11</v>
      </c>
      <c r="B2164">
        <v>162</v>
      </c>
    </row>
    <row r="2165" spans="1:2" x14ac:dyDescent="0.2">
      <c r="A2165">
        <f t="shared" si="30"/>
        <v>11</v>
      </c>
      <c r="B2165">
        <v>163</v>
      </c>
    </row>
    <row r="2166" spans="1:2" x14ac:dyDescent="0.2">
      <c r="A2166">
        <f t="shared" si="30"/>
        <v>11</v>
      </c>
      <c r="B2166">
        <v>164</v>
      </c>
    </row>
    <row r="2167" spans="1:2" x14ac:dyDescent="0.2">
      <c r="A2167">
        <f t="shared" si="30"/>
        <v>11</v>
      </c>
      <c r="B2167">
        <v>165</v>
      </c>
    </row>
    <row r="2168" spans="1:2" x14ac:dyDescent="0.2">
      <c r="A2168">
        <f t="shared" si="30"/>
        <v>11</v>
      </c>
      <c r="B2168">
        <v>166</v>
      </c>
    </row>
    <row r="2169" spans="1:2" x14ac:dyDescent="0.2">
      <c r="A2169">
        <f t="shared" si="30"/>
        <v>11</v>
      </c>
      <c r="B2169">
        <v>167</v>
      </c>
    </row>
    <row r="2170" spans="1:2" x14ac:dyDescent="0.2">
      <c r="A2170">
        <f t="shared" si="30"/>
        <v>11</v>
      </c>
      <c r="B2170">
        <v>168</v>
      </c>
    </row>
    <row r="2171" spans="1:2" x14ac:dyDescent="0.2">
      <c r="A2171">
        <f t="shared" si="30"/>
        <v>11</v>
      </c>
      <c r="B2171">
        <v>169</v>
      </c>
    </row>
    <row r="2172" spans="1:2" x14ac:dyDescent="0.2">
      <c r="A2172">
        <f t="shared" si="30"/>
        <v>11</v>
      </c>
      <c r="B2172">
        <v>170</v>
      </c>
    </row>
    <row r="2173" spans="1:2" x14ac:dyDescent="0.2">
      <c r="A2173">
        <f t="shared" si="30"/>
        <v>11</v>
      </c>
      <c r="B2173">
        <v>171</v>
      </c>
    </row>
    <row r="2174" spans="1:2" x14ac:dyDescent="0.2">
      <c r="A2174">
        <f t="shared" si="30"/>
        <v>11</v>
      </c>
      <c r="B2174">
        <v>172</v>
      </c>
    </row>
    <row r="2175" spans="1:2" x14ac:dyDescent="0.2">
      <c r="A2175">
        <f t="shared" si="30"/>
        <v>11</v>
      </c>
      <c r="B2175">
        <v>173</v>
      </c>
    </row>
    <row r="2176" spans="1:2" x14ac:dyDescent="0.2">
      <c r="A2176">
        <f t="shared" si="30"/>
        <v>11</v>
      </c>
      <c r="B2176">
        <v>174</v>
      </c>
    </row>
    <row r="2177" spans="1:2" x14ac:dyDescent="0.2">
      <c r="A2177">
        <f t="shared" si="30"/>
        <v>11</v>
      </c>
      <c r="B2177">
        <v>175</v>
      </c>
    </row>
    <row r="2178" spans="1:2" x14ac:dyDescent="0.2">
      <c r="A2178">
        <f t="shared" si="30"/>
        <v>11</v>
      </c>
      <c r="B2178">
        <v>176</v>
      </c>
    </row>
    <row r="2179" spans="1:2" x14ac:dyDescent="0.2">
      <c r="A2179">
        <f t="shared" si="30"/>
        <v>11</v>
      </c>
      <c r="B2179">
        <v>177</v>
      </c>
    </row>
    <row r="2180" spans="1:2" x14ac:dyDescent="0.2">
      <c r="A2180">
        <f t="shared" si="30"/>
        <v>11</v>
      </c>
      <c r="B2180">
        <v>178</v>
      </c>
    </row>
    <row r="2181" spans="1:2" x14ac:dyDescent="0.2">
      <c r="A2181">
        <f t="shared" si="30"/>
        <v>11</v>
      </c>
      <c r="B2181">
        <v>179</v>
      </c>
    </row>
    <row r="2182" spans="1:2" x14ac:dyDescent="0.2">
      <c r="A2182">
        <f t="shared" si="30"/>
        <v>11</v>
      </c>
      <c r="B2182">
        <v>180</v>
      </c>
    </row>
    <row r="2183" spans="1:2" x14ac:dyDescent="0.2">
      <c r="A2183">
        <f t="shared" si="30"/>
        <v>11</v>
      </c>
      <c r="B2183">
        <v>181</v>
      </c>
    </row>
    <row r="2184" spans="1:2" x14ac:dyDescent="0.2">
      <c r="A2184">
        <f t="shared" si="30"/>
        <v>11</v>
      </c>
      <c r="B2184">
        <v>182</v>
      </c>
    </row>
    <row r="2185" spans="1:2" x14ac:dyDescent="0.2">
      <c r="A2185">
        <f t="shared" si="30"/>
        <v>11</v>
      </c>
      <c r="B2185">
        <v>183</v>
      </c>
    </row>
    <row r="2186" spans="1:2" x14ac:dyDescent="0.2">
      <c r="A2186">
        <f t="shared" si="30"/>
        <v>11</v>
      </c>
      <c r="B2186">
        <v>184</v>
      </c>
    </row>
    <row r="2187" spans="1:2" x14ac:dyDescent="0.2">
      <c r="A2187">
        <f t="shared" ref="A2187:A2250" si="31">A1987+1</f>
        <v>11</v>
      </c>
      <c r="B2187">
        <v>185</v>
      </c>
    </row>
    <row r="2188" spans="1:2" x14ac:dyDescent="0.2">
      <c r="A2188">
        <f t="shared" si="31"/>
        <v>11</v>
      </c>
      <c r="B2188">
        <v>186</v>
      </c>
    </row>
    <row r="2189" spans="1:2" x14ac:dyDescent="0.2">
      <c r="A2189">
        <f t="shared" si="31"/>
        <v>11</v>
      </c>
      <c r="B2189">
        <v>187</v>
      </c>
    </row>
    <row r="2190" spans="1:2" x14ac:dyDescent="0.2">
      <c r="A2190">
        <f t="shared" si="31"/>
        <v>11</v>
      </c>
      <c r="B2190">
        <v>188</v>
      </c>
    </row>
    <row r="2191" spans="1:2" x14ac:dyDescent="0.2">
      <c r="A2191">
        <f t="shared" si="31"/>
        <v>11</v>
      </c>
      <c r="B2191">
        <v>189</v>
      </c>
    </row>
    <row r="2192" spans="1:2" x14ac:dyDescent="0.2">
      <c r="A2192">
        <f t="shared" si="31"/>
        <v>11</v>
      </c>
      <c r="B2192">
        <v>190</v>
      </c>
    </row>
    <row r="2193" spans="1:2" x14ac:dyDescent="0.2">
      <c r="A2193">
        <f t="shared" si="31"/>
        <v>11</v>
      </c>
      <c r="B2193">
        <v>191</v>
      </c>
    </row>
    <row r="2194" spans="1:2" x14ac:dyDescent="0.2">
      <c r="A2194">
        <f t="shared" si="31"/>
        <v>11</v>
      </c>
      <c r="B2194">
        <v>192</v>
      </c>
    </row>
    <row r="2195" spans="1:2" x14ac:dyDescent="0.2">
      <c r="A2195">
        <f t="shared" si="31"/>
        <v>11</v>
      </c>
      <c r="B2195">
        <v>193</v>
      </c>
    </row>
    <row r="2196" spans="1:2" x14ac:dyDescent="0.2">
      <c r="A2196">
        <f t="shared" si="31"/>
        <v>11</v>
      </c>
      <c r="B2196">
        <v>194</v>
      </c>
    </row>
    <row r="2197" spans="1:2" x14ac:dyDescent="0.2">
      <c r="A2197">
        <f t="shared" si="31"/>
        <v>11</v>
      </c>
      <c r="B2197">
        <v>195</v>
      </c>
    </row>
    <row r="2198" spans="1:2" x14ac:dyDescent="0.2">
      <c r="A2198">
        <f t="shared" si="31"/>
        <v>11</v>
      </c>
      <c r="B2198">
        <v>196</v>
      </c>
    </row>
    <row r="2199" spans="1:2" x14ac:dyDescent="0.2">
      <c r="A2199">
        <f t="shared" si="31"/>
        <v>11</v>
      </c>
      <c r="B2199">
        <v>197</v>
      </c>
    </row>
    <row r="2200" spans="1:2" x14ac:dyDescent="0.2">
      <c r="A2200">
        <f t="shared" si="31"/>
        <v>11</v>
      </c>
      <c r="B2200">
        <v>198</v>
      </c>
    </row>
    <row r="2201" spans="1:2" x14ac:dyDescent="0.2">
      <c r="A2201">
        <f t="shared" si="31"/>
        <v>11</v>
      </c>
      <c r="B2201">
        <v>199</v>
      </c>
    </row>
    <row r="2202" spans="1:2" x14ac:dyDescent="0.2">
      <c r="A2202">
        <f t="shared" si="31"/>
        <v>11</v>
      </c>
      <c r="B2202">
        <v>200</v>
      </c>
    </row>
    <row r="2203" spans="1:2" x14ac:dyDescent="0.2">
      <c r="A2203">
        <f t="shared" si="31"/>
        <v>12</v>
      </c>
      <c r="B2203">
        <v>1</v>
      </c>
    </row>
    <row r="2204" spans="1:2" x14ac:dyDescent="0.2">
      <c r="A2204">
        <f t="shared" si="31"/>
        <v>12</v>
      </c>
      <c r="B2204">
        <v>2</v>
      </c>
    </row>
    <row r="2205" spans="1:2" x14ac:dyDescent="0.2">
      <c r="A2205">
        <f t="shared" si="31"/>
        <v>12</v>
      </c>
      <c r="B2205">
        <v>3</v>
      </c>
    </row>
    <row r="2206" spans="1:2" x14ac:dyDescent="0.2">
      <c r="A2206">
        <f t="shared" si="31"/>
        <v>12</v>
      </c>
      <c r="B2206">
        <v>4</v>
      </c>
    </row>
    <row r="2207" spans="1:2" x14ac:dyDescent="0.2">
      <c r="A2207">
        <f t="shared" si="31"/>
        <v>12</v>
      </c>
      <c r="B2207">
        <v>5</v>
      </c>
    </row>
    <row r="2208" spans="1:2" x14ac:dyDescent="0.2">
      <c r="A2208">
        <f t="shared" si="31"/>
        <v>12</v>
      </c>
      <c r="B2208">
        <v>6</v>
      </c>
    </row>
    <row r="2209" spans="1:2" x14ac:dyDescent="0.2">
      <c r="A2209">
        <f t="shared" si="31"/>
        <v>12</v>
      </c>
      <c r="B2209">
        <v>7</v>
      </c>
    </row>
    <row r="2210" spans="1:2" x14ac:dyDescent="0.2">
      <c r="A2210">
        <f t="shared" si="31"/>
        <v>12</v>
      </c>
      <c r="B2210">
        <v>8</v>
      </c>
    </row>
    <row r="2211" spans="1:2" x14ac:dyDescent="0.2">
      <c r="A2211">
        <f t="shared" si="31"/>
        <v>12</v>
      </c>
      <c r="B2211">
        <v>9</v>
      </c>
    </row>
    <row r="2212" spans="1:2" x14ac:dyDescent="0.2">
      <c r="A2212">
        <f t="shared" si="31"/>
        <v>12</v>
      </c>
      <c r="B2212">
        <v>10</v>
      </c>
    </row>
    <row r="2213" spans="1:2" x14ac:dyDescent="0.2">
      <c r="A2213">
        <f t="shared" si="31"/>
        <v>12</v>
      </c>
      <c r="B2213">
        <v>11</v>
      </c>
    </row>
    <row r="2214" spans="1:2" x14ac:dyDescent="0.2">
      <c r="A2214">
        <f t="shared" si="31"/>
        <v>12</v>
      </c>
      <c r="B2214">
        <v>12</v>
      </c>
    </row>
    <row r="2215" spans="1:2" x14ac:dyDescent="0.2">
      <c r="A2215">
        <f t="shared" si="31"/>
        <v>12</v>
      </c>
      <c r="B2215">
        <v>13</v>
      </c>
    </row>
    <row r="2216" spans="1:2" x14ac:dyDescent="0.2">
      <c r="A2216">
        <f t="shared" si="31"/>
        <v>12</v>
      </c>
      <c r="B2216">
        <v>14</v>
      </c>
    </row>
    <row r="2217" spans="1:2" x14ac:dyDescent="0.2">
      <c r="A2217">
        <f t="shared" si="31"/>
        <v>12</v>
      </c>
      <c r="B2217">
        <v>15</v>
      </c>
    </row>
    <row r="2218" spans="1:2" x14ac:dyDescent="0.2">
      <c r="A2218">
        <f t="shared" si="31"/>
        <v>12</v>
      </c>
      <c r="B2218">
        <v>16</v>
      </c>
    </row>
    <row r="2219" spans="1:2" x14ac:dyDescent="0.2">
      <c r="A2219">
        <f t="shared" si="31"/>
        <v>12</v>
      </c>
      <c r="B2219">
        <v>17</v>
      </c>
    </row>
    <row r="2220" spans="1:2" x14ac:dyDescent="0.2">
      <c r="A2220">
        <f t="shared" si="31"/>
        <v>12</v>
      </c>
      <c r="B2220">
        <v>18</v>
      </c>
    </row>
    <row r="2221" spans="1:2" x14ac:dyDescent="0.2">
      <c r="A2221">
        <f t="shared" si="31"/>
        <v>12</v>
      </c>
      <c r="B2221">
        <v>19</v>
      </c>
    </row>
    <row r="2222" spans="1:2" x14ac:dyDescent="0.2">
      <c r="A2222">
        <f t="shared" si="31"/>
        <v>12</v>
      </c>
      <c r="B2222">
        <v>20</v>
      </c>
    </row>
    <row r="2223" spans="1:2" x14ac:dyDescent="0.2">
      <c r="A2223">
        <f t="shared" si="31"/>
        <v>12</v>
      </c>
      <c r="B2223">
        <v>21</v>
      </c>
    </row>
    <row r="2224" spans="1:2" x14ac:dyDescent="0.2">
      <c r="A2224">
        <f t="shared" si="31"/>
        <v>12</v>
      </c>
      <c r="B2224">
        <v>22</v>
      </c>
    </row>
    <row r="2225" spans="1:2" x14ac:dyDescent="0.2">
      <c r="A2225">
        <f t="shared" si="31"/>
        <v>12</v>
      </c>
      <c r="B2225">
        <v>23</v>
      </c>
    </row>
    <row r="2226" spans="1:2" x14ac:dyDescent="0.2">
      <c r="A2226">
        <f t="shared" si="31"/>
        <v>12</v>
      </c>
      <c r="B2226">
        <v>24</v>
      </c>
    </row>
    <row r="2227" spans="1:2" x14ac:dyDescent="0.2">
      <c r="A2227">
        <f t="shared" si="31"/>
        <v>12</v>
      </c>
      <c r="B2227">
        <v>25</v>
      </c>
    </row>
    <row r="2228" spans="1:2" x14ac:dyDescent="0.2">
      <c r="A2228">
        <f t="shared" si="31"/>
        <v>12</v>
      </c>
      <c r="B2228">
        <v>26</v>
      </c>
    </row>
    <row r="2229" spans="1:2" x14ac:dyDescent="0.2">
      <c r="A2229">
        <f t="shared" si="31"/>
        <v>12</v>
      </c>
      <c r="B2229">
        <v>27</v>
      </c>
    </row>
    <row r="2230" spans="1:2" x14ac:dyDescent="0.2">
      <c r="A2230">
        <f t="shared" si="31"/>
        <v>12</v>
      </c>
      <c r="B2230">
        <v>28</v>
      </c>
    </row>
    <row r="2231" spans="1:2" x14ac:dyDescent="0.2">
      <c r="A2231">
        <f t="shared" si="31"/>
        <v>12</v>
      </c>
      <c r="B2231">
        <v>29</v>
      </c>
    </row>
    <row r="2232" spans="1:2" x14ac:dyDescent="0.2">
      <c r="A2232">
        <f t="shared" si="31"/>
        <v>12</v>
      </c>
      <c r="B2232">
        <v>30</v>
      </c>
    </row>
    <row r="2233" spans="1:2" x14ac:dyDescent="0.2">
      <c r="A2233">
        <f t="shared" si="31"/>
        <v>12</v>
      </c>
      <c r="B2233">
        <v>31</v>
      </c>
    </row>
    <row r="2234" spans="1:2" x14ac:dyDescent="0.2">
      <c r="A2234">
        <f t="shared" si="31"/>
        <v>12</v>
      </c>
      <c r="B2234">
        <v>32</v>
      </c>
    </row>
    <row r="2235" spans="1:2" x14ac:dyDescent="0.2">
      <c r="A2235">
        <f t="shared" si="31"/>
        <v>12</v>
      </c>
      <c r="B2235">
        <v>33</v>
      </c>
    </row>
    <row r="2236" spans="1:2" x14ac:dyDescent="0.2">
      <c r="A2236">
        <f t="shared" si="31"/>
        <v>12</v>
      </c>
      <c r="B2236">
        <v>34</v>
      </c>
    </row>
    <row r="2237" spans="1:2" x14ac:dyDescent="0.2">
      <c r="A2237">
        <f t="shared" si="31"/>
        <v>12</v>
      </c>
      <c r="B2237">
        <v>35</v>
      </c>
    </row>
    <row r="2238" spans="1:2" x14ac:dyDescent="0.2">
      <c r="A2238">
        <f t="shared" si="31"/>
        <v>12</v>
      </c>
      <c r="B2238">
        <v>36</v>
      </c>
    </row>
    <row r="2239" spans="1:2" x14ac:dyDescent="0.2">
      <c r="A2239">
        <f t="shared" si="31"/>
        <v>12</v>
      </c>
      <c r="B2239">
        <v>37</v>
      </c>
    </row>
    <row r="2240" spans="1:2" x14ac:dyDescent="0.2">
      <c r="A2240">
        <f t="shared" si="31"/>
        <v>12</v>
      </c>
      <c r="B2240">
        <v>38</v>
      </c>
    </row>
    <row r="2241" spans="1:2" x14ac:dyDescent="0.2">
      <c r="A2241">
        <f t="shared" si="31"/>
        <v>12</v>
      </c>
      <c r="B2241">
        <v>39</v>
      </c>
    </row>
    <row r="2242" spans="1:2" x14ac:dyDescent="0.2">
      <c r="A2242">
        <f t="shared" si="31"/>
        <v>12</v>
      </c>
      <c r="B2242">
        <v>40</v>
      </c>
    </row>
    <row r="2243" spans="1:2" x14ac:dyDescent="0.2">
      <c r="A2243">
        <f t="shared" si="31"/>
        <v>12</v>
      </c>
      <c r="B2243">
        <v>41</v>
      </c>
    </row>
    <row r="2244" spans="1:2" x14ac:dyDescent="0.2">
      <c r="A2244">
        <f t="shared" si="31"/>
        <v>12</v>
      </c>
      <c r="B2244">
        <v>42</v>
      </c>
    </row>
    <row r="2245" spans="1:2" x14ac:dyDescent="0.2">
      <c r="A2245">
        <f t="shared" si="31"/>
        <v>12</v>
      </c>
      <c r="B2245">
        <v>43</v>
      </c>
    </row>
    <row r="2246" spans="1:2" x14ac:dyDescent="0.2">
      <c r="A2246">
        <f t="shared" si="31"/>
        <v>12</v>
      </c>
      <c r="B2246">
        <v>44</v>
      </c>
    </row>
    <row r="2247" spans="1:2" x14ac:dyDescent="0.2">
      <c r="A2247">
        <f t="shared" si="31"/>
        <v>12</v>
      </c>
      <c r="B2247">
        <v>45</v>
      </c>
    </row>
    <row r="2248" spans="1:2" x14ac:dyDescent="0.2">
      <c r="A2248">
        <f t="shared" si="31"/>
        <v>12</v>
      </c>
      <c r="B2248">
        <v>46</v>
      </c>
    </row>
    <row r="2249" spans="1:2" x14ac:dyDescent="0.2">
      <c r="A2249">
        <f t="shared" si="31"/>
        <v>12</v>
      </c>
      <c r="B2249">
        <v>47</v>
      </c>
    </row>
    <row r="2250" spans="1:2" x14ac:dyDescent="0.2">
      <c r="A2250">
        <f t="shared" si="31"/>
        <v>12</v>
      </c>
      <c r="B2250">
        <v>48</v>
      </c>
    </row>
    <row r="2251" spans="1:2" x14ac:dyDescent="0.2">
      <c r="A2251">
        <f t="shared" ref="A2251:A2314" si="32">A2051+1</f>
        <v>12</v>
      </c>
      <c r="B2251">
        <v>49</v>
      </c>
    </row>
    <row r="2252" spans="1:2" x14ac:dyDescent="0.2">
      <c r="A2252">
        <f t="shared" si="32"/>
        <v>12</v>
      </c>
      <c r="B2252">
        <v>50</v>
      </c>
    </row>
    <row r="2253" spans="1:2" x14ac:dyDescent="0.2">
      <c r="A2253">
        <f t="shared" si="32"/>
        <v>12</v>
      </c>
      <c r="B2253">
        <v>51</v>
      </c>
    </row>
    <row r="2254" spans="1:2" x14ac:dyDescent="0.2">
      <c r="A2254">
        <f t="shared" si="32"/>
        <v>12</v>
      </c>
      <c r="B2254">
        <v>52</v>
      </c>
    </row>
    <row r="2255" spans="1:2" x14ac:dyDescent="0.2">
      <c r="A2255">
        <f t="shared" si="32"/>
        <v>12</v>
      </c>
      <c r="B2255">
        <v>53</v>
      </c>
    </row>
    <row r="2256" spans="1:2" x14ac:dyDescent="0.2">
      <c r="A2256">
        <f t="shared" si="32"/>
        <v>12</v>
      </c>
      <c r="B2256">
        <v>54</v>
      </c>
    </row>
    <row r="2257" spans="1:2" x14ac:dyDescent="0.2">
      <c r="A2257">
        <f t="shared" si="32"/>
        <v>12</v>
      </c>
      <c r="B2257">
        <v>55</v>
      </c>
    </row>
    <row r="2258" spans="1:2" x14ac:dyDescent="0.2">
      <c r="A2258">
        <f t="shared" si="32"/>
        <v>12</v>
      </c>
      <c r="B2258">
        <v>56</v>
      </c>
    </row>
    <row r="2259" spans="1:2" x14ac:dyDescent="0.2">
      <c r="A2259">
        <f t="shared" si="32"/>
        <v>12</v>
      </c>
      <c r="B2259">
        <v>57</v>
      </c>
    </row>
    <row r="2260" spans="1:2" x14ac:dyDescent="0.2">
      <c r="A2260">
        <f t="shared" si="32"/>
        <v>12</v>
      </c>
      <c r="B2260">
        <v>58</v>
      </c>
    </row>
    <row r="2261" spans="1:2" x14ac:dyDescent="0.2">
      <c r="A2261">
        <f t="shared" si="32"/>
        <v>12</v>
      </c>
      <c r="B2261">
        <v>59</v>
      </c>
    </row>
    <row r="2262" spans="1:2" x14ac:dyDescent="0.2">
      <c r="A2262">
        <f t="shared" si="32"/>
        <v>12</v>
      </c>
      <c r="B2262">
        <v>60</v>
      </c>
    </row>
    <row r="2263" spans="1:2" x14ac:dyDescent="0.2">
      <c r="A2263">
        <f t="shared" si="32"/>
        <v>12</v>
      </c>
      <c r="B2263">
        <v>61</v>
      </c>
    </row>
    <row r="2264" spans="1:2" x14ac:dyDescent="0.2">
      <c r="A2264">
        <f t="shared" si="32"/>
        <v>12</v>
      </c>
      <c r="B2264">
        <v>62</v>
      </c>
    </row>
    <row r="2265" spans="1:2" x14ac:dyDescent="0.2">
      <c r="A2265">
        <f t="shared" si="32"/>
        <v>12</v>
      </c>
      <c r="B2265">
        <v>63</v>
      </c>
    </row>
    <row r="2266" spans="1:2" x14ac:dyDescent="0.2">
      <c r="A2266">
        <f t="shared" si="32"/>
        <v>12</v>
      </c>
      <c r="B2266">
        <v>64</v>
      </c>
    </row>
    <row r="2267" spans="1:2" x14ac:dyDescent="0.2">
      <c r="A2267">
        <f t="shared" si="32"/>
        <v>12</v>
      </c>
      <c r="B2267">
        <v>65</v>
      </c>
    </row>
    <row r="2268" spans="1:2" x14ac:dyDescent="0.2">
      <c r="A2268">
        <f t="shared" si="32"/>
        <v>12</v>
      </c>
      <c r="B2268">
        <v>66</v>
      </c>
    </row>
    <row r="2269" spans="1:2" x14ac:dyDescent="0.2">
      <c r="A2269">
        <f t="shared" si="32"/>
        <v>12</v>
      </c>
      <c r="B2269">
        <v>67</v>
      </c>
    </row>
    <row r="2270" spans="1:2" x14ac:dyDescent="0.2">
      <c r="A2270">
        <f t="shared" si="32"/>
        <v>12</v>
      </c>
      <c r="B2270">
        <v>68</v>
      </c>
    </row>
    <row r="2271" spans="1:2" x14ac:dyDescent="0.2">
      <c r="A2271">
        <f t="shared" si="32"/>
        <v>12</v>
      </c>
      <c r="B2271">
        <v>69</v>
      </c>
    </row>
    <row r="2272" spans="1:2" x14ac:dyDescent="0.2">
      <c r="A2272">
        <f t="shared" si="32"/>
        <v>12</v>
      </c>
      <c r="B2272">
        <v>70</v>
      </c>
    </row>
    <row r="2273" spans="1:2" x14ac:dyDescent="0.2">
      <c r="A2273">
        <f t="shared" si="32"/>
        <v>12</v>
      </c>
      <c r="B2273">
        <v>71</v>
      </c>
    </row>
    <row r="2274" spans="1:2" x14ac:dyDescent="0.2">
      <c r="A2274">
        <f t="shared" si="32"/>
        <v>12</v>
      </c>
      <c r="B2274">
        <v>72</v>
      </c>
    </row>
    <row r="2275" spans="1:2" x14ac:dyDescent="0.2">
      <c r="A2275">
        <f t="shared" si="32"/>
        <v>12</v>
      </c>
      <c r="B2275">
        <v>73</v>
      </c>
    </row>
    <row r="2276" spans="1:2" x14ac:dyDescent="0.2">
      <c r="A2276">
        <f t="shared" si="32"/>
        <v>12</v>
      </c>
      <c r="B2276">
        <v>74</v>
      </c>
    </row>
    <row r="2277" spans="1:2" x14ac:dyDescent="0.2">
      <c r="A2277">
        <f t="shared" si="32"/>
        <v>12</v>
      </c>
      <c r="B2277">
        <v>75</v>
      </c>
    </row>
    <row r="2278" spans="1:2" x14ac:dyDescent="0.2">
      <c r="A2278">
        <f t="shared" si="32"/>
        <v>12</v>
      </c>
      <c r="B2278">
        <v>76</v>
      </c>
    </row>
    <row r="2279" spans="1:2" x14ac:dyDescent="0.2">
      <c r="A2279">
        <f t="shared" si="32"/>
        <v>12</v>
      </c>
      <c r="B2279">
        <v>77</v>
      </c>
    </row>
    <row r="2280" spans="1:2" x14ac:dyDescent="0.2">
      <c r="A2280">
        <f t="shared" si="32"/>
        <v>12</v>
      </c>
      <c r="B2280">
        <v>78</v>
      </c>
    </row>
    <row r="2281" spans="1:2" x14ac:dyDescent="0.2">
      <c r="A2281">
        <f t="shared" si="32"/>
        <v>12</v>
      </c>
      <c r="B2281">
        <v>79</v>
      </c>
    </row>
    <row r="2282" spans="1:2" x14ac:dyDescent="0.2">
      <c r="A2282">
        <f t="shared" si="32"/>
        <v>12</v>
      </c>
      <c r="B2282">
        <v>80</v>
      </c>
    </row>
    <row r="2283" spans="1:2" x14ac:dyDescent="0.2">
      <c r="A2283">
        <f t="shared" si="32"/>
        <v>12</v>
      </c>
      <c r="B2283">
        <v>81</v>
      </c>
    </row>
    <row r="2284" spans="1:2" x14ac:dyDescent="0.2">
      <c r="A2284">
        <f t="shared" si="32"/>
        <v>12</v>
      </c>
      <c r="B2284">
        <v>82</v>
      </c>
    </row>
    <row r="2285" spans="1:2" x14ac:dyDescent="0.2">
      <c r="A2285">
        <f t="shared" si="32"/>
        <v>12</v>
      </c>
      <c r="B2285">
        <v>83</v>
      </c>
    </row>
    <row r="2286" spans="1:2" x14ac:dyDescent="0.2">
      <c r="A2286">
        <f t="shared" si="32"/>
        <v>12</v>
      </c>
      <c r="B2286">
        <v>84</v>
      </c>
    </row>
    <row r="2287" spans="1:2" x14ac:dyDescent="0.2">
      <c r="A2287">
        <f t="shared" si="32"/>
        <v>12</v>
      </c>
      <c r="B2287">
        <v>85</v>
      </c>
    </row>
    <row r="2288" spans="1:2" x14ac:dyDescent="0.2">
      <c r="A2288">
        <f t="shared" si="32"/>
        <v>12</v>
      </c>
      <c r="B2288">
        <v>86</v>
      </c>
    </row>
    <row r="2289" spans="1:2" x14ac:dyDescent="0.2">
      <c r="A2289">
        <f t="shared" si="32"/>
        <v>12</v>
      </c>
      <c r="B2289">
        <v>87</v>
      </c>
    </row>
    <row r="2290" spans="1:2" x14ac:dyDescent="0.2">
      <c r="A2290">
        <f t="shared" si="32"/>
        <v>12</v>
      </c>
      <c r="B2290">
        <v>88</v>
      </c>
    </row>
    <row r="2291" spans="1:2" x14ac:dyDescent="0.2">
      <c r="A2291">
        <f t="shared" si="32"/>
        <v>12</v>
      </c>
      <c r="B2291">
        <v>89</v>
      </c>
    </row>
    <row r="2292" spans="1:2" x14ac:dyDescent="0.2">
      <c r="A2292">
        <f t="shared" si="32"/>
        <v>12</v>
      </c>
      <c r="B2292">
        <v>90</v>
      </c>
    </row>
    <row r="2293" spans="1:2" x14ac:dyDescent="0.2">
      <c r="A2293">
        <f t="shared" si="32"/>
        <v>12</v>
      </c>
      <c r="B2293">
        <v>91</v>
      </c>
    </row>
    <row r="2294" spans="1:2" x14ac:dyDescent="0.2">
      <c r="A2294">
        <f t="shared" si="32"/>
        <v>12</v>
      </c>
      <c r="B2294">
        <v>92</v>
      </c>
    </row>
    <row r="2295" spans="1:2" x14ac:dyDescent="0.2">
      <c r="A2295">
        <f t="shared" si="32"/>
        <v>12</v>
      </c>
      <c r="B2295">
        <v>93</v>
      </c>
    </row>
    <row r="2296" spans="1:2" x14ac:dyDescent="0.2">
      <c r="A2296">
        <f t="shared" si="32"/>
        <v>12</v>
      </c>
      <c r="B2296">
        <v>94</v>
      </c>
    </row>
    <row r="2297" spans="1:2" x14ac:dyDescent="0.2">
      <c r="A2297">
        <f t="shared" si="32"/>
        <v>12</v>
      </c>
      <c r="B2297">
        <v>95</v>
      </c>
    </row>
    <row r="2298" spans="1:2" x14ac:dyDescent="0.2">
      <c r="A2298">
        <f t="shared" si="32"/>
        <v>12</v>
      </c>
      <c r="B2298">
        <v>96</v>
      </c>
    </row>
    <row r="2299" spans="1:2" x14ac:dyDescent="0.2">
      <c r="A2299">
        <f t="shared" si="32"/>
        <v>12</v>
      </c>
      <c r="B2299">
        <v>97</v>
      </c>
    </row>
    <row r="2300" spans="1:2" x14ac:dyDescent="0.2">
      <c r="A2300">
        <f t="shared" si="32"/>
        <v>12</v>
      </c>
      <c r="B2300">
        <v>98</v>
      </c>
    </row>
    <row r="2301" spans="1:2" x14ac:dyDescent="0.2">
      <c r="A2301">
        <f t="shared" si="32"/>
        <v>12</v>
      </c>
      <c r="B2301">
        <v>99</v>
      </c>
    </row>
    <row r="2302" spans="1:2" x14ac:dyDescent="0.2">
      <c r="A2302">
        <f t="shared" si="32"/>
        <v>12</v>
      </c>
      <c r="B2302">
        <v>100</v>
      </c>
    </row>
    <row r="2303" spans="1:2" x14ac:dyDescent="0.2">
      <c r="A2303">
        <f t="shared" si="32"/>
        <v>12</v>
      </c>
      <c r="B2303">
        <v>101</v>
      </c>
    </row>
    <row r="2304" spans="1:2" x14ac:dyDescent="0.2">
      <c r="A2304">
        <f t="shared" si="32"/>
        <v>12</v>
      </c>
      <c r="B2304">
        <v>102</v>
      </c>
    </row>
    <row r="2305" spans="1:2" x14ac:dyDescent="0.2">
      <c r="A2305">
        <f t="shared" si="32"/>
        <v>12</v>
      </c>
      <c r="B2305">
        <v>103</v>
      </c>
    </row>
    <row r="2306" spans="1:2" x14ac:dyDescent="0.2">
      <c r="A2306">
        <f t="shared" si="32"/>
        <v>12</v>
      </c>
      <c r="B2306">
        <v>104</v>
      </c>
    </row>
    <row r="2307" spans="1:2" x14ac:dyDescent="0.2">
      <c r="A2307">
        <f t="shared" si="32"/>
        <v>12</v>
      </c>
      <c r="B2307">
        <v>105</v>
      </c>
    </row>
    <row r="2308" spans="1:2" x14ac:dyDescent="0.2">
      <c r="A2308">
        <f t="shared" si="32"/>
        <v>12</v>
      </c>
      <c r="B2308">
        <v>106</v>
      </c>
    </row>
    <row r="2309" spans="1:2" x14ac:dyDescent="0.2">
      <c r="A2309">
        <f t="shared" si="32"/>
        <v>12</v>
      </c>
      <c r="B2309">
        <v>107</v>
      </c>
    </row>
    <row r="2310" spans="1:2" x14ac:dyDescent="0.2">
      <c r="A2310">
        <f t="shared" si="32"/>
        <v>12</v>
      </c>
      <c r="B2310">
        <v>108</v>
      </c>
    </row>
    <row r="2311" spans="1:2" x14ac:dyDescent="0.2">
      <c r="A2311">
        <f t="shared" si="32"/>
        <v>12</v>
      </c>
      <c r="B2311">
        <v>109</v>
      </c>
    </row>
    <row r="2312" spans="1:2" x14ac:dyDescent="0.2">
      <c r="A2312">
        <f t="shared" si="32"/>
        <v>12</v>
      </c>
      <c r="B2312">
        <v>110</v>
      </c>
    </row>
    <row r="2313" spans="1:2" x14ac:dyDescent="0.2">
      <c r="A2313">
        <f t="shared" si="32"/>
        <v>12</v>
      </c>
      <c r="B2313">
        <v>111</v>
      </c>
    </row>
    <row r="2314" spans="1:2" x14ac:dyDescent="0.2">
      <c r="A2314">
        <f t="shared" si="32"/>
        <v>12</v>
      </c>
      <c r="B2314">
        <v>112</v>
      </c>
    </row>
    <row r="2315" spans="1:2" x14ac:dyDescent="0.2">
      <c r="A2315">
        <f t="shared" ref="A2315:A2378" si="33">A2115+1</f>
        <v>12</v>
      </c>
      <c r="B2315">
        <v>113</v>
      </c>
    </row>
    <row r="2316" spans="1:2" x14ac:dyDescent="0.2">
      <c r="A2316">
        <f t="shared" si="33"/>
        <v>12</v>
      </c>
      <c r="B2316">
        <v>114</v>
      </c>
    </row>
    <row r="2317" spans="1:2" x14ac:dyDescent="0.2">
      <c r="A2317">
        <f t="shared" si="33"/>
        <v>12</v>
      </c>
      <c r="B2317">
        <v>115</v>
      </c>
    </row>
    <row r="2318" spans="1:2" x14ac:dyDescent="0.2">
      <c r="A2318">
        <f t="shared" si="33"/>
        <v>12</v>
      </c>
      <c r="B2318">
        <v>116</v>
      </c>
    </row>
    <row r="2319" spans="1:2" x14ac:dyDescent="0.2">
      <c r="A2319">
        <f t="shared" si="33"/>
        <v>12</v>
      </c>
      <c r="B2319">
        <v>117</v>
      </c>
    </row>
    <row r="2320" spans="1:2" x14ac:dyDescent="0.2">
      <c r="A2320">
        <f t="shared" si="33"/>
        <v>12</v>
      </c>
      <c r="B2320">
        <v>118</v>
      </c>
    </row>
    <row r="2321" spans="1:2" x14ac:dyDescent="0.2">
      <c r="A2321">
        <f t="shared" si="33"/>
        <v>12</v>
      </c>
      <c r="B2321">
        <v>119</v>
      </c>
    </row>
    <row r="2322" spans="1:2" x14ac:dyDescent="0.2">
      <c r="A2322">
        <f t="shared" si="33"/>
        <v>12</v>
      </c>
      <c r="B2322">
        <v>120</v>
      </c>
    </row>
    <row r="2323" spans="1:2" x14ac:dyDescent="0.2">
      <c r="A2323">
        <f t="shared" si="33"/>
        <v>12</v>
      </c>
      <c r="B2323">
        <v>121</v>
      </c>
    </row>
    <row r="2324" spans="1:2" x14ac:dyDescent="0.2">
      <c r="A2324">
        <f t="shared" si="33"/>
        <v>12</v>
      </c>
      <c r="B2324">
        <v>122</v>
      </c>
    </row>
    <row r="2325" spans="1:2" x14ac:dyDescent="0.2">
      <c r="A2325">
        <f t="shared" si="33"/>
        <v>12</v>
      </c>
      <c r="B2325">
        <v>123</v>
      </c>
    </row>
    <row r="2326" spans="1:2" x14ac:dyDescent="0.2">
      <c r="A2326">
        <f t="shared" si="33"/>
        <v>12</v>
      </c>
      <c r="B2326">
        <v>124</v>
      </c>
    </row>
    <row r="2327" spans="1:2" x14ac:dyDescent="0.2">
      <c r="A2327">
        <f t="shared" si="33"/>
        <v>12</v>
      </c>
      <c r="B2327">
        <v>125</v>
      </c>
    </row>
    <row r="2328" spans="1:2" x14ac:dyDescent="0.2">
      <c r="A2328">
        <f t="shared" si="33"/>
        <v>12</v>
      </c>
      <c r="B2328">
        <v>126</v>
      </c>
    </row>
    <row r="2329" spans="1:2" x14ac:dyDescent="0.2">
      <c r="A2329">
        <f t="shared" si="33"/>
        <v>12</v>
      </c>
      <c r="B2329">
        <v>127</v>
      </c>
    </row>
    <row r="2330" spans="1:2" x14ac:dyDescent="0.2">
      <c r="A2330">
        <f t="shared" si="33"/>
        <v>12</v>
      </c>
      <c r="B2330">
        <v>128</v>
      </c>
    </row>
    <row r="2331" spans="1:2" x14ac:dyDescent="0.2">
      <c r="A2331">
        <f t="shared" si="33"/>
        <v>12</v>
      </c>
      <c r="B2331">
        <v>129</v>
      </c>
    </row>
    <row r="2332" spans="1:2" x14ac:dyDescent="0.2">
      <c r="A2332">
        <f t="shared" si="33"/>
        <v>12</v>
      </c>
      <c r="B2332">
        <v>130</v>
      </c>
    </row>
    <row r="2333" spans="1:2" x14ac:dyDescent="0.2">
      <c r="A2333">
        <f t="shared" si="33"/>
        <v>12</v>
      </c>
      <c r="B2333">
        <v>131</v>
      </c>
    </row>
    <row r="2334" spans="1:2" x14ac:dyDescent="0.2">
      <c r="A2334">
        <f t="shared" si="33"/>
        <v>12</v>
      </c>
      <c r="B2334">
        <v>132</v>
      </c>
    </row>
    <row r="2335" spans="1:2" x14ac:dyDescent="0.2">
      <c r="A2335">
        <f t="shared" si="33"/>
        <v>12</v>
      </c>
      <c r="B2335">
        <v>133</v>
      </c>
    </row>
    <row r="2336" spans="1:2" x14ac:dyDescent="0.2">
      <c r="A2336">
        <f t="shared" si="33"/>
        <v>12</v>
      </c>
      <c r="B2336">
        <v>134</v>
      </c>
    </row>
    <row r="2337" spans="1:2" x14ac:dyDescent="0.2">
      <c r="A2337">
        <f t="shared" si="33"/>
        <v>12</v>
      </c>
      <c r="B2337">
        <v>135</v>
      </c>
    </row>
    <row r="2338" spans="1:2" x14ac:dyDescent="0.2">
      <c r="A2338">
        <f t="shared" si="33"/>
        <v>12</v>
      </c>
      <c r="B2338">
        <v>136</v>
      </c>
    </row>
    <row r="2339" spans="1:2" x14ac:dyDescent="0.2">
      <c r="A2339">
        <f t="shared" si="33"/>
        <v>12</v>
      </c>
      <c r="B2339">
        <v>137</v>
      </c>
    </row>
    <row r="2340" spans="1:2" x14ac:dyDescent="0.2">
      <c r="A2340">
        <f t="shared" si="33"/>
        <v>12</v>
      </c>
      <c r="B2340">
        <v>138</v>
      </c>
    </row>
    <row r="2341" spans="1:2" x14ac:dyDescent="0.2">
      <c r="A2341">
        <f t="shared" si="33"/>
        <v>12</v>
      </c>
      <c r="B2341">
        <v>139</v>
      </c>
    </row>
    <row r="2342" spans="1:2" x14ac:dyDescent="0.2">
      <c r="A2342">
        <f t="shared" si="33"/>
        <v>12</v>
      </c>
      <c r="B2342">
        <v>140</v>
      </c>
    </row>
    <row r="2343" spans="1:2" x14ac:dyDescent="0.2">
      <c r="A2343">
        <f t="shared" si="33"/>
        <v>12</v>
      </c>
      <c r="B2343">
        <v>141</v>
      </c>
    </row>
    <row r="2344" spans="1:2" x14ac:dyDescent="0.2">
      <c r="A2344">
        <f t="shared" si="33"/>
        <v>12</v>
      </c>
      <c r="B2344">
        <v>142</v>
      </c>
    </row>
    <row r="2345" spans="1:2" x14ac:dyDescent="0.2">
      <c r="A2345">
        <f t="shared" si="33"/>
        <v>12</v>
      </c>
      <c r="B2345">
        <v>143</v>
      </c>
    </row>
    <row r="2346" spans="1:2" x14ac:dyDescent="0.2">
      <c r="A2346">
        <f t="shared" si="33"/>
        <v>12</v>
      </c>
      <c r="B2346">
        <v>144</v>
      </c>
    </row>
    <row r="2347" spans="1:2" x14ac:dyDescent="0.2">
      <c r="A2347">
        <f t="shared" si="33"/>
        <v>12</v>
      </c>
      <c r="B2347">
        <v>145</v>
      </c>
    </row>
    <row r="2348" spans="1:2" x14ac:dyDescent="0.2">
      <c r="A2348">
        <f t="shared" si="33"/>
        <v>12</v>
      </c>
      <c r="B2348">
        <v>146</v>
      </c>
    </row>
    <row r="2349" spans="1:2" x14ac:dyDescent="0.2">
      <c r="A2349">
        <f t="shared" si="33"/>
        <v>12</v>
      </c>
      <c r="B2349">
        <v>147</v>
      </c>
    </row>
    <row r="2350" spans="1:2" x14ac:dyDescent="0.2">
      <c r="A2350">
        <f t="shared" si="33"/>
        <v>12</v>
      </c>
      <c r="B2350">
        <v>148</v>
      </c>
    </row>
    <row r="2351" spans="1:2" x14ac:dyDescent="0.2">
      <c r="A2351">
        <f t="shared" si="33"/>
        <v>12</v>
      </c>
      <c r="B2351">
        <v>149</v>
      </c>
    </row>
    <row r="2352" spans="1:2" x14ac:dyDescent="0.2">
      <c r="A2352">
        <f t="shared" si="33"/>
        <v>12</v>
      </c>
      <c r="B2352">
        <v>150</v>
      </c>
    </row>
    <row r="2353" spans="1:2" x14ac:dyDescent="0.2">
      <c r="A2353">
        <f t="shared" si="33"/>
        <v>12</v>
      </c>
      <c r="B2353">
        <v>151</v>
      </c>
    </row>
    <row r="2354" spans="1:2" x14ac:dyDescent="0.2">
      <c r="A2354">
        <f t="shared" si="33"/>
        <v>12</v>
      </c>
      <c r="B2354">
        <v>152</v>
      </c>
    </row>
    <row r="2355" spans="1:2" x14ac:dyDescent="0.2">
      <c r="A2355">
        <f t="shared" si="33"/>
        <v>12</v>
      </c>
      <c r="B2355">
        <v>153</v>
      </c>
    </row>
    <row r="2356" spans="1:2" x14ac:dyDescent="0.2">
      <c r="A2356">
        <f t="shared" si="33"/>
        <v>12</v>
      </c>
      <c r="B2356">
        <v>154</v>
      </c>
    </row>
    <row r="2357" spans="1:2" x14ac:dyDescent="0.2">
      <c r="A2357">
        <f t="shared" si="33"/>
        <v>12</v>
      </c>
      <c r="B2357">
        <v>155</v>
      </c>
    </row>
    <row r="2358" spans="1:2" x14ac:dyDescent="0.2">
      <c r="A2358">
        <f t="shared" si="33"/>
        <v>12</v>
      </c>
      <c r="B2358">
        <v>156</v>
      </c>
    </row>
    <row r="2359" spans="1:2" x14ac:dyDescent="0.2">
      <c r="A2359">
        <f t="shared" si="33"/>
        <v>12</v>
      </c>
      <c r="B2359">
        <v>157</v>
      </c>
    </row>
    <row r="2360" spans="1:2" x14ac:dyDescent="0.2">
      <c r="A2360">
        <f t="shared" si="33"/>
        <v>12</v>
      </c>
      <c r="B2360">
        <v>158</v>
      </c>
    </row>
    <row r="2361" spans="1:2" x14ac:dyDescent="0.2">
      <c r="A2361">
        <f t="shared" si="33"/>
        <v>12</v>
      </c>
      <c r="B2361">
        <v>159</v>
      </c>
    </row>
    <row r="2362" spans="1:2" x14ac:dyDescent="0.2">
      <c r="A2362">
        <f t="shared" si="33"/>
        <v>12</v>
      </c>
      <c r="B2362">
        <v>160</v>
      </c>
    </row>
    <row r="2363" spans="1:2" x14ac:dyDescent="0.2">
      <c r="A2363">
        <f t="shared" si="33"/>
        <v>12</v>
      </c>
      <c r="B2363">
        <v>161</v>
      </c>
    </row>
    <row r="2364" spans="1:2" x14ac:dyDescent="0.2">
      <c r="A2364">
        <f t="shared" si="33"/>
        <v>12</v>
      </c>
      <c r="B2364">
        <v>162</v>
      </c>
    </row>
    <row r="2365" spans="1:2" x14ac:dyDescent="0.2">
      <c r="A2365">
        <f t="shared" si="33"/>
        <v>12</v>
      </c>
      <c r="B2365">
        <v>163</v>
      </c>
    </row>
    <row r="2366" spans="1:2" x14ac:dyDescent="0.2">
      <c r="A2366">
        <f t="shared" si="33"/>
        <v>12</v>
      </c>
      <c r="B2366">
        <v>164</v>
      </c>
    </row>
    <row r="2367" spans="1:2" x14ac:dyDescent="0.2">
      <c r="A2367">
        <f t="shared" si="33"/>
        <v>12</v>
      </c>
      <c r="B2367">
        <v>165</v>
      </c>
    </row>
    <row r="2368" spans="1:2" x14ac:dyDescent="0.2">
      <c r="A2368">
        <f t="shared" si="33"/>
        <v>12</v>
      </c>
      <c r="B2368">
        <v>166</v>
      </c>
    </row>
    <row r="2369" spans="1:2" x14ac:dyDescent="0.2">
      <c r="A2369">
        <f t="shared" si="33"/>
        <v>12</v>
      </c>
      <c r="B2369">
        <v>167</v>
      </c>
    </row>
    <row r="2370" spans="1:2" x14ac:dyDescent="0.2">
      <c r="A2370">
        <f t="shared" si="33"/>
        <v>12</v>
      </c>
      <c r="B2370">
        <v>168</v>
      </c>
    </row>
    <row r="2371" spans="1:2" x14ac:dyDescent="0.2">
      <c r="A2371">
        <f t="shared" si="33"/>
        <v>12</v>
      </c>
      <c r="B2371">
        <v>169</v>
      </c>
    </row>
    <row r="2372" spans="1:2" x14ac:dyDescent="0.2">
      <c r="A2372">
        <f t="shared" si="33"/>
        <v>12</v>
      </c>
      <c r="B2372">
        <v>170</v>
      </c>
    </row>
    <row r="2373" spans="1:2" x14ac:dyDescent="0.2">
      <c r="A2373">
        <f t="shared" si="33"/>
        <v>12</v>
      </c>
      <c r="B2373">
        <v>171</v>
      </c>
    </row>
    <row r="2374" spans="1:2" x14ac:dyDescent="0.2">
      <c r="A2374">
        <f t="shared" si="33"/>
        <v>12</v>
      </c>
      <c r="B2374">
        <v>172</v>
      </c>
    </row>
    <row r="2375" spans="1:2" x14ac:dyDescent="0.2">
      <c r="A2375">
        <f t="shared" si="33"/>
        <v>12</v>
      </c>
      <c r="B2375">
        <v>173</v>
      </c>
    </row>
    <row r="2376" spans="1:2" x14ac:dyDescent="0.2">
      <c r="A2376">
        <f t="shared" si="33"/>
        <v>12</v>
      </c>
      <c r="B2376">
        <v>174</v>
      </c>
    </row>
    <row r="2377" spans="1:2" x14ac:dyDescent="0.2">
      <c r="A2377">
        <f t="shared" si="33"/>
        <v>12</v>
      </c>
      <c r="B2377">
        <v>175</v>
      </c>
    </row>
    <row r="2378" spans="1:2" x14ac:dyDescent="0.2">
      <c r="A2378">
        <f t="shared" si="33"/>
        <v>12</v>
      </c>
      <c r="B2378">
        <v>176</v>
      </c>
    </row>
    <row r="2379" spans="1:2" x14ac:dyDescent="0.2">
      <c r="A2379">
        <f t="shared" ref="A2379:A2402" si="34">A2179+1</f>
        <v>12</v>
      </c>
      <c r="B2379">
        <v>177</v>
      </c>
    </row>
    <row r="2380" spans="1:2" x14ac:dyDescent="0.2">
      <c r="A2380">
        <f t="shared" si="34"/>
        <v>12</v>
      </c>
      <c r="B2380">
        <v>178</v>
      </c>
    </row>
    <row r="2381" spans="1:2" x14ac:dyDescent="0.2">
      <c r="A2381">
        <f t="shared" si="34"/>
        <v>12</v>
      </c>
      <c r="B2381">
        <v>179</v>
      </c>
    </row>
    <row r="2382" spans="1:2" x14ac:dyDescent="0.2">
      <c r="A2382">
        <f t="shared" si="34"/>
        <v>12</v>
      </c>
      <c r="B2382">
        <v>180</v>
      </c>
    </row>
    <row r="2383" spans="1:2" x14ac:dyDescent="0.2">
      <c r="A2383">
        <f t="shared" si="34"/>
        <v>12</v>
      </c>
      <c r="B2383">
        <v>181</v>
      </c>
    </row>
    <row r="2384" spans="1:2" x14ac:dyDescent="0.2">
      <c r="A2384">
        <f t="shared" si="34"/>
        <v>12</v>
      </c>
      <c r="B2384">
        <v>182</v>
      </c>
    </row>
    <row r="2385" spans="1:2" x14ac:dyDescent="0.2">
      <c r="A2385">
        <f t="shared" si="34"/>
        <v>12</v>
      </c>
      <c r="B2385">
        <v>183</v>
      </c>
    </row>
    <row r="2386" spans="1:2" x14ac:dyDescent="0.2">
      <c r="A2386">
        <f t="shared" si="34"/>
        <v>12</v>
      </c>
      <c r="B2386">
        <v>184</v>
      </c>
    </row>
    <row r="2387" spans="1:2" x14ac:dyDescent="0.2">
      <c r="A2387">
        <f t="shared" si="34"/>
        <v>12</v>
      </c>
      <c r="B2387">
        <v>185</v>
      </c>
    </row>
    <row r="2388" spans="1:2" x14ac:dyDescent="0.2">
      <c r="A2388">
        <f t="shared" si="34"/>
        <v>12</v>
      </c>
      <c r="B2388">
        <v>186</v>
      </c>
    </row>
    <row r="2389" spans="1:2" x14ac:dyDescent="0.2">
      <c r="A2389">
        <f t="shared" si="34"/>
        <v>12</v>
      </c>
      <c r="B2389">
        <v>187</v>
      </c>
    </row>
    <row r="2390" spans="1:2" x14ac:dyDescent="0.2">
      <c r="A2390">
        <f t="shared" si="34"/>
        <v>12</v>
      </c>
      <c r="B2390">
        <v>188</v>
      </c>
    </row>
    <row r="2391" spans="1:2" x14ac:dyDescent="0.2">
      <c r="A2391">
        <f t="shared" si="34"/>
        <v>12</v>
      </c>
      <c r="B2391">
        <v>189</v>
      </c>
    </row>
    <row r="2392" spans="1:2" x14ac:dyDescent="0.2">
      <c r="A2392">
        <f t="shared" si="34"/>
        <v>12</v>
      </c>
      <c r="B2392">
        <v>190</v>
      </c>
    </row>
    <row r="2393" spans="1:2" x14ac:dyDescent="0.2">
      <c r="A2393">
        <f t="shared" si="34"/>
        <v>12</v>
      </c>
      <c r="B2393">
        <v>191</v>
      </c>
    </row>
    <row r="2394" spans="1:2" x14ac:dyDescent="0.2">
      <c r="A2394">
        <f t="shared" si="34"/>
        <v>12</v>
      </c>
      <c r="B2394">
        <v>192</v>
      </c>
    </row>
    <row r="2395" spans="1:2" x14ac:dyDescent="0.2">
      <c r="A2395">
        <f t="shared" si="34"/>
        <v>12</v>
      </c>
      <c r="B2395">
        <v>193</v>
      </c>
    </row>
    <row r="2396" spans="1:2" x14ac:dyDescent="0.2">
      <c r="A2396">
        <f t="shared" si="34"/>
        <v>12</v>
      </c>
      <c r="B2396">
        <v>194</v>
      </c>
    </row>
    <row r="2397" spans="1:2" x14ac:dyDescent="0.2">
      <c r="A2397">
        <f t="shared" si="34"/>
        <v>12</v>
      </c>
      <c r="B2397">
        <v>195</v>
      </c>
    </row>
    <row r="2398" spans="1:2" x14ac:dyDescent="0.2">
      <c r="A2398">
        <f t="shared" si="34"/>
        <v>12</v>
      </c>
      <c r="B2398">
        <v>196</v>
      </c>
    </row>
    <row r="2399" spans="1:2" x14ac:dyDescent="0.2">
      <c r="A2399">
        <f t="shared" si="34"/>
        <v>12</v>
      </c>
      <c r="B2399">
        <v>197</v>
      </c>
    </row>
    <row r="2400" spans="1:2" x14ac:dyDescent="0.2">
      <c r="A2400">
        <f t="shared" si="34"/>
        <v>12</v>
      </c>
      <c r="B2400">
        <v>198</v>
      </c>
    </row>
    <row r="2401" spans="1:2" x14ac:dyDescent="0.2">
      <c r="A2401">
        <f t="shared" si="34"/>
        <v>12</v>
      </c>
      <c r="B2401">
        <v>199</v>
      </c>
    </row>
    <row r="2402" spans="1:2" x14ac:dyDescent="0.2">
      <c r="A2402">
        <f t="shared" si="34"/>
        <v>12</v>
      </c>
      <c r="B2402">
        <v>200</v>
      </c>
    </row>
    <row r="2403" spans="1:2" x14ac:dyDescent="0.2">
      <c r="A2403">
        <v>13</v>
      </c>
      <c r="B2403">
        <v>1</v>
      </c>
    </row>
    <row r="2404" spans="1:2" x14ac:dyDescent="0.2">
      <c r="A2404">
        <v>13</v>
      </c>
      <c r="B2404">
        <v>2</v>
      </c>
    </row>
    <row r="2405" spans="1:2" x14ac:dyDescent="0.2">
      <c r="A2405">
        <v>13</v>
      </c>
      <c r="B2405">
        <v>3</v>
      </c>
    </row>
    <row r="2406" spans="1:2" x14ac:dyDescent="0.2">
      <c r="A2406">
        <v>13</v>
      </c>
      <c r="B2406">
        <v>4</v>
      </c>
    </row>
    <row r="2407" spans="1:2" x14ac:dyDescent="0.2">
      <c r="A2407">
        <v>13</v>
      </c>
      <c r="B2407">
        <v>5</v>
      </c>
    </row>
    <row r="2408" spans="1:2" x14ac:dyDescent="0.2">
      <c r="A2408">
        <v>13</v>
      </c>
      <c r="B2408">
        <v>6</v>
      </c>
    </row>
    <row r="2409" spans="1:2" x14ac:dyDescent="0.2">
      <c r="A2409">
        <v>13</v>
      </c>
      <c r="B2409">
        <v>7</v>
      </c>
    </row>
    <row r="2410" spans="1:2" x14ac:dyDescent="0.2">
      <c r="A2410">
        <v>13</v>
      </c>
      <c r="B2410">
        <v>8</v>
      </c>
    </row>
    <row r="2411" spans="1:2" x14ac:dyDescent="0.2">
      <c r="A2411">
        <v>13</v>
      </c>
      <c r="B2411">
        <v>9</v>
      </c>
    </row>
    <row r="2412" spans="1:2" x14ac:dyDescent="0.2">
      <c r="A2412">
        <v>13</v>
      </c>
      <c r="B2412">
        <v>10</v>
      </c>
    </row>
    <row r="2413" spans="1:2" x14ac:dyDescent="0.2">
      <c r="A2413">
        <v>13</v>
      </c>
      <c r="B2413">
        <v>11</v>
      </c>
    </row>
    <row r="2414" spans="1:2" x14ac:dyDescent="0.2">
      <c r="A2414">
        <v>13</v>
      </c>
      <c r="B2414">
        <v>12</v>
      </c>
    </row>
    <row r="2415" spans="1:2" x14ac:dyDescent="0.2">
      <c r="A2415">
        <v>13</v>
      </c>
      <c r="B2415">
        <v>13</v>
      </c>
    </row>
    <row r="2416" spans="1:2" x14ac:dyDescent="0.2">
      <c r="A2416">
        <v>13</v>
      </c>
      <c r="B2416">
        <v>14</v>
      </c>
    </row>
    <row r="2417" spans="1:2" x14ac:dyDescent="0.2">
      <c r="A2417">
        <v>13</v>
      </c>
      <c r="B2417">
        <v>15</v>
      </c>
    </row>
    <row r="2418" spans="1:2" x14ac:dyDescent="0.2">
      <c r="A2418">
        <v>13</v>
      </c>
      <c r="B2418">
        <v>16</v>
      </c>
    </row>
    <row r="2419" spans="1:2" x14ac:dyDescent="0.2">
      <c r="A2419">
        <v>13</v>
      </c>
      <c r="B2419">
        <v>17</v>
      </c>
    </row>
    <row r="2420" spans="1:2" x14ac:dyDescent="0.2">
      <c r="A2420">
        <v>13</v>
      </c>
      <c r="B2420">
        <v>18</v>
      </c>
    </row>
    <row r="2421" spans="1:2" x14ac:dyDescent="0.2">
      <c r="A2421">
        <v>13</v>
      </c>
      <c r="B2421">
        <v>19</v>
      </c>
    </row>
    <row r="2422" spans="1:2" x14ac:dyDescent="0.2">
      <c r="A2422">
        <v>13</v>
      </c>
      <c r="B2422">
        <v>20</v>
      </c>
    </row>
    <row r="2423" spans="1:2" x14ac:dyDescent="0.2">
      <c r="A2423">
        <v>13</v>
      </c>
      <c r="B2423">
        <v>21</v>
      </c>
    </row>
    <row r="2424" spans="1:2" x14ac:dyDescent="0.2">
      <c r="A2424">
        <v>13</v>
      </c>
      <c r="B2424">
        <v>22</v>
      </c>
    </row>
    <row r="2425" spans="1:2" x14ac:dyDescent="0.2">
      <c r="A2425">
        <v>13</v>
      </c>
      <c r="B2425">
        <v>23</v>
      </c>
    </row>
    <row r="2426" spans="1:2" x14ac:dyDescent="0.2">
      <c r="A2426">
        <v>13</v>
      </c>
      <c r="B2426">
        <v>24</v>
      </c>
    </row>
    <row r="2427" spans="1:2" x14ac:dyDescent="0.2">
      <c r="A2427">
        <v>13</v>
      </c>
      <c r="B2427">
        <v>25</v>
      </c>
    </row>
    <row r="2428" spans="1:2" x14ac:dyDescent="0.2">
      <c r="A2428">
        <v>13</v>
      </c>
      <c r="B2428">
        <v>26</v>
      </c>
    </row>
    <row r="2429" spans="1:2" x14ac:dyDescent="0.2">
      <c r="A2429">
        <v>13</v>
      </c>
      <c r="B2429">
        <v>27</v>
      </c>
    </row>
    <row r="2430" spans="1:2" x14ac:dyDescent="0.2">
      <c r="A2430">
        <v>13</v>
      </c>
      <c r="B2430">
        <v>28</v>
      </c>
    </row>
    <row r="2431" spans="1:2" x14ac:dyDescent="0.2">
      <c r="A2431">
        <v>13</v>
      </c>
      <c r="B2431">
        <v>29</v>
      </c>
    </row>
    <row r="2432" spans="1:2" x14ac:dyDescent="0.2">
      <c r="A2432">
        <v>13</v>
      </c>
      <c r="B2432">
        <v>30</v>
      </c>
    </row>
    <row r="2433" spans="1:2" x14ac:dyDescent="0.2">
      <c r="A2433">
        <v>13</v>
      </c>
      <c r="B2433">
        <v>31</v>
      </c>
    </row>
    <row r="2434" spans="1:2" x14ac:dyDescent="0.2">
      <c r="A2434">
        <v>13</v>
      </c>
      <c r="B2434">
        <v>32</v>
      </c>
    </row>
    <row r="2435" spans="1:2" x14ac:dyDescent="0.2">
      <c r="A2435">
        <v>13</v>
      </c>
      <c r="B2435">
        <v>33</v>
      </c>
    </row>
    <row r="2436" spans="1:2" x14ac:dyDescent="0.2">
      <c r="A2436">
        <v>13</v>
      </c>
      <c r="B2436">
        <v>34</v>
      </c>
    </row>
    <row r="2437" spans="1:2" x14ac:dyDescent="0.2">
      <c r="A2437">
        <v>13</v>
      </c>
      <c r="B2437">
        <v>35</v>
      </c>
    </row>
    <row r="2438" spans="1:2" x14ac:dyDescent="0.2">
      <c r="A2438">
        <v>13</v>
      </c>
      <c r="B2438">
        <v>36</v>
      </c>
    </row>
    <row r="2439" spans="1:2" x14ac:dyDescent="0.2">
      <c r="A2439">
        <v>13</v>
      </c>
      <c r="B2439">
        <v>37</v>
      </c>
    </row>
    <row r="2440" spans="1:2" x14ac:dyDescent="0.2">
      <c r="A2440">
        <v>13</v>
      </c>
      <c r="B2440">
        <v>38</v>
      </c>
    </row>
    <row r="2441" spans="1:2" x14ac:dyDescent="0.2">
      <c r="A2441">
        <v>13</v>
      </c>
      <c r="B2441">
        <v>39</v>
      </c>
    </row>
    <row r="2442" spans="1:2" x14ac:dyDescent="0.2">
      <c r="A2442">
        <v>13</v>
      </c>
      <c r="B2442">
        <v>40</v>
      </c>
    </row>
    <row r="2443" spans="1:2" x14ac:dyDescent="0.2">
      <c r="A2443">
        <v>13</v>
      </c>
      <c r="B2443">
        <v>41</v>
      </c>
    </row>
    <row r="2444" spans="1:2" x14ac:dyDescent="0.2">
      <c r="A2444">
        <v>13</v>
      </c>
      <c r="B2444">
        <v>42</v>
      </c>
    </row>
    <row r="2445" spans="1:2" x14ac:dyDescent="0.2">
      <c r="A2445">
        <v>13</v>
      </c>
      <c r="B2445">
        <v>43</v>
      </c>
    </row>
    <row r="2446" spans="1:2" x14ac:dyDescent="0.2">
      <c r="A2446">
        <v>13</v>
      </c>
      <c r="B2446">
        <v>44</v>
      </c>
    </row>
    <row r="2447" spans="1:2" x14ac:dyDescent="0.2">
      <c r="A2447">
        <v>13</v>
      </c>
      <c r="B2447">
        <v>45</v>
      </c>
    </row>
    <row r="2448" spans="1:2" x14ac:dyDescent="0.2">
      <c r="A2448">
        <v>13</v>
      </c>
      <c r="B2448">
        <v>46</v>
      </c>
    </row>
    <row r="2449" spans="1:2" x14ac:dyDescent="0.2">
      <c r="A2449">
        <v>13</v>
      </c>
      <c r="B2449">
        <v>47</v>
      </c>
    </row>
    <row r="2450" spans="1:2" x14ac:dyDescent="0.2">
      <c r="A2450">
        <v>13</v>
      </c>
      <c r="B2450">
        <v>48</v>
      </c>
    </row>
    <row r="2451" spans="1:2" x14ac:dyDescent="0.2">
      <c r="A2451">
        <v>13</v>
      </c>
      <c r="B2451">
        <v>49</v>
      </c>
    </row>
    <row r="2452" spans="1:2" x14ac:dyDescent="0.2">
      <c r="A2452">
        <v>13</v>
      </c>
      <c r="B2452">
        <v>50</v>
      </c>
    </row>
    <row r="2453" spans="1:2" x14ac:dyDescent="0.2">
      <c r="A2453">
        <v>13</v>
      </c>
      <c r="B2453">
        <v>51</v>
      </c>
    </row>
    <row r="2454" spans="1:2" x14ac:dyDescent="0.2">
      <c r="A2454">
        <v>13</v>
      </c>
      <c r="B2454">
        <v>52</v>
      </c>
    </row>
    <row r="2455" spans="1:2" x14ac:dyDescent="0.2">
      <c r="A2455">
        <v>13</v>
      </c>
      <c r="B2455">
        <v>53</v>
      </c>
    </row>
    <row r="2456" spans="1:2" x14ac:dyDescent="0.2">
      <c r="A2456">
        <v>13</v>
      </c>
      <c r="B2456">
        <v>54</v>
      </c>
    </row>
    <row r="2457" spans="1:2" x14ac:dyDescent="0.2">
      <c r="A2457">
        <v>13</v>
      </c>
      <c r="B2457">
        <v>55</v>
      </c>
    </row>
    <row r="2458" spans="1:2" x14ac:dyDescent="0.2">
      <c r="A2458">
        <v>13</v>
      </c>
      <c r="B2458">
        <v>56</v>
      </c>
    </row>
    <row r="2459" spans="1:2" x14ac:dyDescent="0.2">
      <c r="A2459">
        <v>13</v>
      </c>
      <c r="B2459">
        <v>57</v>
      </c>
    </row>
    <row r="2460" spans="1:2" x14ac:dyDescent="0.2">
      <c r="A2460">
        <v>13</v>
      </c>
      <c r="B2460">
        <v>58</v>
      </c>
    </row>
    <row r="2461" spans="1:2" x14ac:dyDescent="0.2">
      <c r="A2461">
        <v>13</v>
      </c>
      <c r="B2461">
        <v>59</v>
      </c>
    </row>
    <row r="2462" spans="1:2" x14ac:dyDescent="0.2">
      <c r="A2462">
        <v>13</v>
      </c>
      <c r="B2462">
        <v>60</v>
      </c>
    </row>
    <row r="2463" spans="1:2" x14ac:dyDescent="0.2">
      <c r="A2463">
        <v>13</v>
      </c>
      <c r="B2463">
        <v>61</v>
      </c>
    </row>
    <row r="2464" spans="1:2" x14ac:dyDescent="0.2">
      <c r="A2464">
        <v>13</v>
      </c>
      <c r="B2464">
        <v>62</v>
      </c>
    </row>
    <row r="2465" spans="1:2" x14ac:dyDescent="0.2">
      <c r="A2465">
        <v>13</v>
      </c>
      <c r="B2465">
        <v>63</v>
      </c>
    </row>
    <row r="2466" spans="1:2" x14ac:dyDescent="0.2">
      <c r="A2466">
        <v>13</v>
      </c>
      <c r="B2466">
        <v>64</v>
      </c>
    </row>
    <row r="2467" spans="1:2" x14ac:dyDescent="0.2">
      <c r="A2467">
        <v>13</v>
      </c>
      <c r="B2467">
        <v>65</v>
      </c>
    </row>
    <row r="2468" spans="1:2" x14ac:dyDescent="0.2">
      <c r="A2468">
        <v>13</v>
      </c>
      <c r="B2468">
        <v>66</v>
      </c>
    </row>
    <row r="2469" spans="1:2" x14ac:dyDescent="0.2">
      <c r="A2469">
        <v>13</v>
      </c>
      <c r="B2469">
        <v>67</v>
      </c>
    </row>
    <row r="2470" spans="1:2" x14ac:dyDescent="0.2">
      <c r="A2470">
        <v>13</v>
      </c>
      <c r="B2470">
        <v>68</v>
      </c>
    </row>
    <row r="2471" spans="1:2" x14ac:dyDescent="0.2">
      <c r="A2471">
        <v>13</v>
      </c>
      <c r="B2471">
        <v>69</v>
      </c>
    </row>
    <row r="2472" spans="1:2" x14ac:dyDescent="0.2">
      <c r="A2472">
        <v>13</v>
      </c>
      <c r="B2472">
        <v>70</v>
      </c>
    </row>
    <row r="2473" spans="1:2" x14ac:dyDescent="0.2">
      <c r="A2473">
        <v>13</v>
      </c>
      <c r="B2473">
        <v>71</v>
      </c>
    </row>
    <row r="2474" spans="1:2" x14ac:dyDescent="0.2">
      <c r="A2474">
        <v>13</v>
      </c>
      <c r="B2474">
        <v>72</v>
      </c>
    </row>
    <row r="2475" spans="1:2" x14ac:dyDescent="0.2">
      <c r="A2475">
        <v>13</v>
      </c>
      <c r="B2475">
        <v>73</v>
      </c>
    </row>
    <row r="2476" spans="1:2" x14ac:dyDescent="0.2">
      <c r="A2476">
        <v>13</v>
      </c>
      <c r="B2476">
        <v>74</v>
      </c>
    </row>
    <row r="2477" spans="1:2" x14ac:dyDescent="0.2">
      <c r="A2477">
        <v>13</v>
      </c>
      <c r="B2477">
        <v>75</v>
      </c>
    </row>
    <row r="2478" spans="1:2" x14ac:dyDescent="0.2">
      <c r="A2478">
        <v>13</v>
      </c>
      <c r="B2478">
        <v>76</v>
      </c>
    </row>
    <row r="2479" spans="1:2" x14ac:dyDescent="0.2">
      <c r="A2479">
        <v>13</v>
      </c>
      <c r="B2479">
        <v>77</v>
      </c>
    </row>
    <row r="2480" spans="1:2" x14ac:dyDescent="0.2">
      <c r="A2480">
        <v>13</v>
      </c>
      <c r="B2480">
        <v>78</v>
      </c>
    </row>
    <row r="2481" spans="1:2" x14ac:dyDescent="0.2">
      <c r="A2481">
        <v>13</v>
      </c>
      <c r="B2481">
        <v>79</v>
      </c>
    </row>
    <row r="2482" spans="1:2" x14ac:dyDescent="0.2">
      <c r="A2482">
        <v>13</v>
      </c>
      <c r="B2482">
        <v>80</v>
      </c>
    </row>
    <row r="2483" spans="1:2" x14ac:dyDescent="0.2">
      <c r="A2483">
        <v>13</v>
      </c>
      <c r="B2483">
        <v>81</v>
      </c>
    </row>
    <row r="2484" spans="1:2" x14ac:dyDescent="0.2">
      <c r="A2484">
        <v>13</v>
      </c>
      <c r="B2484">
        <v>82</v>
      </c>
    </row>
    <row r="2485" spans="1:2" x14ac:dyDescent="0.2">
      <c r="A2485">
        <v>13</v>
      </c>
      <c r="B2485">
        <v>83</v>
      </c>
    </row>
    <row r="2486" spans="1:2" x14ac:dyDescent="0.2">
      <c r="A2486">
        <v>13</v>
      </c>
      <c r="B2486">
        <v>84</v>
      </c>
    </row>
    <row r="2487" spans="1:2" x14ac:dyDescent="0.2">
      <c r="A2487">
        <v>13</v>
      </c>
      <c r="B2487">
        <v>85</v>
      </c>
    </row>
    <row r="2488" spans="1:2" x14ac:dyDescent="0.2">
      <c r="A2488">
        <v>13</v>
      </c>
      <c r="B2488">
        <v>86</v>
      </c>
    </row>
    <row r="2489" spans="1:2" x14ac:dyDescent="0.2">
      <c r="A2489">
        <v>13</v>
      </c>
      <c r="B2489">
        <v>87</v>
      </c>
    </row>
    <row r="2490" spans="1:2" x14ac:dyDescent="0.2">
      <c r="A2490">
        <v>13</v>
      </c>
      <c r="B2490">
        <v>88</v>
      </c>
    </row>
    <row r="2491" spans="1:2" x14ac:dyDescent="0.2">
      <c r="A2491">
        <v>13</v>
      </c>
      <c r="B2491">
        <v>89</v>
      </c>
    </row>
    <row r="2492" spans="1:2" x14ac:dyDescent="0.2">
      <c r="A2492">
        <v>13</v>
      </c>
      <c r="B2492">
        <v>90</v>
      </c>
    </row>
    <row r="2493" spans="1:2" x14ac:dyDescent="0.2">
      <c r="A2493">
        <v>13</v>
      </c>
      <c r="B2493">
        <v>91</v>
      </c>
    </row>
    <row r="2494" spans="1:2" x14ac:dyDescent="0.2">
      <c r="A2494">
        <v>13</v>
      </c>
      <c r="B2494">
        <v>92</v>
      </c>
    </row>
    <row r="2495" spans="1:2" x14ac:dyDescent="0.2">
      <c r="A2495">
        <v>13</v>
      </c>
      <c r="B2495">
        <v>93</v>
      </c>
    </row>
    <row r="2496" spans="1:2" x14ac:dyDescent="0.2">
      <c r="A2496">
        <v>13</v>
      </c>
      <c r="B2496">
        <v>94</v>
      </c>
    </row>
    <row r="2497" spans="1:2" x14ac:dyDescent="0.2">
      <c r="A2497">
        <v>13</v>
      </c>
      <c r="B2497">
        <v>95</v>
      </c>
    </row>
    <row r="2498" spans="1:2" x14ac:dyDescent="0.2">
      <c r="A2498">
        <v>13</v>
      </c>
      <c r="B2498">
        <v>96</v>
      </c>
    </row>
    <row r="2499" spans="1:2" x14ac:dyDescent="0.2">
      <c r="A2499">
        <v>13</v>
      </c>
      <c r="B2499">
        <v>97</v>
      </c>
    </row>
    <row r="2500" spans="1:2" x14ac:dyDescent="0.2">
      <c r="A2500">
        <v>13</v>
      </c>
      <c r="B2500">
        <v>98</v>
      </c>
    </row>
    <row r="2501" spans="1:2" x14ac:dyDescent="0.2">
      <c r="A2501">
        <v>13</v>
      </c>
      <c r="B2501">
        <v>99</v>
      </c>
    </row>
    <row r="2502" spans="1:2" x14ac:dyDescent="0.2">
      <c r="A2502">
        <v>13</v>
      </c>
      <c r="B2502">
        <v>100</v>
      </c>
    </row>
    <row r="2503" spans="1:2" x14ac:dyDescent="0.2">
      <c r="A2503">
        <v>13</v>
      </c>
      <c r="B2503">
        <v>101</v>
      </c>
    </row>
    <row r="2504" spans="1:2" x14ac:dyDescent="0.2">
      <c r="A2504">
        <v>13</v>
      </c>
      <c r="B2504">
        <v>102</v>
      </c>
    </row>
    <row r="2505" spans="1:2" x14ac:dyDescent="0.2">
      <c r="A2505">
        <v>13</v>
      </c>
      <c r="B2505">
        <v>103</v>
      </c>
    </row>
    <row r="2506" spans="1:2" x14ac:dyDescent="0.2">
      <c r="A2506">
        <v>13</v>
      </c>
      <c r="B2506">
        <v>104</v>
      </c>
    </row>
    <row r="2507" spans="1:2" x14ac:dyDescent="0.2">
      <c r="A2507">
        <v>13</v>
      </c>
      <c r="B2507">
        <v>105</v>
      </c>
    </row>
    <row r="2508" spans="1:2" x14ac:dyDescent="0.2">
      <c r="A2508">
        <v>13</v>
      </c>
      <c r="B2508">
        <v>106</v>
      </c>
    </row>
    <row r="2509" spans="1:2" x14ac:dyDescent="0.2">
      <c r="A2509">
        <v>13</v>
      </c>
      <c r="B2509">
        <v>107</v>
      </c>
    </row>
    <row r="2510" spans="1:2" x14ac:dyDescent="0.2">
      <c r="A2510">
        <v>13</v>
      </c>
      <c r="B2510">
        <v>108</v>
      </c>
    </row>
    <row r="2511" spans="1:2" x14ac:dyDescent="0.2">
      <c r="A2511">
        <v>13</v>
      </c>
      <c r="B2511">
        <v>109</v>
      </c>
    </row>
    <row r="2512" spans="1:2" x14ac:dyDescent="0.2">
      <c r="A2512">
        <v>13</v>
      </c>
      <c r="B2512">
        <v>110</v>
      </c>
    </row>
    <row r="2513" spans="1:2" x14ac:dyDescent="0.2">
      <c r="A2513">
        <v>13</v>
      </c>
      <c r="B2513">
        <v>111</v>
      </c>
    </row>
    <row r="2514" spans="1:2" x14ac:dyDescent="0.2">
      <c r="A2514">
        <v>13</v>
      </c>
      <c r="B2514">
        <v>112</v>
      </c>
    </row>
    <row r="2515" spans="1:2" x14ac:dyDescent="0.2">
      <c r="A2515">
        <v>13</v>
      </c>
      <c r="B2515">
        <v>113</v>
      </c>
    </row>
    <row r="2516" spans="1:2" x14ac:dyDescent="0.2">
      <c r="A2516">
        <v>13</v>
      </c>
      <c r="B2516">
        <v>114</v>
      </c>
    </row>
    <row r="2517" spans="1:2" x14ac:dyDescent="0.2">
      <c r="A2517">
        <v>13</v>
      </c>
      <c r="B2517">
        <v>115</v>
      </c>
    </row>
    <row r="2518" spans="1:2" x14ac:dyDescent="0.2">
      <c r="A2518">
        <v>13</v>
      </c>
      <c r="B2518">
        <v>116</v>
      </c>
    </row>
    <row r="2519" spans="1:2" x14ac:dyDescent="0.2">
      <c r="A2519">
        <v>13</v>
      </c>
      <c r="B2519">
        <v>117</v>
      </c>
    </row>
    <row r="2520" spans="1:2" x14ac:dyDescent="0.2">
      <c r="A2520">
        <v>13</v>
      </c>
      <c r="B2520">
        <v>118</v>
      </c>
    </row>
    <row r="2521" spans="1:2" x14ac:dyDescent="0.2">
      <c r="A2521">
        <v>13</v>
      </c>
      <c r="B2521">
        <v>119</v>
      </c>
    </row>
    <row r="2522" spans="1:2" x14ac:dyDescent="0.2">
      <c r="A2522">
        <v>13</v>
      </c>
      <c r="B2522">
        <v>120</v>
      </c>
    </row>
    <row r="2523" spans="1:2" x14ac:dyDescent="0.2">
      <c r="A2523">
        <v>13</v>
      </c>
      <c r="B2523">
        <v>121</v>
      </c>
    </row>
    <row r="2524" spans="1:2" x14ac:dyDescent="0.2">
      <c r="A2524">
        <v>13</v>
      </c>
      <c r="B2524">
        <v>122</v>
      </c>
    </row>
    <row r="2525" spans="1:2" x14ac:dyDescent="0.2">
      <c r="A2525">
        <v>13</v>
      </c>
      <c r="B2525">
        <v>123</v>
      </c>
    </row>
    <row r="2526" spans="1:2" x14ac:dyDescent="0.2">
      <c r="A2526">
        <v>13</v>
      </c>
      <c r="B2526">
        <v>124</v>
      </c>
    </row>
    <row r="2527" spans="1:2" x14ac:dyDescent="0.2">
      <c r="A2527">
        <v>13</v>
      </c>
      <c r="B2527">
        <v>125</v>
      </c>
    </row>
    <row r="2528" spans="1:2" x14ac:dyDescent="0.2">
      <c r="A2528">
        <v>13</v>
      </c>
      <c r="B2528">
        <v>126</v>
      </c>
    </row>
    <row r="2529" spans="1:2" x14ac:dyDescent="0.2">
      <c r="A2529">
        <v>13</v>
      </c>
      <c r="B2529">
        <v>127</v>
      </c>
    </row>
    <row r="2530" spans="1:2" x14ac:dyDescent="0.2">
      <c r="A2530">
        <v>13</v>
      </c>
      <c r="B2530">
        <v>128</v>
      </c>
    </row>
    <row r="2531" spans="1:2" x14ac:dyDescent="0.2">
      <c r="A2531">
        <v>13</v>
      </c>
      <c r="B2531">
        <v>129</v>
      </c>
    </row>
    <row r="2532" spans="1:2" x14ac:dyDescent="0.2">
      <c r="A2532">
        <v>13</v>
      </c>
      <c r="B2532">
        <v>130</v>
      </c>
    </row>
    <row r="2533" spans="1:2" x14ac:dyDescent="0.2">
      <c r="A2533">
        <v>13</v>
      </c>
      <c r="B2533">
        <v>131</v>
      </c>
    </row>
    <row r="2534" spans="1:2" x14ac:dyDescent="0.2">
      <c r="A2534">
        <v>13</v>
      </c>
      <c r="B2534">
        <v>132</v>
      </c>
    </row>
    <row r="2535" spans="1:2" x14ac:dyDescent="0.2">
      <c r="A2535">
        <v>13</v>
      </c>
      <c r="B2535">
        <v>133</v>
      </c>
    </row>
    <row r="2536" spans="1:2" x14ac:dyDescent="0.2">
      <c r="A2536">
        <v>13</v>
      </c>
      <c r="B2536">
        <v>134</v>
      </c>
    </row>
    <row r="2537" spans="1:2" x14ac:dyDescent="0.2">
      <c r="A2537">
        <v>13</v>
      </c>
      <c r="B2537">
        <v>135</v>
      </c>
    </row>
    <row r="2538" spans="1:2" x14ac:dyDescent="0.2">
      <c r="A2538">
        <v>13</v>
      </c>
      <c r="B2538">
        <v>136</v>
      </c>
    </row>
    <row r="2539" spans="1:2" x14ac:dyDescent="0.2">
      <c r="A2539">
        <v>13</v>
      </c>
      <c r="B2539">
        <v>137</v>
      </c>
    </row>
    <row r="2540" spans="1:2" x14ac:dyDescent="0.2">
      <c r="A2540">
        <v>13</v>
      </c>
      <c r="B2540">
        <v>138</v>
      </c>
    </row>
    <row r="2541" spans="1:2" x14ac:dyDescent="0.2">
      <c r="A2541">
        <v>13</v>
      </c>
      <c r="B2541">
        <v>139</v>
      </c>
    </row>
    <row r="2542" spans="1:2" x14ac:dyDescent="0.2">
      <c r="A2542">
        <v>13</v>
      </c>
      <c r="B2542">
        <v>140</v>
      </c>
    </row>
    <row r="2543" spans="1:2" x14ac:dyDescent="0.2">
      <c r="A2543">
        <v>13</v>
      </c>
      <c r="B2543">
        <v>141</v>
      </c>
    </row>
    <row r="2544" spans="1:2" x14ac:dyDescent="0.2">
      <c r="A2544">
        <v>13</v>
      </c>
      <c r="B2544">
        <v>142</v>
      </c>
    </row>
    <row r="2545" spans="1:2" x14ac:dyDescent="0.2">
      <c r="A2545">
        <v>13</v>
      </c>
      <c r="B2545">
        <v>143</v>
      </c>
    </row>
    <row r="2546" spans="1:2" x14ac:dyDescent="0.2">
      <c r="A2546">
        <v>13</v>
      </c>
      <c r="B2546">
        <v>144</v>
      </c>
    </row>
    <row r="2547" spans="1:2" x14ac:dyDescent="0.2">
      <c r="A2547">
        <v>13</v>
      </c>
      <c r="B2547">
        <v>145</v>
      </c>
    </row>
    <row r="2548" spans="1:2" x14ac:dyDescent="0.2">
      <c r="A2548">
        <v>13</v>
      </c>
      <c r="B2548">
        <v>146</v>
      </c>
    </row>
    <row r="2549" spans="1:2" x14ac:dyDescent="0.2">
      <c r="A2549">
        <v>13</v>
      </c>
      <c r="B2549">
        <v>147</v>
      </c>
    </row>
    <row r="2550" spans="1:2" x14ac:dyDescent="0.2">
      <c r="A2550">
        <v>13</v>
      </c>
      <c r="B2550">
        <v>148</v>
      </c>
    </row>
    <row r="2551" spans="1:2" x14ac:dyDescent="0.2">
      <c r="A2551">
        <v>13</v>
      </c>
      <c r="B2551">
        <v>149</v>
      </c>
    </row>
    <row r="2552" spans="1:2" x14ac:dyDescent="0.2">
      <c r="A2552">
        <v>13</v>
      </c>
      <c r="B2552">
        <v>150</v>
      </c>
    </row>
    <row r="2553" spans="1:2" x14ac:dyDescent="0.2">
      <c r="A2553">
        <v>13</v>
      </c>
      <c r="B2553">
        <v>151</v>
      </c>
    </row>
    <row r="2554" spans="1:2" x14ac:dyDescent="0.2">
      <c r="A2554">
        <v>13</v>
      </c>
      <c r="B2554">
        <v>152</v>
      </c>
    </row>
    <row r="2555" spans="1:2" x14ac:dyDescent="0.2">
      <c r="A2555">
        <v>13</v>
      </c>
      <c r="B2555">
        <v>153</v>
      </c>
    </row>
    <row r="2556" spans="1:2" x14ac:dyDescent="0.2">
      <c r="A2556">
        <v>13</v>
      </c>
      <c r="B2556">
        <v>154</v>
      </c>
    </row>
    <row r="2557" spans="1:2" x14ac:dyDescent="0.2">
      <c r="A2557">
        <v>13</v>
      </c>
      <c r="B2557">
        <v>155</v>
      </c>
    </row>
    <row r="2558" spans="1:2" x14ac:dyDescent="0.2">
      <c r="A2558">
        <v>13</v>
      </c>
      <c r="B2558">
        <v>156</v>
      </c>
    </row>
    <row r="2559" spans="1:2" x14ac:dyDescent="0.2">
      <c r="A2559">
        <v>13</v>
      </c>
      <c r="B2559">
        <v>157</v>
      </c>
    </row>
    <row r="2560" spans="1:2" x14ac:dyDescent="0.2">
      <c r="A2560">
        <v>13</v>
      </c>
      <c r="B2560">
        <v>158</v>
      </c>
    </row>
    <row r="2561" spans="1:2" x14ac:dyDescent="0.2">
      <c r="A2561">
        <v>13</v>
      </c>
      <c r="B2561">
        <v>159</v>
      </c>
    </row>
    <row r="2562" spans="1:2" x14ac:dyDescent="0.2">
      <c r="A2562">
        <v>13</v>
      </c>
      <c r="B2562">
        <v>160</v>
      </c>
    </row>
    <row r="2563" spans="1:2" x14ac:dyDescent="0.2">
      <c r="A2563">
        <v>13</v>
      </c>
      <c r="B2563">
        <v>161</v>
      </c>
    </row>
    <row r="2564" spans="1:2" x14ac:dyDescent="0.2">
      <c r="A2564">
        <v>13</v>
      </c>
      <c r="B2564">
        <v>162</v>
      </c>
    </row>
    <row r="2565" spans="1:2" x14ac:dyDescent="0.2">
      <c r="A2565">
        <v>13</v>
      </c>
      <c r="B2565">
        <v>163</v>
      </c>
    </row>
    <row r="2566" spans="1:2" x14ac:dyDescent="0.2">
      <c r="A2566">
        <v>13</v>
      </c>
      <c r="B2566">
        <v>164</v>
      </c>
    </row>
    <row r="2567" spans="1:2" x14ac:dyDescent="0.2">
      <c r="A2567">
        <v>13</v>
      </c>
      <c r="B2567">
        <v>165</v>
      </c>
    </row>
    <row r="2568" spans="1:2" x14ac:dyDescent="0.2">
      <c r="A2568">
        <v>13</v>
      </c>
      <c r="B2568">
        <v>166</v>
      </c>
    </row>
    <row r="2569" spans="1:2" x14ac:dyDescent="0.2">
      <c r="A2569">
        <v>13</v>
      </c>
      <c r="B2569">
        <v>167</v>
      </c>
    </row>
    <row r="2570" spans="1:2" x14ac:dyDescent="0.2">
      <c r="A2570">
        <v>13</v>
      </c>
      <c r="B2570">
        <v>168</v>
      </c>
    </row>
    <row r="2571" spans="1:2" x14ac:dyDescent="0.2">
      <c r="A2571">
        <v>13</v>
      </c>
      <c r="B2571">
        <v>169</v>
      </c>
    </row>
    <row r="2572" spans="1:2" x14ac:dyDescent="0.2">
      <c r="A2572">
        <v>13</v>
      </c>
      <c r="B2572">
        <v>170</v>
      </c>
    </row>
    <row r="2573" spans="1:2" x14ac:dyDescent="0.2">
      <c r="A2573">
        <v>13</v>
      </c>
      <c r="B2573">
        <v>171</v>
      </c>
    </row>
    <row r="2574" spans="1:2" x14ac:dyDescent="0.2">
      <c r="A2574">
        <v>13</v>
      </c>
      <c r="B2574">
        <v>172</v>
      </c>
    </row>
    <row r="2575" spans="1:2" x14ac:dyDescent="0.2">
      <c r="A2575">
        <v>13</v>
      </c>
      <c r="B2575">
        <v>173</v>
      </c>
    </row>
    <row r="2576" spans="1:2" x14ac:dyDescent="0.2">
      <c r="A2576">
        <v>13</v>
      </c>
      <c r="B2576">
        <v>174</v>
      </c>
    </row>
    <row r="2577" spans="1:2" x14ac:dyDescent="0.2">
      <c r="A2577">
        <v>13</v>
      </c>
      <c r="B2577">
        <v>175</v>
      </c>
    </row>
    <row r="2578" spans="1:2" x14ac:dyDescent="0.2">
      <c r="A2578">
        <v>13</v>
      </c>
      <c r="B2578">
        <v>176</v>
      </c>
    </row>
    <row r="2579" spans="1:2" x14ac:dyDescent="0.2">
      <c r="A2579">
        <v>13</v>
      </c>
      <c r="B2579">
        <v>177</v>
      </c>
    </row>
    <row r="2580" spans="1:2" x14ac:dyDescent="0.2">
      <c r="A2580">
        <v>13</v>
      </c>
      <c r="B2580">
        <v>178</v>
      </c>
    </row>
    <row r="2581" spans="1:2" x14ac:dyDescent="0.2">
      <c r="A2581">
        <v>13</v>
      </c>
      <c r="B2581">
        <v>179</v>
      </c>
    </row>
    <row r="2582" spans="1:2" x14ac:dyDescent="0.2">
      <c r="A2582">
        <v>13</v>
      </c>
      <c r="B2582">
        <v>180</v>
      </c>
    </row>
    <row r="2583" spans="1:2" x14ac:dyDescent="0.2">
      <c r="A2583">
        <v>13</v>
      </c>
      <c r="B2583">
        <v>181</v>
      </c>
    </row>
    <row r="2584" spans="1:2" x14ac:dyDescent="0.2">
      <c r="A2584">
        <v>13</v>
      </c>
      <c r="B2584">
        <v>182</v>
      </c>
    </row>
    <row r="2585" spans="1:2" x14ac:dyDescent="0.2">
      <c r="A2585">
        <v>13</v>
      </c>
      <c r="B2585">
        <v>183</v>
      </c>
    </row>
    <row r="2586" spans="1:2" x14ac:dyDescent="0.2">
      <c r="A2586">
        <v>13</v>
      </c>
      <c r="B2586">
        <v>184</v>
      </c>
    </row>
    <row r="2587" spans="1:2" x14ac:dyDescent="0.2">
      <c r="A2587">
        <v>13</v>
      </c>
      <c r="B2587">
        <v>185</v>
      </c>
    </row>
    <row r="2588" spans="1:2" x14ac:dyDescent="0.2">
      <c r="A2588">
        <v>13</v>
      </c>
      <c r="B2588">
        <v>186</v>
      </c>
    </row>
    <row r="2589" spans="1:2" x14ac:dyDescent="0.2">
      <c r="A2589">
        <v>13</v>
      </c>
      <c r="B2589">
        <v>187</v>
      </c>
    </row>
    <row r="2590" spans="1:2" x14ac:dyDescent="0.2">
      <c r="A2590">
        <v>13</v>
      </c>
      <c r="B2590">
        <v>188</v>
      </c>
    </row>
    <row r="2591" spans="1:2" x14ac:dyDescent="0.2">
      <c r="A2591">
        <v>13</v>
      </c>
      <c r="B2591">
        <v>189</v>
      </c>
    </row>
    <row r="2592" spans="1:2" x14ac:dyDescent="0.2">
      <c r="A2592">
        <v>13</v>
      </c>
      <c r="B2592">
        <v>190</v>
      </c>
    </row>
    <row r="2593" spans="1:2" x14ac:dyDescent="0.2">
      <c r="A2593">
        <v>13</v>
      </c>
      <c r="B2593">
        <v>191</v>
      </c>
    </row>
    <row r="2594" spans="1:2" x14ac:dyDescent="0.2">
      <c r="A2594">
        <v>13</v>
      </c>
      <c r="B2594">
        <v>192</v>
      </c>
    </row>
    <row r="2595" spans="1:2" x14ac:dyDescent="0.2">
      <c r="A2595">
        <v>13</v>
      </c>
      <c r="B2595">
        <v>193</v>
      </c>
    </row>
    <row r="2596" spans="1:2" x14ac:dyDescent="0.2">
      <c r="A2596">
        <v>13</v>
      </c>
      <c r="B2596">
        <v>194</v>
      </c>
    </row>
    <row r="2597" spans="1:2" x14ac:dyDescent="0.2">
      <c r="A2597">
        <v>13</v>
      </c>
      <c r="B2597">
        <v>195</v>
      </c>
    </row>
    <row r="2598" spans="1:2" x14ac:dyDescent="0.2">
      <c r="A2598">
        <v>13</v>
      </c>
      <c r="B2598">
        <v>196</v>
      </c>
    </row>
    <row r="2599" spans="1:2" x14ac:dyDescent="0.2">
      <c r="A2599">
        <v>13</v>
      </c>
      <c r="B2599">
        <v>197</v>
      </c>
    </row>
    <row r="2600" spans="1:2" x14ac:dyDescent="0.2">
      <c r="A2600">
        <v>13</v>
      </c>
      <c r="B2600">
        <v>198</v>
      </c>
    </row>
    <row r="2601" spans="1:2" x14ac:dyDescent="0.2">
      <c r="A2601">
        <v>13</v>
      </c>
      <c r="B2601">
        <v>199</v>
      </c>
    </row>
    <row r="2602" spans="1:2" x14ac:dyDescent="0.2">
      <c r="A2602">
        <v>13</v>
      </c>
      <c r="B2602">
        <v>200</v>
      </c>
    </row>
    <row r="2603" spans="1:2" x14ac:dyDescent="0.2">
      <c r="A2603">
        <v>18</v>
      </c>
      <c r="B2603">
        <v>1</v>
      </c>
    </row>
    <row r="2604" spans="1:2" x14ac:dyDescent="0.2">
      <c r="A2604">
        <v>18</v>
      </c>
      <c r="B2604">
        <v>2</v>
      </c>
    </row>
    <row r="2605" spans="1:2" x14ac:dyDescent="0.2">
      <c r="A2605">
        <v>18</v>
      </c>
      <c r="B2605">
        <v>3</v>
      </c>
    </row>
    <row r="2606" spans="1:2" x14ac:dyDescent="0.2">
      <c r="A2606">
        <v>18</v>
      </c>
      <c r="B2606">
        <v>4</v>
      </c>
    </row>
    <row r="2607" spans="1:2" x14ac:dyDescent="0.2">
      <c r="A2607">
        <v>18</v>
      </c>
      <c r="B2607">
        <v>5</v>
      </c>
    </row>
    <row r="2608" spans="1:2" x14ac:dyDescent="0.2">
      <c r="A2608">
        <v>18</v>
      </c>
      <c r="B2608">
        <v>6</v>
      </c>
    </row>
    <row r="2609" spans="1:2" x14ac:dyDescent="0.2">
      <c r="A2609">
        <v>18</v>
      </c>
      <c r="B2609">
        <v>7</v>
      </c>
    </row>
    <row r="2610" spans="1:2" x14ac:dyDescent="0.2">
      <c r="A2610">
        <v>18</v>
      </c>
      <c r="B2610">
        <v>8</v>
      </c>
    </row>
    <row r="2611" spans="1:2" x14ac:dyDescent="0.2">
      <c r="A2611">
        <v>18</v>
      </c>
      <c r="B2611">
        <v>9</v>
      </c>
    </row>
    <row r="2612" spans="1:2" x14ac:dyDescent="0.2">
      <c r="A2612">
        <v>18</v>
      </c>
      <c r="B2612">
        <v>10</v>
      </c>
    </row>
    <row r="2613" spans="1:2" x14ac:dyDescent="0.2">
      <c r="A2613">
        <v>18</v>
      </c>
      <c r="B2613">
        <v>11</v>
      </c>
    </row>
    <row r="2614" spans="1:2" x14ac:dyDescent="0.2">
      <c r="A2614">
        <v>18</v>
      </c>
      <c r="B2614">
        <v>12</v>
      </c>
    </row>
    <row r="2615" spans="1:2" x14ac:dyDescent="0.2">
      <c r="A2615">
        <v>18</v>
      </c>
      <c r="B2615">
        <v>13</v>
      </c>
    </row>
    <row r="2616" spans="1:2" x14ac:dyDescent="0.2">
      <c r="A2616">
        <v>18</v>
      </c>
      <c r="B2616">
        <v>14</v>
      </c>
    </row>
    <row r="2617" spans="1:2" x14ac:dyDescent="0.2">
      <c r="A2617">
        <v>18</v>
      </c>
      <c r="B2617">
        <v>15</v>
      </c>
    </row>
    <row r="2618" spans="1:2" x14ac:dyDescent="0.2">
      <c r="A2618">
        <v>18</v>
      </c>
      <c r="B2618">
        <v>16</v>
      </c>
    </row>
    <row r="2619" spans="1:2" x14ac:dyDescent="0.2">
      <c r="A2619">
        <v>18</v>
      </c>
      <c r="B2619">
        <v>17</v>
      </c>
    </row>
    <row r="2620" spans="1:2" x14ac:dyDescent="0.2">
      <c r="A2620">
        <v>18</v>
      </c>
      <c r="B2620">
        <v>18</v>
      </c>
    </row>
    <row r="2621" spans="1:2" x14ac:dyDescent="0.2">
      <c r="A2621">
        <v>18</v>
      </c>
      <c r="B2621">
        <v>19</v>
      </c>
    </row>
    <row r="2622" spans="1:2" x14ac:dyDescent="0.2">
      <c r="A2622">
        <v>18</v>
      </c>
      <c r="B2622">
        <v>20</v>
      </c>
    </row>
    <row r="2623" spans="1:2" x14ac:dyDescent="0.2">
      <c r="A2623">
        <v>18</v>
      </c>
      <c r="B2623">
        <v>21</v>
      </c>
    </row>
    <row r="2624" spans="1:2" x14ac:dyDescent="0.2">
      <c r="A2624">
        <v>18</v>
      </c>
      <c r="B2624">
        <v>22</v>
      </c>
    </row>
    <row r="2625" spans="1:2" x14ac:dyDescent="0.2">
      <c r="A2625">
        <v>18</v>
      </c>
      <c r="B2625">
        <v>23</v>
      </c>
    </row>
    <row r="2626" spans="1:2" x14ac:dyDescent="0.2">
      <c r="A2626">
        <v>18</v>
      </c>
      <c r="B2626">
        <v>24</v>
      </c>
    </row>
    <row r="2627" spans="1:2" x14ac:dyDescent="0.2">
      <c r="A2627">
        <v>18</v>
      </c>
      <c r="B2627">
        <v>25</v>
      </c>
    </row>
    <row r="2628" spans="1:2" x14ac:dyDescent="0.2">
      <c r="A2628">
        <v>18</v>
      </c>
      <c r="B2628">
        <v>26</v>
      </c>
    </row>
    <row r="2629" spans="1:2" x14ac:dyDescent="0.2">
      <c r="A2629">
        <v>18</v>
      </c>
      <c r="B2629">
        <v>27</v>
      </c>
    </row>
    <row r="2630" spans="1:2" x14ac:dyDescent="0.2">
      <c r="A2630">
        <v>18</v>
      </c>
      <c r="B2630">
        <v>28</v>
      </c>
    </row>
    <row r="2631" spans="1:2" x14ac:dyDescent="0.2">
      <c r="A2631">
        <v>18</v>
      </c>
      <c r="B2631">
        <v>29</v>
      </c>
    </row>
    <row r="2632" spans="1:2" x14ac:dyDescent="0.2">
      <c r="A2632">
        <v>18</v>
      </c>
      <c r="B2632">
        <v>30</v>
      </c>
    </row>
    <row r="2633" spans="1:2" x14ac:dyDescent="0.2">
      <c r="A2633">
        <v>18</v>
      </c>
      <c r="B2633">
        <v>31</v>
      </c>
    </row>
    <row r="2634" spans="1:2" x14ac:dyDescent="0.2">
      <c r="A2634">
        <v>18</v>
      </c>
      <c r="B2634">
        <v>32</v>
      </c>
    </row>
    <row r="2635" spans="1:2" x14ac:dyDescent="0.2">
      <c r="A2635">
        <v>18</v>
      </c>
      <c r="B2635">
        <v>33</v>
      </c>
    </row>
    <row r="2636" spans="1:2" x14ac:dyDescent="0.2">
      <c r="A2636">
        <v>18</v>
      </c>
      <c r="B2636">
        <v>34</v>
      </c>
    </row>
    <row r="2637" spans="1:2" x14ac:dyDescent="0.2">
      <c r="A2637">
        <v>18</v>
      </c>
      <c r="B2637">
        <v>35</v>
      </c>
    </row>
    <row r="2638" spans="1:2" x14ac:dyDescent="0.2">
      <c r="A2638">
        <v>18</v>
      </c>
      <c r="B2638">
        <v>36</v>
      </c>
    </row>
    <row r="2639" spans="1:2" x14ac:dyDescent="0.2">
      <c r="A2639">
        <v>18</v>
      </c>
      <c r="B2639">
        <v>37</v>
      </c>
    </row>
    <row r="2640" spans="1:2" x14ac:dyDescent="0.2">
      <c r="A2640">
        <v>18</v>
      </c>
      <c r="B2640">
        <v>38</v>
      </c>
    </row>
    <row r="2641" spans="1:2" x14ac:dyDescent="0.2">
      <c r="A2641">
        <v>18</v>
      </c>
      <c r="B2641">
        <v>39</v>
      </c>
    </row>
    <row r="2642" spans="1:2" x14ac:dyDescent="0.2">
      <c r="A2642">
        <v>18</v>
      </c>
      <c r="B2642">
        <v>40</v>
      </c>
    </row>
    <row r="2643" spans="1:2" x14ac:dyDescent="0.2">
      <c r="A2643">
        <v>18</v>
      </c>
      <c r="B2643">
        <v>41</v>
      </c>
    </row>
    <row r="2644" spans="1:2" x14ac:dyDescent="0.2">
      <c r="A2644">
        <v>18</v>
      </c>
      <c r="B2644">
        <v>42</v>
      </c>
    </row>
    <row r="2645" spans="1:2" x14ac:dyDescent="0.2">
      <c r="A2645">
        <v>18</v>
      </c>
      <c r="B2645">
        <v>43</v>
      </c>
    </row>
    <row r="2646" spans="1:2" x14ac:dyDescent="0.2">
      <c r="A2646">
        <v>18</v>
      </c>
      <c r="B2646">
        <v>44</v>
      </c>
    </row>
    <row r="2647" spans="1:2" x14ac:dyDescent="0.2">
      <c r="A2647">
        <v>18</v>
      </c>
      <c r="B2647">
        <v>45</v>
      </c>
    </row>
    <row r="2648" spans="1:2" x14ac:dyDescent="0.2">
      <c r="A2648">
        <v>18</v>
      </c>
      <c r="B2648">
        <v>46</v>
      </c>
    </row>
    <row r="2649" spans="1:2" x14ac:dyDescent="0.2">
      <c r="A2649">
        <v>18</v>
      </c>
      <c r="B2649">
        <v>47</v>
      </c>
    </row>
    <row r="2650" spans="1:2" x14ac:dyDescent="0.2">
      <c r="A2650">
        <v>18</v>
      </c>
      <c r="B2650">
        <v>48</v>
      </c>
    </row>
    <row r="2651" spans="1:2" x14ac:dyDescent="0.2">
      <c r="A2651">
        <v>18</v>
      </c>
      <c r="B2651">
        <v>49</v>
      </c>
    </row>
    <row r="2652" spans="1:2" x14ac:dyDescent="0.2">
      <c r="A2652">
        <v>18</v>
      </c>
      <c r="B2652">
        <v>50</v>
      </c>
    </row>
    <row r="2653" spans="1:2" x14ac:dyDescent="0.2">
      <c r="A2653">
        <v>18</v>
      </c>
      <c r="B2653">
        <v>51</v>
      </c>
    </row>
    <row r="2654" spans="1:2" x14ac:dyDescent="0.2">
      <c r="A2654">
        <v>18</v>
      </c>
      <c r="B2654">
        <v>52</v>
      </c>
    </row>
    <row r="2655" spans="1:2" x14ac:dyDescent="0.2">
      <c r="A2655">
        <v>18</v>
      </c>
      <c r="B2655">
        <v>53</v>
      </c>
    </row>
    <row r="2656" spans="1:2" x14ac:dyDescent="0.2">
      <c r="A2656">
        <v>18</v>
      </c>
      <c r="B2656">
        <v>54</v>
      </c>
    </row>
    <row r="2657" spans="1:2" x14ac:dyDescent="0.2">
      <c r="A2657">
        <v>18</v>
      </c>
      <c r="B2657">
        <v>55</v>
      </c>
    </row>
    <row r="2658" spans="1:2" x14ac:dyDescent="0.2">
      <c r="A2658">
        <v>18</v>
      </c>
      <c r="B2658">
        <v>56</v>
      </c>
    </row>
    <row r="2659" spans="1:2" x14ac:dyDescent="0.2">
      <c r="A2659">
        <v>18</v>
      </c>
      <c r="B2659">
        <v>57</v>
      </c>
    </row>
    <row r="2660" spans="1:2" x14ac:dyDescent="0.2">
      <c r="A2660">
        <v>18</v>
      </c>
      <c r="B2660">
        <v>58</v>
      </c>
    </row>
    <row r="2661" spans="1:2" x14ac:dyDescent="0.2">
      <c r="A2661">
        <v>18</v>
      </c>
      <c r="B2661">
        <v>59</v>
      </c>
    </row>
    <row r="2662" spans="1:2" x14ac:dyDescent="0.2">
      <c r="A2662">
        <v>18</v>
      </c>
      <c r="B2662">
        <v>60</v>
      </c>
    </row>
    <row r="2663" spans="1:2" x14ac:dyDescent="0.2">
      <c r="A2663">
        <v>18</v>
      </c>
      <c r="B2663">
        <v>61</v>
      </c>
    </row>
    <row r="2664" spans="1:2" x14ac:dyDescent="0.2">
      <c r="A2664">
        <v>18</v>
      </c>
      <c r="B2664">
        <v>62</v>
      </c>
    </row>
    <row r="2665" spans="1:2" x14ac:dyDescent="0.2">
      <c r="A2665">
        <v>18</v>
      </c>
      <c r="B2665">
        <v>63</v>
      </c>
    </row>
    <row r="2666" spans="1:2" x14ac:dyDescent="0.2">
      <c r="A2666">
        <v>18</v>
      </c>
      <c r="B2666">
        <v>64</v>
      </c>
    </row>
    <row r="2667" spans="1:2" x14ac:dyDescent="0.2">
      <c r="A2667">
        <v>18</v>
      </c>
      <c r="B2667">
        <v>65</v>
      </c>
    </row>
    <row r="2668" spans="1:2" x14ac:dyDescent="0.2">
      <c r="A2668">
        <v>18</v>
      </c>
      <c r="B2668">
        <v>66</v>
      </c>
    </row>
    <row r="2669" spans="1:2" x14ac:dyDescent="0.2">
      <c r="A2669">
        <v>18</v>
      </c>
      <c r="B2669">
        <v>67</v>
      </c>
    </row>
    <row r="2670" spans="1:2" x14ac:dyDescent="0.2">
      <c r="A2670">
        <v>18</v>
      </c>
      <c r="B2670">
        <v>68</v>
      </c>
    </row>
    <row r="2671" spans="1:2" x14ac:dyDescent="0.2">
      <c r="A2671">
        <v>18</v>
      </c>
      <c r="B2671">
        <v>69</v>
      </c>
    </row>
    <row r="2672" spans="1:2" x14ac:dyDescent="0.2">
      <c r="A2672">
        <v>18</v>
      </c>
      <c r="B2672">
        <v>70</v>
      </c>
    </row>
    <row r="2673" spans="1:2" x14ac:dyDescent="0.2">
      <c r="A2673">
        <v>18</v>
      </c>
      <c r="B2673">
        <v>71</v>
      </c>
    </row>
    <row r="2674" spans="1:2" x14ac:dyDescent="0.2">
      <c r="A2674">
        <v>18</v>
      </c>
      <c r="B2674">
        <v>72</v>
      </c>
    </row>
    <row r="2675" spans="1:2" x14ac:dyDescent="0.2">
      <c r="A2675">
        <v>18</v>
      </c>
      <c r="B2675">
        <v>73</v>
      </c>
    </row>
    <row r="2676" spans="1:2" x14ac:dyDescent="0.2">
      <c r="A2676">
        <v>18</v>
      </c>
      <c r="B2676">
        <v>74</v>
      </c>
    </row>
    <row r="2677" spans="1:2" x14ac:dyDescent="0.2">
      <c r="A2677">
        <v>18</v>
      </c>
      <c r="B2677">
        <v>75</v>
      </c>
    </row>
    <row r="2678" spans="1:2" x14ac:dyDescent="0.2">
      <c r="A2678">
        <v>18</v>
      </c>
      <c r="B2678">
        <v>76</v>
      </c>
    </row>
    <row r="2679" spans="1:2" x14ac:dyDescent="0.2">
      <c r="A2679">
        <v>18</v>
      </c>
      <c r="B2679">
        <v>77</v>
      </c>
    </row>
    <row r="2680" spans="1:2" x14ac:dyDescent="0.2">
      <c r="A2680">
        <v>18</v>
      </c>
      <c r="B2680">
        <v>78</v>
      </c>
    </row>
    <row r="2681" spans="1:2" x14ac:dyDescent="0.2">
      <c r="A2681">
        <v>18</v>
      </c>
      <c r="B2681">
        <v>79</v>
      </c>
    </row>
    <row r="2682" spans="1:2" x14ac:dyDescent="0.2">
      <c r="A2682">
        <v>18</v>
      </c>
      <c r="B2682">
        <v>80</v>
      </c>
    </row>
    <row r="2683" spans="1:2" x14ac:dyDescent="0.2">
      <c r="A2683">
        <v>18</v>
      </c>
      <c r="B2683">
        <v>81</v>
      </c>
    </row>
    <row r="2684" spans="1:2" x14ac:dyDescent="0.2">
      <c r="A2684">
        <v>18</v>
      </c>
      <c r="B2684">
        <v>82</v>
      </c>
    </row>
    <row r="2685" spans="1:2" x14ac:dyDescent="0.2">
      <c r="A2685">
        <v>18</v>
      </c>
      <c r="B2685">
        <v>83</v>
      </c>
    </row>
    <row r="2686" spans="1:2" x14ac:dyDescent="0.2">
      <c r="A2686">
        <v>18</v>
      </c>
      <c r="B2686">
        <v>84</v>
      </c>
    </row>
    <row r="2687" spans="1:2" x14ac:dyDescent="0.2">
      <c r="A2687">
        <v>18</v>
      </c>
      <c r="B2687">
        <v>85</v>
      </c>
    </row>
    <row r="2688" spans="1:2" x14ac:dyDescent="0.2">
      <c r="A2688">
        <v>18</v>
      </c>
      <c r="B2688">
        <v>86</v>
      </c>
    </row>
    <row r="2689" spans="1:2" x14ac:dyDescent="0.2">
      <c r="A2689">
        <v>18</v>
      </c>
      <c r="B2689">
        <v>87</v>
      </c>
    </row>
    <row r="2690" spans="1:2" x14ac:dyDescent="0.2">
      <c r="A2690">
        <v>18</v>
      </c>
      <c r="B2690">
        <v>88</v>
      </c>
    </row>
    <row r="2691" spans="1:2" x14ac:dyDescent="0.2">
      <c r="A2691">
        <v>18</v>
      </c>
      <c r="B2691">
        <v>89</v>
      </c>
    </row>
    <row r="2692" spans="1:2" x14ac:dyDescent="0.2">
      <c r="A2692">
        <v>18</v>
      </c>
      <c r="B2692">
        <v>90</v>
      </c>
    </row>
    <row r="2693" spans="1:2" x14ac:dyDescent="0.2">
      <c r="A2693">
        <v>18</v>
      </c>
      <c r="B2693">
        <v>91</v>
      </c>
    </row>
    <row r="2694" spans="1:2" x14ac:dyDescent="0.2">
      <c r="A2694">
        <v>18</v>
      </c>
      <c r="B2694">
        <v>92</v>
      </c>
    </row>
    <row r="2695" spans="1:2" x14ac:dyDescent="0.2">
      <c r="A2695">
        <v>18</v>
      </c>
      <c r="B2695">
        <v>93</v>
      </c>
    </row>
    <row r="2696" spans="1:2" x14ac:dyDescent="0.2">
      <c r="A2696">
        <v>18</v>
      </c>
      <c r="B2696">
        <v>94</v>
      </c>
    </row>
    <row r="2697" spans="1:2" x14ac:dyDescent="0.2">
      <c r="A2697">
        <v>18</v>
      </c>
      <c r="B2697">
        <v>95</v>
      </c>
    </row>
    <row r="2698" spans="1:2" x14ac:dyDescent="0.2">
      <c r="A2698">
        <v>18</v>
      </c>
      <c r="B2698">
        <v>96</v>
      </c>
    </row>
    <row r="2699" spans="1:2" x14ac:dyDescent="0.2">
      <c r="A2699">
        <v>18</v>
      </c>
      <c r="B2699">
        <v>97</v>
      </c>
    </row>
    <row r="2700" spans="1:2" x14ac:dyDescent="0.2">
      <c r="A2700">
        <v>18</v>
      </c>
      <c r="B2700">
        <v>98</v>
      </c>
    </row>
    <row r="2701" spans="1:2" x14ac:dyDescent="0.2">
      <c r="A2701">
        <v>18</v>
      </c>
      <c r="B2701">
        <v>99</v>
      </c>
    </row>
    <row r="2702" spans="1:2" x14ac:dyDescent="0.2">
      <c r="A2702">
        <v>18</v>
      </c>
      <c r="B2702">
        <v>100</v>
      </c>
    </row>
    <row r="2703" spans="1:2" x14ac:dyDescent="0.2">
      <c r="A2703">
        <v>18</v>
      </c>
      <c r="B2703">
        <v>101</v>
      </c>
    </row>
    <row r="2704" spans="1:2" x14ac:dyDescent="0.2">
      <c r="A2704">
        <v>18</v>
      </c>
      <c r="B2704">
        <v>102</v>
      </c>
    </row>
    <row r="2705" spans="1:2" x14ac:dyDescent="0.2">
      <c r="A2705">
        <v>18</v>
      </c>
      <c r="B2705">
        <v>103</v>
      </c>
    </row>
    <row r="2706" spans="1:2" x14ac:dyDescent="0.2">
      <c r="A2706">
        <v>18</v>
      </c>
      <c r="B2706">
        <v>104</v>
      </c>
    </row>
    <row r="2707" spans="1:2" x14ac:dyDescent="0.2">
      <c r="A2707">
        <v>18</v>
      </c>
      <c r="B2707">
        <v>105</v>
      </c>
    </row>
    <row r="2708" spans="1:2" x14ac:dyDescent="0.2">
      <c r="A2708">
        <v>18</v>
      </c>
      <c r="B2708">
        <v>106</v>
      </c>
    </row>
    <row r="2709" spans="1:2" x14ac:dyDescent="0.2">
      <c r="A2709">
        <v>18</v>
      </c>
      <c r="B2709">
        <v>107</v>
      </c>
    </row>
    <row r="2710" spans="1:2" x14ac:dyDescent="0.2">
      <c r="A2710">
        <v>18</v>
      </c>
      <c r="B2710">
        <v>108</v>
      </c>
    </row>
    <row r="2711" spans="1:2" x14ac:dyDescent="0.2">
      <c r="A2711">
        <v>18</v>
      </c>
      <c r="B2711">
        <v>109</v>
      </c>
    </row>
    <row r="2712" spans="1:2" x14ac:dyDescent="0.2">
      <c r="A2712">
        <v>18</v>
      </c>
      <c r="B2712">
        <v>110</v>
      </c>
    </row>
    <row r="2713" spans="1:2" x14ac:dyDescent="0.2">
      <c r="A2713">
        <v>18</v>
      </c>
      <c r="B2713">
        <v>111</v>
      </c>
    </row>
    <row r="2714" spans="1:2" x14ac:dyDescent="0.2">
      <c r="A2714">
        <v>18</v>
      </c>
      <c r="B2714">
        <v>112</v>
      </c>
    </row>
    <row r="2715" spans="1:2" x14ac:dyDescent="0.2">
      <c r="A2715">
        <v>18</v>
      </c>
      <c r="B2715">
        <v>113</v>
      </c>
    </row>
    <row r="2716" spans="1:2" x14ac:dyDescent="0.2">
      <c r="A2716">
        <v>18</v>
      </c>
      <c r="B2716">
        <v>114</v>
      </c>
    </row>
    <row r="2717" spans="1:2" x14ac:dyDescent="0.2">
      <c r="A2717">
        <v>18</v>
      </c>
      <c r="B2717">
        <v>115</v>
      </c>
    </row>
    <row r="2718" spans="1:2" x14ac:dyDescent="0.2">
      <c r="A2718">
        <v>18</v>
      </c>
      <c r="B2718">
        <v>116</v>
      </c>
    </row>
    <row r="2719" spans="1:2" x14ac:dyDescent="0.2">
      <c r="A2719">
        <v>18</v>
      </c>
      <c r="B2719">
        <v>117</v>
      </c>
    </row>
    <row r="2720" spans="1:2" x14ac:dyDescent="0.2">
      <c r="A2720">
        <v>18</v>
      </c>
      <c r="B2720">
        <v>118</v>
      </c>
    </row>
    <row r="2721" spans="1:2" x14ac:dyDescent="0.2">
      <c r="A2721">
        <v>18</v>
      </c>
      <c r="B2721">
        <v>119</v>
      </c>
    </row>
    <row r="2722" spans="1:2" x14ac:dyDescent="0.2">
      <c r="A2722">
        <v>18</v>
      </c>
      <c r="B2722">
        <v>120</v>
      </c>
    </row>
    <row r="2723" spans="1:2" x14ac:dyDescent="0.2">
      <c r="A2723">
        <v>18</v>
      </c>
      <c r="B2723">
        <v>121</v>
      </c>
    </row>
    <row r="2724" spans="1:2" x14ac:dyDescent="0.2">
      <c r="A2724">
        <v>18</v>
      </c>
      <c r="B2724">
        <v>122</v>
      </c>
    </row>
    <row r="2725" spans="1:2" x14ac:dyDescent="0.2">
      <c r="A2725">
        <v>18</v>
      </c>
      <c r="B2725">
        <v>123</v>
      </c>
    </row>
    <row r="2726" spans="1:2" x14ac:dyDescent="0.2">
      <c r="A2726">
        <v>18</v>
      </c>
      <c r="B2726">
        <v>124</v>
      </c>
    </row>
    <row r="2727" spans="1:2" x14ac:dyDescent="0.2">
      <c r="A2727">
        <v>18</v>
      </c>
      <c r="B2727">
        <v>125</v>
      </c>
    </row>
    <row r="2728" spans="1:2" x14ac:dyDescent="0.2">
      <c r="A2728">
        <v>18</v>
      </c>
      <c r="B2728">
        <v>126</v>
      </c>
    </row>
    <row r="2729" spans="1:2" x14ac:dyDescent="0.2">
      <c r="A2729">
        <v>18</v>
      </c>
      <c r="B2729">
        <v>127</v>
      </c>
    </row>
    <row r="2730" spans="1:2" x14ac:dyDescent="0.2">
      <c r="A2730">
        <v>18</v>
      </c>
      <c r="B2730">
        <v>128</v>
      </c>
    </row>
    <row r="2731" spans="1:2" x14ac:dyDescent="0.2">
      <c r="A2731">
        <v>18</v>
      </c>
      <c r="B2731">
        <v>129</v>
      </c>
    </row>
    <row r="2732" spans="1:2" x14ac:dyDescent="0.2">
      <c r="A2732">
        <v>18</v>
      </c>
      <c r="B2732">
        <v>130</v>
      </c>
    </row>
    <row r="2733" spans="1:2" x14ac:dyDescent="0.2">
      <c r="A2733">
        <v>18</v>
      </c>
      <c r="B2733">
        <v>131</v>
      </c>
    </row>
    <row r="2734" spans="1:2" x14ac:dyDescent="0.2">
      <c r="A2734">
        <v>18</v>
      </c>
      <c r="B2734">
        <v>132</v>
      </c>
    </row>
    <row r="2735" spans="1:2" x14ac:dyDescent="0.2">
      <c r="A2735">
        <v>18</v>
      </c>
      <c r="B2735">
        <v>133</v>
      </c>
    </row>
    <row r="2736" spans="1:2" x14ac:dyDescent="0.2">
      <c r="A2736">
        <v>18</v>
      </c>
      <c r="B2736">
        <v>134</v>
      </c>
    </row>
    <row r="2737" spans="1:2" x14ac:dyDescent="0.2">
      <c r="A2737">
        <v>18</v>
      </c>
      <c r="B2737">
        <v>135</v>
      </c>
    </row>
    <row r="2738" spans="1:2" x14ac:dyDescent="0.2">
      <c r="A2738">
        <v>18</v>
      </c>
      <c r="B2738">
        <v>136</v>
      </c>
    </row>
    <row r="2739" spans="1:2" x14ac:dyDescent="0.2">
      <c r="A2739">
        <v>18</v>
      </c>
      <c r="B2739">
        <v>137</v>
      </c>
    </row>
    <row r="2740" spans="1:2" x14ac:dyDescent="0.2">
      <c r="A2740">
        <v>18</v>
      </c>
      <c r="B2740">
        <v>138</v>
      </c>
    </row>
    <row r="2741" spans="1:2" x14ac:dyDescent="0.2">
      <c r="A2741">
        <v>18</v>
      </c>
      <c r="B2741">
        <v>139</v>
      </c>
    </row>
    <row r="2742" spans="1:2" x14ac:dyDescent="0.2">
      <c r="A2742">
        <v>18</v>
      </c>
      <c r="B2742">
        <v>140</v>
      </c>
    </row>
    <row r="2743" spans="1:2" x14ac:dyDescent="0.2">
      <c r="A2743">
        <v>18</v>
      </c>
      <c r="B2743">
        <v>141</v>
      </c>
    </row>
    <row r="2744" spans="1:2" x14ac:dyDescent="0.2">
      <c r="A2744">
        <v>18</v>
      </c>
      <c r="B2744">
        <v>142</v>
      </c>
    </row>
    <row r="2745" spans="1:2" x14ac:dyDescent="0.2">
      <c r="A2745">
        <v>18</v>
      </c>
      <c r="B2745">
        <v>143</v>
      </c>
    </row>
    <row r="2746" spans="1:2" x14ac:dyDescent="0.2">
      <c r="A2746">
        <v>18</v>
      </c>
      <c r="B2746">
        <v>144</v>
      </c>
    </row>
    <row r="2747" spans="1:2" x14ac:dyDescent="0.2">
      <c r="A2747">
        <v>18</v>
      </c>
      <c r="B2747">
        <v>145</v>
      </c>
    </row>
    <row r="2748" spans="1:2" x14ac:dyDescent="0.2">
      <c r="A2748">
        <v>18</v>
      </c>
      <c r="B2748">
        <v>146</v>
      </c>
    </row>
    <row r="2749" spans="1:2" x14ac:dyDescent="0.2">
      <c r="A2749">
        <v>18</v>
      </c>
      <c r="B2749">
        <v>147</v>
      </c>
    </row>
    <row r="2750" spans="1:2" x14ac:dyDescent="0.2">
      <c r="A2750">
        <v>18</v>
      </c>
      <c r="B2750">
        <v>148</v>
      </c>
    </row>
    <row r="2751" spans="1:2" x14ac:dyDescent="0.2">
      <c r="A2751">
        <v>18</v>
      </c>
      <c r="B2751">
        <v>149</v>
      </c>
    </row>
    <row r="2752" spans="1:2" x14ac:dyDescent="0.2">
      <c r="A2752">
        <v>18</v>
      </c>
      <c r="B2752">
        <v>150</v>
      </c>
    </row>
    <row r="2753" spans="1:2" x14ac:dyDescent="0.2">
      <c r="A2753">
        <v>18</v>
      </c>
      <c r="B2753">
        <v>151</v>
      </c>
    </row>
    <row r="2754" spans="1:2" x14ac:dyDescent="0.2">
      <c r="A2754">
        <v>18</v>
      </c>
      <c r="B2754">
        <v>152</v>
      </c>
    </row>
    <row r="2755" spans="1:2" x14ac:dyDescent="0.2">
      <c r="A2755">
        <v>18</v>
      </c>
      <c r="B2755">
        <v>153</v>
      </c>
    </row>
    <row r="2756" spans="1:2" x14ac:dyDescent="0.2">
      <c r="A2756">
        <v>18</v>
      </c>
      <c r="B2756">
        <v>154</v>
      </c>
    </row>
    <row r="2757" spans="1:2" x14ac:dyDescent="0.2">
      <c r="A2757">
        <v>18</v>
      </c>
      <c r="B2757">
        <v>155</v>
      </c>
    </row>
    <row r="2758" spans="1:2" x14ac:dyDescent="0.2">
      <c r="A2758">
        <v>18</v>
      </c>
      <c r="B2758">
        <v>156</v>
      </c>
    </row>
    <row r="2759" spans="1:2" x14ac:dyDescent="0.2">
      <c r="A2759">
        <v>18</v>
      </c>
      <c r="B2759">
        <v>157</v>
      </c>
    </row>
    <row r="2760" spans="1:2" x14ac:dyDescent="0.2">
      <c r="A2760">
        <v>18</v>
      </c>
      <c r="B2760">
        <v>158</v>
      </c>
    </row>
    <row r="2761" spans="1:2" x14ac:dyDescent="0.2">
      <c r="A2761">
        <v>18</v>
      </c>
      <c r="B2761">
        <v>159</v>
      </c>
    </row>
    <row r="2762" spans="1:2" x14ac:dyDescent="0.2">
      <c r="A2762">
        <v>18</v>
      </c>
      <c r="B2762">
        <v>160</v>
      </c>
    </row>
    <row r="2763" spans="1:2" x14ac:dyDescent="0.2">
      <c r="A2763">
        <v>18</v>
      </c>
      <c r="B2763">
        <v>161</v>
      </c>
    </row>
    <row r="2764" spans="1:2" x14ac:dyDescent="0.2">
      <c r="A2764">
        <v>18</v>
      </c>
      <c r="B2764">
        <v>162</v>
      </c>
    </row>
    <row r="2765" spans="1:2" x14ac:dyDescent="0.2">
      <c r="A2765">
        <v>18</v>
      </c>
      <c r="B2765">
        <v>163</v>
      </c>
    </row>
    <row r="2766" spans="1:2" x14ac:dyDescent="0.2">
      <c r="A2766">
        <v>18</v>
      </c>
      <c r="B2766">
        <v>164</v>
      </c>
    </row>
    <row r="2767" spans="1:2" x14ac:dyDescent="0.2">
      <c r="A2767">
        <v>18</v>
      </c>
      <c r="B2767">
        <v>165</v>
      </c>
    </row>
    <row r="2768" spans="1:2" x14ac:dyDescent="0.2">
      <c r="A2768">
        <v>18</v>
      </c>
      <c r="B2768">
        <v>166</v>
      </c>
    </row>
    <row r="2769" spans="1:2" x14ac:dyDescent="0.2">
      <c r="A2769">
        <v>18</v>
      </c>
      <c r="B2769">
        <v>167</v>
      </c>
    </row>
    <row r="2770" spans="1:2" x14ac:dyDescent="0.2">
      <c r="A2770">
        <v>18</v>
      </c>
      <c r="B2770">
        <v>168</v>
      </c>
    </row>
    <row r="2771" spans="1:2" x14ac:dyDescent="0.2">
      <c r="A2771">
        <v>18</v>
      </c>
      <c r="B2771">
        <v>169</v>
      </c>
    </row>
    <row r="2772" spans="1:2" x14ac:dyDescent="0.2">
      <c r="A2772">
        <v>18</v>
      </c>
      <c r="B2772">
        <v>170</v>
      </c>
    </row>
    <row r="2773" spans="1:2" x14ac:dyDescent="0.2">
      <c r="A2773">
        <v>18</v>
      </c>
      <c r="B2773">
        <v>171</v>
      </c>
    </row>
    <row r="2774" spans="1:2" x14ac:dyDescent="0.2">
      <c r="A2774">
        <v>18</v>
      </c>
      <c r="B2774">
        <v>172</v>
      </c>
    </row>
    <row r="2775" spans="1:2" x14ac:dyDescent="0.2">
      <c r="A2775">
        <v>18</v>
      </c>
      <c r="B2775">
        <v>173</v>
      </c>
    </row>
    <row r="2776" spans="1:2" x14ac:dyDescent="0.2">
      <c r="A2776">
        <v>18</v>
      </c>
      <c r="B2776">
        <v>174</v>
      </c>
    </row>
    <row r="2777" spans="1:2" x14ac:dyDescent="0.2">
      <c r="A2777">
        <v>18</v>
      </c>
      <c r="B2777">
        <v>175</v>
      </c>
    </row>
    <row r="2778" spans="1:2" x14ac:dyDescent="0.2">
      <c r="A2778">
        <v>18</v>
      </c>
      <c r="B2778">
        <v>176</v>
      </c>
    </row>
    <row r="2779" spans="1:2" x14ac:dyDescent="0.2">
      <c r="A2779">
        <v>18</v>
      </c>
      <c r="B2779">
        <v>177</v>
      </c>
    </row>
    <row r="2780" spans="1:2" x14ac:dyDescent="0.2">
      <c r="A2780">
        <v>18</v>
      </c>
      <c r="B2780">
        <v>178</v>
      </c>
    </row>
    <row r="2781" spans="1:2" x14ac:dyDescent="0.2">
      <c r="A2781">
        <v>18</v>
      </c>
      <c r="B2781">
        <v>179</v>
      </c>
    </row>
    <row r="2782" spans="1:2" x14ac:dyDescent="0.2">
      <c r="A2782">
        <v>18</v>
      </c>
      <c r="B2782">
        <v>180</v>
      </c>
    </row>
    <row r="2783" spans="1:2" x14ac:dyDescent="0.2">
      <c r="A2783">
        <v>18</v>
      </c>
      <c r="B2783">
        <v>181</v>
      </c>
    </row>
    <row r="2784" spans="1:2" x14ac:dyDescent="0.2">
      <c r="A2784">
        <v>18</v>
      </c>
      <c r="B2784">
        <v>182</v>
      </c>
    </row>
    <row r="2785" spans="1:2" x14ac:dyDescent="0.2">
      <c r="A2785">
        <v>18</v>
      </c>
      <c r="B2785">
        <v>183</v>
      </c>
    </row>
    <row r="2786" spans="1:2" x14ac:dyDescent="0.2">
      <c r="A2786">
        <v>18</v>
      </c>
      <c r="B2786">
        <v>184</v>
      </c>
    </row>
    <row r="2787" spans="1:2" x14ac:dyDescent="0.2">
      <c r="A2787">
        <v>18</v>
      </c>
      <c r="B2787">
        <v>185</v>
      </c>
    </row>
    <row r="2788" spans="1:2" x14ac:dyDescent="0.2">
      <c r="A2788">
        <v>18</v>
      </c>
      <c r="B2788">
        <v>186</v>
      </c>
    </row>
    <row r="2789" spans="1:2" x14ac:dyDescent="0.2">
      <c r="A2789">
        <v>18</v>
      </c>
      <c r="B2789">
        <v>187</v>
      </c>
    </row>
    <row r="2790" spans="1:2" x14ac:dyDescent="0.2">
      <c r="A2790">
        <v>18</v>
      </c>
      <c r="B2790">
        <v>188</v>
      </c>
    </row>
    <row r="2791" spans="1:2" x14ac:dyDescent="0.2">
      <c r="A2791">
        <v>18</v>
      </c>
      <c r="B2791">
        <v>189</v>
      </c>
    </row>
    <row r="2792" spans="1:2" x14ac:dyDescent="0.2">
      <c r="A2792">
        <v>18</v>
      </c>
      <c r="B2792">
        <v>190</v>
      </c>
    </row>
    <row r="2793" spans="1:2" x14ac:dyDescent="0.2">
      <c r="A2793">
        <v>18</v>
      </c>
      <c r="B2793">
        <v>191</v>
      </c>
    </row>
    <row r="2794" spans="1:2" x14ac:dyDescent="0.2">
      <c r="A2794">
        <v>18</v>
      </c>
      <c r="B2794">
        <v>192</v>
      </c>
    </row>
    <row r="2795" spans="1:2" x14ac:dyDescent="0.2">
      <c r="A2795">
        <v>18</v>
      </c>
      <c r="B2795">
        <v>193</v>
      </c>
    </row>
    <row r="2796" spans="1:2" x14ac:dyDescent="0.2">
      <c r="A2796">
        <v>18</v>
      </c>
      <c r="B2796">
        <v>194</v>
      </c>
    </row>
    <row r="2797" spans="1:2" x14ac:dyDescent="0.2">
      <c r="A2797">
        <v>18</v>
      </c>
      <c r="B2797">
        <v>195</v>
      </c>
    </row>
    <row r="2798" spans="1:2" x14ac:dyDescent="0.2">
      <c r="A2798">
        <v>18</v>
      </c>
      <c r="B2798">
        <v>196</v>
      </c>
    </row>
    <row r="2799" spans="1:2" x14ac:dyDescent="0.2">
      <c r="A2799">
        <v>18</v>
      </c>
      <c r="B2799">
        <v>197</v>
      </c>
    </row>
    <row r="2800" spans="1:2" x14ac:dyDescent="0.2">
      <c r="A2800">
        <v>18</v>
      </c>
      <c r="B2800">
        <v>198</v>
      </c>
    </row>
    <row r="2801" spans="1:2" x14ac:dyDescent="0.2">
      <c r="A2801">
        <v>18</v>
      </c>
      <c r="B2801">
        <v>199</v>
      </c>
    </row>
    <row r="2802" spans="1:2" x14ac:dyDescent="0.2">
      <c r="A2802">
        <v>18</v>
      </c>
      <c r="B2802">
        <v>200</v>
      </c>
    </row>
  </sheetData>
  <dataConsolidate/>
  <phoneticPr fontId="0" type="noConversion"/>
  <pageMargins left="0.75" right="0.75" top="1" bottom="1" header="0.5" footer="0.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V201"/>
  <sheetViews>
    <sheetView topLeftCell="H157" zoomScaleNormal="100" workbookViewId="0">
      <selection activeCell="T158" sqref="T158"/>
    </sheetView>
  </sheetViews>
  <sheetFormatPr defaultRowHeight="12.75" x14ac:dyDescent="0.2"/>
  <cols>
    <col min="1" max="1" width="11" style="23" bestFit="1" customWidth="1"/>
    <col min="2" max="2" width="9.7109375" style="23" bestFit="1" customWidth="1"/>
    <col min="3" max="3" width="16.85546875" style="23" customWidth="1"/>
    <col min="4" max="5" width="10.28515625" style="23" bestFit="1" customWidth="1"/>
    <col min="6" max="6" width="16" style="23" bestFit="1" customWidth="1"/>
    <col min="7" max="7" width="17.7109375" style="23" bestFit="1" customWidth="1"/>
    <col min="8" max="8" width="15" style="23" bestFit="1" customWidth="1"/>
    <col min="9" max="9" width="17.28515625" style="23" bestFit="1" customWidth="1"/>
    <col min="10" max="10" width="17" style="23" bestFit="1" customWidth="1"/>
    <col min="11" max="11" width="18.7109375" style="23" bestFit="1" customWidth="1"/>
    <col min="12" max="12" width="16" style="23" bestFit="1" customWidth="1"/>
    <col min="13" max="13" width="17.7109375" style="23" bestFit="1" customWidth="1"/>
    <col min="14" max="14" width="19.28515625" style="22" bestFit="1" customWidth="1"/>
    <col min="15" max="15" width="18.28515625" style="22" bestFit="1" customWidth="1"/>
    <col min="16" max="16" width="20.28515625" style="22" bestFit="1" customWidth="1"/>
    <col min="17" max="17" width="19.28515625" style="22" bestFit="1" customWidth="1"/>
    <col min="18" max="18" width="22.85546875" style="22" bestFit="1" customWidth="1"/>
    <col min="19" max="19" width="14.85546875" style="22" bestFit="1" customWidth="1"/>
    <col min="20" max="20" width="13.85546875" style="22" bestFit="1" customWidth="1"/>
    <col min="21" max="21" width="15.5703125" style="22" bestFit="1" customWidth="1"/>
    <col min="22" max="22" width="12.85546875" style="139" bestFit="1" customWidth="1"/>
    <col min="23" max="16384" width="9.140625" style="22"/>
  </cols>
  <sheetData>
    <row r="1" spans="1:22" s="93" customFormat="1" x14ac:dyDescent="0.2">
      <c r="A1" s="93" t="s">
        <v>11015</v>
      </c>
      <c r="B1" s="93" t="s">
        <v>11016</v>
      </c>
      <c r="C1" s="93" t="s">
        <v>11017</v>
      </c>
      <c r="D1" s="93" t="s">
        <v>1224</v>
      </c>
      <c r="E1" s="93" t="s">
        <v>1225</v>
      </c>
      <c r="F1" s="93" t="s">
        <v>11018</v>
      </c>
      <c r="G1" s="93" t="s">
        <v>11019</v>
      </c>
      <c r="H1" s="93" t="s">
        <v>11020</v>
      </c>
      <c r="I1" s="93" t="s">
        <v>11035</v>
      </c>
      <c r="J1" s="93" t="s">
        <v>11021</v>
      </c>
      <c r="K1" s="93" t="s">
        <v>11022</v>
      </c>
      <c r="L1" s="93" t="s">
        <v>11023</v>
      </c>
      <c r="M1" s="93" t="s">
        <v>11024</v>
      </c>
      <c r="N1" s="93" t="s">
        <v>11025</v>
      </c>
      <c r="O1" s="93" t="s">
        <v>11026</v>
      </c>
      <c r="P1" s="93" t="s">
        <v>11027</v>
      </c>
      <c r="Q1" s="93" t="s">
        <v>11028</v>
      </c>
      <c r="R1" s="93" t="s">
        <v>11029</v>
      </c>
      <c r="S1" s="93" t="s">
        <v>11030</v>
      </c>
      <c r="T1" s="93" t="s">
        <v>11031</v>
      </c>
      <c r="U1" s="93" t="s">
        <v>11032</v>
      </c>
      <c r="V1" s="93" t="s">
        <v>11033</v>
      </c>
    </row>
    <row r="2" spans="1:22" s="93" customFormat="1" x14ac:dyDescent="0.2">
      <c r="A2" s="93" t="str">
        <f>IF('Trust - Frontsheet'!D14=0,"",IF('Trust - Frontsheet'!D14="","",'Trust - Frontsheet'!D14))</f>
        <v>RWG02</v>
      </c>
      <c r="B2" s="93" t="str">
        <f>IF(ISBLANK('Trust - Frontsheet'!E14),"",'Trust - Frontsheet'!E14)</f>
        <v>WATFORD GENERAL HOSPITAL - RWG02</v>
      </c>
      <c r="C2" s="93" t="str">
        <f>IF(ISBLANK('Trust - Frontsheet'!F14),"","'" &amp; 'Trust - Frontsheet'!F14 &amp; "'")</f>
        <v>'AAU Blue Level 1'</v>
      </c>
      <c r="D2" s="93" t="str">
        <f>IF(ISBLANK('Trust - Frontsheet'!G14),"",'Trust - Frontsheet'!G14)</f>
        <v>326 - ACUTE INTERNAL MEDICINE</v>
      </c>
      <c r="E2" s="93" t="str">
        <f>IF(ISBLANK('Trust - Frontsheet'!H14),"",'Trust - Frontsheet'!H14)</f>
        <v/>
      </c>
      <c r="F2" s="93">
        <f>'Trust - Frontsheet'!I14</f>
        <v>1285.5</v>
      </c>
      <c r="G2" s="93">
        <f>'Trust - Frontsheet'!J14</f>
        <v>1107</v>
      </c>
      <c r="H2" s="93">
        <f>'Trust - Frontsheet'!K14</f>
        <v>690</v>
      </c>
      <c r="I2" s="93">
        <f>'Trust - Frontsheet'!L14</f>
        <v>940.25</v>
      </c>
      <c r="J2" s="93">
        <f>'Trust - Frontsheet'!M14</f>
        <v>1035</v>
      </c>
      <c r="K2" s="93">
        <f>'Trust - Frontsheet'!N14</f>
        <v>983.25</v>
      </c>
      <c r="L2" s="93">
        <f>'Trust - Frontsheet'!O14</f>
        <v>689.66666666666697</v>
      </c>
      <c r="M2" s="93">
        <f>'Trust - Frontsheet'!P14</f>
        <v>862.16666666666663</v>
      </c>
      <c r="N2" s="93">
        <f>IF(OR('Trust - Frontsheet'!Q14="",'Trust - Frontsheet'!Q14="-"),0,('Trust - Frontsheet'!Q14))</f>
        <v>0.86114352392065341</v>
      </c>
      <c r="O2" s="93">
        <f>IF(OR('Trust - Frontsheet'!R14="",'Trust - Frontsheet'!R14="-"),0,('Trust - Frontsheet'!R14))</f>
        <v>1.3626811594202899</v>
      </c>
      <c r="P2" s="93">
        <f>IF(OR('Trust - Frontsheet'!S14="",'Trust - Frontsheet'!S14="-"),0,('Trust - Frontsheet'!S14))</f>
        <v>0.95</v>
      </c>
      <c r="Q2" s="93">
        <f>IF(OR('Trust - Frontsheet'!T14="",'Trust - Frontsheet'!T14="-"),0,('Trust - Frontsheet'!T14))</f>
        <v>1.2501208313194774</v>
      </c>
      <c r="R2" s="93">
        <f>'Trust - Frontsheet'!U14</f>
        <v>378</v>
      </c>
      <c r="S2" s="93">
        <f>IF(OR('Trust - Frontsheet'!V14="",'Trust - Frontsheet'!V14="-"),0,('Trust - Frontsheet'!V14))</f>
        <v>5.5297619047619051</v>
      </c>
      <c r="T2" s="93">
        <f>IF(OR('Trust - Frontsheet'!W14="",'Trust - Frontsheet'!W14="-"),0,('Trust - Frontsheet'!W14))</f>
        <v>4.7682980599647262</v>
      </c>
      <c r="U2" s="93">
        <f>IF(OR('Trust - Frontsheet'!X14="",'Trust - Frontsheet'!X14="-"),0,('Trust - Frontsheet'!X14))</f>
        <v>10.298059964726631</v>
      </c>
      <c r="V2" s="93" t="str">
        <f>IF(A2="","",(IF(ISBLANK('Trust - Frontsheet'!F9),"",'Trust - Frontsheet'!F9)))</f>
        <v/>
      </c>
    </row>
    <row r="3" spans="1:22" s="93" customFormat="1" x14ac:dyDescent="0.2">
      <c r="A3" s="93" t="str">
        <f>IF('Trust - Frontsheet'!D15=0,"",IF('Trust - Frontsheet'!D15="","",'Trust - Frontsheet'!D15))</f>
        <v>RWG02</v>
      </c>
      <c r="B3" s="93" t="str">
        <f>IF(ISBLANK('Trust - Frontsheet'!E15),"",'Trust - Frontsheet'!E15)</f>
        <v>WATFORD GENERAL HOSPITAL - RWG02</v>
      </c>
      <c r="C3" s="93" t="str">
        <f>IF(ISBLANK('Trust - Frontsheet'!F15),"","'" &amp; 'Trust - Frontsheet'!F15 &amp; "'")</f>
        <v>'AAU Green Level 1'</v>
      </c>
      <c r="D3" s="93" t="str">
        <f>IF(ISBLANK('Trust - Frontsheet'!G15),"",'Trust - Frontsheet'!G15)</f>
        <v>326 - ACUTE INTERNAL MEDICINE</v>
      </c>
      <c r="E3" s="93" t="str">
        <f>IF(ISBLANK('Trust - Frontsheet'!H15),"",'Trust - Frontsheet'!H15)</f>
        <v/>
      </c>
      <c r="F3" s="93">
        <f>'Trust - Frontsheet'!I15</f>
        <v>1191.25</v>
      </c>
      <c r="G3" s="93">
        <f>'Trust - Frontsheet'!J15</f>
        <v>1080.1666666666667</v>
      </c>
      <c r="H3" s="93">
        <f>'Trust - Frontsheet'!K15</f>
        <v>690</v>
      </c>
      <c r="I3" s="93">
        <f>'Trust - Frontsheet'!L15</f>
        <v>782</v>
      </c>
      <c r="J3" s="93">
        <f>'Trust - Frontsheet'!M15</f>
        <v>1035</v>
      </c>
      <c r="K3" s="93">
        <f>'Trust - Frontsheet'!N15</f>
        <v>1046.5</v>
      </c>
      <c r="L3" s="93">
        <f>'Trust - Frontsheet'!O15</f>
        <v>690</v>
      </c>
      <c r="M3" s="93">
        <f>'Trust - Frontsheet'!P15</f>
        <v>851</v>
      </c>
      <c r="N3" s="93">
        <f>IF(OR('Trust - Frontsheet'!Q15="",'Trust - Frontsheet'!Q15="-"),0,('Trust - Frontsheet'!Q15))</f>
        <v>0.9067506121021337</v>
      </c>
      <c r="O3" s="93">
        <f>IF(OR('Trust - Frontsheet'!R15="",'Trust - Frontsheet'!R15="-"),0,('Trust - Frontsheet'!R15))</f>
        <v>1.1333333333333333</v>
      </c>
      <c r="P3" s="93">
        <f>IF(OR('Trust - Frontsheet'!S15="",'Trust - Frontsheet'!S15="-"),0,('Trust - Frontsheet'!S15))</f>
        <v>1.0111111111111111</v>
      </c>
      <c r="Q3" s="93">
        <f>IF(OR('Trust - Frontsheet'!T15="",'Trust - Frontsheet'!T15="-"),0,('Trust - Frontsheet'!T15))</f>
        <v>1.2333333333333334</v>
      </c>
      <c r="R3" s="93">
        <f>'Trust - Frontsheet'!U15</f>
        <v>392</v>
      </c>
      <c r="S3" s="93">
        <f>IF(OR('Trust - Frontsheet'!V15="",'Trust - Frontsheet'!V15="-"),0,('Trust - Frontsheet'!V15))</f>
        <v>5.4251700680272119</v>
      </c>
      <c r="T3" s="93">
        <f>IF(OR('Trust - Frontsheet'!W15="",'Trust - Frontsheet'!W15="-"),0,('Trust - Frontsheet'!W15))</f>
        <v>4.1658163265306118</v>
      </c>
      <c r="U3" s="93">
        <f>IF(OR('Trust - Frontsheet'!X15="",'Trust - Frontsheet'!X15="-"),0,('Trust - Frontsheet'!X15))</f>
        <v>9.5909863945578238</v>
      </c>
      <c r="V3" s="93" t="str">
        <f>IF(A3="","",(IF(ISBLANK('Trust - Frontsheet'!F9),"",'Trust - Frontsheet'!F9)))</f>
        <v/>
      </c>
    </row>
    <row r="4" spans="1:22" s="93" customFormat="1" x14ac:dyDescent="0.2">
      <c r="A4" s="93" t="str">
        <f>IF('Trust - Frontsheet'!D16=0,"",IF('Trust - Frontsheet'!D16="","",'Trust - Frontsheet'!D16))</f>
        <v>RWG02</v>
      </c>
      <c r="B4" s="93" t="str">
        <f>IF(ISBLANK('Trust - Frontsheet'!E16),"",'Trust - Frontsheet'!E16)</f>
        <v>WATFORD GENERAL HOSPITAL - RWG02</v>
      </c>
      <c r="C4" s="93" t="str">
        <f>IF(ISBLANK('Trust - Frontsheet'!F16),"","'" &amp; 'Trust - Frontsheet'!F16 &amp; "'")</f>
        <v>'AAU Yellow Level 1'</v>
      </c>
      <c r="D4" s="93" t="str">
        <f>IF(ISBLANK('Trust - Frontsheet'!G16),"",'Trust - Frontsheet'!G16)</f>
        <v>326 - ACUTE INTERNAL MEDICINE</v>
      </c>
      <c r="E4" s="93" t="str">
        <f>IF(ISBLANK('Trust - Frontsheet'!H16),"",'Trust - Frontsheet'!H16)</f>
        <v/>
      </c>
      <c r="F4" s="93">
        <f>'Trust - Frontsheet'!I16</f>
        <v>1034.8333333333301</v>
      </c>
      <c r="G4" s="93">
        <f>'Trust - Frontsheet'!J16</f>
        <v>903.58333333333337</v>
      </c>
      <c r="H4" s="93">
        <f>'Trust - Frontsheet'!K16</f>
        <v>690</v>
      </c>
      <c r="I4" s="93">
        <f>'Trust - Frontsheet'!L16</f>
        <v>782</v>
      </c>
      <c r="J4" s="93">
        <f>'Trust - Frontsheet'!M16</f>
        <v>1035</v>
      </c>
      <c r="K4" s="93">
        <f>'Trust - Frontsheet'!N16</f>
        <v>1000.5</v>
      </c>
      <c r="L4" s="93">
        <f>'Trust - Frontsheet'!O16</f>
        <v>690</v>
      </c>
      <c r="M4" s="93">
        <f>'Trust - Frontsheet'!P16</f>
        <v>874</v>
      </c>
      <c r="N4" s="93">
        <f>IF(OR('Trust - Frontsheet'!Q16="",'Trust - Frontsheet'!Q16="-"),0,('Trust - Frontsheet'!Q16))</f>
        <v>0.87316798196167134</v>
      </c>
      <c r="O4" s="93">
        <f>IF(OR('Trust - Frontsheet'!R16="",'Trust - Frontsheet'!R16="-"),0,('Trust - Frontsheet'!R16))</f>
        <v>1.1333333333333333</v>
      </c>
      <c r="P4" s="93">
        <f>IF(OR('Trust - Frontsheet'!S16="",'Trust - Frontsheet'!S16="-"),0,('Trust - Frontsheet'!S16))</f>
        <v>0.96666666666666667</v>
      </c>
      <c r="Q4" s="93">
        <f>IF(OR('Trust - Frontsheet'!T16="",'Trust - Frontsheet'!T16="-"),0,('Trust - Frontsheet'!T16))</f>
        <v>1.2666666666666666</v>
      </c>
      <c r="R4" s="93">
        <f>'Trust - Frontsheet'!U16</f>
        <v>385</v>
      </c>
      <c r="S4" s="93">
        <f>IF(OR('Trust - Frontsheet'!V16="",'Trust - Frontsheet'!V16="-"),0,('Trust - Frontsheet'!V16))</f>
        <v>4.9456709956709961</v>
      </c>
      <c r="T4" s="93">
        <f>IF(OR('Trust - Frontsheet'!W16="",'Trust - Frontsheet'!W16="-"),0,('Trust - Frontsheet'!W16))</f>
        <v>4.301298701298701</v>
      </c>
      <c r="U4" s="93">
        <f>IF(OR('Trust - Frontsheet'!X16="",'Trust - Frontsheet'!X16="-"),0,('Trust - Frontsheet'!X16))</f>
        <v>9.2469696969696979</v>
      </c>
      <c r="V4" s="93" t="str">
        <f>IF(A4="","",(IF(ISBLANK('Trust - Frontsheet'!F9),"",'Trust - Frontsheet'!F9)))</f>
        <v/>
      </c>
    </row>
    <row r="5" spans="1:22" s="93" customFormat="1" x14ac:dyDescent="0.2">
      <c r="A5" s="93" t="str">
        <f>IF('Trust - Frontsheet'!D17=0,"",IF('Trust - Frontsheet'!D17="","",'Trust - Frontsheet'!D17))</f>
        <v>RWG02</v>
      </c>
      <c r="B5" s="93" t="str">
        <f>IF(ISBLANK('Trust - Frontsheet'!E17),"",'Trust - Frontsheet'!E17)</f>
        <v>WATFORD GENERAL HOSPITAL - RWG02</v>
      </c>
      <c r="C5" s="93" t="str">
        <f>IF(ISBLANK('Trust - Frontsheet'!F17),"","'" &amp; 'Trust - Frontsheet'!F17 &amp; "'")</f>
        <v>'AAU Triage Level 1'</v>
      </c>
      <c r="D5" s="93" t="str">
        <f>IF(ISBLANK('Trust - Frontsheet'!G17),"",'Trust - Frontsheet'!G17)</f>
        <v>326 - ACUTE INTERNAL MEDICINE</v>
      </c>
      <c r="E5" s="93" t="str">
        <f>IF(ISBLANK('Trust - Frontsheet'!H17),"",'Trust - Frontsheet'!H17)</f>
        <v/>
      </c>
      <c r="F5" s="93">
        <f>'Trust - Frontsheet'!I17</f>
        <v>2569.5</v>
      </c>
      <c r="G5" s="93">
        <f>'Trust - Frontsheet'!J17</f>
        <v>2130.5</v>
      </c>
      <c r="H5" s="93">
        <f>'Trust - Frontsheet'!K17</f>
        <v>1172.75</v>
      </c>
      <c r="I5" s="93">
        <f>'Trust - Frontsheet'!L17</f>
        <v>1386.75</v>
      </c>
      <c r="J5" s="93">
        <f>'Trust - Frontsheet'!M17</f>
        <v>2070</v>
      </c>
      <c r="K5" s="93">
        <f>'Trust - Frontsheet'!N17</f>
        <v>1759.5</v>
      </c>
      <c r="L5" s="93">
        <f>'Trust - Frontsheet'!O17</f>
        <v>1845</v>
      </c>
      <c r="M5" s="93">
        <f>'Trust - Frontsheet'!P17</f>
        <v>2059.9833333333331</v>
      </c>
      <c r="N5" s="93">
        <f>IF(OR('Trust - Frontsheet'!Q17="",'Trust - Frontsheet'!Q17="-"),0,('Trust - Frontsheet'!Q17))</f>
        <v>0.82914964000778357</v>
      </c>
      <c r="O5" s="93">
        <f>IF(OR('Trust - Frontsheet'!R17="",'Trust - Frontsheet'!R17="-"),0,('Trust - Frontsheet'!R17))</f>
        <v>1.1824770837774461</v>
      </c>
      <c r="P5" s="93">
        <f>IF(OR('Trust - Frontsheet'!S17="",'Trust - Frontsheet'!S17="-"),0,('Trust - Frontsheet'!S17))</f>
        <v>0.85</v>
      </c>
      <c r="Q5" s="93">
        <f>IF(OR('Trust - Frontsheet'!T17="",'Trust - Frontsheet'!T17="-"),0,('Trust - Frontsheet'!T17))</f>
        <v>1.1165221318879854</v>
      </c>
      <c r="R5" s="93">
        <f>'Trust - Frontsheet'!U17</f>
        <v>357</v>
      </c>
      <c r="S5" s="93">
        <f>IF(OR('Trust - Frontsheet'!V17="",'Trust - Frontsheet'!V17="-"),0,('Trust - Frontsheet'!V17))</f>
        <v>10.896358543417367</v>
      </c>
      <c r="T5" s="93">
        <f>IF(OR('Trust - Frontsheet'!W17="",'Trust - Frontsheet'!W17="-"),0,('Trust - Frontsheet'!W17))</f>
        <v>9.6547152194211012</v>
      </c>
      <c r="U5" s="93">
        <f>IF(OR('Trust - Frontsheet'!X17="",'Trust - Frontsheet'!X17="-"),0,('Trust - Frontsheet'!X17))</f>
        <v>20.55107376283847</v>
      </c>
      <c r="V5" s="93" t="str">
        <f>IF(A5="","",(IF(ISBLANK('Trust - Frontsheet'!F9),"",'Trust - Frontsheet'!F9)))</f>
        <v/>
      </c>
    </row>
    <row r="6" spans="1:22" s="93" customFormat="1" x14ac:dyDescent="0.2">
      <c r="A6" s="93" t="str">
        <f>IF('Trust - Frontsheet'!D18=0,"",IF('Trust - Frontsheet'!D18="","",'Trust - Frontsheet'!D18))</f>
        <v>RWG02</v>
      </c>
      <c r="B6" s="93" t="str">
        <f>IF(ISBLANK('Trust - Frontsheet'!E18),"",'Trust - Frontsheet'!E18)</f>
        <v>WATFORD GENERAL HOSPITAL - RWG02</v>
      </c>
      <c r="C6" s="93" t="str">
        <f>IF(ISBLANK('Trust - Frontsheet'!F18),"","'" &amp; 'Trust - Frontsheet'!F18 &amp; "'")</f>
        <v>'AAU Blue &amp; Yellow Level 3'</v>
      </c>
      <c r="D6" s="93" t="str">
        <f>IF(ISBLANK('Trust - Frontsheet'!G18),"",'Trust - Frontsheet'!G18)</f>
        <v>326 - ACUTE INTERNAL MEDICINE</v>
      </c>
      <c r="E6" s="93" t="str">
        <f>IF(ISBLANK('Trust - Frontsheet'!H18),"",'Trust - Frontsheet'!H18)</f>
        <v/>
      </c>
      <c r="F6" s="93">
        <f>'Trust - Frontsheet'!I18</f>
        <v>2568.25</v>
      </c>
      <c r="G6" s="93">
        <f>'Trust - Frontsheet'!J18</f>
        <v>1638.8333333333333</v>
      </c>
      <c r="H6" s="93">
        <f>'Trust - Frontsheet'!K18</f>
        <v>2415</v>
      </c>
      <c r="I6" s="93">
        <f>'Trust - Frontsheet'!L18</f>
        <v>3425.6666666666665</v>
      </c>
      <c r="J6" s="93">
        <f>'Trust - Frontsheet'!M18</f>
        <v>2415</v>
      </c>
      <c r="K6" s="93">
        <f>'Trust - Frontsheet'!N18</f>
        <v>2185</v>
      </c>
      <c r="L6" s="93">
        <f>'Trust - Frontsheet'!O18</f>
        <v>1035</v>
      </c>
      <c r="M6" s="93">
        <f>'Trust - Frontsheet'!P18</f>
        <v>1541</v>
      </c>
      <c r="N6" s="93">
        <f>IF(OR('Trust - Frontsheet'!Q18="",'Trust - Frontsheet'!Q18="-"),0,('Trust - Frontsheet'!Q18))</f>
        <v>0.63811285246114402</v>
      </c>
      <c r="O6" s="93">
        <f>IF(OR('Trust - Frontsheet'!R18="",'Trust - Frontsheet'!R18="-"),0,('Trust - Frontsheet'!R18))</f>
        <v>1.418495514147688</v>
      </c>
      <c r="P6" s="93">
        <f>IF(OR('Trust - Frontsheet'!S18="",'Trust - Frontsheet'!S18="-"),0,('Trust - Frontsheet'!S18))</f>
        <v>0.90476190476190477</v>
      </c>
      <c r="Q6" s="93">
        <f>IF(OR('Trust - Frontsheet'!T18="",'Trust - Frontsheet'!T18="-"),0,('Trust - Frontsheet'!T18))</f>
        <v>1.4888888888888889</v>
      </c>
      <c r="R6" s="93">
        <f>'Trust - Frontsheet'!U18</f>
        <v>1076</v>
      </c>
      <c r="S6" s="93">
        <f>IF(OR('Trust - Frontsheet'!V18="",'Trust - Frontsheet'!V18="-"),0,('Trust - Frontsheet'!V18))</f>
        <v>3.5537484510532833</v>
      </c>
      <c r="T6" s="93">
        <f>IF(OR('Trust - Frontsheet'!W18="",'Trust - Frontsheet'!W18="-"),0,('Trust - Frontsheet'!W18))</f>
        <v>4.6158612143742248</v>
      </c>
      <c r="U6" s="93">
        <f>IF(OR('Trust - Frontsheet'!X18="",'Trust - Frontsheet'!X18="-"),0,('Trust - Frontsheet'!X18))</f>
        <v>8.1696096654275099</v>
      </c>
      <c r="V6" s="93" t="str">
        <f>IF(A6="","",(IF(ISBLANK('Trust - Frontsheet'!F9),"",'Trust - Frontsheet'!F9)))</f>
        <v/>
      </c>
    </row>
    <row r="7" spans="1:22" s="93" customFormat="1" x14ac:dyDescent="0.2">
      <c r="A7" s="93" t="str">
        <f>IF('Trust - Frontsheet'!D19=0,"",IF('Trust - Frontsheet'!D19="","",'Trust - Frontsheet'!D19))</f>
        <v>RWG02</v>
      </c>
      <c r="B7" s="93" t="str">
        <f>IF(ISBLANK('Trust - Frontsheet'!E19),"",'Trust - Frontsheet'!E19)</f>
        <v>WATFORD GENERAL HOSPITAL - RWG02</v>
      </c>
      <c r="C7" s="93" t="str">
        <f>IF(ISBLANK('Trust - Frontsheet'!F19),"","'" &amp; 'Trust - Frontsheet'!F19 &amp; "'")</f>
        <v>'AAU Red Suite'</v>
      </c>
      <c r="D7" s="93" t="str">
        <f>IF(ISBLANK('Trust - Frontsheet'!G19),"",'Trust - Frontsheet'!G19)</f>
        <v>430 - GERIATRIC MEDICINE</v>
      </c>
      <c r="E7" s="93" t="str">
        <f>IF(ISBLANK('Trust - Frontsheet'!H19),"",'Trust - Frontsheet'!H19)</f>
        <v/>
      </c>
      <c r="F7" s="93">
        <f>'Trust - Frontsheet'!I19</f>
        <v>1279.5</v>
      </c>
      <c r="G7" s="93">
        <f>'Trust - Frontsheet'!J19</f>
        <v>1064.5</v>
      </c>
      <c r="H7" s="93">
        <f>'Trust - Frontsheet'!K19</f>
        <v>690</v>
      </c>
      <c r="I7" s="93">
        <f>'Trust - Frontsheet'!L19</f>
        <v>1036.4166666666667</v>
      </c>
      <c r="J7" s="93">
        <f>'Trust - Frontsheet'!M19</f>
        <v>1037</v>
      </c>
      <c r="K7" s="93">
        <f>'Trust - Frontsheet'!N19</f>
        <v>1014</v>
      </c>
      <c r="L7" s="93">
        <f>'Trust - Frontsheet'!O19</f>
        <v>345</v>
      </c>
      <c r="M7" s="93">
        <f>'Trust - Frontsheet'!P19</f>
        <v>736</v>
      </c>
      <c r="N7" s="93">
        <f>IF(OR('Trust - Frontsheet'!Q19="",'Trust - Frontsheet'!Q19="-"),0,('Trust - Frontsheet'!Q19))</f>
        <v>0.83196561156701831</v>
      </c>
      <c r="O7" s="93">
        <f>IF(OR('Trust - Frontsheet'!R19="",'Trust - Frontsheet'!R19="-"),0,('Trust - Frontsheet'!R19))</f>
        <v>1.5020531400966184</v>
      </c>
      <c r="P7" s="93">
        <f>IF(OR('Trust - Frontsheet'!S19="",'Trust - Frontsheet'!S19="-"),0,('Trust - Frontsheet'!S19))</f>
        <v>0.97782063645130179</v>
      </c>
      <c r="Q7" s="93">
        <f>IF(OR('Trust - Frontsheet'!T19="",'Trust - Frontsheet'!T19="-"),0,('Trust - Frontsheet'!T19))</f>
        <v>2.1333333333333333</v>
      </c>
      <c r="R7" s="93">
        <f>'Trust - Frontsheet'!U19</f>
        <v>541</v>
      </c>
      <c r="S7" s="93">
        <f>IF(OR('Trust - Frontsheet'!V19="",'Trust - Frontsheet'!V19="-"),0,('Trust - Frontsheet'!V19))</f>
        <v>3.8419593345656193</v>
      </c>
      <c r="T7" s="93">
        <f>IF(OR('Trust - Frontsheet'!W19="",'Trust - Frontsheet'!W19="-"),0,('Trust - Frontsheet'!W19))</f>
        <v>3.2761860751694396</v>
      </c>
      <c r="U7" s="93">
        <f>IF(OR('Trust - Frontsheet'!X19="",'Trust - Frontsheet'!X19="-"),0,('Trust - Frontsheet'!X19))</f>
        <v>7.1181454097350594</v>
      </c>
      <c r="V7" s="93" t="str">
        <f>IF(A7="","",(IF(ISBLANK('Trust - Frontsheet'!F9),"",'Trust - Frontsheet'!F9)))</f>
        <v/>
      </c>
    </row>
    <row r="8" spans="1:22" s="93" customFormat="1" x14ac:dyDescent="0.2">
      <c r="A8" s="93" t="str">
        <f>IF('Trust - Frontsheet'!D20=0,"",IF('Trust - Frontsheet'!D20="","",'Trust - Frontsheet'!D20))</f>
        <v>RWG02</v>
      </c>
      <c r="B8" s="93" t="str">
        <f>IF(ISBLANK('Trust - Frontsheet'!E20),"",'Trust - Frontsheet'!E20)</f>
        <v>WATFORD GENERAL HOSPITAL - RWG02</v>
      </c>
      <c r="C8" s="93" t="str">
        <f>IF(ISBLANK('Trust - Frontsheet'!F20),"","'" &amp; 'Trust - Frontsheet'!F20 &amp; "'")</f>
        <v>'Acute Stroke Unit'</v>
      </c>
      <c r="D8" s="93" t="str">
        <f>IF(ISBLANK('Trust - Frontsheet'!G20),"",'Trust - Frontsheet'!G20)</f>
        <v>328-STROKE MEDICINE</v>
      </c>
      <c r="E8" s="93" t="str">
        <f>IF(ISBLANK('Trust - Frontsheet'!H20),"",'Trust - Frontsheet'!H20)</f>
        <v/>
      </c>
      <c r="F8" s="93">
        <f>'Trust - Frontsheet'!I20</f>
        <v>2448</v>
      </c>
      <c r="G8" s="93">
        <f>'Trust - Frontsheet'!J20</f>
        <v>2176.4166666666665</v>
      </c>
      <c r="H8" s="93">
        <f>'Trust - Frontsheet'!K20</f>
        <v>1527.75</v>
      </c>
      <c r="I8" s="93">
        <f>'Trust - Frontsheet'!L20</f>
        <v>1965.6666666666667</v>
      </c>
      <c r="J8" s="93">
        <f>'Trust - Frontsheet'!M20</f>
        <v>2071</v>
      </c>
      <c r="K8" s="93">
        <f>'Trust - Frontsheet'!N20</f>
        <v>1967.5</v>
      </c>
      <c r="L8" s="93">
        <f>'Trust - Frontsheet'!O20</f>
        <v>1380</v>
      </c>
      <c r="M8" s="93">
        <f>'Trust - Frontsheet'!P20</f>
        <v>2116.4166666666665</v>
      </c>
      <c r="N8" s="93">
        <f>IF(OR('Trust - Frontsheet'!Q20="",'Trust - Frontsheet'!Q20="-"),0,('Trust - Frontsheet'!Q20))</f>
        <v>0.88905909586056642</v>
      </c>
      <c r="O8" s="93">
        <f>IF(OR('Trust - Frontsheet'!R20="",'Trust - Frontsheet'!R20="-"),0,('Trust - Frontsheet'!R20))</f>
        <v>1.2866415753013691</v>
      </c>
      <c r="P8" s="93">
        <f>IF(OR('Trust - Frontsheet'!S20="",'Trust - Frontsheet'!S20="-"),0,('Trust - Frontsheet'!S20))</f>
        <v>0.95002414292612269</v>
      </c>
      <c r="Q8" s="93">
        <f>IF(OR('Trust - Frontsheet'!T20="",'Trust - Frontsheet'!T20="-"),0,('Trust - Frontsheet'!T20))</f>
        <v>1.533635265700483</v>
      </c>
      <c r="R8" s="93">
        <f>'Trust - Frontsheet'!U20</f>
        <v>875</v>
      </c>
      <c r="S8" s="93">
        <f>IF(OR('Trust - Frontsheet'!V20="",'Trust - Frontsheet'!V20="-"),0,('Trust - Frontsheet'!V20))</f>
        <v>4.7359047619047612</v>
      </c>
      <c r="T8" s="93">
        <f>IF(OR('Trust - Frontsheet'!W20="",'Trust - Frontsheet'!W20="-"),0,('Trust - Frontsheet'!W20))</f>
        <v>4.6652380952380952</v>
      </c>
      <c r="U8" s="93">
        <f>IF(OR('Trust - Frontsheet'!X20="",'Trust - Frontsheet'!X20="-"),0,('Trust - Frontsheet'!X20))</f>
        <v>9.4011428571428564</v>
      </c>
      <c r="V8" s="93" t="str">
        <f>IF(A8="","",(IF(ISBLANK('Trust - Frontsheet'!F9),"",'Trust - Frontsheet'!F9)))</f>
        <v/>
      </c>
    </row>
    <row r="9" spans="1:22" s="93" customFormat="1" x14ac:dyDescent="0.2">
      <c r="A9" s="93" t="str">
        <f>IF('Trust - Frontsheet'!D21=0,"",IF('Trust - Frontsheet'!D21="","",'Trust - Frontsheet'!D21))</f>
        <v>RWG02</v>
      </c>
      <c r="B9" s="93" t="str">
        <f>IF(ISBLANK('Trust - Frontsheet'!E21),"",'Trust - Frontsheet'!E21)</f>
        <v>WATFORD GENERAL HOSPITAL - RWG02</v>
      </c>
      <c r="C9" s="93" t="str">
        <f>IF(ISBLANK('Trust - Frontsheet'!F21),"","'" &amp; 'Trust - Frontsheet'!F21 &amp; "'")</f>
        <v>'Aldenham'</v>
      </c>
      <c r="D9" s="93" t="str">
        <f>IF(ISBLANK('Trust - Frontsheet'!G21),"",'Trust - Frontsheet'!G21)</f>
        <v>340 - RESPIRATORY MEDICINE</v>
      </c>
      <c r="E9" s="93" t="str">
        <f>IF(ISBLANK('Trust - Frontsheet'!H21),"",'Trust - Frontsheet'!H21)</f>
        <v/>
      </c>
      <c r="F9" s="93">
        <f>'Trust - Frontsheet'!I21</f>
        <v>2228</v>
      </c>
      <c r="G9" s="93">
        <f>'Trust - Frontsheet'!J21</f>
        <v>1618.6666666666667</v>
      </c>
      <c r="H9" s="93">
        <f>'Trust - Frontsheet'!K21</f>
        <v>1030.75</v>
      </c>
      <c r="I9" s="93">
        <f>'Trust - Frontsheet'!L21</f>
        <v>1513.5</v>
      </c>
      <c r="J9" s="93">
        <f>'Trust - Frontsheet'!M21</f>
        <v>1725</v>
      </c>
      <c r="K9" s="93">
        <f>'Trust - Frontsheet'!N21</f>
        <v>1414.5</v>
      </c>
      <c r="L9" s="93">
        <f>'Trust - Frontsheet'!O21</f>
        <v>345</v>
      </c>
      <c r="M9" s="93">
        <f>'Trust - Frontsheet'!P21</f>
        <v>782</v>
      </c>
      <c r="N9" s="93">
        <f>IF(OR('Trust - Frontsheet'!Q21="",'Trust - Frontsheet'!Q21="-"),0,('Trust - Frontsheet'!Q21))</f>
        <v>0.72651107121484149</v>
      </c>
      <c r="O9" s="93">
        <f>IF(OR('Trust - Frontsheet'!R21="",'Trust - Frontsheet'!R21="-"),0,('Trust - Frontsheet'!R21))</f>
        <v>1.4683482900800389</v>
      </c>
      <c r="P9" s="93">
        <f>IF(OR('Trust - Frontsheet'!S21="",'Trust - Frontsheet'!S21="-"),0,('Trust - Frontsheet'!S21))</f>
        <v>0.82</v>
      </c>
      <c r="Q9" s="93">
        <f>IF(OR('Trust - Frontsheet'!T21="",'Trust - Frontsheet'!T21="-"),0,('Trust - Frontsheet'!T21))</f>
        <v>2.2666666666666666</v>
      </c>
      <c r="R9" s="93">
        <f>'Trust - Frontsheet'!U21</f>
        <v>808</v>
      </c>
      <c r="S9" s="93">
        <f>IF(OR('Trust - Frontsheet'!V21="",'Trust - Frontsheet'!V21="-"),0,('Trust - Frontsheet'!V21))</f>
        <v>3.7539191419141917</v>
      </c>
      <c r="T9" s="93">
        <f>IF(OR('Trust - Frontsheet'!W21="",'Trust - Frontsheet'!W21="-"),0,('Trust - Frontsheet'!W21))</f>
        <v>2.8409653465346536</v>
      </c>
      <c r="U9" s="93">
        <f>IF(OR('Trust - Frontsheet'!X21="",'Trust - Frontsheet'!X21="-"),0,('Trust - Frontsheet'!X21))</f>
        <v>6.5948844884488453</v>
      </c>
      <c r="V9" s="93" t="str">
        <f>IF(A9="","",(IF(ISBLANK('Trust - Frontsheet'!F9),"",'Trust - Frontsheet'!F9)))</f>
        <v/>
      </c>
    </row>
    <row r="10" spans="1:22" s="93" customFormat="1" x14ac:dyDescent="0.2">
      <c r="A10" s="93" t="str">
        <f>IF('Trust - Frontsheet'!D22=0,"",IF('Trust - Frontsheet'!D22="","",'Trust - Frontsheet'!D22))</f>
        <v>RWG02</v>
      </c>
      <c r="B10" s="93" t="str">
        <f>IF(ISBLANK('Trust - Frontsheet'!E22),"",'Trust - Frontsheet'!E22)</f>
        <v>WATFORD GENERAL HOSPITAL - RWG02</v>
      </c>
      <c r="C10" s="93" t="str">
        <f>IF(ISBLANK('Trust - Frontsheet'!F22),"","'" &amp; 'Trust - Frontsheet'!F22 &amp; "'")</f>
        <v>'Bluebell'</v>
      </c>
      <c r="D10" s="93" t="str">
        <f>IF(ISBLANK('Trust - Frontsheet'!G22),"",'Trust - Frontsheet'!G22)</f>
        <v>430 - GERIATRIC MEDICINE</v>
      </c>
      <c r="E10" s="93" t="str">
        <f>IF(ISBLANK('Trust - Frontsheet'!H22),"",'Trust - Frontsheet'!H22)</f>
        <v/>
      </c>
      <c r="F10" s="93">
        <f>'Trust - Frontsheet'!I22</f>
        <v>1213.5</v>
      </c>
      <c r="G10" s="93">
        <f>'Trust - Frontsheet'!J22</f>
        <v>861.5</v>
      </c>
      <c r="H10" s="93">
        <f>'Trust - Frontsheet'!K22</f>
        <v>2075.75</v>
      </c>
      <c r="I10" s="93">
        <f>'Trust - Frontsheet'!L22</f>
        <v>2118.3333333333335</v>
      </c>
      <c r="J10" s="93">
        <f>'Trust - Frontsheet'!M22</f>
        <v>1036</v>
      </c>
      <c r="K10" s="93">
        <f>'Trust - Frontsheet'!N22</f>
        <v>983.25</v>
      </c>
      <c r="L10" s="93">
        <f>'Trust - Frontsheet'!O22</f>
        <v>1957.5</v>
      </c>
      <c r="M10" s="93">
        <f>'Trust - Frontsheet'!P22</f>
        <v>2070.75</v>
      </c>
      <c r="N10" s="93">
        <f>IF(OR('Trust - Frontsheet'!Q22="",'Trust - Frontsheet'!Q22="-"),0,('Trust - Frontsheet'!Q22))</f>
        <v>0.7099299546765554</v>
      </c>
      <c r="O10" s="93">
        <f>IF(OR('Trust - Frontsheet'!R22="",'Trust - Frontsheet'!R22="-"),0,('Trust - Frontsheet'!R22))</f>
        <v>1.0205146734112169</v>
      </c>
      <c r="P10" s="93">
        <f>IF(OR('Trust - Frontsheet'!S22="",'Trust - Frontsheet'!S22="-"),0,('Trust - Frontsheet'!S22))</f>
        <v>0.94908301158301156</v>
      </c>
      <c r="Q10" s="93">
        <f>IF(OR('Trust - Frontsheet'!T22="",'Trust - Frontsheet'!T22="-"),0,('Trust - Frontsheet'!T22))</f>
        <v>1.0578544061302682</v>
      </c>
      <c r="R10" s="93">
        <f>'Trust - Frontsheet'!U22</f>
        <v>489</v>
      </c>
      <c r="S10" s="93">
        <f>IF(OR('Trust - Frontsheet'!V22="",'Trust - Frontsheet'!V22="-"),0,('Trust - Frontsheet'!V22))</f>
        <v>3.7724948875255624</v>
      </c>
      <c r="T10" s="93">
        <f>IF(OR('Trust - Frontsheet'!W22="",'Trust - Frontsheet'!W22="-"),0,('Trust - Frontsheet'!W22))</f>
        <v>8.5666325835037505</v>
      </c>
      <c r="U10" s="93">
        <f>IF(OR('Trust - Frontsheet'!X22="",'Trust - Frontsheet'!X22="-"),0,('Trust - Frontsheet'!X22))</f>
        <v>12.339127471029313</v>
      </c>
      <c r="V10" s="93" t="str">
        <f>IF(A10="","",(IF(ISBLANK('Trust - Frontsheet'!F9),"",'Trust - Frontsheet'!F9)))</f>
        <v/>
      </c>
    </row>
    <row r="11" spans="1:22" s="93" customFormat="1" x14ac:dyDescent="0.2">
      <c r="A11" s="93" t="str">
        <f>IF('Trust - Frontsheet'!D23=0,"",IF('Trust - Frontsheet'!D23="","",'Trust - Frontsheet'!D23))</f>
        <v>RWG02</v>
      </c>
      <c r="B11" s="93" t="str">
        <f>IF(ISBLANK('Trust - Frontsheet'!E23),"",'Trust - Frontsheet'!E23)</f>
        <v>WATFORD GENERAL HOSPITAL - RWG02</v>
      </c>
      <c r="C11" s="93" t="str">
        <f>IF(ISBLANK('Trust - Frontsheet'!F23),"","'" &amp; 'Trust - Frontsheet'!F23 &amp; "'")</f>
        <v>'Cardiac Care'</v>
      </c>
      <c r="D11" s="93" t="str">
        <f>IF(ISBLANK('Trust - Frontsheet'!G23),"",'Trust - Frontsheet'!G23)</f>
        <v>320 - CARDIOLOGY</v>
      </c>
      <c r="E11" s="93" t="str">
        <f>IF(ISBLANK('Trust - Frontsheet'!H23),"",'Trust - Frontsheet'!H23)</f>
        <v/>
      </c>
      <c r="F11" s="93">
        <f>'Trust - Frontsheet'!I23</f>
        <v>2227.5</v>
      </c>
      <c r="G11" s="93">
        <f>'Trust - Frontsheet'!J23</f>
        <v>1985.8333333333333</v>
      </c>
      <c r="H11" s="93">
        <f>'Trust - Frontsheet'!K23</f>
        <v>690</v>
      </c>
      <c r="I11" s="93">
        <f>'Trust - Frontsheet'!L23</f>
        <v>787.75</v>
      </c>
      <c r="J11" s="93">
        <f>'Trust - Frontsheet'!M23</f>
        <v>1725</v>
      </c>
      <c r="K11" s="93">
        <f>'Trust - Frontsheet'!N23</f>
        <v>1656</v>
      </c>
      <c r="L11" s="93">
        <f>'Trust - Frontsheet'!O23</f>
        <v>345</v>
      </c>
      <c r="M11" s="93">
        <f>'Trust - Frontsheet'!P23</f>
        <v>391</v>
      </c>
      <c r="N11" s="93">
        <f>IF(OR('Trust - Frontsheet'!Q23="",'Trust - Frontsheet'!Q23="-"),0,('Trust - Frontsheet'!Q23))</f>
        <v>0.891507669285447</v>
      </c>
      <c r="O11" s="93">
        <f>IF(OR('Trust - Frontsheet'!R23="",'Trust - Frontsheet'!R23="-"),0,('Trust - Frontsheet'!R23))</f>
        <v>1.1416666666666666</v>
      </c>
      <c r="P11" s="93">
        <f>IF(OR('Trust - Frontsheet'!S23="",'Trust - Frontsheet'!S23="-"),0,('Trust - Frontsheet'!S23))</f>
        <v>0.96</v>
      </c>
      <c r="Q11" s="93">
        <f>IF(OR('Trust - Frontsheet'!T23="",'Trust - Frontsheet'!T23="-"),0,('Trust - Frontsheet'!T23))</f>
        <v>1.1333333333333333</v>
      </c>
      <c r="R11" s="93">
        <f>'Trust - Frontsheet'!U23</f>
        <v>648</v>
      </c>
      <c r="S11" s="93">
        <f>IF(OR('Trust - Frontsheet'!V23="",'Trust - Frontsheet'!V23="-"),0,('Trust - Frontsheet'!V23))</f>
        <v>5.6201131687242798</v>
      </c>
      <c r="T11" s="93">
        <f>IF(OR('Trust - Frontsheet'!W23="",'Trust - Frontsheet'!W23="-"),0,('Trust - Frontsheet'!W23))</f>
        <v>1.8190586419753085</v>
      </c>
      <c r="U11" s="93">
        <f>IF(OR('Trust - Frontsheet'!X23="",'Trust - Frontsheet'!X23="-"),0,('Trust - Frontsheet'!X23))</f>
        <v>7.4391718106995883</v>
      </c>
      <c r="V11" s="93" t="str">
        <f>IF(A11="","",(IF(ISBLANK('Trust - Frontsheet'!F9),"",'Trust - Frontsheet'!F9)))</f>
        <v/>
      </c>
    </row>
    <row r="12" spans="1:22" s="93" customFormat="1" x14ac:dyDescent="0.2">
      <c r="A12" s="93" t="str">
        <f>IF('Trust - Frontsheet'!D24=0,"",IF('Trust - Frontsheet'!D24="","",'Trust - Frontsheet'!D24))</f>
        <v>RWG02</v>
      </c>
      <c r="B12" s="93" t="str">
        <f>IF(ISBLANK('Trust - Frontsheet'!E24),"",'Trust - Frontsheet'!E24)</f>
        <v>WATFORD GENERAL HOSPITAL - RWG02</v>
      </c>
      <c r="C12" s="93" t="str">
        <f>IF(ISBLANK('Trust - Frontsheet'!F24),"","'" &amp; 'Trust - Frontsheet'!F24 &amp; "'")</f>
        <v>'Cassio'</v>
      </c>
      <c r="D12" s="93" t="str">
        <f>IF(ISBLANK('Trust - Frontsheet'!G24),"",'Trust - Frontsheet'!G24)</f>
        <v>301 - GASTROENTEROLOGY</v>
      </c>
      <c r="E12" s="93" t="str">
        <f>IF(ISBLANK('Trust - Frontsheet'!H24),"",'Trust - Frontsheet'!H24)</f>
        <v/>
      </c>
      <c r="F12" s="93">
        <f>'Trust - Frontsheet'!I24</f>
        <v>1192.5</v>
      </c>
      <c r="G12" s="93">
        <f>'Trust - Frontsheet'!J24</f>
        <v>899.08333333333337</v>
      </c>
      <c r="H12" s="93">
        <f>'Trust - Frontsheet'!K24</f>
        <v>690</v>
      </c>
      <c r="I12" s="93">
        <f>'Trust - Frontsheet'!L24</f>
        <v>944.91666666666663</v>
      </c>
      <c r="J12" s="93">
        <f>'Trust - Frontsheet'!M24</f>
        <v>1035</v>
      </c>
      <c r="K12" s="93">
        <f>'Trust - Frontsheet'!N24</f>
        <v>816.5</v>
      </c>
      <c r="L12" s="93">
        <f>'Trust - Frontsheet'!O24</f>
        <v>345</v>
      </c>
      <c r="M12" s="93">
        <f>'Trust - Frontsheet'!P24</f>
        <v>736</v>
      </c>
      <c r="N12" s="93">
        <f>IF(OR('Trust - Frontsheet'!Q24="",'Trust - Frontsheet'!Q24="-"),0,('Trust - Frontsheet'!Q24))</f>
        <v>0.75394828791055213</v>
      </c>
      <c r="O12" s="93">
        <f>IF(OR('Trust - Frontsheet'!R24="",'Trust - Frontsheet'!R24="-"),0,('Trust - Frontsheet'!R24))</f>
        <v>1.3694444444444445</v>
      </c>
      <c r="P12" s="93">
        <f>IF(OR('Trust - Frontsheet'!S24="",'Trust - Frontsheet'!S24="-"),0,('Trust - Frontsheet'!S24))</f>
        <v>0.78888888888888886</v>
      </c>
      <c r="Q12" s="93">
        <f>IF(OR('Trust - Frontsheet'!T24="",'Trust - Frontsheet'!T24="-"),0,('Trust - Frontsheet'!T24))</f>
        <v>2.1333333333333333</v>
      </c>
      <c r="R12" s="93">
        <f>'Trust - Frontsheet'!U24</f>
        <v>611</v>
      </c>
      <c r="S12" s="93">
        <f>IF(OR('Trust - Frontsheet'!V24="",'Trust - Frontsheet'!V24="-"),0,('Trust - Frontsheet'!V24))</f>
        <v>2.8078286961265686</v>
      </c>
      <c r="T12" s="93">
        <f>IF(OR('Trust - Frontsheet'!W24="",'Trust - Frontsheet'!W24="-"),0,('Trust - Frontsheet'!W24))</f>
        <v>2.7510911074740858</v>
      </c>
      <c r="U12" s="93">
        <f>IF(OR('Trust - Frontsheet'!X24="",'Trust - Frontsheet'!X24="-"),0,('Trust - Frontsheet'!X24))</f>
        <v>5.5589198036006549</v>
      </c>
      <c r="V12" s="93" t="str">
        <f>IF(A12="","",(IF(ISBLANK('Trust - Frontsheet'!F9),"",'Trust - Frontsheet'!F9)))</f>
        <v/>
      </c>
    </row>
    <row r="13" spans="1:22" s="93" customFormat="1" x14ac:dyDescent="0.2">
      <c r="A13" s="93" t="str">
        <f>IF('Trust - Frontsheet'!D25=0,"",IF('Trust - Frontsheet'!D25="","",'Trust - Frontsheet'!D25))</f>
        <v>RWG02</v>
      </c>
      <c r="B13" s="93" t="str">
        <f>IF(ISBLANK('Trust - Frontsheet'!E25),"",'Trust - Frontsheet'!E25)</f>
        <v>WATFORD GENERAL HOSPITAL - RWG02</v>
      </c>
      <c r="C13" s="93" t="str">
        <f>IF(ISBLANK('Trust - Frontsheet'!F25),"","'" &amp; 'Trust - Frontsheet'!F25 &amp; "'")</f>
        <v>'Croxley'</v>
      </c>
      <c r="D13" s="93" t="str">
        <f>IF(ISBLANK('Trust - Frontsheet'!G25),"",'Trust - Frontsheet'!G25)</f>
        <v>430 - GERIATRIC MEDICINE</v>
      </c>
      <c r="E13" s="93" t="str">
        <f>IF(ISBLANK('Trust - Frontsheet'!H25),"",'Trust - Frontsheet'!H25)</f>
        <v/>
      </c>
      <c r="F13" s="93">
        <f>'Trust - Frontsheet'!I25</f>
        <v>1192.5</v>
      </c>
      <c r="G13" s="93">
        <f>'Trust - Frontsheet'!J25</f>
        <v>1174.6666666666667</v>
      </c>
      <c r="H13" s="93">
        <f>'Trust - Frontsheet'!K25</f>
        <v>1725</v>
      </c>
      <c r="I13" s="93">
        <f>'Trust - Frontsheet'!L25</f>
        <v>2388.75</v>
      </c>
      <c r="J13" s="93">
        <f>'Trust - Frontsheet'!M25</f>
        <v>1380</v>
      </c>
      <c r="K13" s="93">
        <f>'Trust - Frontsheet'!N25</f>
        <v>1322.5</v>
      </c>
      <c r="L13" s="93">
        <f>'Trust - Frontsheet'!O25</f>
        <v>1035</v>
      </c>
      <c r="M13" s="93">
        <f>'Trust - Frontsheet'!P25</f>
        <v>1874.5</v>
      </c>
      <c r="N13" s="93">
        <f>IF(OR('Trust - Frontsheet'!Q25="",'Trust - Frontsheet'!Q25="-"),0,('Trust - Frontsheet'!Q25))</f>
        <v>0.98504542278127194</v>
      </c>
      <c r="O13" s="93">
        <f>IF(OR('Trust - Frontsheet'!R25="",'Trust - Frontsheet'!R25="-"),0,('Trust - Frontsheet'!R25))</f>
        <v>1.3847826086956523</v>
      </c>
      <c r="P13" s="93">
        <f>IF(OR('Trust - Frontsheet'!S25="",'Trust - Frontsheet'!S25="-"),0,('Trust - Frontsheet'!S25))</f>
        <v>0.95833333333333337</v>
      </c>
      <c r="Q13" s="93">
        <f>IF(OR('Trust - Frontsheet'!T25="",'Trust - Frontsheet'!T25="-"),0,('Trust - Frontsheet'!T25))</f>
        <v>1.8111111111111111</v>
      </c>
      <c r="R13" s="93">
        <f>'Trust - Frontsheet'!U25</f>
        <v>837</v>
      </c>
      <c r="S13" s="93">
        <f>IF(OR('Trust - Frontsheet'!V25="",'Trust - Frontsheet'!V25="-"),0,('Trust - Frontsheet'!V25))</f>
        <v>2.9834727200318603</v>
      </c>
      <c r="T13" s="93">
        <f>IF(OR('Trust - Frontsheet'!W25="",'Trust - Frontsheet'!W25="-"),0,('Trust - Frontsheet'!W25))</f>
        <v>5.0934886499402632</v>
      </c>
      <c r="U13" s="93">
        <f>IF(OR('Trust - Frontsheet'!X25="",'Trust - Frontsheet'!X25="-"),0,('Trust - Frontsheet'!X25))</f>
        <v>8.076961369972123</v>
      </c>
      <c r="V13" s="93" t="str">
        <f>IF(A13="","",(IF(ISBLANK('Trust - Frontsheet'!F9),"",'Trust - Frontsheet'!F9)))</f>
        <v/>
      </c>
    </row>
    <row r="14" spans="1:22" s="93" customFormat="1" x14ac:dyDescent="0.2">
      <c r="A14" s="93" t="str">
        <f>IF('Trust - Frontsheet'!D26=0,"",IF('Trust - Frontsheet'!D26="","",'Trust - Frontsheet'!D26))</f>
        <v>RWG02</v>
      </c>
      <c r="B14" s="93" t="str">
        <f>IF(ISBLANK('Trust - Frontsheet'!E26),"",'Trust - Frontsheet'!E26)</f>
        <v>WATFORD GENERAL HOSPITAL - RWG02</v>
      </c>
      <c r="C14" s="93" t="str">
        <f>IF(ISBLANK('Trust - Frontsheet'!F26),"","'" &amp; 'Trust - Frontsheet'!F26 &amp; "'")</f>
        <v>'Heronsgate &amp; Gade'</v>
      </c>
      <c r="D14" s="93" t="str">
        <f>IF(ISBLANK('Trust - Frontsheet'!G26),"",'Trust - Frontsheet'!G26)</f>
        <v>302 - ENDOCRINOLOGY</v>
      </c>
      <c r="E14" s="93" t="str">
        <f>IF(ISBLANK('Trust - Frontsheet'!H26),"",'Trust - Frontsheet'!H26)</f>
        <v/>
      </c>
      <c r="F14" s="93">
        <f>'Trust - Frontsheet'!I26</f>
        <v>2135</v>
      </c>
      <c r="G14" s="93">
        <f>'Trust - Frontsheet'!J26</f>
        <v>1986.8833333333334</v>
      </c>
      <c r="H14" s="93">
        <f>'Trust - Frontsheet'!K26</f>
        <v>1743.25</v>
      </c>
      <c r="I14" s="93">
        <f>'Trust - Frontsheet'!L26</f>
        <v>2536.5</v>
      </c>
      <c r="J14" s="93">
        <f>'Trust - Frontsheet'!M26</f>
        <v>1728</v>
      </c>
      <c r="K14" s="93">
        <f>'Trust - Frontsheet'!N26</f>
        <v>1705</v>
      </c>
      <c r="L14" s="93">
        <f>'Trust - Frontsheet'!O26</f>
        <v>1035</v>
      </c>
      <c r="M14" s="93">
        <f>'Trust - Frontsheet'!P26</f>
        <v>1541.25</v>
      </c>
      <c r="N14" s="93">
        <f>IF(OR('Trust - Frontsheet'!Q26="",'Trust - Frontsheet'!Q26="-"),0,('Trust - Frontsheet'!Q26))</f>
        <v>0.93062451209992203</v>
      </c>
      <c r="O14" s="93">
        <f>IF(OR('Trust - Frontsheet'!R26="",'Trust - Frontsheet'!R26="-"),0,('Trust - Frontsheet'!R26))</f>
        <v>1.4550408719346049</v>
      </c>
      <c r="P14" s="93">
        <f>IF(OR('Trust - Frontsheet'!S26="",'Trust - Frontsheet'!S26="-"),0,('Trust - Frontsheet'!S26))</f>
        <v>0.98668981481481477</v>
      </c>
      <c r="Q14" s="93">
        <f>IF(OR('Trust - Frontsheet'!T26="",'Trust - Frontsheet'!T26="-"),0,('Trust - Frontsheet'!T26))</f>
        <v>1.4891304347826086</v>
      </c>
      <c r="R14" s="93">
        <f>'Trust - Frontsheet'!U26</f>
        <v>1125</v>
      </c>
      <c r="S14" s="93">
        <f>IF(OR('Trust - Frontsheet'!V26="",'Trust - Frontsheet'!V26="-"),0,('Trust - Frontsheet'!V26))</f>
        <v>3.2816740740740742</v>
      </c>
      <c r="T14" s="93">
        <f>IF(OR('Trust - Frontsheet'!W26="",'Trust - Frontsheet'!W26="-"),0,('Trust - Frontsheet'!W26))</f>
        <v>3.6246666666666667</v>
      </c>
      <c r="U14" s="93">
        <f>IF(OR('Trust - Frontsheet'!X26="",'Trust - Frontsheet'!X26="-"),0,('Trust - Frontsheet'!X26))</f>
        <v>6.9063407407407409</v>
      </c>
      <c r="V14" s="93" t="str">
        <f>IF(A14="","",(IF(ISBLANK('Trust - Frontsheet'!F9),"",'Trust - Frontsheet'!F9)))</f>
        <v/>
      </c>
    </row>
    <row r="15" spans="1:22" s="93" customFormat="1" x14ac:dyDescent="0.2">
      <c r="A15" s="93" t="str">
        <f>IF('Trust - Frontsheet'!D27=0,"",IF('Trust - Frontsheet'!D27="","",'Trust - Frontsheet'!D27))</f>
        <v>RWG02</v>
      </c>
      <c r="B15" s="93" t="str">
        <f>IF(ISBLANK('Trust - Frontsheet'!E27),"",'Trust - Frontsheet'!E27)</f>
        <v>WATFORD GENERAL HOSPITAL - RWG02</v>
      </c>
      <c r="C15" s="93" t="str">
        <f>IF(ISBLANK('Trust - Frontsheet'!F27),"","'" &amp; 'Trust - Frontsheet'!F27 &amp; "'")</f>
        <v>'Oxhey'</v>
      </c>
      <c r="D15" s="93" t="str">
        <f>IF(ISBLANK('Trust - Frontsheet'!G27),"",'Trust - Frontsheet'!G27)</f>
        <v>326 - ACUTE INTERNAL MEDICINE</v>
      </c>
      <c r="E15" s="93" t="str">
        <f>IF(ISBLANK('Trust - Frontsheet'!H27),"",'Trust - Frontsheet'!H27)</f>
        <v/>
      </c>
      <c r="F15" s="93">
        <f>'Trust - Frontsheet'!I27</f>
        <v>847.5</v>
      </c>
      <c r="G15" s="93">
        <f>'Trust - Frontsheet'!J27</f>
        <v>828</v>
      </c>
      <c r="H15" s="93">
        <f>'Trust - Frontsheet'!K27</f>
        <v>345</v>
      </c>
      <c r="I15" s="93">
        <f>'Trust - Frontsheet'!L27</f>
        <v>606.25</v>
      </c>
      <c r="J15" s="93">
        <f>'Trust - Frontsheet'!M27</f>
        <v>690</v>
      </c>
      <c r="K15" s="93">
        <f>'Trust - Frontsheet'!N27</f>
        <v>690</v>
      </c>
      <c r="L15" s="93">
        <f>'Trust - Frontsheet'!O27</f>
        <v>345.75</v>
      </c>
      <c r="M15" s="93">
        <f>'Trust - Frontsheet'!P27</f>
        <v>679.25</v>
      </c>
      <c r="N15" s="93">
        <f>IF(OR('Trust - Frontsheet'!Q27="",'Trust - Frontsheet'!Q27="-"),0,('Trust - Frontsheet'!Q27))</f>
        <v>0.97699115044247786</v>
      </c>
      <c r="O15" s="93">
        <f>IF(OR('Trust - Frontsheet'!R27="",'Trust - Frontsheet'!R27="-"),0,('Trust - Frontsheet'!R27))</f>
        <v>1.7572463768115942</v>
      </c>
      <c r="P15" s="93">
        <f>IF(OR('Trust - Frontsheet'!S27="",'Trust - Frontsheet'!S27="-"),0,('Trust - Frontsheet'!S27))</f>
        <v>1</v>
      </c>
      <c r="Q15" s="93">
        <f>IF(OR('Trust - Frontsheet'!T27="",'Trust - Frontsheet'!T27="-"),0,('Trust - Frontsheet'!T27))</f>
        <v>1.9645697758496024</v>
      </c>
      <c r="R15" s="93">
        <f>'Trust - Frontsheet'!U27</f>
        <v>370</v>
      </c>
      <c r="S15" s="93">
        <f>IF(OR('Trust - Frontsheet'!V27="",'Trust - Frontsheet'!V27="-"),0,('Trust - Frontsheet'!V27))</f>
        <v>4.102702702702703</v>
      </c>
      <c r="T15" s="93">
        <f>IF(OR('Trust - Frontsheet'!W27="",'Trust - Frontsheet'!W27="-"),0,('Trust - Frontsheet'!W27))</f>
        <v>3.4743243243243245</v>
      </c>
      <c r="U15" s="93">
        <f>IF(OR('Trust - Frontsheet'!X27="",'Trust - Frontsheet'!X27="-"),0,('Trust - Frontsheet'!X27))</f>
        <v>7.577027027027027</v>
      </c>
      <c r="V15" s="93" t="str">
        <f>IF(A15="","",(IF(ISBLANK('Trust - Frontsheet'!F9),"",'Trust - Frontsheet'!F9)))</f>
        <v/>
      </c>
    </row>
    <row r="16" spans="1:22" s="93" customFormat="1" x14ac:dyDescent="0.2">
      <c r="A16" s="93" t="str">
        <f>IF('Trust - Frontsheet'!D28=0,"",IF('Trust - Frontsheet'!D28="","",'Trust - Frontsheet'!D28))</f>
        <v>RWG02</v>
      </c>
      <c r="B16" s="93" t="str">
        <f>IF(ISBLANK('Trust - Frontsheet'!E28),"",'Trust - Frontsheet'!E28)</f>
        <v>WATFORD GENERAL HOSPITAL - RWG02</v>
      </c>
      <c r="C16" s="93" t="str">
        <f>IF(ISBLANK('Trust - Frontsheet'!F28),"","'" &amp; 'Trust - Frontsheet'!F28 &amp; "'")</f>
        <v>'Sarratt'</v>
      </c>
      <c r="D16" s="93" t="str">
        <f>IF(ISBLANK('Trust - Frontsheet'!G28),"",'Trust - Frontsheet'!G28)</f>
        <v>430 - GERIATRIC MEDICINE</v>
      </c>
      <c r="E16" s="93" t="str">
        <f>IF(ISBLANK('Trust - Frontsheet'!H28),"",'Trust - Frontsheet'!H28)</f>
        <v/>
      </c>
      <c r="F16" s="93">
        <f>'Trust - Frontsheet'!I28</f>
        <v>1625.8333333333301</v>
      </c>
      <c r="G16" s="93">
        <f>'Trust - Frontsheet'!J28</f>
        <v>1553.3333333333333</v>
      </c>
      <c r="H16" s="93">
        <f>'Trust - Frontsheet'!K28</f>
        <v>2755.8333333333298</v>
      </c>
      <c r="I16" s="93">
        <f>'Trust - Frontsheet'!L28</f>
        <v>3580.5</v>
      </c>
      <c r="J16" s="93">
        <f>'Trust - Frontsheet'!M28</f>
        <v>1382</v>
      </c>
      <c r="K16" s="93">
        <f>'Trust - Frontsheet'!N28</f>
        <v>1428</v>
      </c>
      <c r="L16" s="93">
        <f>'Trust - Frontsheet'!O28</f>
        <v>1725</v>
      </c>
      <c r="M16" s="93">
        <f>'Trust - Frontsheet'!P28</f>
        <v>2806</v>
      </c>
      <c r="N16" s="93">
        <f>IF(OR('Trust - Frontsheet'!Q28="",'Trust - Frontsheet'!Q28="-"),0,('Trust - Frontsheet'!Q28))</f>
        <v>0.95540748334187786</v>
      </c>
      <c r="O16" s="93">
        <f>IF(OR('Trust - Frontsheet'!R28="",'Trust - Frontsheet'!R28="-"),0,('Trust - Frontsheet'!R28))</f>
        <v>1.2992440278197779</v>
      </c>
      <c r="P16" s="93">
        <f>IF(OR('Trust - Frontsheet'!S28="",'Trust - Frontsheet'!S28="-"),0,('Trust - Frontsheet'!S28))</f>
        <v>1.0332850940665701</v>
      </c>
      <c r="Q16" s="93">
        <f>IF(OR('Trust - Frontsheet'!T28="",'Trust - Frontsheet'!T28="-"),0,('Trust - Frontsheet'!T28))</f>
        <v>1.6266666666666667</v>
      </c>
      <c r="R16" s="93">
        <f>'Trust - Frontsheet'!U28</f>
        <v>1107</v>
      </c>
      <c r="S16" s="93">
        <f>IF(OR('Trust - Frontsheet'!V28="",'Trust - Frontsheet'!V28="-"),0,('Trust - Frontsheet'!V28))</f>
        <v>2.6931647094248716</v>
      </c>
      <c r="T16" s="93">
        <f>IF(OR('Trust - Frontsheet'!W28="",'Trust - Frontsheet'!W28="-"),0,('Trust - Frontsheet'!W28))</f>
        <v>5.7691960252935859</v>
      </c>
      <c r="U16" s="93">
        <f>IF(OR('Trust - Frontsheet'!X28="",'Trust - Frontsheet'!X28="-"),0,('Trust - Frontsheet'!X28))</f>
        <v>8.4623607347184571</v>
      </c>
      <c r="V16" s="93" t="str">
        <f>IF(A16="","",(IF(ISBLANK('Trust - Frontsheet'!F9),"",'Trust - Frontsheet'!F9)))</f>
        <v/>
      </c>
    </row>
    <row r="17" spans="1:22" s="93" customFormat="1" x14ac:dyDescent="0.2">
      <c r="A17" s="93" t="str">
        <f>IF('Trust - Frontsheet'!D29=0,"",IF('Trust - Frontsheet'!D29="","",'Trust - Frontsheet'!D29))</f>
        <v>RWG02</v>
      </c>
      <c r="B17" s="93" t="str">
        <f>IF(ISBLANK('Trust - Frontsheet'!E29),"",'Trust - Frontsheet'!E29)</f>
        <v>WATFORD GENERAL HOSPITAL - RWG02</v>
      </c>
      <c r="C17" s="93" t="str">
        <f>IF(ISBLANK('Trust - Frontsheet'!F29),"","'" &amp; 'Trust - Frontsheet'!F29 &amp; "'")</f>
        <v>'Tudor'</v>
      </c>
      <c r="D17" s="93" t="str">
        <f>IF(ISBLANK('Trust - Frontsheet'!G29),"",'Trust - Frontsheet'!G29)</f>
        <v>430 - GERIATRIC MEDICINE</v>
      </c>
      <c r="E17" s="93" t="str">
        <f>IF(ISBLANK('Trust - Frontsheet'!H29),"",'Trust - Frontsheet'!H29)</f>
        <v/>
      </c>
      <c r="F17" s="93">
        <f>'Trust - Frontsheet'!I29</f>
        <v>1193.5</v>
      </c>
      <c r="G17" s="93">
        <f>'Trust - Frontsheet'!J29</f>
        <v>938.75</v>
      </c>
      <c r="H17" s="93">
        <f>'Trust - Frontsheet'!K29</f>
        <v>1610</v>
      </c>
      <c r="I17" s="93">
        <f>'Trust - Frontsheet'!L29</f>
        <v>1765.25</v>
      </c>
      <c r="J17" s="93">
        <f>'Trust - Frontsheet'!M29</f>
        <v>1026.8333333333301</v>
      </c>
      <c r="K17" s="93">
        <f>'Trust - Frontsheet'!N29</f>
        <v>1015.3333333333334</v>
      </c>
      <c r="L17" s="93">
        <f>'Trust - Frontsheet'!O29</f>
        <v>1610</v>
      </c>
      <c r="M17" s="93">
        <f>'Trust - Frontsheet'!P29</f>
        <v>1575.5</v>
      </c>
      <c r="N17" s="93">
        <f>IF(OR('Trust - Frontsheet'!Q29="",'Trust - Frontsheet'!Q29="-"),0,('Trust - Frontsheet'!Q29))</f>
        <v>0.78655215751989949</v>
      </c>
      <c r="O17" s="93">
        <f>IF(OR('Trust - Frontsheet'!R29="",'Trust - Frontsheet'!R29="-"),0,('Trust - Frontsheet'!R29))</f>
        <v>1.0964285714285715</v>
      </c>
      <c r="P17" s="93">
        <f>IF(OR('Trust - Frontsheet'!S29="",'Trust - Frontsheet'!S29="-"),0,('Trust - Frontsheet'!S29))</f>
        <v>0.98880051939620506</v>
      </c>
      <c r="Q17" s="93">
        <f>IF(OR('Trust - Frontsheet'!T29="",'Trust - Frontsheet'!T29="-"),0,('Trust - Frontsheet'!T29))</f>
        <v>0.97857142857142854</v>
      </c>
      <c r="R17" s="93">
        <f>'Trust - Frontsheet'!U29</f>
        <v>720</v>
      </c>
      <c r="S17" s="93">
        <f>IF(OR('Trust - Frontsheet'!V29="",'Trust - Frontsheet'!V29="-"),0,('Trust - Frontsheet'!V29))</f>
        <v>2.7140046296296299</v>
      </c>
      <c r="T17" s="93">
        <f>IF(OR('Trust - Frontsheet'!W29="",'Trust - Frontsheet'!W29="-"),0,('Trust - Frontsheet'!W29))</f>
        <v>4.6399305555555559</v>
      </c>
      <c r="U17" s="93">
        <f>IF(OR('Trust - Frontsheet'!X29="",'Trust - Frontsheet'!X29="-"),0,('Trust - Frontsheet'!X29))</f>
        <v>7.3539351851851862</v>
      </c>
      <c r="V17" s="93" t="str">
        <f>IF(A17="","",(IF(ISBLANK('Trust - Frontsheet'!F9),"",'Trust - Frontsheet'!F9)))</f>
        <v/>
      </c>
    </row>
    <row r="18" spans="1:22" s="93" customFormat="1" x14ac:dyDescent="0.2">
      <c r="A18" s="93" t="str">
        <f>IF('Trust - Frontsheet'!D30=0,"",IF('Trust - Frontsheet'!D30="","",'Trust - Frontsheet'!D30))</f>
        <v>RWG02</v>
      </c>
      <c r="B18" s="93" t="str">
        <f>IF(ISBLANK('Trust - Frontsheet'!E30),"",'Trust - Frontsheet'!E30)</f>
        <v>WATFORD GENERAL HOSPITAL - RWG02</v>
      </c>
      <c r="C18" s="93" t="str">
        <f>IF(ISBLANK('Trust - Frontsheet'!F30),"","'" &amp; 'Trust - Frontsheet'!F30 &amp; "'")</f>
        <v>'Winyard'</v>
      </c>
      <c r="D18" s="93" t="str">
        <f>IF(ISBLANK('Trust - Frontsheet'!G30),"",'Trust - Frontsheet'!G30)</f>
        <v>430 - GERIATRIC MEDICINE</v>
      </c>
      <c r="E18" s="93" t="str">
        <f>IF(ISBLANK('Trust - Frontsheet'!H30),"",'Trust - Frontsheet'!H30)</f>
        <v/>
      </c>
      <c r="F18" s="93">
        <f>'Trust - Frontsheet'!I30</f>
        <v>1164.9833333333299</v>
      </c>
      <c r="G18" s="93">
        <f>'Trust - Frontsheet'!J30</f>
        <v>996.98333333333335</v>
      </c>
      <c r="H18" s="93">
        <f>'Trust - Frontsheet'!K30</f>
        <v>690</v>
      </c>
      <c r="I18" s="93">
        <f>'Trust - Frontsheet'!L30</f>
        <v>1282.9833333333333</v>
      </c>
      <c r="J18" s="93">
        <f>'Trust - Frontsheet'!M30</f>
        <v>1035.5833333333301</v>
      </c>
      <c r="K18" s="93">
        <f>'Trust - Frontsheet'!N30</f>
        <v>1035.5833333333333</v>
      </c>
      <c r="L18" s="93">
        <f>'Trust - Frontsheet'!O30</f>
        <v>345</v>
      </c>
      <c r="M18" s="93">
        <f>'Trust - Frontsheet'!P30</f>
        <v>977.5</v>
      </c>
      <c r="N18" s="93">
        <f>IF(OR('Trust - Frontsheet'!Q30="",'Trust - Frontsheet'!Q30="-"),0,('Trust - Frontsheet'!Q30))</f>
        <v>0.85579192835377005</v>
      </c>
      <c r="O18" s="93">
        <f>IF(OR('Trust - Frontsheet'!R30="",'Trust - Frontsheet'!R30="-"),0,('Trust - Frontsheet'!R30))</f>
        <v>1.8593961352657005</v>
      </c>
      <c r="P18" s="93">
        <f>IF(OR('Trust - Frontsheet'!S30="",'Trust - Frontsheet'!S30="-"),0,('Trust - Frontsheet'!S30))</f>
        <v>1.0000000000000031</v>
      </c>
      <c r="Q18" s="93">
        <f>IF(OR('Trust - Frontsheet'!T30="",'Trust - Frontsheet'!T30="-"),0,('Trust - Frontsheet'!T30))</f>
        <v>2.8333333333333335</v>
      </c>
      <c r="R18" s="93">
        <f>'Trust - Frontsheet'!U30</f>
        <v>537</v>
      </c>
      <c r="S18" s="93">
        <f>IF(OR('Trust - Frontsheet'!V30="",'Trust - Frontsheet'!V30="-"),0,('Trust - Frontsheet'!V30))</f>
        <v>3.7850403476101797</v>
      </c>
      <c r="T18" s="93">
        <f>IF(OR('Trust - Frontsheet'!W30="",'Trust - Frontsheet'!W30="-"),0,('Trust - Frontsheet'!W30))</f>
        <v>4.2094661700806952</v>
      </c>
      <c r="U18" s="93">
        <f>IF(OR('Trust - Frontsheet'!X30="",'Trust - Frontsheet'!X30="-"),0,('Trust - Frontsheet'!X30))</f>
        <v>7.9945065176908754</v>
      </c>
      <c r="V18" s="93" t="str">
        <f>IF(A18="","",(IF(ISBLANK('Trust - Frontsheet'!F9),"",'Trust - Frontsheet'!F9)))</f>
        <v/>
      </c>
    </row>
    <row r="19" spans="1:22" s="93" customFormat="1" x14ac:dyDescent="0.2">
      <c r="A19" s="93" t="str">
        <f>IF('Trust - Frontsheet'!D31=0,"",IF('Trust - Frontsheet'!D31="","",'Trust - Frontsheet'!D31))</f>
        <v>RWG02</v>
      </c>
      <c r="B19" s="93" t="str">
        <f>IF(ISBLANK('Trust - Frontsheet'!E31),"",'Trust - Frontsheet'!E31)</f>
        <v>WATFORD GENERAL HOSPITAL - RWG02</v>
      </c>
      <c r="C19" s="93" t="str">
        <f>IF(ISBLANK('Trust - Frontsheet'!F31),"","'" &amp; 'Trust - Frontsheet'!F31 &amp; "'")</f>
        <v>'Combined ITU'</v>
      </c>
      <c r="D19" s="93" t="str">
        <f>IF(ISBLANK('Trust - Frontsheet'!G31),"",'Trust - Frontsheet'!G31)</f>
        <v>192 - CRITICAL CARE MEDICINE</v>
      </c>
      <c r="E19" s="93" t="str">
        <f>IF(ISBLANK('Trust - Frontsheet'!H31),"",'Trust - Frontsheet'!H31)</f>
        <v/>
      </c>
      <c r="F19" s="93">
        <f>'Trust - Frontsheet'!I31</f>
        <v>5250.5</v>
      </c>
      <c r="G19" s="93">
        <f>'Trust - Frontsheet'!J31</f>
        <v>5388.5</v>
      </c>
      <c r="H19" s="93">
        <f>'Trust - Frontsheet'!K31</f>
        <v>434</v>
      </c>
      <c r="I19" s="93">
        <f>'Trust - Frontsheet'!L31</f>
        <v>517.75</v>
      </c>
      <c r="J19" s="93">
        <f>'Trust - Frontsheet'!M31</f>
        <v>4689.5</v>
      </c>
      <c r="K19" s="93">
        <f>'Trust - Frontsheet'!N31</f>
        <v>4655</v>
      </c>
      <c r="L19" s="93">
        <f>'Trust - Frontsheet'!O31</f>
        <v>299</v>
      </c>
      <c r="M19" s="93">
        <f>'Trust - Frontsheet'!P31</f>
        <v>320.5</v>
      </c>
      <c r="N19" s="93">
        <f>IF(OR('Trust - Frontsheet'!Q31="",'Trust - Frontsheet'!Q31="-"),0,('Trust - Frontsheet'!Q31))</f>
        <v>1.0262832111227502</v>
      </c>
      <c r="O19" s="93">
        <f>IF(OR('Trust - Frontsheet'!R31="",'Trust - Frontsheet'!R31="-"),0,('Trust - Frontsheet'!R31))</f>
        <v>1.1929723502304148</v>
      </c>
      <c r="P19" s="93">
        <f>IF(OR('Trust - Frontsheet'!S31="",'Trust - Frontsheet'!S31="-"),0,('Trust - Frontsheet'!S31))</f>
        <v>0.99264313892739098</v>
      </c>
      <c r="Q19" s="93">
        <f>IF(OR('Trust - Frontsheet'!T31="",'Trust - Frontsheet'!T31="-"),0,('Trust - Frontsheet'!T31))</f>
        <v>1.0719063545150502</v>
      </c>
      <c r="R19" s="93">
        <f>'Trust - Frontsheet'!U31</f>
        <v>434</v>
      </c>
      <c r="S19" s="93">
        <f>IF(OR('Trust - Frontsheet'!V31="",'Trust - Frontsheet'!V31="-"),0,('Trust - Frontsheet'!V31))</f>
        <v>23.141705069124423</v>
      </c>
      <c r="T19" s="93">
        <f>IF(OR('Trust - Frontsheet'!W31="",'Trust - Frontsheet'!W31="-"),0,('Trust - Frontsheet'!W31))</f>
        <v>1.9314516129032258</v>
      </c>
      <c r="U19" s="93">
        <f>IF(OR('Trust - Frontsheet'!X31="",'Trust - Frontsheet'!X31="-"),0,('Trust - Frontsheet'!X31))</f>
        <v>25.073156682027651</v>
      </c>
      <c r="V19" s="93" t="str">
        <f>IF(A19="","",(IF(ISBLANK('Trust - Frontsheet'!F9),"",'Trust - Frontsheet'!F9)))</f>
        <v/>
      </c>
    </row>
    <row r="20" spans="1:22" s="93" customFormat="1" x14ac:dyDescent="0.2">
      <c r="A20" s="93" t="str">
        <f>IF('Trust - Frontsheet'!D32=0,"",IF('Trust - Frontsheet'!D32="","",'Trust - Frontsheet'!D32))</f>
        <v>RWG02</v>
      </c>
      <c r="B20" s="93" t="str">
        <f>IF(ISBLANK('Trust - Frontsheet'!E32),"",'Trust - Frontsheet'!E32)</f>
        <v>WATFORD GENERAL HOSPITAL - RWG02</v>
      </c>
      <c r="C20" s="93" t="str">
        <f>IF(ISBLANK('Trust - Frontsheet'!F32),"","'" &amp; 'Trust - Frontsheet'!F32 &amp; "'")</f>
        <v>'Cleves'</v>
      </c>
      <c r="D20" s="93" t="str">
        <f>IF(ISBLANK('Trust - Frontsheet'!G32),"",'Trust - Frontsheet'!G32)</f>
        <v>110 - TRAUMA &amp; ORTHOPAEDICS</v>
      </c>
      <c r="E20" s="93" t="str">
        <f>IF(ISBLANK('Trust - Frontsheet'!H32),"",'Trust - Frontsheet'!H32)</f>
        <v/>
      </c>
      <c r="F20" s="93">
        <f>'Trust - Frontsheet'!I32</f>
        <v>1210</v>
      </c>
      <c r="G20" s="93">
        <f>'Trust - Frontsheet'!J32</f>
        <v>1044.5833333333333</v>
      </c>
      <c r="H20" s="93">
        <f>'Trust - Frontsheet'!K32</f>
        <v>920</v>
      </c>
      <c r="I20" s="93">
        <f>'Trust - Frontsheet'!L32</f>
        <v>1132.3333333333333</v>
      </c>
      <c r="J20" s="93">
        <f>'Trust - Frontsheet'!M32</f>
        <v>1046.25</v>
      </c>
      <c r="K20" s="93">
        <f>'Trust - Frontsheet'!N32</f>
        <v>839.25</v>
      </c>
      <c r="L20" s="93">
        <f>'Trust - Frontsheet'!O32</f>
        <v>345</v>
      </c>
      <c r="M20" s="93">
        <f>'Trust - Frontsheet'!P32</f>
        <v>724.5</v>
      </c>
      <c r="N20" s="93">
        <f>IF(OR('Trust - Frontsheet'!Q32="",'Trust - Frontsheet'!Q32="-"),0,('Trust - Frontsheet'!Q32))</f>
        <v>0.86329201101928366</v>
      </c>
      <c r="O20" s="93">
        <f>IF(OR('Trust - Frontsheet'!R32="",'Trust - Frontsheet'!R32="-"),0,('Trust - Frontsheet'!R32))</f>
        <v>1.2307971014492753</v>
      </c>
      <c r="P20" s="93">
        <f>IF(OR('Trust - Frontsheet'!S32="",'Trust - Frontsheet'!S32="-"),0,('Trust - Frontsheet'!S32))</f>
        <v>0.80215053763440858</v>
      </c>
      <c r="Q20" s="93">
        <f>IF(OR('Trust - Frontsheet'!T32="",'Trust - Frontsheet'!T32="-"),0,('Trust - Frontsheet'!T32))</f>
        <v>2.1</v>
      </c>
      <c r="R20" s="93">
        <f>'Trust - Frontsheet'!U32</f>
        <v>624</v>
      </c>
      <c r="S20" s="93">
        <f>IF(OR('Trust - Frontsheet'!V32="",'Trust - Frontsheet'!V32="-"),0,('Trust - Frontsheet'!V32))</f>
        <v>3.018963675213675</v>
      </c>
      <c r="T20" s="93">
        <f>IF(OR('Trust - Frontsheet'!W32="",'Trust - Frontsheet'!W32="-"),0,('Trust - Frontsheet'!W32))</f>
        <v>2.9756944444444442</v>
      </c>
      <c r="U20" s="93">
        <f>IF(OR('Trust - Frontsheet'!X32="",'Trust - Frontsheet'!X32="-"),0,('Trust - Frontsheet'!X32))</f>
        <v>5.9946581196581192</v>
      </c>
      <c r="V20" s="93" t="str">
        <f>IF(A20="","",(IF(ISBLANK('Trust - Frontsheet'!F9),"",'Trust - Frontsheet'!F9)))</f>
        <v/>
      </c>
    </row>
    <row r="21" spans="1:22" s="93" customFormat="1" x14ac:dyDescent="0.2">
      <c r="A21" s="93" t="str">
        <f>IF('Trust - Frontsheet'!D33=0,"",IF('Trust - Frontsheet'!D33="","",'Trust - Frontsheet'!D33))</f>
        <v>RWG03</v>
      </c>
      <c r="B21" s="93" t="str">
        <f>IF(ISBLANK('Trust - Frontsheet'!E33),"",'Trust - Frontsheet'!E33)</f>
        <v>ST ALBANS CITY HOSPITAL - RWG03</v>
      </c>
      <c r="C21" s="93" t="str">
        <f>IF(ISBLANK('Trust - Frontsheet'!F33),"","'" &amp; 'Trust - Frontsheet'!F33 &amp; "'")</f>
        <v>'De La Mare/Beckett'</v>
      </c>
      <c r="D21" s="93" t="str">
        <f>IF(ISBLANK('Trust - Frontsheet'!G33),"",'Trust - Frontsheet'!G33)</f>
        <v>100 - GENERAL SURGERY</v>
      </c>
      <c r="E21" s="93" t="str">
        <f>IF(ISBLANK('Trust - Frontsheet'!H33),"",'Trust - Frontsheet'!H33)</f>
        <v/>
      </c>
      <c r="F21" s="93">
        <f>'Trust - Frontsheet'!I33</f>
        <v>2267.3333333333298</v>
      </c>
      <c r="G21" s="93">
        <f>'Trust - Frontsheet'!J33</f>
        <v>1719.5833333333333</v>
      </c>
      <c r="H21" s="93">
        <f>'Trust - Frontsheet'!K33</f>
        <v>2414</v>
      </c>
      <c r="I21" s="93">
        <f>'Trust - Frontsheet'!L33</f>
        <v>1730.5</v>
      </c>
      <c r="J21" s="93">
        <f>'Trust - Frontsheet'!M33</f>
        <v>1725</v>
      </c>
      <c r="K21" s="93">
        <f>'Trust - Frontsheet'!N33</f>
        <v>1449</v>
      </c>
      <c r="L21" s="93">
        <f>'Trust - Frontsheet'!O33</f>
        <v>1380</v>
      </c>
      <c r="M21" s="93">
        <f>'Trust - Frontsheet'!P33</f>
        <v>816.5</v>
      </c>
      <c r="N21" s="93">
        <f>IF(OR('Trust - Frontsheet'!Q33="",'Trust - Frontsheet'!Q33="-"),0,('Trust - Frontsheet'!Q33))</f>
        <v>0.75841664216407056</v>
      </c>
      <c r="O21" s="93">
        <f>IF(OR('Trust - Frontsheet'!R33="",'Trust - Frontsheet'!R33="-"),0,('Trust - Frontsheet'!R33))</f>
        <v>0.71685998342999169</v>
      </c>
      <c r="P21" s="93">
        <f>IF(OR('Trust - Frontsheet'!S33="",'Trust - Frontsheet'!S33="-"),0,('Trust - Frontsheet'!S33))</f>
        <v>0.84</v>
      </c>
      <c r="Q21" s="93">
        <f>IF(OR('Trust - Frontsheet'!T33="",'Trust - Frontsheet'!T33="-"),0,('Trust - Frontsheet'!T33))</f>
        <v>0.59166666666666667</v>
      </c>
      <c r="R21" s="93">
        <f>'Trust - Frontsheet'!U33</f>
        <v>685</v>
      </c>
      <c r="S21" s="93">
        <f>IF(OR('Trust - Frontsheet'!V33="",'Trust - Frontsheet'!V33="-"),0,('Trust - Frontsheet'!V33))</f>
        <v>4.6256690997566903</v>
      </c>
      <c r="T21" s="93">
        <f>IF(OR('Trust - Frontsheet'!W33="",'Trust - Frontsheet'!W33="-"),0,('Trust - Frontsheet'!W33))</f>
        <v>3.7182481751824819</v>
      </c>
      <c r="U21" s="93">
        <f>IF(OR('Trust - Frontsheet'!X33="",'Trust - Frontsheet'!X33="-"),0,('Trust - Frontsheet'!X33))</f>
        <v>8.343917274939173</v>
      </c>
      <c r="V21" s="93" t="str">
        <f>IF(A21="","",(IF(ISBLANK('Trust - Frontsheet'!F9),"",'Trust - Frontsheet'!F9)))</f>
        <v/>
      </c>
    </row>
    <row r="22" spans="1:22" s="93" customFormat="1" x14ac:dyDescent="0.2">
      <c r="A22" s="93" t="str">
        <f>IF('Trust - Frontsheet'!D34=0,"",IF('Trust - Frontsheet'!D34="","",'Trust - Frontsheet'!D34))</f>
        <v>RWG02</v>
      </c>
      <c r="B22" s="93" t="str">
        <f>IF(ISBLANK('Trust - Frontsheet'!E34),"",'Trust - Frontsheet'!E34)</f>
        <v>WATFORD GENERAL HOSPITAL - RWG02</v>
      </c>
      <c r="C22" s="93" t="str">
        <f>IF(ISBLANK('Trust - Frontsheet'!F34),"","'" &amp; 'Trust - Frontsheet'!F34 &amp; "'")</f>
        <v>'Elizabeth'</v>
      </c>
      <c r="D22" s="93" t="str">
        <f>IF(ISBLANK('Trust - Frontsheet'!G34),"",'Trust - Frontsheet'!G34)</f>
        <v>502 - GYNAECOLOGY</v>
      </c>
      <c r="E22" s="93" t="str">
        <f>IF(ISBLANK('Trust - Frontsheet'!H34),"",'Trust - Frontsheet'!H34)</f>
        <v/>
      </c>
      <c r="F22" s="93">
        <f>'Trust - Frontsheet'!I34</f>
        <v>1901</v>
      </c>
      <c r="G22" s="93">
        <f>'Trust - Frontsheet'!J34</f>
        <v>1394.6166666666666</v>
      </c>
      <c r="H22" s="93">
        <f>'Trust - Frontsheet'!K34</f>
        <v>1380</v>
      </c>
      <c r="I22" s="93">
        <f>'Trust - Frontsheet'!L34</f>
        <v>1978</v>
      </c>
      <c r="J22" s="93">
        <f>'Trust - Frontsheet'!M34</f>
        <v>1380</v>
      </c>
      <c r="K22" s="93">
        <f>'Trust - Frontsheet'!N34</f>
        <v>1334</v>
      </c>
      <c r="L22" s="93">
        <f>'Trust - Frontsheet'!O34</f>
        <v>1035</v>
      </c>
      <c r="M22" s="93">
        <f>'Trust - Frontsheet'!P34</f>
        <v>1173</v>
      </c>
      <c r="N22" s="93">
        <f>IF(OR('Trust - Frontsheet'!Q34="",'Trust - Frontsheet'!Q34="-"),0,('Trust - Frontsheet'!Q34))</f>
        <v>0.73362265474311761</v>
      </c>
      <c r="O22" s="93">
        <f>IF(OR('Trust - Frontsheet'!R34="",'Trust - Frontsheet'!R34="-"),0,('Trust - Frontsheet'!R34))</f>
        <v>1.4333333333333333</v>
      </c>
      <c r="P22" s="93">
        <f>IF(OR('Trust - Frontsheet'!S34="",'Trust - Frontsheet'!S34="-"),0,('Trust - Frontsheet'!S34))</f>
        <v>0.96666666666666667</v>
      </c>
      <c r="Q22" s="93">
        <f>IF(OR('Trust - Frontsheet'!T34="",'Trust - Frontsheet'!T34="-"),0,('Trust - Frontsheet'!T34))</f>
        <v>1.1333333333333333</v>
      </c>
      <c r="R22" s="93">
        <f>'Trust - Frontsheet'!U34</f>
        <v>906</v>
      </c>
      <c r="S22" s="93">
        <f>IF(OR('Trust - Frontsheet'!V34="",'Trust - Frontsheet'!V34="-"),0,('Trust - Frontsheet'!V34))</f>
        <v>3.0117181751287712</v>
      </c>
      <c r="T22" s="93">
        <f>IF(OR('Trust - Frontsheet'!W34="",'Trust - Frontsheet'!W34="-"),0,('Trust - Frontsheet'!W34))</f>
        <v>3.4779249448123619</v>
      </c>
      <c r="U22" s="93">
        <f>IF(OR('Trust - Frontsheet'!X34="",'Trust - Frontsheet'!X34="-"),0,('Trust - Frontsheet'!X34))</f>
        <v>6.4896431199411335</v>
      </c>
      <c r="V22" s="93" t="str">
        <f>IF(A22="","",(IF(ISBLANK('Trust - Frontsheet'!F9),"",'Trust - Frontsheet'!F9)))</f>
        <v/>
      </c>
    </row>
    <row r="23" spans="1:22" s="93" customFormat="1" x14ac:dyDescent="0.2">
      <c r="A23" s="93" t="str">
        <f>IF('Trust - Frontsheet'!D35=0,"",IF('Trust - Frontsheet'!D35="","",'Trust - Frontsheet'!D35))</f>
        <v>RWG02</v>
      </c>
      <c r="B23" s="93" t="str">
        <f>IF(ISBLANK('Trust - Frontsheet'!E35),"",'Trust - Frontsheet'!E35)</f>
        <v>WATFORD GENERAL HOSPITAL - RWG02</v>
      </c>
      <c r="C23" s="93" t="str">
        <f>IF(ISBLANK('Trust - Frontsheet'!F35),"","'" &amp; 'Trust - Frontsheet'!F35 &amp; "'")</f>
        <v>'Flaunden'</v>
      </c>
      <c r="D23" s="93" t="str">
        <f>IF(ISBLANK('Trust - Frontsheet'!G35),"",'Trust - Frontsheet'!G35)</f>
        <v>100 - GENERAL SURGERY</v>
      </c>
      <c r="E23" s="93" t="str">
        <f>IF(ISBLANK('Trust - Frontsheet'!H35),"",'Trust - Frontsheet'!H35)</f>
        <v/>
      </c>
      <c r="F23" s="93">
        <f>'Trust - Frontsheet'!I35</f>
        <v>1796.5</v>
      </c>
      <c r="G23" s="93">
        <f>'Trust - Frontsheet'!J35</f>
        <v>1285.3333333333333</v>
      </c>
      <c r="H23" s="93">
        <f>'Trust - Frontsheet'!K35</f>
        <v>1035</v>
      </c>
      <c r="I23" s="93">
        <f>'Trust - Frontsheet'!L35</f>
        <v>1656</v>
      </c>
      <c r="J23" s="93">
        <f>'Trust - Frontsheet'!M35</f>
        <v>1380</v>
      </c>
      <c r="K23" s="93">
        <f>'Trust - Frontsheet'!N35</f>
        <v>1196</v>
      </c>
      <c r="L23" s="93">
        <f>'Trust - Frontsheet'!O35</f>
        <v>690</v>
      </c>
      <c r="M23" s="93">
        <f>'Trust - Frontsheet'!P35</f>
        <v>966.5</v>
      </c>
      <c r="N23" s="93">
        <f>IF(OR('Trust - Frontsheet'!Q35="",'Trust - Frontsheet'!Q35="-"),0,('Trust - Frontsheet'!Q35))</f>
        <v>0.71546525651730208</v>
      </c>
      <c r="O23" s="93">
        <f>IF(OR('Trust - Frontsheet'!R35="",'Trust - Frontsheet'!R35="-"),0,('Trust - Frontsheet'!R35))</f>
        <v>1.6</v>
      </c>
      <c r="P23" s="93">
        <f>IF(OR('Trust - Frontsheet'!S35="",'Trust - Frontsheet'!S35="-"),0,('Trust - Frontsheet'!S35))</f>
        <v>0.8666666666666667</v>
      </c>
      <c r="Q23" s="93">
        <f>IF(OR('Trust - Frontsheet'!T35="",'Trust - Frontsheet'!T35="-"),0,('Trust - Frontsheet'!T35))</f>
        <v>1.4007246376811595</v>
      </c>
      <c r="R23" s="93">
        <f>'Trust - Frontsheet'!U35</f>
        <v>736</v>
      </c>
      <c r="S23" s="93">
        <f>IF(OR('Trust - Frontsheet'!V35="",'Trust - Frontsheet'!V35="-"),0,('Trust - Frontsheet'!V35))</f>
        <v>3.3713768115942027</v>
      </c>
      <c r="T23" s="93">
        <f>IF(OR('Trust - Frontsheet'!W35="",'Trust - Frontsheet'!W35="-"),0,('Trust - Frontsheet'!W35))</f>
        <v>3.5631793478260869</v>
      </c>
      <c r="U23" s="93">
        <f>IF(OR('Trust - Frontsheet'!X35="",'Trust - Frontsheet'!X35="-"),0,('Trust - Frontsheet'!X35))</f>
        <v>6.9345561594202891</v>
      </c>
      <c r="V23" s="93" t="str">
        <f>IF(A23="","",(IF(ISBLANK('Trust - Frontsheet'!F9),"",'Trust - Frontsheet'!F9)))</f>
        <v/>
      </c>
    </row>
    <row r="24" spans="1:22" s="93" customFormat="1" x14ac:dyDescent="0.2">
      <c r="A24" s="93" t="str">
        <f>IF('Trust - Frontsheet'!D36=0,"",IF('Trust - Frontsheet'!D36="","",'Trust - Frontsheet'!D36))</f>
        <v>RWG02</v>
      </c>
      <c r="B24" s="93" t="str">
        <f>IF(ISBLANK('Trust - Frontsheet'!E36),"",'Trust - Frontsheet'!E36)</f>
        <v>WATFORD GENERAL HOSPITAL - RWG02</v>
      </c>
      <c r="C24" s="93" t="str">
        <f>IF(ISBLANK('Trust - Frontsheet'!F36),"","'" &amp; 'Trust - Frontsheet'!F36 &amp; "'")</f>
        <v>'Langley'</v>
      </c>
      <c r="D24" s="93" t="str">
        <f>IF(ISBLANK('Trust - Frontsheet'!G36),"",'Trust - Frontsheet'!G36)</f>
        <v>100 - GENERAL SURGERY</v>
      </c>
      <c r="E24" s="93" t="str">
        <f>IF(ISBLANK('Trust - Frontsheet'!H36),"",'Trust - Frontsheet'!H36)</f>
        <v/>
      </c>
      <c r="F24" s="93">
        <f>'Trust - Frontsheet'!I36</f>
        <v>865</v>
      </c>
      <c r="G24" s="93">
        <f>'Trust - Frontsheet'!J36</f>
        <v>864.75</v>
      </c>
      <c r="H24" s="93">
        <f>'Trust - Frontsheet'!K36</f>
        <v>690</v>
      </c>
      <c r="I24" s="93">
        <f>'Trust - Frontsheet'!L36</f>
        <v>1051.0833333333333</v>
      </c>
      <c r="J24" s="93">
        <f>'Trust - Frontsheet'!M36</f>
        <v>690</v>
      </c>
      <c r="K24" s="93">
        <f>'Trust - Frontsheet'!N36</f>
        <v>736</v>
      </c>
      <c r="L24" s="93">
        <f>'Trust - Frontsheet'!O36</f>
        <v>345</v>
      </c>
      <c r="M24" s="93">
        <f>'Trust - Frontsheet'!P36</f>
        <v>540.5</v>
      </c>
      <c r="N24" s="93">
        <f>IF(OR('Trust - Frontsheet'!Q36="",'Trust - Frontsheet'!Q36="-"),0,('Trust - Frontsheet'!Q36))</f>
        <v>0.99971098265895952</v>
      </c>
      <c r="O24" s="93">
        <f>IF(OR('Trust - Frontsheet'!R36="",'Trust - Frontsheet'!R36="-"),0,('Trust - Frontsheet'!R36))</f>
        <v>1.5233091787439612</v>
      </c>
      <c r="P24" s="93">
        <f>IF(OR('Trust - Frontsheet'!S36="",'Trust - Frontsheet'!S36="-"),0,('Trust - Frontsheet'!S36))</f>
        <v>1.0666666666666667</v>
      </c>
      <c r="Q24" s="93">
        <f>IF(OR('Trust - Frontsheet'!T36="",'Trust - Frontsheet'!T36="-"),0,('Trust - Frontsheet'!T36))</f>
        <v>1.5666666666666667</v>
      </c>
      <c r="R24" s="93">
        <f>'Trust - Frontsheet'!U36</f>
        <v>466</v>
      </c>
      <c r="S24" s="93">
        <f>IF(OR('Trust - Frontsheet'!V36="",'Trust - Frontsheet'!V36="-"),0,('Trust - Frontsheet'!V36))</f>
        <v>3.4350858369098711</v>
      </c>
      <c r="T24" s="93">
        <f>IF(OR('Trust - Frontsheet'!W36="",'Trust - Frontsheet'!W36="-"),0,('Trust - Frontsheet'!W36))</f>
        <v>3.4154148783977107</v>
      </c>
      <c r="U24" s="93">
        <f>IF(OR('Trust - Frontsheet'!X36="",'Trust - Frontsheet'!X36="-"),0,('Trust - Frontsheet'!X36))</f>
        <v>6.8505007153075814</v>
      </c>
      <c r="V24" s="93" t="str">
        <f>IF(A24="","",(IF(ISBLANK('Trust - Frontsheet'!F9),"",'Trust - Frontsheet'!F9)))</f>
        <v/>
      </c>
    </row>
    <row r="25" spans="1:22" s="93" customFormat="1" x14ac:dyDescent="0.2">
      <c r="A25" s="93" t="str">
        <f>IF('Trust - Frontsheet'!D37=0,"",IF('Trust - Frontsheet'!D37="","",'Trust - Frontsheet'!D37))</f>
        <v>RWG02</v>
      </c>
      <c r="B25" s="93" t="str">
        <f>IF(ISBLANK('Trust - Frontsheet'!E37),"",'Trust - Frontsheet'!E37)</f>
        <v>WATFORD GENERAL HOSPITAL - RWG02</v>
      </c>
      <c r="C25" s="93" t="str">
        <f>IF(ISBLANK('Trust - Frontsheet'!F37),"","'" &amp; 'Trust - Frontsheet'!F37 &amp; "'")</f>
        <v>'Letchmore'</v>
      </c>
      <c r="D25" s="93" t="str">
        <f>IF(ISBLANK('Trust - Frontsheet'!G37),"",'Trust - Frontsheet'!G37)</f>
        <v>100 - GENERAL SURGERY</v>
      </c>
      <c r="E25" s="93" t="str">
        <f>IF(ISBLANK('Trust - Frontsheet'!H37),"",'Trust - Frontsheet'!H37)</f>
        <v/>
      </c>
      <c r="F25" s="93">
        <f>'Trust - Frontsheet'!I37</f>
        <v>1210</v>
      </c>
      <c r="G25" s="93">
        <f>'Trust - Frontsheet'!J37</f>
        <v>1155.25</v>
      </c>
      <c r="H25" s="93">
        <f>'Trust - Frontsheet'!K37</f>
        <v>1023.5</v>
      </c>
      <c r="I25" s="93">
        <f>'Trust - Frontsheet'!L37</f>
        <v>1540.5833333333333</v>
      </c>
      <c r="J25" s="93">
        <f>'Trust - Frontsheet'!M37</f>
        <v>1035</v>
      </c>
      <c r="K25" s="93">
        <f>'Trust - Frontsheet'!N37</f>
        <v>1115.25</v>
      </c>
      <c r="L25" s="93">
        <f>'Trust - Frontsheet'!O37</f>
        <v>690</v>
      </c>
      <c r="M25" s="93">
        <f>'Trust - Frontsheet'!P37</f>
        <v>908.5</v>
      </c>
      <c r="N25" s="93">
        <f>IF(OR('Trust - Frontsheet'!Q37="",'Trust - Frontsheet'!Q37="-"),0,('Trust - Frontsheet'!Q37))</f>
        <v>0.95475206611570251</v>
      </c>
      <c r="O25" s="93">
        <f>IF(OR('Trust - Frontsheet'!R37="",'Trust - Frontsheet'!R37="-"),0,('Trust - Frontsheet'!R37))</f>
        <v>1.5052108777072137</v>
      </c>
      <c r="P25" s="93">
        <f>IF(OR('Trust - Frontsheet'!S37="",'Trust - Frontsheet'!S37="-"),0,('Trust - Frontsheet'!S37))</f>
        <v>1.077536231884058</v>
      </c>
      <c r="Q25" s="93">
        <f>IF(OR('Trust - Frontsheet'!T37="",'Trust - Frontsheet'!T37="-"),0,('Trust - Frontsheet'!T37))</f>
        <v>1.3166666666666667</v>
      </c>
      <c r="R25" s="93">
        <f>'Trust - Frontsheet'!U37</f>
        <v>646</v>
      </c>
      <c r="S25" s="93">
        <f>IF(OR('Trust - Frontsheet'!V37="",'Trust - Frontsheet'!V37="-"),0,('Trust - Frontsheet'!V37))</f>
        <v>3.5147058823529411</v>
      </c>
      <c r="T25" s="93">
        <f>IF(OR('Trust - Frontsheet'!W37="",'Trust - Frontsheet'!W37="-"),0,('Trust - Frontsheet'!W37))</f>
        <v>3.7911506707946332</v>
      </c>
      <c r="U25" s="93">
        <f>IF(OR('Trust - Frontsheet'!X37="",'Trust - Frontsheet'!X37="-"),0,('Trust - Frontsheet'!X37))</f>
        <v>7.3058565531475743</v>
      </c>
      <c r="V25" s="93" t="str">
        <f>IF(A25="","",(IF(ISBLANK('Trust - Frontsheet'!F9),"",'Trust - Frontsheet'!F9)))</f>
        <v/>
      </c>
    </row>
    <row r="26" spans="1:22" s="93" customFormat="1" x14ac:dyDescent="0.2">
      <c r="A26" s="93" t="str">
        <f>IF('Trust - Frontsheet'!D38=0,"",IF('Trust - Frontsheet'!D38="","",'Trust - Frontsheet'!D38))</f>
        <v>RWG02</v>
      </c>
      <c r="B26" s="93" t="str">
        <f>IF(ISBLANK('Trust - Frontsheet'!E38),"",'Trust - Frontsheet'!E38)</f>
        <v>WATFORD GENERAL HOSPITAL - RWG02</v>
      </c>
      <c r="C26" s="93" t="str">
        <f>IF(ISBLANK('Trust - Frontsheet'!F38),"","'" &amp; 'Trust - Frontsheet'!F38 &amp; "'")</f>
        <v>'Ridge'</v>
      </c>
      <c r="D26" s="93" t="str">
        <f>IF(ISBLANK('Trust - Frontsheet'!G38),"",'Trust - Frontsheet'!G38)</f>
        <v>110 - TRAUMA &amp; ORTHOPAEDICS</v>
      </c>
      <c r="E26" s="93" t="str">
        <f>IF(ISBLANK('Trust - Frontsheet'!H38),"",'Trust - Frontsheet'!H38)</f>
        <v/>
      </c>
      <c r="F26" s="93">
        <f>'Trust - Frontsheet'!I38</f>
        <v>1548.5</v>
      </c>
      <c r="G26" s="93">
        <f>'Trust - Frontsheet'!J38</f>
        <v>1247.25</v>
      </c>
      <c r="H26" s="93">
        <f>'Trust - Frontsheet'!K38</f>
        <v>1380</v>
      </c>
      <c r="I26" s="93">
        <f>'Trust - Frontsheet'!L38</f>
        <v>2345</v>
      </c>
      <c r="J26" s="93">
        <f>'Trust - Frontsheet'!M38</f>
        <v>1379.5</v>
      </c>
      <c r="K26" s="93">
        <f>'Trust - Frontsheet'!N38</f>
        <v>1287.5</v>
      </c>
      <c r="L26" s="93">
        <f>'Trust - Frontsheet'!O38</f>
        <v>1035</v>
      </c>
      <c r="M26" s="93">
        <f>'Trust - Frontsheet'!P38</f>
        <v>1449</v>
      </c>
      <c r="N26" s="93">
        <f>IF(OR('Trust - Frontsheet'!Q38="",'Trust - Frontsheet'!Q38="-"),0,('Trust - Frontsheet'!Q38))</f>
        <v>0.80545689376816276</v>
      </c>
      <c r="O26" s="93">
        <f>IF(OR('Trust - Frontsheet'!R38="",'Trust - Frontsheet'!R38="-"),0,('Trust - Frontsheet'!R38))</f>
        <v>1.6992753623188406</v>
      </c>
      <c r="P26" s="93">
        <f>IF(OR('Trust - Frontsheet'!S38="",'Trust - Frontsheet'!S38="-"),0,('Trust - Frontsheet'!S38))</f>
        <v>0.9333091699891265</v>
      </c>
      <c r="Q26" s="93">
        <f>IF(OR('Trust - Frontsheet'!T38="",'Trust - Frontsheet'!T38="-"),0,('Trust - Frontsheet'!T38))</f>
        <v>1.4</v>
      </c>
      <c r="R26" s="93">
        <f>'Trust - Frontsheet'!U38</f>
        <v>834</v>
      </c>
      <c r="S26" s="93">
        <f>IF(OR('Trust - Frontsheet'!V38="",'Trust - Frontsheet'!V38="-"),0,('Trust - Frontsheet'!V38))</f>
        <v>3.0392685851318944</v>
      </c>
      <c r="T26" s="93">
        <f>IF(OR('Trust - Frontsheet'!W38="",'Trust - Frontsheet'!W38="-"),0,('Trust - Frontsheet'!W38))</f>
        <v>4.5491606714628299</v>
      </c>
      <c r="U26" s="93">
        <f>IF(OR('Trust - Frontsheet'!X38="",'Trust - Frontsheet'!X38="-"),0,('Trust - Frontsheet'!X38))</f>
        <v>7.5884292565947238</v>
      </c>
      <c r="V26" s="93" t="str">
        <f>IF(A26="","",(IF(ISBLANK('Trust - Frontsheet'!F9),"",'Trust - Frontsheet'!F9)))</f>
        <v/>
      </c>
    </row>
    <row r="27" spans="1:22" s="93" customFormat="1" x14ac:dyDescent="0.2">
      <c r="A27" s="93" t="str">
        <f>IF('Trust - Frontsheet'!D39=0,"",IF('Trust - Frontsheet'!D39="","",'Trust - Frontsheet'!D39))</f>
        <v>RWG02</v>
      </c>
      <c r="B27" s="93" t="str">
        <f>IF(ISBLANK('Trust - Frontsheet'!E39),"",'Trust - Frontsheet'!E39)</f>
        <v>WATFORD GENERAL HOSPITAL - RWG02</v>
      </c>
      <c r="C27" s="93" t="str">
        <f>IF(ISBLANK('Trust - Frontsheet'!F39),"","'" &amp; 'Trust - Frontsheet'!F39 &amp; "'")</f>
        <v>'ABC'</v>
      </c>
      <c r="D27" s="93" t="str">
        <f>IF(ISBLANK('Trust - Frontsheet'!G39),"",'Trust - Frontsheet'!G39)</f>
        <v>501 - OBSTETRICS</v>
      </c>
      <c r="E27" s="93" t="str">
        <f>IF(ISBLANK('Trust - Frontsheet'!H39),"",'Trust - Frontsheet'!H39)</f>
        <v/>
      </c>
      <c r="F27" s="93">
        <f>'Trust - Frontsheet'!I39</f>
        <v>1109.4166666666699</v>
      </c>
      <c r="G27" s="93">
        <f>'Trust - Frontsheet'!J39</f>
        <v>1025.9166666666667</v>
      </c>
      <c r="H27" s="93">
        <f>'Trust - Frontsheet'!K39</f>
        <v>345</v>
      </c>
      <c r="I27" s="93">
        <f>'Trust - Frontsheet'!L39</f>
        <v>333.5</v>
      </c>
      <c r="J27" s="93">
        <f>'Trust - Frontsheet'!M39</f>
        <v>1036.5</v>
      </c>
      <c r="K27" s="93">
        <f>'Trust - Frontsheet'!N39</f>
        <v>940</v>
      </c>
      <c r="L27" s="93">
        <f>'Trust - Frontsheet'!O39</f>
        <v>345</v>
      </c>
      <c r="M27" s="93">
        <f>'Trust - Frontsheet'!P39</f>
        <v>333.5</v>
      </c>
      <c r="N27" s="93">
        <f>IF(OR('Trust - Frontsheet'!Q39="",'Trust - Frontsheet'!Q39="-"),0,('Trust - Frontsheet'!Q39))</f>
        <v>0.92473522121234619</v>
      </c>
      <c r="O27" s="93">
        <f>IF(OR('Trust - Frontsheet'!R39="",'Trust - Frontsheet'!R39="-"),0,('Trust - Frontsheet'!R39))</f>
        <v>0.96666666666666667</v>
      </c>
      <c r="P27" s="93">
        <f>IF(OR('Trust - Frontsheet'!S39="",'Trust - Frontsheet'!S39="-"),0,('Trust - Frontsheet'!S39))</f>
        <v>0.90689821514712976</v>
      </c>
      <c r="Q27" s="93">
        <f>IF(OR('Trust - Frontsheet'!T39="",'Trust - Frontsheet'!T39="-"),0,('Trust - Frontsheet'!T39))</f>
        <v>0.96666666666666667</v>
      </c>
      <c r="R27" s="93">
        <f>'Trust - Frontsheet'!U39</f>
        <v>84</v>
      </c>
      <c r="S27" s="93">
        <f>IF(OR('Trust - Frontsheet'!V39="",'Trust - Frontsheet'!V39="-"),0,('Trust - Frontsheet'!V39))</f>
        <v>23.403769841269842</v>
      </c>
      <c r="T27" s="93">
        <f>IF(OR('Trust - Frontsheet'!W39="",'Trust - Frontsheet'!W39="-"),0,('Trust - Frontsheet'!W39))</f>
        <v>7.9404761904761907</v>
      </c>
      <c r="U27" s="93">
        <f>IF(OR('Trust - Frontsheet'!X39="",'Trust - Frontsheet'!X39="-"),0,('Trust - Frontsheet'!X39))</f>
        <v>31.344246031746035</v>
      </c>
      <c r="V27" s="93" t="str">
        <f>IF(A27="","",(IF(ISBLANK('Trust - Frontsheet'!F9),"",'Trust - Frontsheet'!F9)))</f>
        <v/>
      </c>
    </row>
    <row r="28" spans="1:22" s="93" customFormat="1" x14ac:dyDescent="0.2">
      <c r="A28" s="93" t="str">
        <f>IF('Trust - Frontsheet'!D40=0,"",IF('Trust - Frontsheet'!D40="","",'Trust - Frontsheet'!D40))</f>
        <v>RWG02</v>
      </c>
      <c r="B28" s="93" t="str">
        <f>IF(ISBLANK('Trust - Frontsheet'!E40),"",'Trust - Frontsheet'!E40)</f>
        <v>WATFORD GENERAL HOSPITAL - RWG02</v>
      </c>
      <c r="C28" s="93" t="str">
        <f>IF(ISBLANK('Trust - Frontsheet'!F40),"","'" &amp; 'Trust - Frontsheet'!F40 &amp; "'")</f>
        <v>'Delivery Suite'</v>
      </c>
      <c r="D28" s="93" t="str">
        <f>IF(ISBLANK('Trust - Frontsheet'!G40),"",'Trust - Frontsheet'!G40)</f>
        <v>501 - OBSTETRICS</v>
      </c>
      <c r="E28" s="93" t="str">
        <f>IF(ISBLANK('Trust - Frontsheet'!H40),"",'Trust - Frontsheet'!H40)</f>
        <v/>
      </c>
      <c r="F28" s="93">
        <f>'Trust - Frontsheet'!I40</f>
        <v>3286.0833333333298</v>
      </c>
      <c r="G28" s="93">
        <f>'Trust - Frontsheet'!J40</f>
        <v>3059.9166666666665</v>
      </c>
      <c r="H28" s="93">
        <f>'Trust - Frontsheet'!K40</f>
        <v>690</v>
      </c>
      <c r="I28" s="93">
        <f>'Trust - Frontsheet'!L40</f>
        <v>615.25</v>
      </c>
      <c r="J28" s="93">
        <f>'Trust - Frontsheet'!M40</f>
        <v>3098.3333333333298</v>
      </c>
      <c r="K28" s="93">
        <f>'Trust - Frontsheet'!N40</f>
        <v>3024.8333333333335</v>
      </c>
      <c r="L28" s="93">
        <f>'Trust - Frontsheet'!O40</f>
        <v>690</v>
      </c>
      <c r="M28" s="93">
        <f>'Trust - Frontsheet'!P40</f>
        <v>655.5</v>
      </c>
      <c r="N28" s="93">
        <f>IF(OR('Trust - Frontsheet'!Q40="",'Trust - Frontsheet'!Q40="-"),0,('Trust - Frontsheet'!Q40))</f>
        <v>0.93117439707858995</v>
      </c>
      <c r="O28" s="93">
        <f>IF(OR('Trust - Frontsheet'!R40="",'Trust - Frontsheet'!R40="-"),0,('Trust - Frontsheet'!R40))</f>
        <v>0.89166666666666672</v>
      </c>
      <c r="P28" s="93">
        <f>IF(OR('Trust - Frontsheet'!S40="",'Trust - Frontsheet'!S40="-"),0,('Trust - Frontsheet'!S40))</f>
        <v>0.97627756858526205</v>
      </c>
      <c r="Q28" s="93">
        <f>IF(OR('Trust - Frontsheet'!T40="",'Trust - Frontsheet'!T40="-"),0,('Trust - Frontsheet'!T40))</f>
        <v>0.95</v>
      </c>
      <c r="R28" s="93">
        <f>'Trust - Frontsheet'!U40</f>
        <v>320</v>
      </c>
      <c r="S28" s="93">
        <f>IF(OR('Trust - Frontsheet'!V40="",'Trust - Frontsheet'!V40="-"),0,('Trust - Frontsheet'!V40))</f>
        <v>19.014843750000001</v>
      </c>
      <c r="T28" s="93">
        <f>IF(OR('Trust - Frontsheet'!W40="",'Trust - Frontsheet'!W40="-"),0,('Trust - Frontsheet'!W40))</f>
        <v>3.9710937500000001</v>
      </c>
      <c r="U28" s="93">
        <f>IF(OR('Trust - Frontsheet'!X40="",'Trust - Frontsheet'!X40="-"),0,('Trust - Frontsheet'!X40))</f>
        <v>22.985937499999999</v>
      </c>
      <c r="V28" s="93" t="str">
        <f>IF(A28="","",(IF(ISBLANK('Trust - Frontsheet'!F9),"",'Trust - Frontsheet'!F9)))</f>
        <v/>
      </c>
    </row>
    <row r="29" spans="1:22" s="93" customFormat="1" x14ac:dyDescent="0.2">
      <c r="A29" s="93" t="str">
        <f>IF('Trust - Frontsheet'!D41=0,"",IF('Trust - Frontsheet'!D41="","",'Trust - Frontsheet'!D41))</f>
        <v>RWG02</v>
      </c>
      <c r="B29" s="93" t="str">
        <f>IF(ISBLANK('Trust - Frontsheet'!E41),"",'Trust - Frontsheet'!E41)</f>
        <v>WATFORD GENERAL HOSPITAL - RWG02</v>
      </c>
      <c r="C29" s="93" t="str">
        <f>IF(ISBLANK('Trust - Frontsheet'!F41),"","'" &amp; 'Trust - Frontsheet'!F41 &amp; "'")</f>
        <v>'Katherine'</v>
      </c>
      <c r="D29" s="93" t="str">
        <f>IF(ISBLANK('Trust - Frontsheet'!G41),"",'Trust - Frontsheet'!G41)</f>
        <v>501 - OBSTETRICS</v>
      </c>
      <c r="E29" s="93" t="str">
        <f>IF(ISBLANK('Trust - Frontsheet'!H41),"",'Trust - Frontsheet'!H41)</f>
        <v/>
      </c>
      <c r="F29" s="93">
        <f>'Trust - Frontsheet'!I41</f>
        <v>1763.4166666666699</v>
      </c>
      <c r="G29" s="93">
        <f>'Trust - Frontsheet'!J41</f>
        <v>1565.5</v>
      </c>
      <c r="H29" s="93">
        <f>'Trust - Frontsheet'!K41</f>
        <v>1405.6666666666699</v>
      </c>
      <c r="I29" s="93">
        <f>'Trust - Frontsheet'!L41</f>
        <v>1144.5</v>
      </c>
      <c r="J29" s="93">
        <f>'Trust - Frontsheet'!M41</f>
        <v>1379.5</v>
      </c>
      <c r="K29" s="93">
        <f>'Trust - Frontsheet'!N41</f>
        <v>1345</v>
      </c>
      <c r="L29" s="93">
        <f>'Trust - Frontsheet'!O41</f>
        <v>1379</v>
      </c>
      <c r="M29" s="93">
        <f>'Trust - Frontsheet'!P41</f>
        <v>1160.5</v>
      </c>
      <c r="N29" s="93">
        <f>IF(OR('Trust - Frontsheet'!Q41="",'Trust - Frontsheet'!Q41="-"),0,('Trust - Frontsheet'!Q41))</f>
        <v>0.88776522848636474</v>
      </c>
      <c r="O29" s="93">
        <f>IF(OR('Trust - Frontsheet'!R41="",'Trust - Frontsheet'!R41="-"),0,('Trust - Frontsheet'!R41))</f>
        <v>0.81420441071851835</v>
      </c>
      <c r="P29" s="93">
        <f>IF(OR('Trust - Frontsheet'!S41="",'Trust - Frontsheet'!S41="-"),0,('Trust - Frontsheet'!S41))</f>
        <v>0.97499093874592246</v>
      </c>
      <c r="Q29" s="93">
        <f>IF(OR('Trust - Frontsheet'!T41="",'Trust - Frontsheet'!T41="-"),0,('Trust - Frontsheet'!T41))</f>
        <v>0.8415518491660624</v>
      </c>
      <c r="R29" s="93">
        <f>'Trust - Frontsheet'!U41</f>
        <v>992</v>
      </c>
      <c r="S29" s="93">
        <f>IF(OR('Trust - Frontsheet'!V41="",'Trust - Frontsheet'!V41="-"),0,('Trust - Frontsheet'!V41))</f>
        <v>2.9339717741935485</v>
      </c>
      <c r="T29" s="93">
        <f>IF(OR('Trust - Frontsheet'!W41="",'Trust - Frontsheet'!W41="-"),0,('Trust - Frontsheet'!W41))</f>
        <v>2.3235887096774195</v>
      </c>
      <c r="U29" s="93">
        <f>IF(OR('Trust - Frontsheet'!X41="",'Trust - Frontsheet'!X41="-"),0,('Trust - Frontsheet'!X41))</f>
        <v>5.257560483870968</v>
      </c>
      <c r="V29" s="93" t="str">
        <f>IF(A29="","",(IF(ISBLANK('Trust - Frontsheet'!F9),"",'Trust - Frontsheet'!F9)))</f>
        <v/>
      </c>
    </row>
    <row r="30" spans="1:22" s="93" customFormat="1" x14ac:dyDescent="0.2">
      <c r="A30" s="93" t="str">
        <f>IF('Trust - Frontsheet'!D42=0,"",IF('Trust - Frontsheet'!D42="","",'Trust - Frontsheet'!D42))</f>
        <v>RWG02</v>
      </c>
      <c r="B30" s="93" t="str">
        <f>IF(ISBLANK('Trust - Frontsheet'!E42),"",'Trust - Frontsheet'!E42)</f>
        <v>WATFORD GENERAL HOSPITAL - RWG02</v>
      </c>
      <c r="C30" s="93" t="str">
        <f>IF(ISBLANK('Trust - Frontsheet'!F42),"","'" &amp; 'Trust - Frontsheet'!F42 &amp; "'")</f>
        <v>'Victoria'</v>
      </c>
      <c r="D30" s="93" t="str">
        <f>IF(ISBLANK('Trust - Frontsheet'!G42),"",'Trust - Frontsheet'!G42)</f>
        <v>501 - OBSTETRICS</v>
      </c>
      <c r="E30" s="93" t="str">
        <f>IF(ISBLANK('Trust - Frontsheet'!H42),"",'Trust - Frontsheet'!H42)</f>
        <v/>
      </c>
      <c r="F30" s="93">
        <f>'Trust - Frontsheet'!I42</f>
        <v>686</v>
      </c>
      <c r="G30" s="93">
        <f>'Trust - Frontsheet'!J42</f>
        <v>711.75</v>
      </c>
      <c r="H30" s="93">
        <f>'Trust - Frontsheet'!K42</f>
        <v>345</v>
      </c>
      <c r="I30" s="93">
        <f>'Trust - Frontsheet'!L42</f>
        <v>264.5</v>
      </c>
      <c r="J30" s="93">
        <f>'Trust - Frontsheet'!M42</f>
        <v>688.75</v>
      </c>
      <c r="K30" s="93">
        <f>'Trust - Frontsheet'!N42</f>
        <v>690.75</v>
      </c>
      <c r="L30" s="93">
        <f>'Trust - Frontsheet'!O42</f>
        <v>345</v>
      </c>
      <c r="M30" s="93">
        <f>'Trust - Frontsheet'!P42</f>
        <v>310.5</v>
      </c>
      <c r="N30" s="93">
        <f>IF(OR('Trust - Frontsheet'!Q42="",'Trust - Frontsheet'!Q42="-"),0,('Trust - Frontsheet'!Q42))</f>
        <v>1.037536443148688</v>
      </c>
      <c r="O30" s="93">
        <f>IF(OR('Trust - Frontsheet'!R42="",'Trust - Frontsheet'!R42="-"),0,('Trust - Frontsheet'!R42))</f>
        <v>0.76666666666666672</v>
      </c>
      <c r="P30" s="93">
        <f>IF(OR('Trust - Frontsheet'!S42="",'Trust - Frontsheet'!S42="-"),0,('Trust - Frontsheet'!S42))</f>
        <v>1.0029038112522686</v>
      </c>
      <c r="Q30" s="93">
        <f>IF(OR('Trust - Frontsheet'!T42="",'Trust - Frontsheet'!T42="-"),0,('Trust - Frontsheet'!T42))</f>
        <v>0.9</v>
      </c>
      <c r="R30" s="93">
        <f>'Trust - Frontsheet'!U42</f>
        <v>279</v>
      </c>
      <c r="S30" s="93">
        <f>IF(OR('Trust - Frontsheet'!V42="",'Trust - Frontsheet'!V42="-"),0,('Trust - Frontsheet'!V42))</f>
        <v>5.0268817204301079</v>
      </c>
      <c r="T30" s="93">
        <f>IF(OR('Trust - Frontsheet'!W42="",'Trust - Frontsheet'!W42="-"),0,('Trust - Frontsheet'!W42))</f>
        <v>2.0609318996415769</v>
      </c>
      <c r="U30" s="93">
        <f>IF(OR('Trust - Frontsheet'!X42="",'Trust - Frontsheet'!X42="-"),0,('Trust - Frontsheet'!X42))</f>
        <v>7.0878136200716844</v>
      </c>
      <c r="V30" s="93" t="str">
        <f>IF(A30="","",(IF(ISBLANK('Trust - Frontsheet'!F9),"",'Trust - Frontsheet'!F9)))</f>
        <v/>
      </c>
    </row>
    <row r="31" spans="1:22" s="93" customFormat="1" x14ac:dyDescent="0.2">
      <c r="A31" s="93" t="str">
        <f>IF('Trust - Frontsheet'!D43=0,"",IF('Trust - Frontsheet'!D43="","",'Trust - Frontsheet'!D43))</f>
        <v>RWG02</v>
      </c>
      <c r="B31" s="93" t="str">
        <f>IF(ISBLANK('Trust - Frontsheet'!E43),"",'Trust - Frontsheet'!E43)</f>
        <v>WATFORD GENERAL HOSPITAL - RWG02</v>
      </c>
      <c r="C31" s="93" t="str">
        <f>IF(ISBLANK('Trust - Frontsheet'!F43),"","'" &amp; 'Trust - Frontsheet'!F43 &amp; "'")</f>
        <v>'SCBU'</v>
      </c>
      <c r="D31" s="93" t="str">
        <f>IF(ISBLANK('Trust - Frontsheet'!G43),"",'Trust - Frontsheet'!G43)</f>
        <v>501 - OBSTETRICS</v>
      </c>
      <c r="E31" s="93" t="str">
        <f>IF(ISBLANK('Trust - Frontsheet'!H43),"",'Trust - Frontsheet'!H43)</f>
        <v/>
      </c>
      <c r="F31" s="93">
        <f>'Trust - Frontsheet'!I43</f>
        <v>2496.5</v>
      </c>
      <c r="G31" s="93">
        <f>'Trust - Frontsheet'!J43</f>
        <v>2614.25</v>
      </c>
      <c r="H31" s="93">
        <f>'Trust - Frontsheet'!K43</f>
        <v>563</v>
      </c>
      <c r="I31" s="93">
        <f>'Trust - Frontsheet'!L43</f>
        <v>563</v>
      </c>
      <c r="J31" s="93">
        <f>'Trust - Frontsheet'!M43</f>
        <v>2197</v>
      </c>
      <c r="K31" s="93">
        <f>'Trust - Frontsheet'!N43</f>
        <v>2181.5</v>
      </c>
      <c r="L31" s="93">
        <f>'Trust - Frontsheet'!O43</f>
        <v>218.5</v>
      </c>
      <c r="M31" s="93">
        <f>'Trust - Frontsheet'!P43</f>
        <v>138</v>
      </c>
      <c r="N31" s="93">
        <f>IF(OR('Trust - Frontsheet'!Q43="",'Trust - Frontsheet'!Q43="-"),0,('Trust - Frontsheet'!Q43))</f>
        <v>1.0471660324454235</v>
      </c>
      <c r="O31" s="93">
        <f>IF(OR('Trust - Frontsheet'!R43="",'Trust - Frontsheet'!R43="-"),0,('Trust - Frontsheet'!R43))</f>
        <v>1</v>
      </c>
      <c r="P31" s="93">
        <f>IF(OR('Trust - Frontsheet'!S43="",'Trust - Frontsheet'!S43="-"),0,('Trust - Frontsheet'!S43))</f>
        <v>0.99294492489758757</v>
      </c>
      <c r="Q31" s="93">
        <f>IF(OR('Trust - Frontsheet'!T43="",'Trust - Frontsheet'!T43="-"),0,('Trust - Frontsheet'!T43))</f>
        <v>0.63157894736842102</v>
      </c>
      <c r="R31" s="93">
        <f>'Trust - Frontsheet'!U43</f>
        <v>363</v>
      </c>
      <c r="S31" s="93">
        <f>IF(OR('Trust - Frontsheet'!V43="",'Trust - Frontsheet'!V43="-"),0,('Trust - Frontsheet'!V43))</f>
        <v>13.211432506887052</v>
      </c>
      <c r="T31" s="93">
        <f>IF(OR('Trust - Frontsheet'!W43="",'Trust - Frontsheet'!W43="-"),0,('Trust - Frontsheet'!W43))</f>
        <v>1.9311294765840221</v>
      </c>
      <c r="U31" s="93">
        <f>IF(OR('Trust - Frontsheet'!X43="",'Trust - Frontsheet'!X43="-"),0,('Trust - Frontsheet'!X43))</f>
        <v>15.142561983471074</v>
      </c>
      <c r="V31" s="93" t="str">
        <f>IF(A31="","",(IF(ISBLANK('Trust - Frontsheet'!F9),"",'Trust - Frontsheet'!F9)))</f>
        <v/>
      </c>
    </row>
    <row r="32" spans="1:22" s="93" customFormat="1" x14ac:dyDescent="0.2">
      <c r="A32" s="93" t="str">
        <f>IF('Trust - Frontsheet'!D44=0,"",IF('Trust - Frontsheet'!D44="","",'Trust - Frontsheet'!D44))</f>
        <v>RWG02</v>
      </c>
      <c r="B32" s="93" t="str">
        <f>IF(ISBLANK('Trust - Frontsheet'!E44),"",'Trust - Frontsheet'!E44)</f>
        <v>WATFORD GENERAL HOSPITAL - RWG02</v>
      </c>
      <c r="C32" s="93" t="str">
        <f>IF(ISBLANK('Trust - Frontsheet'!F44),"","'" &amp; 'Trust - Frontsheet'!F44 &amp; "'")</f>
        <v>'Starfish'</v>
      </c>
      <c r="D32" s="93" t="str">
        <f>IF(ISBLANK('Trust - Frontsheet'!G44),"",'Trust - Frontsheet'!G44)</f>
        <v>420 - PAEDIATRICS</v>
      </c>
      <c r="E32" s="93" t="str">
        <f>IF(ISBLANK('Trust - Frontsheet'!H44),"",'Trust - Frontsheet'!H44)</f>
        <v/>
      </c>
      <c r="F32" s="93">
        <f>'Trust - Frontsheet'!I44</f>
        <v>1536.5</v>
      </c>
      <c r="G32" s="93">
        <f>'Trust - Frontsheet'!J44</f>
        <v>1400.5</v>
      </c>
      <c r="H32" s="93">
        <f>'Trust - Frontsheet'!K44</f>
        <v>846</v>
      </c>
      <c r="I32" s="93">
        <f>'Trust - Frontsheet'!L44</f>
        <v>572.5</v>
      </c>
      <c r="J32" s="93">
        <f>'Trust - Frontsheet'!M44</f>
        <v>1041.5</v>
      </c>
      <c r="K32" s="93">
        <f>'Trust - Frontsheet'!N44</f>
        <v>1035</v>
      </c>
      <c r="L32" s="93">
        <f>'Trust - Frontsheet'!O44</f>
        <v>345</v>
      </c>
      <c r="M32" s="93">
        <f>'Trust - Frontsheet'!P44</f>
        <v>310.5</v>
      </c>
      <c r="N32" s="93">
        <f>IF(OR('Trust - Frontsheet'!Q44="",'Trust - Frontsheet'!Q44="-"),0,('Trust - Frontsheet'!Q44))</f>
        <v>0.91148714611129189</v>
      </c>
      <c r="O32" s="93">
        <f>IF(OR('Trust - Frontsheet'!R44="",'Trust - Frontsheet'!R44="-"),0,('Trust - Frontsheet'!R44))</f>
        <v>0.67671394799054374</v>
      </c>
      <c r="P32" s="93">
        <f>IF(OR('Trust - Frontsheet'!S44="",'Trust - Frontsheet'!S44="-"),0,('Trust - Frontsheet'!S44))</f>
        <v>0.99375900144023044</v>
      </c>
      <c r="Q32" s="93">
        <f>IF(OR('Trust - Frontsheet'!T44="",'Trust - Frontsheet'!T44="-"),0,('Trust - Frontsheet'!T44))</f>
        <v>0.9</v>
      </c>
      <c r="R32" s="93">
        <f>'Trust - Frontsheet'!U44</f>
        <v>343</v>
      </c>
      <c r="S32" s="93">
        <f>IF(OR('Trust - Frontsheet'!V44="",'Trust - Frontsheet'!V44="-"),0,('Trust - Frontsheet'!V44))</f>
        <v>7.1005830903790086</v>
      </c>
      <c r="T32" s="93">
        <f>IF(OR('Trust - Frontsheet'!W44="",'Trust - Frontsheet'!W44="-"),0,('Trust - Frontsheet'!W44))</f>
        <v>2.574344023323615</v>
      </c>
      <c r="U32" s="93">
        <f>IF(OR('Trust - Frontsheet'!X44="",'Trust - Frontsheet'!X44="-"),0,('Trust - Frontsheet'!X44))</f>
        <v>9.6749271137026245</v>
      </c>
      <c r="V32" s="93" t="str">
        <f>IF(A32="","",(IF(ISBLANK('Trust - Frontsheet'!F9),"",'Trust - Frontsheet'!F9)))</f>
        <v/>
      </c>
    </row>
    <row r="33" spans="1:22" s="93" customFormat="1" x14ac:dyDescent="0.2">
      <c r="A33" s="93" t="str">
        <f>IF('Trust - Frontsheet'!D45=0,"",IF('Trust - Frontsheet'!D45="","",'Trust - Frontsheet'!D45))</f>
        <v/>
      </c>
      <c r="B33" s="93" t="str">
        <f>IF(ISBLANK('Trust - Frontsheet'!E45),"",'Trust - Frontsheet'!E45)</f>
        <v/>
      </c>
      <c r="C33" s="93" t="str">
        <f>IF(ISBLANK('Trust - Frontsheet'!F45),"","'" &amp; 'Trust - Frontsheet'!F45 &amp; "'")</f>
        <v/>
      </c>
      <c r="D33" s="93" t="str">
        <f>IF(ISBLANK('Trust - Frontsheet'!G45),"",'Trust - Frontsheet'!G45)</f>
        <v/>
      </c>
      <c r="E33" s="93" t="str">
        <f>IF(ISBLANK('Trust - Frontsheet'!H45),"",'Trust - Frontsheet'!H45)</f>
        <v/>
      </c>
      <c r="F33" s="93">
        <f>'Trust - Frontsheet'!I45</f>
        <v>0</v>
      </c>
      <c r="G33" s="93">
        <f>'Trust - Frontsheet'!J45</f>
        <v>0</v>
      </c>
      <c r="H33" s="93">
        <f>'Trust - Frontsheet'!K45</f>
        <v>0</v>
      </c>
      <c r="I33" s="93">
        <f>'Trust - Frontsheet'!L45</f>
        <v>0</v>
      </c>
      <c r="J33" s="93">
        <f>'Trust - Frontsheet'!M45</f>
        <v>0</v>
      </c>
      <c r="K33" s="93">
        <f>'Trust - Frontsheet'!N45</f>
        <v>0</v>
      </c>
      <c r="L33" s="93">
        <f>'Trust - Frontsheet'!O45</f>
        <v>0</v>
      </c>
      <c r="M33" s="93">
        <f>'Trust - Frontsheet'!P45</f>
        <v>0</v>
      </c>
      <c r="N33" s="93">
        <f>IF(OR('Trust - Frontsheet'!Q45="",'Trust - Frontsheet'!Q45="-"),0,('Trust - Frontsheet'!Q45))</f>
        <v>0</v>
      </c>
      <c r="O33" s="93">
        <f>IF(OR('Trust - Frontsheet'!R45="",'Trust - Frontsheet'!R45="-"),0,('Trust - Frontsheet'!R45))</f>
        <v>0</v>
      </c>
      <c r="P33" s="93">
        <f>IF(OR('Trust - Frontsheet'!S45="",'Trust - Frontsheet'!S45="-"),0,('Trust - Frontsheet'!S45))</f>
        <v>0</v>
      </c>
      <c r="Q33" s="93">
        <f>IF(OR('Trust - Frontsheet'!T45="",'Trust - Frontsheet'!T45="-"),0,('Trust - Frontsheet'!T45))</f>
        <v>0</v>
      </c>
      <c r="R33" s="93">
        <f>'Trust - Frontsheet'!U45</f>
        <v>0</v>
      </c>
      <c r="S33" s="93">
        <f>IF(OR('Trust - Frontsheet'!V45="",'Trust - Frontsheet'!V45="-"),0,('Trust - Frontsheet'!V45))</f>
        <v>0</v>
      </c>
      <c r="T33" s="93">
        <f>IF(OR('Trust - Frontsheet'!W45="",'Trust - Frontsheet'!W45="-"),0,('Trust - Frontsheet'!W45))</f>
        <v>0</v>
      </c>
      <c r="U33" s="93">
        <f>IF(OR('Trust - Frontsheet'!X45="",'Trust - Frontsheet'!X45="-"),0,('Trust - Frontsheet'!X45))</f>
        <v>0</v>
      </c>
      <c r="V33" s="93" t="str">
        <f>IF(A33="","",(IF(ISBLANK('Trust - Frontsheet'!F9),"",'Trust - Frontsheet'!F9)))</f>
        <v/>
      </c>
    </row>
    <row r="34" spans="1:22" s="93" customFormat="1" x14ac:dyDescent="0.2">
      <c r="A34" s="93" t="str">
        <f>IF('Trust - Frontsheet'!D46=0,"",IF('Trust - Frontsheet'!D46="","",'Trust - Frontsheet'!D46))</f>
        <v/>
      </c>
      <c r="B34" s="93" t="str">
        <f>IF(ISBLANK('Trust - Frontsheet'!E46),"",'Trust - Frontsheet'!E46)</f>
        <v/>
      </c>
      <c r="C34" s="93" t="str">
        <f>IF(ISBLANK('Trust - Frontsheet'!F46),"","'" &amp; 'Trust - Frontsheet'!F46 &amp; "'")</f>
        <v/>
      </c>
      <c r="D34" s="93" t="str">
        <f>IF(ISBLANK('Trust - Frontsheet'!G46),"",'Trust - Frontsheet'!G46)</f>
        <v/>
      </c>
      <c r="E34" s="93" t="str">
        <f>IF(ISBLANK('Trust - Frontsheet'!H46),"",'Trust - Frontsheet'!H46)</f>
        <v/>
      </c>
      <c r="F34" s="93">
        <f>'Trust - Frontsheet'!I46</f>
        <v>0</v>
      </c>
      <c r="G34" s="93">
        <f>'Trust - Frontsheet'!J46</f>
        <v>0</v>
      </c>
      <c r="H34" s="93">
        <f>'Trust - Frontsheet'!K46</f>
        <v>0</v>
      </c>
      <c r="I34" s="93">
        <f>'Trust - Frontsheet'!L46</f>
        <v>0</v>
      </c>
      <c r="J34" s="93">
        <f>'Trust - Frontsheet'!M46</f>
        <v>0</v>
      </c>
      <c r="K34" s="93">
        <f>'Trust - Frontsheet'!N46</f>
        <v>0</v>
      </c>
      <c r="L34" s="93">
        <f>'Trust - Frontsheet'!O46</f>
        <v>0</v>
      </c>
      <c r="M34" s="93">
        <f>'Trust - Frontsheet'!P46</f>
        <v>0</v>
      </c>
      <c r="N34" s="93">
        <f>IF(OR('Trust - Frontsheet'!Q46="",'Trust - Frontsheet'!Q46="-"),0,('Trust - Frontsheet'!Q46))</f>
        <v>0</v>
      </c>
      <c r="O34" s="93">
        <f>IF(OR('Trust - Frontsheet'!R46="",'Trust - Frontsheet'!R46="-"),0,('Trust - Frontsheet'!R46))</f>
        <v>0</v>
      </c>
      <c r="P34" s="93">
        <f>IF(OR('Trust - Frontsheet'!S46="",'Trust - Frontsheet'!S46="-"),0,('Trust - Frontsheet'!S46))</f>
        <v>0</v>
      </c>
      <c r="Q34" s="93">
        <f>IF(OR('Trust - Frontsheet'!T46="",'Trust - Frontsheet'!T46="-"),0,('Trust - Frontsheet'!T46))</f>
        <v>0</v>
      </c>
      <c r="R34" s="93">
        <f>'Trust - Frontsheet'!U46</f>
        <v>0</v>
      </c>
      <c r="S34" s="93">
        <f>IF(OR('Trust - Frontsheet'!V46="",'Trust - Frontsheet'!V46="-"),0,('Trust - Frontsheet'!V46))</f>
        <v>0</v>
      </c>
      <c r="T34" s="93">
        <f>IF(OR('Trust - Frontsheet'!W46="",'Trust - Frontsheet'!W46="-"),0,('Trust - Frontsheet'!W46))</f>
        <v>0</v>
      </c>
      <c r="U34" s="93">
        <f>IF(OR('Trust - Frontsheet'!X46="",'Trust - Frontsheet'!X46="-"),0,('Trust - Frontsheet'!X46))</f>
        <v>0</v>
      </c>
      <c r="V34" s="93" t="str">
        <f>IF(A34="","",(IF(ISBLANK('Trust - Frontsheet'!F9),"",'Trust - Frontsheet'!F9)))</f>
        <v/>
      </c>
    </row>
    <row r="35" spans="1:22" s="93" customFormat="1" x14ac:dyDescent="0.2">
      <c r="A35" s="93" t="str">
        <f>IF('Trust - Frontsheet'!D47=0,"",IF('Trust - Frontsheet'!D47="","",'Trust - Frontsheet'!D47))</f>
        <v/>
      </c>
      <c r="B35" s="93" t="str">
        <f>IF(ISBLANK('Trust - Frontsheet'!E47),"",'Trust - Frontsheet'!E47)</f>
        <v/>
      </c>
      <c r="C35" s="93" t="str">
        <f>IF(ISBLANK('Trust - Frontsheet'!F47),"","'" &amp; 'Trust - Frontsheet'!F47 &amp; "'")</f>
        <v/>
      </c>
      <c r="D35" s="93" t="str">
        <f>IF(ISBLANK('Trust - Frontsheet'!G47),"",'Trust - Frontsheet'!G47)</f>
        <v/>
      </c>
      <c r="E35" s="93" t="str">
        <f>IF(ISBLANK('Trust - Frontsheet'!H47),"",'Trust - Frontsheet'!H47)</f>
        <v/>
      </c>
      <c r="F35" s="93">
        <f>'Trust - Frontsheet'!I47</f>
        <v>0</v>
      </c>
      <c r="G35" s="93">
        <f>'Trust - Frontsheet'!J47</f>
        <v>0</v>
      </c>
      <c r="H35" s="93">
        <f>'Trust - Frontsheet'!K47</f>
        <v>0</v>
      </c>
      <c r="I35" s="93">
        <f>'Trust - Frontsheet'!L47</f>
        <v>0</v>
      </c>
      <c r="J35" s="93">
        <f>'Trust - Frontsheet'!M47</f>
        <v>0</v>
      </c>
      <c r="K35" s="93">
        <f>'Trust - Frontsheet'!N47</f>
        <v>0</v>
      </c>
      <c r="L35" s="93">
        <f>'Trust - Frontsheet'!O47</f>
        <v>0</v>
      </c>
      <c r="M35" s="93">
        <f>'Trust - Frontsheet'!P47</f>
        <v>0</v>
      </c>
      <c r="N35" s="93">
        <f>IF(OR('Trust - Frontsheet'!Q47="",'Trust - Frontsheet'!Q47="-"),0,('Trust - Frontsheet'!Q47))</f>
        <v>0</v>
      </c>
      <c r="O35" s="93">
        <f>IF(OR('Trust - Frontsheet'!R47="",'Trust - Frontsheet'!R47="-"),0,('Trust - Frontsheet'!R47))</f>
        <v>0</v>
      </c>
      <c r="P35" s="93">
        <f>IF(OR('Trust - Frontsheet'!S47="",'Trust - Frontsheet'!S47="-"),0,('Trust - Frontsheet'!S47))</f>
        <v>0</v>
      </c>
      <c r="Q35" s="93">
        <f>IF(OR('Trust - Frontsheet'!T47="",'Trust - Frontsheet'!T47="-"),0,('Trust - Frontsheet'!T47))</f>
        <v>0</v>
      </c>
      <c r="R35" s="93">
        <f>'Trust - Frontsheet'!U47</f>
        <v>0</v>
      </c>
      <c r="S35" s="93">
        <f>IF(OR('Trust - Frontsheet'!V47="",'Trust - Frontsheet'!V47="-"),0,('Trust - Frontsheet'!V47))</f>
        <v>0</v>
      </c>
      <c r="T35" s="93">
        <f>IF(OR('Trust - Frontsheet'!W47="",'Trust - Frontsheet'!W47="-"),0,('Trust - Frontsheet'!W47))</f>
        <v>0</v>
      </c>
      <c r="U35" s="93">
        <f>IF(OR('Trust - Frontsheet'!X47="",'Trust - Frontsheet'!X47="-"),0,('Trust - Frontsheet'!X47))</f>
        <v>0</v>
      </c>
      <c r="V35" s="93" t="str">
        <f>IF(A35="","",(IF(ISBLANK('Trust - Frontsheet'!F9),"",'Trust - Frontsheet'!F9)))</f>
        <v/>
      </c>
    </row>
    <row r="36" spans="1:22" s="93" customFormat="1" x14ac:dyDescent="0.2">
      <c r="A36" s="93" t="str">
        <f>IF('Trust - Frontsheet'!D48=0,"",IF('Trust - Frontsheet'!D48="","",'Trust - Frontsheet'!D48))</f>
        <v/>
      </c>
      <c r="B36" s="93" t="str">
        <f>IF(ISBLANK('Trust - Frontsheet'!E48),"",'Trust - Frontsheet'!E48)</f>
        <v/>
      </c>
      <c r="C36" s="93" t="str">
        <f>IF(ISBLANK('Trust - Frontsheet'!F48),"","'" &amp; 'Trust - Frontsheet'!F48 &amp; "'")</f>
        <v/>
      </c>
      <c r="D36" s="93" t="str">
        <f>IF(ISBLANK('Trust - Frontsheet'!G48),"",'Trust - Frontsheet'!G48)</f>
        <v/>
      </c>
      <c r="E36" s="93" t="str">
        <f>IF(ISBLANK('Trust - Frontsheet'!H48),"",'Trust - Frontsheet'!H48)</f>
        <v/>
      </c>
      <c r="F36" s="93">
        <f>'Trust - Frontsheet'!I48</f>
        <v>0</v>
      </c>
      <c r="G36" s="93">
        <f>'Trust - Frontsheet'!J48</f>
        <v>0</v>
      </c>
      <c r="H36" s="93">
        <f>'Trust - Frontsheet'!K48</f>
        <v>0</v>
      </c>
      <c r="I36" s="93">
        <f>'Trust - Frontsheet'!L48</f>
        <v>0</v>
      </c>
      <c r="J36" s="93">
        <f>'Trust - Frontsheet'!M48</f>
        <v>0</v>
      </c>
      <c r="K36" s="93">
        <f>'Trust - Frontsheet'!N48</f>
        <v>0</v>
      </c>
      <c r="L36" s="93">
        <f>'Trust - Frontsheet'!O48</f>
        <v>0</v>
      </c>
      <c r="M36" s="93">
        <f>'Trust - Frontsheet'!P48</f>
        <v>0</v>
      </c>
      <c r="N36" s="93">
        <f>IF(OR('Trust - Frontsheet'!Q48="",'Trust - Frontsheet'!Q48="-"),0,('Trust - Frontsheet'!Q48))</f>
        <v>0</v>
      </c>
      <c r="O36" s="93">
        <f>IF(OR('Trust - Frontsheet'!R48="",'Trust - Frontsheet'!R48="-"),0,('Trust - Frontsheet'!R48))</f>
        <v>0</v>
      </c>
      <c r="P36" s="93">
        <f>IF(OR('Trust - Frontsheet'!S48="",'Trust - Frontsheet'!S48="-"),0,('Trust - Frontsheet'!S48))</f>
        <v>0</v>
      </c>
      <c r="Q36" s="93">
        <f>IF(OR('Trust - Frontsheet'!T48="",'Trust - Frontsheet'!T48="-"),0,('Trust - Frontsheet'!T48))</f>
        <v>0</v>
      </c>
      <c r="R36" s="93">
        <f>'Trust - Frontsheet'!U48</f>
        <v>0</v>
      </c>
      <c r="S36" s="93">
        <f>IF(OR('Trust - Frontsheet'!V48="",'Trust - Frontsheet'!V48="-"),0,('Trust - Frontsheet'!V48))</f>
        <v>0</v>
      </c>
      <c r="T36" s="93">
        <f>IF(OR('Trust - Frontsheet'!W48="",'Trust - Frontsheet'!W48="-"),0,('Trust - Frontsheet'!W48))</f>
        <v>0</v>
      </c>
      <c r="U36" s="93">
        <f>IF(OR('Trust - Frontsheet'!X48="",'Trust - Frontsheet'!X48="-"),0,('Trust - Frontsheet'!X48))</f>
        <v>0</v>
      </c>
      <c r="V36" s="93" t="str">
        <f>IF(A36="","",(IF(ISBLANK('Trust - Frontsheet'!F9),"",'Trust - Frontsheet'!F9)))</f>
        <v/>
      </c>
    </row>
    <row r="37" spans="1:22" s="93" customFormat="1" x14ac:dyDescent="0.2">
      <c r="A37" s="93" t="str">
        <f>IF('Trust - Frontsheet'!D49=0,"",IF('Trust - Frontsheet'!D49="","",'Trust - Frontsheet'!D49))</f>
        <v/>
      </c>
      <c r="B37" s="93" t="str">
        <f>IF(ISBLANK('Trust - Frontsheet'!E49),"",'Trust - Frontsheet'!E49)</f>
        <v/>
      </c>
      <c r="C37" s="93" t="str">
        <f>IF(ISBLANK('Trust - Frontsheet'!F49),"","'" &amp; 'Trust - Frontsheet'!F49 &amp; "'")</f>
        <v/>
      </c>
      <c r="D37" s="93" t="str">
        <f>IF(ISBLANK('Trust - Frontsheet'!G49),"",'Trust - Frontsheet'!G49)</f>
        <v/>
      </c>
      <c r="E37" s="93" t="str">
        <f>IF(ISBLANK('Trust - Frontsheet'!H49),"",'Trust - Frontsheet'!H49)</f>
        <v/>
      </c>
      <c r="F37" s="93">
        <f>'Trust - Frontsheet'!I49</f>
        <v>0</v>
      </c>
      <c r="G37" s="93">
        <f>'Trust - Frontsheet'!J49</f>
        <v>0</v>
      </c>
      <c r="H37" s="93">
        <f>'Trust - Frontsheet'!K49</f>
        <v>0</v>
      </c>
      <c r="I37" s="93">
        <f>'Trust - Frontsheet'!L49</f>
        <v>0</v>
      </c>
      <c r="J37" s="93">
        <f>'Trust - Frontsheet'!M49</f>
        <v>0</v>
      </c>
      <c r="K37" s="93">
        <f>'Trust - Frontsheet'!N49</f>
        <v>0</v>
      </c>
      <c r="L37" s="93">
        <f>'Trust - Frontsheet'!O49</f>
        <v>0</v>
      </c>
      <c r="M37" s="93">
        <f>'Trust - Frontsheet'!P49</f>
        <v>0</v>
      </c>
      <c r="N37" s="93">
        <f>IF(OR('Trust - Frontsheet'!Q49="",'Trust - Frontsheet'!Q49="-"),0,('Trust - Frontsheet'!Q49))</f>
        <v>0</v>
      </c>
      <c r="O37" s="93">
        <f>IF(OR('Trust - Frontsheet'!R49="",'Trust - Frontsheet'!R49="-"),0,('Trust - Frontsheet'!R49))</f>
        <v>0</v>
      </c>
      <c r="P37" s="93">
        <f>IF(OR('Trust - Frontsheet'!S49="",'Trust - Frontsheet'!S49="-"),0,('Trust - Frontsheet'!S49))</f>
        <v>0</v>
      </c>
      <c r="Q37" s="93">
        <f>IF(OR('Trust - Frontsheet'!T49="",'Trust - Frontsheet'!T49="-"),0,('Trust - Frontsheet'!T49))</f>
        <v>0</v>
      </c>
      <c r="R37" s="93">
        <f>'Trust - Frontsheet'!U49</f>
        <v>0</v>
      </c>
      <c r="S37" s="93">
        <f>IF(OR('Trust - Frontsheet'!V49="",'Trust - Frontsheet'!V49="-"),0,('Trust - Frontsheet'!V49))</f>
        <v>0</v>
      </c>
      <c r="T37" s="93">
        <f>IF(OR('Trust - Frontsheet'!W49="",'Trust - Frontsheet'!W49="-"),0,('Trust - Frontsheet'!W49))</f>
        <v>0</v>
      </c>
      <c r="U37" s="93">
        <f>IF(OR('Trust - Frontsheet'!X49="",'Trust - Frontsheet'!X49="-"),0,('Trust - Frontsheet'!X49))</f>
        <v>0</v>
      </c>
      <c r="V37" s="93" t="str">
        <f>IF(A37="","",(IF(ISBLANK('Trust - Frontsheet'!F9),"",'Trust - Frontsheet'!F9)))</f>
        <v/>
      </c>
    </row>
    <row r="38" spans="1:22" s="93" customFormat="1" x14ac:dyDescent="0.2">
      <c r="A38" s="93" t="str">
        <f>IF('Trust - Frontsheet'!D50=0,"",IF('Trust - Frontsheet'!D50="","",'Trust - Frontsheet'!D50))</f>
        <v/>
      </c>
      <c r="B38" s="93" t="str">
        <f>IF(ISBLANK('Trust - Frontsheet'!E50),"",'Trust - Frontsheet'!E50)</f>
        <v/>
      </c>
      <c r="C38" s="93" t="str">
        <f>IF(ISBLANK('Trust - Frontsheet'!F50),"","'" &amp; 'Trust - Frontsheet'!F50 &amp; "'")</f>
        <v/>
      </c>
      <c r="D38" s="93" t="str">
        <f>IF(ISBLANK('Trust - Frontsheet'!G50),"",'Trust - Frontsheet'!G50)</f>
        <v/>
      </c>
      <c r="E38" s="93" t="str">
        <f>IF(ISBLANK('Trust - Frontsheet'!H50),"",'Trust - Frontsheet'!H50)</f>
        <v/>
      </c>
      <c r="F38" s="93">
        <f>'Trust - Frontsheet'!I50</f>
        <v>0</v>
      </c>
      <c r="G38" s="93">
        <f>'Trust - Frontsheet'!J50</f>
        <v>0</v>
      </c>
      <c r="H38" s="93">
        <f>'Trust - Frontsheet'!K50</f>
        <v>0</v>
      </c>
      <c r="I38" s="93">
        <f>'Trust - Frontsheet'!L50</f>
        <v>0</v>
      </c>
      <c r="J38" s="93">
        <f>'Trust - Frontsheet'!M50</f>
        <v>0</v>
      </c>
      <c r="K38" s="93">
        <f>'Trust - Frontsheet'!N50</f>
        <v>0</v>
      </c>
      <c r="L38" s="93">
        <f>'Trust - Frontsheet'!O50</f>
        <v>0</v>
      </c>
      <c r="M38" s="93">
        <f>'Trust - Frontsheet'!P50</f>
        <v>0</v>
      </c>
      <c r="N38" s="93">
        <f>IF(OR('Trust - Frontsheet'!Q50="",'Trust - Frontsheet'!Q50="-"),0,('Trust - Frontsheet'!Q50))</f>
        <v>0</v>
      </c>
      <c r="O38" s="93">
        <f>IF(OR('Trust - Frontsheet'!R50="",'Trust - Frontsheet'!R50="-"),0,('Trust - Frontsheet'!R50))</f>
        <v>0</v>
      </c>
      <c r="P38" s="93">
        <f>IF(OR('Trust - Frontsheet'!S50="",'Trust - Frontsheet'!S50="-"),0,('Trust - Frontsheet'!S50))</f>
        <v>0</v>
      </c>
      <c r="Q38" s="93">
        <f>IF(OR('Trust - Frontsheet'!T50="",'Trust - Frontsheet'!T50="-"),0,('Trust - Frontsheet'!T50))</f>
        <v>0</v>
      </c>
      <c r="R38" s="93">
        <f>'Trust - Frontsheet'!U50</f>
        <v>0</v>
      </c>
      <c r="S38" s="93">
        <f>IF(OR('Trust - Frontsheet'!V50="",'Trust - Frontsheet'!V50="-"),0,('Trust - Frontsheet'!V50))</f>
        <v>0</v>
      </c>
      <c r="T38" s="93">
        <f>IF(OR('Trust - Frontsheet'!W50="",'Trust - Frontsheet'!W50="-"),0,('Trust - Frontsheet'!W50))</f>
        <v>0</v>
      </c>
      <c r="U38" s="93">
        <f>IF(OR('Trust - Frontsheet'!X50="",'Trust - Frontsheet'!X50="-"),0,('Trust - Frontsheet'!X50))</f>
        <v>0</v>
      </c>
      <c r="V38" s="93" t="str">
        <f>IF(A38="","",(IF(ISBLANK('Trust - Frontsheet'!F9),"",'Trust - Frontsheet'!F9)))</f>
        <v/>
      </c>
    </row>
    <row r="39" spans="1:22" s="93" customFormat="1" x14ac:dyDescent="0.2">
      <c r="A39" s="93" t="str">
        <f>IF('Trust - Frontsheet'!D51=0,"",IF('Trust - Frontsheet'!D51="","",'Trust - Frontsheet'!D51))</f>
        <v/>
      </c>
      <c r="B39" s="93" t="str">
        <f>IF(ISBLANK('Trust - Frontsheet'!E51),"",'Trust - Frontsheet'!E51)</f>
        <v/>
      </c>
      <c r="C39" s="93" t="str">
        <f>IF(ISBLANK('Trust - Frontsheet'!F51),"","'" &amp; 'Trust - Frontsheet'!F51 &amp; "'")</f>
        <v/>
      </c>
      <c r="D39" s="93" t="str">
        <f>IF(ISBLANK('Trust - Frontsheet'!G51),"",'Trust - Frontsheet'!G51)</f>
        <v/>
      </c>
      <c r="E39" s="93" t="str">
        <f>IF(ISBLANK('Trust - Frontsheet'!H51),"",'Trust - Frontsheet'!H51)</f>
        <v/>
      </c>
      <c r="F39" s="93">
        <f>'Trust - Frontsheet'!I51</f>
        <v>0</v>
      </c>
      <c r="G39" s="93">
        <f>'Trust - Frontsheet'!J51</f>
        <v>0</v>
      </c>
      <c r="H39" s="93">
        <f>'Trust - Frontsheet'!K51</f>
        <v>0</v>
      </c>
      <c r="I39" s="93">
        <f>'Trust - Frontsheet'!L51</f>
        <v>0</v>
      </c>
      <c r="J39" s="93">
        <f>'Trust - Frontsheet'!M51</f>
        <v>0</v>
      </c>
      <c r="K39" s="93">
        <f>'Trust - Frontsheet'!N51</f>
        <v>0</v>
      </c>
      <c r="L39" s="93">
        <f>'Trust - Frontsheet'!O51</f>
        <v>0</v>
      </c>
      <c r="M39" s="93">
        <f>'Trust - Frontsheet'!P51</f>
        <v>0</v>
      </c>
      <c r="N39" s="93">
        <f>IF(OR('Trust - Frontsheet'!Q51="",'Trust - Frontsheet'!Q51="-"),0,('Trust - Frontsheet'!Q51))</f>
        <v>0</v>
      </c>
      <c r="O39" s="93">
        <f>IF(OR('Trust - Frontsheet'!R51="",'Trust - Frontsheet'!R51="-"),0,('Trust - Frontsheet'!R51))</f>
        <v>0</v>
      </c>
      <c r="P39" s="93">
        <f>IF(OR('Trust - Frontsheet'!S51="",'Trust - Frontsheet'!S51="-"),0,('Trust - Frontsheet'!S51))</f>
        <v>0</v>
      </c>
      <c r="Q39" s="93">
        <f>IF(OR('Trust - Frontsheet'!T51="",'Trust - Frontsheet'!T51="-"),0,('Trust - Frontsheet'!T51))</f>
        <v>0</v>
      </c>
      <c r="R39" s="93">
        <f>'Trust - Frontsheet'!U51</f>
        <v>0</v>
      </c>
      <c r="S39" s="93">
        <f>IF(OR('Trust - Frontsheet'!V51="",'Trust - Frontsheet'!V51="-"),0,('Trust - Frontsheet'!V51))</f>
        <v>0</v>
      </c>
      <c r="T39" s="93">
        <f>IF(OR('Trust - Frontsheet'!W51="",'Trust - Frontsheet'!W51="-"),0,('Trust - Frontsheet'!W51))</f>
        <v>0</v>
      </c>
      <c r="U39" s="93">
        <f>IF(OR('Trust - Frontsheet'!X51="",'Trust - Frontsheet'!X51="-"),0,('Trust - Frontsheet'!X51))</f>
        <v>0</v>
      </c>
      <c r="V39" s="93" t="str">
        <f>IF(A39="","",(IF(ISBLANK('Trust - Frontsheet'!F9),"",'Trust - Frontsheet'!F9)))</f>
        <v/>
      </c>
    </row>
    <row r="40" spans="1:22" s="93" customFormat="1" x14ac:dyDescent="0.2">
      <c r="A40" s="93" t="str">
        <f>IF('Trust - Frontsheet'!D52=0,"",IF('Trust - Frontsheet'!D52="","",'Trust - Frontsheet'!D52))</f>
        <v/>
      </c>
      <c r="B40" s="93" t="str">
        <f>IF(ISBLANK('Trust - Frontsheet'!E52),"",'Trust - Frontsheet'!E52)</f>
        <v/>
      </c>
      <c r="C40" s="93" t="str">
        <f>IF(ISBLANK('Trust - Frontsheet'!F52),"","'" &amp; 'Trust - Frontsheet'!F52 &amp; "'")</f>
        <v/>
      </c>
      <c r="D40" s="93" t="str">
        <f>IF(ISBLANK('Trust - Frontsheet'!G52),"",'Trust - Frontsheet'!G52)</f>
        <v/>
      </c>
      <c r="E40" s="93" t="str">
        <f>IF(ISBLANK('Trust - Frontsheet'!H52),"",'Trust - Frontsheet'!H52)</f>
        <v/>
      </c>
      <c r="F40" s="93">
        <f>'Trust - Frontsheet'!I52</f>
        <v>0</v>
      </c>
      <c r="G40" s="93">
        <f>'Trust - Frontsheet'!J52</f>
        <v>0</v>
      </c>
      <c r="H40" s="93">
        <f>'Trust - Frontsheet'!K52</f>
        <v>0</v>
      </c>
      <c r="I40" s="93">
        <f>'Trust - Frontsheet'!L52</f>
        <v>0</v>
      </c>
      <c r="J40" s="93">
        <f>'Trust - Frontsheet'!M52</f>
        <v>0</v>
      </c>
      <c r="K40" s="93">
        <f>'Trust - Frontsheet'!N52</f>
        <v>0</v>
      </c>
      <c r="L40" s="93">
        <f>'Trust - Frontsheet'!O52</f>
        <v>0</v>
      </c>
      <c r="M40" s="93">
        <f>'Trust - Frontsheet'!P52</f>
        <v>0</v>
      </c>
      <c r="N40" s="93">
        <f>IF(OR('Trust - Frontsheet'!Q52="",'Trust - Frontsheet'!Q52="-"),0,('Trust - Frontsheet'!Q52))</f>
        <v>0</v>
      </c>
      <c r="O40" s="93">
        <f>IF(OR('Trust - Frontsheet'!R52="",'Trust - Frontsheet'!R52="-"),0,('Trust - Frontsheet'!R52))</f>
        <v>0</v>
      </c>
      <c r="P40" s="93">
        <f>IF(OR('Trust - Frontsheet'!S52="",'Trust - Frontsheet'!S52="-"),0,('Trust - Frontsheet'!S52))</f>
        <v>0</v>
      </c>
      <c r="Q40" s="93">
        <f>IF(OR('Trust - Frontsheet'!T52="",'Trust - Frontsheet'!T52="-"),0,('Trust - Frontsheet'!T52))</f>
        <v>0</v>
      </c>
      <c r="R40" s="93">
        <f>'Trust - Frontsheet'!U52</f>
        <v>0</v>
      </c>
      <c r="S40" s="93">
        <f>IF(OR('Trust - Frontsheet'!V52="",'Trust - Frontsheet'!V52="-"),0,('Trust - Frontsheet'!V52))</f>
        <v>0</v>
      </c>
      <c r="T40" s="93">
        <f>IF(OR('Trust - Frontsheet'!W52="",'Trust - Frontsheet'!W52="-"),0,('Trust - Frontsheet'!W52))</f>
        <v>0</v>
      </c>
      <c r="U40" s="93">
        <f>IF(OR('Trust - Frontsheet'!X52="",'Trust - Frontsheet'!X52="-"),0,('Trust - Frontsheet'!X52))</f>
        <v>0</v>
      </c>
      <c r="V40" s="93" t="str">
        <f>IF(A40="","",(IF(ISBLANK('Trust - Frontsheet'!F9),"",'Trust - Frontsheet'!F9)))</f>
        <v/>
      </c>
    </row>
    <row r="41" spans="1:22" s="93" customFormat="1" x14ac:dyDescent="0.2">
      <c r="A41" s="93" t="str">
        <f>IF('Trust - Frontsheet'!D53=0,"",IF('Trust - Frontsheet'!D53="","",'Trust - Frontsheet'!D53))</f>
        <v/>
      </c>
      <c r="B41" s="93" t="str">
        <f>IF(ISBLANK('Trust - Frontsheet'!E53),"",'Trust - Frontsheet'!E53)</f>
        <v/>
      </c>
      <c r="C41" s="93" t="str">
        <f>IF(ISBLANK('Trust - Frontsheet'!F53),"","'" &amp; 'Trust - Frontsheet'!F53 &amp; "'")</f>
        <v/>
      </c>
      <c r="D41" s="93" t="str">
        <f>IF(ISBLANK('Trust - Frontsheet'!G53),"",'Trust - Frontsheet'!G53)</f>
        <v/>
      </c>
      <c r="E41" s="93" t="str">
        <f>IF(ISBLANK('Trust - Frontsheet'!H53),"",'Trust - Frontsheet'!H53)</f>
        <v/>
      </c>
      <c r="F41" s="93">
        <f>'Trust - Frontsheet'!I53</f>
        <v>0</v>
      </c>
      <c r="G41" s="93">
        <f>'Trust - Frontsheet'!J53</f>
        <v>0</v>
      </c>
      <c r="H41" s="93">
        <f>'Trust - Frontsheet'!K53</f>
        <v>0</v>
      </c>
      <c r="I41" s="93">
        <f>'Trust - Frontsheet'!L53</f>
        <v>0</v>
      </c>
      <c r="J41" s="93">
        <f>'Trust - Frontsheet'!M53</f>
        <v>0</v>
      </c>
      <c r="K41" s="93">
        <f>'Trust - Frontsheet'!N53</f>
        <v>0</v>
      </c>
      <c r="L41" s="93">
        <f>'Trust - Frontsheet'!O53</f>
        <v>0</v>
      </c>
      <c r="M41" s="93">
        <f>'Trust - Frontsheet'!P53</f>
        <v>0</v>
      </c>
      <c r="N41" s="93">
        <f>IF(OR('Trust - Frontsheet'!Q53="",'Trust - Frontsheet'!Q53="-"),0,('Trust - Frontsheet'!Q53))</f>
        <v>0</v>
      </c>
      <c r="O41" s="93">
        <f>IF(OR('Trust - Frontsheet'!R53="",'Trust - Frontsheet'!R53="-"),0,('Trust - Frontsheet'!R53))</f>
        <v>0</v>
      </c>
      <c r="P41" s="93">
        <f>IF(OR('Trust - Frontsheet'!S53="",'Trust - Frontsheet'!S53="-"),0,('Trust - Frontsheet'!S53))</f>
        <v>0</v>
      </c>
      <c r="Q41" s="93">
        <f>IF(OR('Trust - Frontsheet'!T53="",'Trust - Frontsheet'!T53="-"),0,('Trust - Frontsheet'!T53))</f>
        <v>0</v>
      </c>
      <c r="R41" s="93">
        <f>'Trust - Frontsheet'!U53</f>
        <v>0</v>
      </c>
      <c r="S41" s="93">
        <f>IF(OR('Trust - Frontsheet'!V53="",'Trust - Frontsheet'!V53="-"),0,('Trust - Frontsheet'!V53))</f>
        <v>0</v>
      </c>
      <c r="T41" s="93">
        <f>IF(OR('Trust - Frontsheet'!W53="",'Trust - Frontsheet'!W53="-"),0,('Trust - Frontsheet'!W53))</f>
        <v>0</v>
      </c>
      <c r="U41" s="93">
        <f>IF(OR('Trust - Frontsheet'!X53="",'Trust - Frontsheet'!X53="-"),0,('Trust - Frontsheet'!X53))</f>
        <v>0</v>
      </c>
      <c r="V41" s="93" t="str">
        <f>IF(A41="","",(IF(ISBLANK('Trust - Frontsheet'!F9),"",'Trust - Frontsheet'!F9)))</f>
        <v/>
      </c>
    </row>
    <row r="42" spans="1:22" s="93" customFormat="1" x14ac:dyDescent="0.2">
      <c r="A42" s="93" t="str">
        <f>IF('Trust - Frontsheet'!D54=0,"",IF('Trust - Frontsheet'!D54="","",'Trust - Frontsheet'!D54))</f>
        <v/>
      </c>
      <c r="B42" s="93" t="str">
        <f>IF(ISBLANK('Trust - Frontsheet'!E54),"",'Trust - Frontsheet'!E54)</f>
        <v/>
      </c>
      <c r="C42" s="93" t="str">
        <f>IF(ISBLANK('Trust - Frontsheet'!F54),"","'" &amp; 'Trust - Frontsheet'!F54 &amp; "'")</f>
        <v/>
      </c>
      <c r="D42" s="93" t="str">
        <f>IF(ISBLANK('Trust - Frontsheet'!G54),"",'Trust - Frontsheet'!G54)</f>
        <v/>
      </c>
      <c r="E42" s="93" t="str">
        <f>IF(ISBLANK('Trust - Frontsheet'!H54),"",'Trust - Frontsheet'!H54)</f>
        <v/>
      </c>
      <c r="F42" s="93">
        <f>'Trust - Frontsheet'!I54</f>
        <v>0</v>
      </c>
      <c r="G42" s="93">
        <f>'Trust - Frontsheet'!J54</f>
        <v>0</v>
      </c>
      <c r="H42" s="93">
        <f>'Trust - Frontsheet'!K54</f>
        <v>0</v>
      </c>
      <c r="I42" s="93">
        <f>'Trust - Frontsheet'!L54</f>
        <v>0</v>
      </c>
      <c r="J42" s="93">
        <f>'Trust - Frontsheet'!M54</f>
        <v>0</v>
      </c>
      <c r="K42" s="93">
        <f>'Trust - Frontsheet'!N54</f>
        <v>0</v>
      </c>
      <c r="L42" s="93">
        <f>'Trust - Frontsheet'!O54</f>
        <v>0</v>
      </c>
      <c r="M42" s="93">
        <f>'Trust - Frontsheet'!P54</f>
        <v>0</v>
      </c>
      <c r="N42" s="93">
        <f>IF(OR('Trust - Frontsheet'!Q54="",'Trust - Frontsheet'!Q54="-"),0,('Trust - Frontsheet'!Q54))</f>
        <v>0</v>
      </c>
      <c r="O42" s="93">
        <f>IF(OR('Trust - Frontsheet'!R54="",'Trust - Frontsheet'!R54="-"),0,('Trust - Frontsheet'!R54))</f>
        <v>0</v>
      </c>
      <c r="P42" s="93">
        <f>IF(OR('Trust - Frontsheet'!S54="",'Trust - Frontsheet'!S54="-"),0,('Trust - Frontsheet'!S54))</f>
        <v>0</v>
      </c>
      <c r="Q42" s="93">
        <f>IF(OR('Trust - Frontsheet'!T54="",'Trust - Frontsheet'!T54="-"),0,('Trust - Frontsheet'!T54))</f>
        <v>0</v>
      </c>
      <c r="R42" s="93">
        <f>'Trust - Frontsheet'!U54</f>
        <v>0</v>
      </c>
      <c r="S42" s="93">
        <f>IF(OR('Trust - Frontsheet'!V54="",'Trust - Frontsheet'!V54="-"),0,('Trust - Frontsheet'!V54))</f>
        <v>0</v>
      </c>
      <c r="T42" s="93">
        <f>IF(OR('Trust - Frontsheet'!W54="",'Trust - Frontsheet'!W54="-"),0,('Trust - Frontsheet'!W54))</f>
        <v>0</v>
      </c>
      <c r="U42" s="93">
        <f>IF(OR('Trust - Frontsheet'!X54="",'Trust - Frontsheet'!X54="-"),0,('Trust - Frontsheet'!X54))</f>
        <v>0</v>
      </c>
      <c r="V42" s="93" t="str">
        <f>IF(A42="","",(IF(ISBLANK('Trust - Frontsheet'!F9),"",'Trust - Frontsheet'!F9)))</f>
        <v/>
      </c>
    </row>
    <row r="43" spans="1:22" s="93" customFormat="1" x14ac:dyDescent="0.2">
      <c r="A43" s="93" t="str">
        <f>IF('Trust - Frontsheet'!D55=0,"",IF('Trust - Frontsheet'!D55="","",'Trust - Frontsheet'!D55))</f>
        <v/>
      </c>
      <c r="B43" s="93" t="str">
        <f>IF(ISBLANK('Trust - Frontsheet'!E55),"",'Trust - Frontsheet'!E55)</f>
        <v/>
      </c>
      <c r="C43" s="93" t="str">
        <f>IF(ISBLANK('Trust - Frontsheet'!F55),"","'" &amp; 'Trust - Frontsheet'!F55 &amp; "'")</f>
        <v/>
      </c>
      <c r="D43" s="93" t="str">
        <f>IF(ISBLANK('Trust - Frontsheet'!G55),"",'Trust - Frontsheet'!G55)</f>
        <v/>
      </c>
      <c r="E43" s="93" t="str">
        <f>IF(ISBLANK('Trust - Frontsheet'!H55),"",'Trust - Frontsheet'!H55)</f>
        <v/>
      </c>
      <c r="F43" s="93">
        <f>'Trust - Frontsheet'!I55</f>
        <v>0</v>
      </c>
      <c r="G43" s="93">
        <f>'Trust - Frontsheet'!J55</f>
        <v>0</v>
      </c>
      <c r="H43" s="93">
        <f>'Trust - Frontsheet'!K55</f>
        <v>0</v>
      </c>
      <c r="I43" s="93">
        <f>'Trust - Frontsheet'!L55</f>
        <v>0</v>
      </c>
      <c r="J43" s="93">
        <f>'Trust - Frontsheet'!M55</f>
        <v>0</v>
      </c>
      <c r="K43" s="93">
        <f>'Trust - Frontsheet'!N55</f>
        <v>0</v>
      </c>
      <c r="L43" s="93">
        <f>'Trust - Frontsheet'!O55</f>
        <v>0</v>
      </c>
      <c r="M43" s="93">
        <f>'Trust - Frontsheet'!P55</f>
        <v>0</v>
      </c>
      <c r="N43" s="93">
        <f>IF(OR('Trust - Frontsheet'!Q55="",'Trust - Frontsheet'!Q55="-"),0,('Trust - Frontsheet'!Q55))</f>
        <v>0</v>
      </c>
      <c r="O43" s="93">
        <f>IF(OR('Trust - Frontsheet'!R55="",'Trust - Frontsheet'!R55="-"),0,('Trust - Frontsheet'!R55))</f>
        <v>0</v>
      </c>
      <c r="P43" s="93">
        <f>IF(OR('Trust - Frontsheet'!S55="",'Trust - Frontsheet'!S55="-"),0,('Trust - Frontsheet'!S55))</f>
        <v>0</v>
      </c>
      <c r="Q43" s="93">
        <f>IF(OR('Trust - Frontsheet'!T55="",'Trust - Frontsheet'!T55="-"),0,('Trust - Frontsheet'!T55))</f>
        <v>0</v>
      </c>
      <c r="R43" s="93">
        <f>'Trust - Frontsheet'!U55</f>
        <v>0</v>
      </c>
      <c r="S43" s="93">
        <f>IF(OR('Trust - Frontsheet'!V55="",'Trust - Frontsheet'!V55="-"),0,('Trust - Frontsheet'!V55))</f>
        <v>0</v>
      </c>
      <c r="T43" s="93">
        <f>IF(OR('Trust - Frontsheet'!W55="",'Trust - Frontsheet'!W55="-"),0,('Trust - Frontsheet'!W55))</f>
        <v>0</v>
      </c>
      <c r="U43" s="93">
        <f>IF(OR('Trust - Frontsheet'!X55="",'Trust - Frontsheet'!X55="-"),0,('Trust - Frontsheet'!X55))</f>
        <v>0</v>
      </c>
      <c r="V43" s="93" t="str">
        <f>IF(A43="","",(IF(ISBLANK('Trust - Frontsheet'!F9),"",'Trust - Frontsheet'!F9)))</f>
        <v/>
      </c>
    </row>
    <row r="44" spans="1:22" s="93" customFormat="1" x14ac:dyDescent="0.2">
      <c r="A44" s="93" t="str">
        <f>IF('Trust - Frontsheet'!D56=0,"",IF('Trust - Frontsheet'!D56="","",'Trust - Frontsheet'!D56))</f>
        <v/>
      </c>
      <c r="B44" s="93" t="str">
        <f>IF(ISBLANK('Trust - Frontsheet'!E56),"",'Trust - Frontsheet'!E56)</f>
        <v/>
      </c>
      <c r="C44" s="93" t="str">
        <f>IF(ISBLANK('Trust - Frontsheet'!F56),"","'" &amp; 'Trust - Frontsheet'!F56 &amp; "'")</f>
        <v/>
      </c>
      <c r="D44" s="93" t="str">
        <f>IF(ISBLANK('Trust - Frontsheet'!G56),"",'Trust - Frontsheet'!G56)</f>
        <v/>
      </c>
      <c r="E44" s="93" t="str">
        <f>IF(ISBLANK('Trust - Frontsheet'!H56),"",'Trust - Frontsheet'!H56)</f>
        <v/>
      </c>
      <c r="F44" s="93">
        <f>'Trust - Frontsheet'!I56</f>
        <v>0</v>
      </c>
      <c r="G44" s="93">
        <f>'Trust - Frontsheet'!J56</f>
        <v>0</v>
      </c>
      <c r="H44" s="93">
        <f>'Trust - Frontsheet'!K56</f>
        <v>0</v>
      </c>
      <c r="I44" s="93">
        <f>'Trust - Frontsheet'!L56</f>
        <v>0</v>
      </c>
      <c r="J44" s="93">
        <f>'Trust - Frontsheet'!M56</f>
        <v>0</v>
      </c>
      <c r="K44" s="93">
        <f>'Trust - Frontsheet'!N56</f>
        <v>0</v>
      </c>
      <c r="L44" s="93">
        <f>'Trust - Frontsheet'!O56</f>
        <v>0</v>
      </c>
      <c r="M44" s="93">
        <f>'Trust - Frontsheet'!P56</f>
        <v>0</v>
      </c>
      <c r="N44" s="93">
        <f>IF(OR('Trust - Frontsheet'!Q56="",'Trust - Frontsheet'!Q56="-"),0,('Trust - Frontsheet'!Q56))</f>
        <v>0</v>
      </c>
      <c r="O44" s="93">
        <f>IF(OR('Trust - Frontsheet'!R56="",'Trust - Frontsheet'!R56="-"),0,('Trust - Frontsheet'!R56))</f>
        <v>0</v>
      </c>
      <c r="P44" s="93">
        <f>IF(OR('Trust - Frontsheet'!S56="",'Trust - Frontsheet'!S56="-"),0,('Trust - Frontsheet'!S56))</f>
        <v>0</v>
      </c>
      <c r="Q44" s="93">
        <f>IF(OR('Trust - Frontsheet'!T56="",'Trust - Frontsheet'!T56="-"),0,('Trust - Frontsheet'!T56))</f>
        <v>0</v>
      </c>
      <c r="R44" s="93">
        <f>'Trust - Frontsheet'!U56</f>
        <v>0</v>
      </c>
      <c r="S44" s="93">
        <f>IF(OR('Trust - Frontsheet'!V56="",'Trust - Frontsheet'!V56="-"),0,('Trust - Frontsheet'!V56))</f>
        <v>0</v>
      </c>
      <c r="T44" s="93">
        <f>IF(OR('Trust - Frontsheet'!W56="",'Trust - Frontsheet'!W56="-"),0,('Trust - Frontsheet'!W56))</f>
        <v>0</v>
      </c>
      <c r="U44" s="93">
        <f>IF(OR('Trust - Frontsheet'!X56="",'Trust - Frontsheet'!X56="-"),0,('Trust - Frontsheet'!X56))</f>
        <v>0</v>
      </c>
      <c r="V44" s="93" t="str">
        <f>IF(A44="","",(IF(ISBLANK('Trust - Frontsheet'!F9),"",'Trust - Frontsheet'!F9)))</f>
        <v/>
      </c>
    </row>
    <row r="45" spans="1:22" s="93" customFormat="1" x14ac:dyDescent="0.2">
      <c r="A45" s="93" t="str">
        <f>IF('Trust - Frontsheet'!D57=0,"",IF('Trust - Frontsheet'!D57="","",'Trust - Frontsheet'!D57))</f>
        <v/>
      </c>
      <c r="B45" s="93" t="str">
        <f>IF(ISBLANK('Trust - Frontsheet'!E57),"",'Trust - Frontsheet'!E57)</f>
        <v/>
      </c>
      <c r="C45" s="93" t="str">
        <f>IF(ISBLANK('Trust - Frontsheet'!F57),"","'" &amp; 'Trust - Frontsheet'!F57 &amp; "'")</f>
        <v/>
      </c>
      <c r="D45" s="93" t="str">
        <f>IF(ISBLANK('Trust - Frontsheet'!G57),"",'Trust - Frontsheet'!G57)</f>
        <v/>
      </c>
      <c r="E45" s="93" t="str">
        <f>IF(ISBLANK('Trust - Frontsheet'!H57),"",'Trust - Frontsheet'!H57)</f>
        <v/>
      </c>
      <c r="F45" s="93">
        <f>'Trust - Frontsheet'!I57</f>
        <v>0</v>
      </c>
      <c r="G45" s="93">
        <f>'Trust - Frontsheet'!J57</f>
        <v>0</v>
      </c>
      <c r="H45" s="93">
        <f>'Trust - Frontsheet'!K57</f>
        <v>0</v>
      </c>
      <c r="I45" s="93">
        <f>'Trust - Frontsheet'!L57</f>
        <v>0</v>
      </c>
      <c r="J45" s="93">
        <f>'Trust - Frontsheet'!M57</f>
        <v>0</v>
      </c>
      <c r="K45" s="93">
        <f>'Trust - Frontsheet'!N57</f>
        <v>0</v>
      </c>
      <c r="L45" s="93">
        <f>'Trust - Frontsheet'!O57</f>
        <v>0</v>
      </c>
      <c r="M45" s="93">
        <f>'Trust - Frontsheet'!P57</f>
        <v>0</v>
      </c>
      <c r="N45" s="93">
        <f>IF(OR('Trust - Frontsheet'!Q57="",'Trust - Frontsheet'!Q57="-"),0,('Trust - Frontsheet'!Q57))</f>
        <v>0</v>
      </c>
      <c r="O45" s="93">
        <f>IF(OR('Trust - Frontsheet'!R57="",'Trust - Frontsheet'!R57="-"),0,('Trust - Frontsheet'!R57))</f>
        <v>0</v>
      </c>
      <c r="P45" s="93">
        <f>IF(OR('Trust - Frontsheet'!S57="",'Trust - Frontsheet'!S57="-"),0,('Trust - Frontsheet'!S57))</f>
        <v>0</v>
      </c>
      <c r="Q45" s="93">
        <f>IF(OR('Trust - Frontsheet'!T57="",'Trust - Frontsheet'!T57="-"),0,('Trust - Frontsheet'!T57))</f>
        <v>0</v>
      </c>
      <c r="R45" s="93">
        <f>'Trust - Frontsheet'!U57</f>
        <v>0</v>
      </c>
      <c r="S45" s="93">
        <f>IF(OR('Trust - Frontsheet'!V57="",'Trust - Frontsheet'!V57="-"),0,('Trust - Frontsheet'!V57))</f>
        <v>0</v>
      </c>
      <c r="T45" s="93">
        <f>IF(OR('Trust - Frontsheet'!W57="",'Trust - Frontsheet'!W57="-"),0,('Trust - Frontsheet'!W57))</f>
        <v>0</v>
      </c>
      <c r="U45" s="93">
        <f>IF(OR('Trust - Frontsheet'!X57="",'Trust - Frontsheet'!X57="-"),0,('Trust - Frontsheet'!X57))</f>
        <v>0</v>
      </c>
      <c r="V45" s="93" t="str">
        <f>IF(A45="","",(IF(ISBLANK('Trust - Frontsheet'!F9),"",'Trust - Frontsheet'!F9)))</f>
        <v/>
      </c>
    </row>
    <row r="46" spans="1:22" s="93" customFormat="1" x14ac:dyDescent="0.2">
      <c r="A46" s="93" t="str">
        <f>IF('Trust - Frontsheet'!D58=0,"",IF('Trust - Frontsheet'!D58="","",'Trust - Frontsheet'!D58))</f>
        <v/>
      </c>
      <c r="B46" s="93" t="str">
        <f>IF(ISBLANK('Trust - Frontsheet'!E58),"",'Trust - Frontsheet'!E58)</f>
        <v/>
      </c>
      <c r="C46" s="93" t="str">
        <f>IF(ISBLANK('Trust - Frontsheet'!F58),"","'" &amp; 'Trust - Frontsheet'!F58 &amp; "'")</f>
        <v/>
      </c>
      <c r="D46" s="93" t="str">
        <f>IF(ISBLANK('Trust - Frontsheet'!G58),"",'Trust - Frontsheet'!G58)</f>
        <v/>
      </c>
      <c r="E46" s="93" t="str">
        <f>IF(ISBLANK('Trust - Frontsheet'!H58),"",'Trust - Frontsheet'!H58)</f>
        <v/>
      </c>
      <c r="F46" s="93">
        <f>'Trust - Frontsheet'!I58</f>
        <v>0</v>
      </c>
      <c r="G46" s="93">
        <f>'Trust - Frontsheet'!J58</f>
        <v>0</v>
      </c>
      <c r="H46" s="93">
        <f>'Trust - Frontsheet'!K58</f>
        <v>0</v>
      </c>
      <c r="I46" s="93">
        <f>'Trust - Frontsheet'!L58</f>
        <v>0</v>
      </c>
      <c r="J46" s="93">
        <f>'Trust - Frontsheet'!M58</f>
        <v>0</v>
      </c>
      <c r="K46" s="93">
        <f>'Trust - Frontsheet'!N58</f>
        <v>0</v>
      </c>
      <c r="L46" s="93">
        <f>'Trust - Frontsheet'!O58</f>
        <v>0</v>
      </c>
      <c r="M46" s="93">
        <f>'Trust - Frontsheet'!P58</f>
        <v>0</v>
      </c>
      <c r="N46" s="93">
        <f>IF(OR('Trust - Frontsheet'!Q58="",'Trust - Frontsheet'!Q58="-"),0,('Trust - Frontsheet'!Q58))</f>
        <v>0</v>
      </c>
      <c r="O46" s="93">
        <f>IF(OR('Trust - Frontsheet'!R58="",'Trust - Frontsheet'!R58="-"),0,('Trust - Frontsheet'!R58))</f>
        <v>0</v>
      </c>
      <c r="P46" s="93">
        <f>IF(OR('Trust - Frontsheet'!S58="",'Trust - Frontsheet'!S58="-"),0,('Trust - Frontsheet'!S58))</f>
        <v>0</v>
      </c>
      <c r="Q46" s="93">
        <f>IF(OR('Trust - Frontsheet'!T58="",'Trust - Frontsheet'!T58="-"),0,('Trust - Frontsheet'!T58))</f>
        <v>0</v>
      </c>
      <c r="R46" s="93">
        <f>'Trust - Frontsheet'!U58</f>
        <v>0</v>
      </c>
      <c r="S46" s="93">
        <f>IF(OR('Trust - Frontsheet'!V58="",'Trust - Frontsheet'!V58="-"),0,('Trust - Frontsheet'!V58))</f>
        <v>0</v>
      </c>
      <c r="T46" s="93">
        <f>IF(OR('Trust - Frontsheet'!W58="",'Trust - Frontsheet'!W58="-"),0,('Trust - Frontsheet'!W58))</f>
        <v>0</v>
      </c>
      <c r="U46" s="93">
        <f>IF(OR('Trust - Frontsheet'!X58="",'Trust - Frontsheet'!X58="-"),0,('Trust - Frontsheet'!X58))</f>
        <v>0</v>
      </c>
      <c r="V46" s="93" t="str">
        <f>IF(A46="","",(IF(ISBLANK('Trust - Frontsheet'!F9),"",'Trust - Frontsheet'!F9)))</f>
        <v/>
      </c>
    </row>
    <row r="47" spans="1:22" s="93" customFormat="1" x14ac:dyDescent="0.2">
      <c r="A47" s="93" t="str">
        <f>IF('Trust - Frontsheet'!D59=0,"",IF('Trust - Frontsheet'!D59="","",'Trust - Frontsheet'!D59))</f>
        <v/>
      </c>
      <c r="B47" s="93" t="str">
        <f>IF(ISBLANK('Trust - Frontsheet'!E59),"",'Trust - Frontsheet'!E59)</f>
        <v/>
      </c>
      <c r="C47" s="93" t="str">
        <f>IF(ISBLANK('Trust - Frontsheet'!F59),"","'" &amp; 'Trust - Frontsheet'!F59 &amp; "'")</f>
        <v/>
      </c>
      <c r="D47" s="93" t="str">
        <f>IF(ISBLANK('Trust - Frontsheet'!G59),"",'Trust - Frontsheet'!G59)</f>
        <v/>
      </c>
      <c r="E47" s="93" t="str">
        <f>IF(ISBLANK('Trust - Frontsheet'!H59),"",'Trust - Frontsheet'!H59)</f>
        <v/>
      </c>
      <c r="F47" s="93">
        <f>'Trust - Frontsheet'!I59</f>
        <v>0</v>
      </c>
      <c r="G47" s="93">
        <f>'Trust - Frontsheet'!J59</f>
        <v>0</v>
      </c>
      <c r="H47" s="93">
        <f>'Trust - Frontsheet'!K59</f>
        <v>0</v>
      </c>
      <c r="I47" s="93">
        <f>'Trust - Frontsheet'!L59</f>
        <v>0</v>
      </c>
      <c r="J47" s="93">
        <f>'Trust - Frontsheet'!M59</f>
        <v>0</v>
      </c>
      <c r="K47" s="93">
        <f>'Trust - Frontsheet'!N59</f>
        <v>0</v>
      </c>
      <c r="L47" s="93">
        <f>'Trust - Frontsheet'!O59</f>
        <v>0</v>
      </c>
      <c r="M47" s="93">
        <f>'Trust - Frontsheet'!P59</f>
        <v>0</v>
      </c>
      <c r="N47" s="93">
        <f>IF(OR('Trust - Frontsheet'!Q59="",'Trust - Frontsheet'!Q59="-"),0,('Trust - Frontsheet'!Q59))</f>
        <v>0</v>
      </c>
      <c r="O47" s="93">
        <f>IF(OR('Trust - Frontsheet'!R59="",'Trust - Frontsheet'!R59="-"),0,('Trust - Frontsheet'!R59))</f>
        <v>0</v>
      </c>
      <c r="P47" s="93">
        <f>IF(OR('Trust - Frontsheet'!S59="",'Trust - Frontsheet'!S59="-"),0,('Trust - Frontsheet'!S59))</f>
        <v>0</v>
      </c>
      <c r="Q47" s="93">
        <f>IF(OR('Trust - Frontsheet'!T59="",'Trust - Frontsheet'!T59="-"),0,('Trust - Frontsheet'!T59))</f>
        <v>0</v>
      </c>
      <c r="R47" s="93">
        <f>'Trust - Frontsheet'!U59</f>
        <v>0</v>
      </c>
      <c r="S47" s="93">
        <f>IF(OR('Trust - Frontsheet'!V59="",'Trust - Frontsheet'!V59="-"),0,('Trust - Frontsheet'!V59))</f>
        <v>0</v>
      </c>
      <c r="T47" s="93">
        <f>IF(OR('Trust - Frontsheet'!W59="",'Trust - Frontsheet'!W59="-"),0,('Trust - Frontsheet'!W59))</f>
        <v>0</v>
      </c>
      <c r="U47" s="93">
        <f>IF(OR('Trust - Frontsheet'!X59="",'Trust - Frontsheet'!X59="-"),0,('Trust - Frontsheet'!X59))</f>
        <v>0</v>
      </c>
      <c r="V47" s="93" t="str">
        <f>IF(A47="","",(IF(ISBLANK('Trust - Frontsheet'!F9),"",'Trust - Frontsheet'!F9)))</f>
        <v/>
      </c>
    </row>
    <row r="48" spans="1:22" s="93" customFormat="1" x14ac:dyDescent="0.2">
      <c r="A48" s="93" t="str">
        <f>IF('Trust - Frontsheet'!D60=0,"",IF('Trust - Frontsheet'!D60="","",'Trust - Frontsheet'!D60))</f>
        <v/>
      </c>
      <c r="B48" s="93" t="str">
        <f>IF(ISBLANK('Trust - Frontsheet'!E60),"",'Trust - Frontsheet'!E60)</f>
        <v/>
      </c>
      <c r="C48" s="93" t="str">
        <f>IF(ISBLANK('Trust - Frontsheet'!F60),"","'" &amp; 'Trust - Frontsheet'!F60 &amp; "'")</f>
        <v/>
      </c>
      <c r="D48" s="93" t="str">
        <f>IF(ISBLANK('Trust - Frontsheet'!G60),"",'Trust - Frontsheet'!G60)</f>
        <v/>
      </c>
      <c r="E48" s="93" t="str">
        <f>IF(ISBLANK('Trust - Frontsheet'!H60),"",'Trust - Frontsheet'!H60)</f>
        <v/>
      </c>
      <c r="F48" s="93">
        <f>'Trust - Frontsheet'!I60</f>
        <v>0</v>
      </c>
      <c r="G48" s="93">
        <f>'Trust - Frontsheet'!J60</f>
        <v>0</v>
      </c>
      <c r="H48" s="93">
        <f>'Trust - Frontsheet'!K60</f>
        <v>0</v>
      </c>
      <c r="I48" s="93">
        <f>'Trust - Frontsheet'!L60</f>
        <v>0</v>
      </c>
      <c r="J48" s="93">
        <f>'Trust - Frontsheet'!M60</f>
        <v>0</v>
      </c>
      <c r="K48" s="93">
        <f>'Trust - Frontsheet'!N60</f>
        <v>0</v>
      </c>
      <c r="L48" s="93">
        <f>'Trust - Frontsheet'!O60</f>
        <v>0</v>
      </c>
      <c r="M48" s="93">
        <f>'Trust - Frontsheet'!P60</f>
        <v>0</v>
      </c>
      <c r="N48" s="93">
        <f>IF(OR('Trust - Frontsheet'!Q60="",'Trust - Frontsheet'!Q60="-"),0,('Trust - Frontsheet'!Q60))</f>
        <v>0</v>
      </c>
      <c r="O48" s="93">
        <f>IF(OR('Trust - Frontsheet'!R60="",'Trust - Frontsheet'!R60="-"),0,('Trust - Frontsheet'!R60))</f>
        <v>0</v>
      </c>
      <c r="P48" s="93">
        <f>IF(OR('Trust - Frontsheet'!S60="",'Trust - Frontsheet'!S60="-"),0,('Trust - Frontsheet'!S60))</f>
        <v>0</v>
      </c>
      <c r="Q48" s="93">
        <f>IF(OR('Trust - Frontsheet'!T60="",'Trust - Frontsheet'!T60="-"),0,('Trust - Frontsheet'!T60))</f>
        <v>0</v>
      </c>
      <c r="R48" s="93">
        <f>'Trust - Frontsheet'!U60</f>
        <v>0</v>
      </c>
      <c r="S48" s="93">
        <f>IF(OR('Trust - Frontsheet'!V60="",'Trust - Frontsheet'!V60="-"),0,('Trust - Frontsheet'!V60))</f>
        <v>0</v>
      </c>
      <c r="T48" s="93">
        <f>IF(OR('Trust - Frontsheet'!W60="",'Trust - Frontsheet'!W60="-"),0,('Trust - Frontsheet'!W60))</f>
        <v>0</v>
      </c>
      <c r="U48" s="93">
        <f>IF(OR('Trust - Frontsheet'!X60="",'Trust - Frontsheet'!X60="-"),0,('Trust - Frontsheet'!X60))</f>
        <v>0</v>
      </c>
      <c r="V48" s="93" t="str">
        <f>IF(A48="","",(IF(ISBLANK('Trust - Frontsheet'!F9),"",'Trust - Frontsheet'!F9)))</f>
        <v/>
      </c>
    </row>
    <row r="49" spans="1:22" s="93" customFormat="1" x14ac:dyDescent="0.2">
      <c r="A49" s="93" t="str">
        <f>IF('Trust - Frontsheet'!D61=0,"",IF('Trust - Frontsheet'!D61="","",'Trust - Frontsheet'!D61))</f>
        <v/>
      </c>
      <c r="B49" s="93" t="str">
        <f>IF(ISBLANK('Trust - Frontsheet'!E61),"",'Trust - Frontsheet'!E61)</f>
        <v/>
      </c>
      <c r="C49" s="93" t="str">
        <f>IF(ISBLANK('Trust - Frontsheet'!F61),"","'" &amp; 'Trust - Frontsheet'!F61 &amp; "'")</f>
        <v/>
      </c>
      <c r="D49" s="93" t="str">
        <f>IF(ISBLANK('Trust - Frontsheet'!G61),"",'Trust - Frontsheet'!G61)</f>
        <v/>
      </c>
      <c r="E49" s="93" t="str">
        <f>IF(ISBLANK('Trust - Frontsheet'!H61),"",'Trust - Frontsheet'!H61)</f>
        <v/>
      </c>
      <c r="F49" s="93">
        <f>'Trust - Frontsheet'!I61</f>
        <v>0</v>
      </c>
      <c r="G49" s="93">
        <f>'Trust - Frontsheet'!J61</f>
        <v>0</v>
      </c>
      <c r="H49" s="93">
        <f>'Trust - Frontsheet'!K61</f>
        <v>0</v>
      </c>
      <c r="I49" s="93">
        <f>'Trust - Frontsheet'!L61</f>
        <v>0</v>
      </c>
      <c r="J49" s="93">
        <f>'Trust - Frontsheet'!M61</f>
        <v>0</v>
      </c>
      <c r="K49" s="93">
        <f>'Trust - Frontsheet'!N61</f>
        <v>0</v>
      </c>
      <c r="L49" s="93">
        <f>'Trust - Frontsheet'!O61</f>
        <v>0</v>
      </c>
      <c r="M49" s="93">
        <f>'Trust - Frontsheet'!P61</f>
        <v>0</v>
      </c>
      <c r="N49" s="93">
        <f>IF(OR('Trust - Frontsheet'!Q61="",'Trust - Frontsheet'!Q61="-"),0,('Trust - Frontsheet'!Q61))</f>
        <v>0</v>
      </c>
      <c r="O49" s="93">
        <f>IF(OR('Trust - Frontsheet'!R61="",'Trust - Frontsheet'!R61="-"),0,('Trust - Frontsheet'!R61))</f>
        <v>0</v>
      </c>
      <c r="P49" s="93">
        <f>IF(OR('Trust - Frontsheet'!S61="",'Trust - Frontsheet'!S61="-"),0,('Trust - Frontsheet'!S61))</f>
        <v>0</v>
      </c>
      <c r="Q49" s="93">
        <f>IF(OR('Trust - Frontsheet'!T61="",'Trust - Frontsheet'!T61="-"),0,('Trust - Frontsheet'!T61))</f>
        <v>0</v>
      </c>
      <c r="R49" s="93">
        <f>'Trust - Frontsheet'!U61</f>
        <v>0</v>
      </c>
      <c r="S49" s="93">
        <f>IF(OR('Trust - Frontsheet'!V61="",'Trust - Frontsheet'!V61="-"),0,('Trust - Frontsheet'!V61))</f>
        <v>0</v>
      </c>
      <c r="T49" s="93">
        <f>IF(OR('Trust - Frontsheet'!W61="",'Trust - Frontsheet'!W61="-"),0,('Trust - Frontsheet'!W61))</f>
        <v>0</v>
      </c>
      <c r="U49" s="93">
        <f>IF(OR('Trust - Frontsheet'!X61="",'Trust - Frontsheet'!X61="-"),0,('Trust - Frontsheet'!X61))</f>
        <v>0</v>
      </c>
      <c r="V49" s="93" t="str">
        <f>IF(A49="","",(IF(ISBLANK('Trust - Frontsheet'!F9),"",'Trust - Frontsheet'!F9)))</f>
        <v/>
      </c>
    </row>
    <row r="50" spans="1:22" s="93" customFormat="1" x14ac:dyDescent="0.2">
      <c r="A50" s="93" t="str">
        <f>IF('Trust - Frontsheet'!D62=0,"",IF('Trust - Frontsheet'!D62="","",'Trust - Frontsheet'!D62))</f>
        <v/>
      </c>
      <c r="B50" s="93" t="str">
        <f>IF(ISBLANK('Trust - Frontsheet'!E62),"",'Trust - Frontsheet'!E62)</f>
        <v/>
      </c>
      <c r="C50" s="93" t="str">
        <f>IF(ISBLANK('Trust - Frontsheet'!F62),"","'" &amp; 'Trust - Frontsheet'!F62 &amp; "'")</f>
        <v/>
      </c>
      <c r="D50" s="93" t="str">
        <f>IF(ISBLANK('Trust - Frontsheet'!G62),"",'Trust - Frontsheet'!G62)</f>
        <v/>
      </c>
      <c r="E50" s="93" t="str">
        <f>IF(ISBLANK('Trust - Frontsheet'!H62),"",'Trust - Frontsheet'!H62)</f>
        <v/>
      </c>
      <c r="F50" s="93">
        <f>'Trust - Frontsheet'!I62</f>
        <v>0</v>
      </c>
      <c r="G50" s="93">
        <f>'Trust - Frontsheet'!J62</f>
        <v>0</v>
      </c>
      <c r="H50" s="93">
        <f>'Trust - Frontsheet'!K62</f>
        <v>0</v>
      </c>
      <c r="I50" s="93">
        <f>'Trust - Frontsheet'!L62</f>
        <v>0</v>
      </c>
      <c r="J50" s="93">
        <f>'Trust - Frontsheet'!M62</f>
        <v>0</v>
      </c>
      <c r="K50" s="93">
        <f>'Trust - Frontsheet'!N62</f>
        <v>0</v>
      </c>
      <c r="L50" s="93">
        <f>'Trust - Frontsheet'!O62</f>
        <v>0</v>
      </c>
      <c r="M50" s="93">
        <f>'Trust - Frontsheet'!P62</f>
        <v>0</v>
      </c>
      <c r="N50" s="93">
        <f>IF(OR('Trust - Frontsheet'!Q62="",'Trust - Frontsheet'!Q62="-"),0,('Trust - Frontsheet'!Q62))</f>
        <v>0</v>
      </c>
      <c r="O50" s="93">
        <f>IF(OR('Trust - Frontsheet'!R62="",'Trust - Frontsheet'!R62="-"),0,('Trust - Frontsheet'!R62))</f>
        <v>0</v>
      </c>
      <c r="P50" s="93">
        <f>IF(OR('Trust - Frontsheet'!S62="",'Trust - Frontsheet'!S62="-"),0,('Trust - Frontsheet'!S62))</f>
        <v>0</v>
      </c>
      <c r="Q50" s="93">
        <f>IF(OR('Trust - Frontsheet'!T62="",'Trust - Frontsheet'!T62="-"),0,('Trust - Frontsheet'!T62))</f>
        <v>0</v>
      </c>
      <c r="R50" s="93">
        <f>'Trust - Frontsheet'!U62</f>
        <v>0</v>
      </c>
      <c r="S50" s="93">
        <f>IF(OR('Trust - Frontsheet'!V62="",'Trust - Frontsheet'!V62="-"),0,('Trust - Frontsheet'!V62))</f>
        <v>0</v>
      </c>
      <c r="T50" s="93">
        <f>IF(OR('Trust - Frontsheet'!W62="",'Trust - Frontsheet'!W62="-"),0,('Trust - Frontsheet'!W62))</f>
        <v>0</v>
      </c>
      <c r="U50" s="93">
        <f>IF(OR('Trust - Frontsheet'!X62="",'Trust - Frontsheet'!X62="-"),0,('Trust - Frontsheet'!X62))</f>
        <v>0</v>
      </c>
      <c r="V50" s="93" t="str">
        <f>IF(A50="","",(IF(ISBLANK('Trust - Frontsheet'!F9),"",'Trust - Frontsheet'!F9)))</f>
        <v/>
      </c>
    </row>
    <row r="51" spans="1:22" s="93" customFormat="1" x14ac:dyDescent="0.2">
      <c r="A51" s="93" t="str">
        <f>IF('Trust - Frontsheet'!D63=0,"",IF('Trust - Frontsheet'!D63="","",'Trust - Frontsheet'!D63))</f>
        <v/>
      </c>
      <c r="B51" s="93" t="str">
        <f>IF(ISBLANK('Trust - Frontsheet'!E63),"",'Trust - Frontsheet'!E63)</f>
        <v/>
      </c>
      <c r="C51" s="93" t="str">
        <f>IF(ISBLANK('Trust - Frontsheet'!F63),"","'" &amp; 'Trust - Frontsheet'!F63 &amp; "'")</f>
        <v/>
      </c>
      <c r="D51" s="93" t="str">
        <f>IF(ISBLANK('Trust - Frontsheet'!G63),"",'Trust - Frontsheet'!G63)</f>
        <v/>
      </c>
      <c r="E51" s="93" t="str">
        <f>IF(ISBLANK('Trust - Frontsheet'!H63),"",'Trust - Frontsheet'!H63)</f>
        <v/>
      </c>
      <c r="F51" s="93">
        <f>'Trust - Frontsheet'!I63</f>
        <v>0</v>
      </c>
      <c r="G51" s="93">
        <f>'Trust - Frontsheet'!J63</f>
        <v>0</v>
      </c>
      <c r="H51" s="93">
        <f>'Trust - Frontsheet'!K63</f>
        <v>0</v>
      </c>
      <c r="I51" s="93">
        <f>'Trust - Frontsheet'!L63</f>
        <v>0</v>
      </c>
      <c r="J51" s="93">
        <f>'Trust - Frontsheet'!M63</f>
        <v>0</v>
      </c>
      <c r="K51" s="93">
        <f>'Trust - Frontsheet'!N63</f>
        <v>0</v>
      </c>
      <c r="L51" s="93">
        <f>'Trust - Frontsheet'!O63</f>
        <v>0</v>
      </c>
      <c r="M51" s="93">
        <f>'Trust - Frontsheet'!P63</f>
        <v>0</v>
      </c>
      <c r="N51" s="93">
        <f>IF(OR('Trust - Frontsheet'!Q63="",'Trust - Frontsheet'!Q63="-"),0,('Trust - Frontsheet'!Q63))</f>
        <v>0</v>
      </c>
      <c r="O51" s="93">
        <f>IF(OR('Trust - Frontsheet'!R63="",'Trust - Frontsheet'!R63="-"),0,('Trust - Frontsheet'!R63))</f>
        <v>0</v>
      </c>
      <c r="P51" s="93">
        <f>IF(OR('Trust - Frontsheet'!S63="",'Trust - Frontsheet'!S63="-"),0,('Trust - Frontsheet'!S63))</f>
        <v>0</v>
      </c>
      <c r="Q51" s="93">
        <f>IF(OR('Trust - Frontsheet'!T63="",'Trust - Frontsheet'!T63="-"),0,('Trust - Frontsheet'!T63))</f>
        <v>0</v>
      </c>
      <c r="R51" s="93">
        <f>'Trust - Frontsheet'!U63</f>
        <v>0</v>
      </c>
      <c r="S51" s="93">
        <f>IF(OR('Trust - Frontsheet'!V63="",'Trust - Frontsheet'!V63="-"),0,('Trust - Frontsheet'!V63))</f>
        <v>0</v>
      </c>
      <c r="T51" s="93">
        <f>IF(OR('Trust - Frontsheet'!W63="",'Trust - Frontsheet'!W63="-"),0,('Trust - Frontsheet'!W63))</f>
        <v>0</v>
      </c>
      <c r="U51" s="93">
        <f>IF(OR('Trust - Frontsheet'!X63="",'Trust - Frontsheet'!X63="-"),0,('Trust - Frontsheet'!X63))</f>
        <v>0</v>
      </c>
      <c r="V51" s="93" t="str">
        <f>IF(A51="","",(IF(ISBLANK('Trust - Frontsheet'!F9),"",'Trust - Frontsheet'!F9)))</f>
        <v/>
      </c>
    </row>
    <row r="52" spans="1:22" s="93" customFormat="1" x14ac:dyDescent="0.2">
      <c r="A52" s="93" t="str">
        <f>IF('Trust - Frontsheet'!D64=0,"",IF('Trust - Frontsheet'!D64="","",'Trust - Frontsheet'!D64))</f>
        <v/>
      </c>
      <c r="B52" s="93" t="str">
        <f>IF(ISBLANK('Trust - Frontsheet'!E64),"",'Trust - Frontsheet'!E64)</f>
        <v/>
      </c>
      <c r="C52" s="93" t="str">
        <f>IF(ISBLANK('Trust - Frontsheet'!F64),"","'" &amp; 'Trust - Frontsheet'!F64 &amp; "'")</f>
        <v/>
      </c>
      <c r="D52" s="93" t="str">
        <f>IF(ISBLANK('Trust - Frontsheet'!G64),"",'Trust - Frontsheet'!G64)</f>
        <v/>
      </c>
      <c r="E52" s="93" t="str">
        <f>IF(ISBLANK('Trust - Frontsheet'!H64),"",'Trust - Frontsheet'!H64)</f>
        <v/>
      </c>
      <c r="F52" s="93">
        <f>'Trust - Frontsheet'!I64</f>
        <v>0</v>
      </c>
      <c r="G52" s="93">
        <f>'Trust - Frontsheet'!J64</f>
        <v>0</v>
      </c>
      <c r="H52" s="93">
        <f>'Trust - Frontsheet'!K64</f>
        <v>0</v>
      </c>
      <c r="I52" s="93">
        <f>'Trust - Frontsheet'!L64</f>
        <v>0</v>
      </c>
      <c r="J52" s="93">
        <f>'Trust - Frontsheet'!M64</f>
        <v>0</v>
      </c>
      <c r="K52" s="93">
        <f>'Trust - Frontsheet'!N64</f>
        <v>0</v>
      </c>
      <c r="L52" s="93">
        <f>'Trust - Frontsheet'!O64</f>
        <v>0</v>
      </c>
      <c r="M52" s="93">
        <f>'Trust - Frontsheet'!P64</f>
        <v>0</v>
      </c>
      <c r="N52" s="93">
        <f>IF(OR('Trust - Frontsheet'!Q64="",'Trust - Frontsheet'!Q64="-"),0,('Trust - Frontsheet'!Q64))</f>
        <v>0</v>
      </c>
      <c r="O52" s="93">
        <f>IF(OR('Trust - Frontsheet'!R64="",'Trust - Frontsheet'!R64="-"),0,('Trust - Frontsheet'!R64))</f>
        <v>0</v>
      </c>
      <c r="P52" s="93">
        <f>IF(OR('Trust - Frontsheet'!S64="",'Trust - Frontsheet'!S64="-"),0,('Trust - Frontsheet'!S64))</f>
        <v>0</v>
      </c>
      <c r="Q52" s="93">
        <f>IF(OR('Trust - Frontsheet'!T64="",'Trust - Frontsheet'!T64="-"),0,('Trust - Frontsheet'!T64))</f>
        <v>0</v>
      </c>
      <c r="R52" s="93">
        <f>'Trust - Frontsheet'!U64</f>
        <v>0</v>
      </c>
      <c r="S52" s="93">
        <f>IF(OR('Trust - Frontsheet'!V64="",'Trust - Frontsheet'!V64="-"),0,('Trust - Frontsheet'!V64))</f>
        <v>0</v>
      </c>
      <c r="T52" s="93">
        <f>IF(OR('Trust - Frontsheet'!W64="",'Trust - Frontsheet'!W64="-"),0,('Trust - Frontsheet'!W64))</f>
        <v>0</v>
      </c>
      <c r="U52" s="93">
        <f>IF(OR('Trust - Frontsheet'!X64="",'Trust - Frontsheet'!X64="-"),0,('Trust - Frontsheet'!X64))</f>
        <v>0</v>
      </c>
      <c r="V52" s="93" t="str">
        <f>IF(A52="","",(IF(ISBLANK('Trust - Frontsheet'!F9),"",'Trust - Frontsheet'!F9)))</f>
        <v/>
      </c>
    </row>
    <row r="53" spans="1:22" s="93" customFormat="1" x14ac:dyDescent="0.2">
      <c r="A53" s="93" t="str">
        <f>IF('Trust - Frontsheet'!D65=0,"",IF('Trust - Frontsheet'!D65="","",'Trust - Frontsheet'!D65))</f>
        <v/>
      </c>
      <c r="B53" s="93" t="str">
        <f>IF(ISBLANK('Trust - Frontsheet'!E65),"",'Trust - Frontsheet'!E65)</f>
        <v/>
      </c>
      <c r="C53" s="93" t="str">
        <f>IF(ISBLANK('Trust - Frontsheet'!F65),"","'" &amp; 'Trust - Frontsheet'!F65 &amp; "'")</f>
        <v/>
      </c>
      <c r="D53" s="93" t="str">
        <f>IF(ISBLANK('Trust - Frontsheet'!G65),"",'Trust - Frontsheet'!G65)</f>
        <v/>
      </c>
      <c r="E53" s="93" t="str">
        <f>IF(ISBLANK('Trust - Frontsheet'!H65),"",'Trust - Frontsheet'!H65)</f>
        <v/>
      </c>
      <c r="F53" s="93">
        <f>'Trust - Frontsheet'!I65</f>
        <v>0</v>
      </c>
      <c r="G53" s="93">
        <f>'Trust - Frontsheet'!J65</f>
        <v>0</v>
      </c>
      <c r="H53" s="93">
        <f>'Trust - Frontsheet'!K65</f>
        <v>0</v>
      </c>
      <c r="I53" s="93">
        <f>'Trust - Frontsheet'!L65</f>
        <v>0</v>
      </c>
      <c r="J53" s="93">
        <f>'Trust - Frontsheet'!M65</f>
        <v>0</v>
      </c>
      <c r="K53" s="93">
        <f>'Trust - Frontsheet'!N65</f>
        <v>0</v>
      </c>
      <c r="L53" s="93">
        <f>'Trust - Frontsheet'!O65</f>
        <v>0</v>
      </c>
      <c r="M53" s="93">
        <f>'Trust - Frontsheet'!P65</f>
        <v>0</v>
      </c>
      <c r="N53" s="93">
        <f>IF(OR('Trust - Frontsheet'!Q65="",'Trust - Frontsheet'!Q65="-"),0,('Trust - Frontsheet'!Q65))</f>
        <v>0</v>
      </c>
      <c r="O53" s="93">
        <f>IF(OR('Trust - Frontsheet'!R65="",'Trust - Frontsheet'!R65="-"),0,('Trust - Frontsheet'!R65))</f>
        <v>0</v>
      </c>
      <c r="P53" s="93">
        <f>IF(OR('Trust - Frontsheet'!S65="",'Trust - Frontsheet'!S65="-"),0,('Trust - Frontsheet'!S65))</f>
        <v>0</v>
      </c>
      <c r="Q53" s="93">
        <f>IF(OR('Trust - Frontsheet'!T65="",'Trust - Frontsheet'!T65="-"),0,('Trust - Frontsheet'!T65))</f>
        <v>0</v>
      </c>
      <c r="R53" s="93">
        <f>'Trust - Frontsheet'!U65</f>
        <v>0</v>
      </c>
      <c r="S53" s="93">
        <f>IF(OR('Trust - Frontsheet'!V65="",'Trust - Frontsheet'!V65="-"),0,('Trust - Frontsheet'!V65))</f>
        <v>0</v>
      </c>
      <c r="T53" s="93">
        <f>IF(OR('Trust - Frontsheet'!W65="",'Trust - Frontsheet'!W65="-"),0,('Trust - Frontsheet'!W65))</f>
        <v>0</v>
      </c>
      <c r="U53" s="93">
        <f>IF(OR('Trust - Frontsheet'!X65="",'Trust - Frontsheet'!X65="-"),0,('Trust - Frontsheet'!X65))</f>
        <v>0</v>
      </c>
      <c r="V53" s="93" t="str">
        <f>IF(A53="","",(IF(ISBLANK('Trust - Frontsheet'!F9),"",'Trust - Frontsheet'!F9)))</f>
        <v/>
      </c>
    </row>
    <row r="54" spans="1:22" s="93" customFormat="1" x14ac:dyDescent="0.2">
      <c r="A54" s="93" t="str">
        <f>IF('Trust - Frontsheet'!D66=0,"",IF('Trust - Frontsheet'!D66="","",'Trust - Frontsheet'!D66))</f>
        <v/>
      </c>
      <c r="B54" s="93" t="str">
        <f>IF(ISBLANK('Trust - Frontsheet'!E66),"",'Trust - Frontsheet'!E66)</f>
        <v/>
      </c>
      <c r="C54" s="93" t="str">
        <f>IF(ISBLANK('Trust - Frontsheet'!F66),"","'" &amp; 'Trust - Frontsheet'!F66 &amp; "'")</f>
        <v/>
      </c>
      <c r="D54" s="93" t="str">
        <f>IF(ISBLANK('Trust - Frontsheet'!G66),"",'Trust - Frontsheet'!G66)</f>
        <v/>
      </c>
      <c r="E54" s="93" t="str">
        <f>IF(ISBLANK('Trust - Frontsheet'!H66),"",'Trust - Frontsheet'!H66)</f>
        <v/>
      </c>
      <c r="F54" s="93">
        <f>'Trust - Frontsheet'!I66</f>
        <v>0</v>
      </c>
      <c r="G54" s="93">
        <f>'Trust - Frontsheet'!J66</f>
        <v>0</v>
      </c>
      <c r="H54" s="93">
        <f>'Trust - Frontsheet'!K66</f>
        <v>0</v>
      </c>
      <c r="I54" s="93">
        <f>'Trust - Frontsheet'!L66</f>
        <v>0</v>
      </c>
      <c r="J54" s="93">
        <f>'Trust - Frontsheet'!M66</f>
        <v>0</v>
      </c>
      <c r="K54" s="93">
        <f>'Trust - Frontsheet'!N66</f>
        <v>0</v>
      </c>
      <c r="L54" s="93">
        <f>'Trust - Frontsheet'!O66</f>
        <v>0</v>
      </c>
      <c r="M54" s="93">
        <f>'Trust - Frontsheet'!P66</f>
        <v>0</v>
      </c>
      <c r="N54" s="93">
        <f>IF(OR('Trust - Frontsheet'!Q66="",'Trust - Frontsheet'!Q66="-"),0,('Trust - Frontsheet'!Q66))</f>
        <v>0</v>
      </c>
      <c r="O54" s="93">
        <f>IF(OR('Trust - Frontsheet'!R66="",'Trust - Frontsheet'!R66="-"),0,('Trust - Frontsheet'!R66))</f>
        <v>0</v>
      </c>
      <c r="P54" s="93">
        <f>IF(OR('Trust - Frontsheet'!S66="",'Trust - Frontsheet'!S66="-"),0,('Trust - Frontsheet'!S66))</f>
        <v>0</v>
      </c>
      <c r="Q54" s="93">
        <f>IF(OR('Trust - Frontsheet'!T66="",'Trust - Frontsheet'!T66="-"),0,('Trust - Frontsheet'!T66))</f>
        <v>0</v>
      </c>
      <c r="R54" s="93">
        <f>'Trust - Frontsheet'!U66</f>
        <v>0</v>
      </c>
      <c r="S54" s="93">
        <f>IF(OR('Trust - Frontsheet'!V66="",'Trust - Frontsheet'!V66="-"),0,('Trust - Frontsheet'!V66))</f>
        <v>0</v>
      </c>
      <c r="T54" s="93">
        <f>IF(OR('Trust - Frontsheet'!W66="",'Trust - Frontsheet'!W66="-"),0,('Trust - Frontsheet'!W66))</f>
        <v>0</v>
      </c>
      <c r="U54" s="93">
        <f>IF(OR('Trust - Frontsheet'!X66="",'Trust - Frontsheet'!X66="-"),0,('Trust - Frontsheet'!X66))</f>
        <v>0</v>
      </c>
      <c r="V54" s="93" t="str">
        <f>IF(A54="","",(IF(ISBLANK('Trust - Frontsheet'!F9),"",'Trust - Frontsheet'!F9)))</f>
        <v/>
      </c>
    </row>
    <row r="55" spans="1:22" s="93" customFormat="1" x14ac:dyDescent="0.2">
      <c r="A55" s="93" t="str">
        <f>IF('Trust - Frontsheet'!D67=0,"",IF('Trust - Frontsheet'!D67="","",'Trust - Frontsheet'!D67))</f>
        <v/>
      </c>
      <c r="B55" s="93" t="str">
        <f>IF(ISBLANK('Trust - Frontsheet'!E67),"",'Trust - Frontsheet'!E67)</f>
        <v/>
      </c>
      <c r="C55" s="93" t="str">
        <f>IF(ISBLANK('Trust - Frontsheet'!F67),"","'" &amp; 'Trust - Frontsheet'!F67 &amp; "'")</f>
        <v/>
      </c>
      <c r="D55" s="93" t="str">
        <f>IF(ISBLANK('Trust - Frontsheet'!G67),"",'Trust - Frontsheet'!G67)</f>
        <v/>
      </c>
      <c r="E55" s="93" t="str">
        <f>IF(ISBLANK('Trust - Frontsheet'!H67),"",'Trust - Frontsheet'!H67)</f>
        <v/>
      </c>
      <c r="F55" s="93">
        <f>'Trust - Frontsheet'!I67</f>
        <v>0</v>
      </c>
      <c r="G55" s="93">
        <f>'Trust - Frontsheet'!J67</f>
        <v>0</v>
      </c>
      <c r="H55" s="93">
        <f>'Trust - Frontsheet'!K67</f>
        <v>0</v>
      </c>
      <c r="I55" s="93">
        <f>'Trust - Frontsheet'!L67</f>
        <v>0</v>
      </c>
      <c r="J55" s="93">
        <f>'Trust - Frontsheet'!M67</f>
        <v>0</v>
      </c>
      <c r="K55" s="93">
        <f>'Trust - Frontsheet'!N67</f>
        <v>0</v>
      </c>
      <c r="L55" s="93">
        <f>'Trust - Frontsheet'!O67</f>
        <v>0</v>
      </c>
      <c r="M55" s="93">
        <f>'Trust - Frontsheet'!P67</f>
        <v>0</v>
      </c>
      <c r="N55" s="93">
        <f>IF(OR('Trust - Frontsheet'!Q67="",'Trust - Frontsheet'!Q67="-"),0,('Trust - Frontsheet'!Q67))</f>
        <v>0</v>
      </c>
      <c r="O55" s="93">
        <f>IF(OR('Trust - Frontsheet'!R67="",'Trust - Frontsheet'!R67="-"),0,('Trust - Frontsheet'!R67))</f>
        <v>0</v>
      </c>
      <c r="P55" s="93">
        <f>IF(OR('Trust - Frontsheet'!S67="",'Trust - Frontsheet'!S67="-"),0,('Trust - Frontsheet'!S67))</f>
        <v>0</v>
      </c>
      <c r="Q55" s="93">
        <f>IF(OR('Trust - Frontsheet'!T67="",'Trust - Frontsheet'!T67="-"),0,('Trust - Frontsheet'!T67))</f>
        <v>0</v>
      </c>
      <c r="R55" s="93">
        <f>'Trust - Frontsheet'!U67</f>
        <v>0</v>
      </c>
      <c r="S55" s="93">
        <f>IF(OR('Trust - Frontsheet'!V67="",'Trust - Frontsheet'!V67="-"),0,('Trust - Frontsheet'!V67))</f>
        <v>0</v>
      </c>
      <c r="T55" s="93">
        <f>IF(OR('Trust - Frontsheet'!W67="",'Trust - Frontsheet'!W67="-"),0,('Trust - Frontsheet'!W67))</f>
        <v>0</v>
      </c>
      <c r="U55" s="93">
        <f>IF(OR('Trust - Frontsheet'!X67="",'Trust - Frontsheet'!X67="-"),0,('Trust - Frontsheet'!X67))</f>
        <v>0</v>
      </c>
      <c r="V55" s="93" t="str">
        <f>IF(A55="","",(IF(ISBLANK('Trust - Frontsheet'!F9),"",'Trust - Frontsheet'!F9)))</f>
        <v/>
      </c>
    </row>
    <row r="56" spans="1:22" s="93" customFormat="1" x14ac:dyDescent="0.2">
      <c r="A56" s="93" t="str">
        <f>IF('Trust - Frontsheet'!D68=0,"",IF('Trust - Frontsheet'!D68="","",'Trust - Frontsheet'!D68))</f>
        <v/>
      </c>
      <c r="B56" s="93" t="str">
        <f>IF(ISBLANK('Trust - Frontsheet'!E68),"",'Trust - Frontsheet'!E68)</f>
        <v/>
      </c>
      <c r="C56" s="93" t="str">
        <f>IF(ISBLANK('Trust - Frontsheet'!F68),"","'" &amp; 'Trust - Frontsheet'!F68 &amp; "'")</f>
        <v/>
      </c>
      <c r="D56" s="93" t="str">
        <f>IF(ISBLANK('Trust - Frontsheet'!G68),"",'Trust - Frontsheet'!G68)</f>
        <v/>
      </c>
      <c r="E56" s="93" t="str">
        <f>IF(ISBLANK('Trust - Frontsheet'!H68),"",'Trust - Frontsheet'!H68)</f>
        <v/>
      </c>
      <c r="F56" s="93">
        <f>'Trust - Frontsheet'!I68</f>
        <v>0</v>
      </c>
      <c r="G56" s="93">
        <f>'Trust - Frontsheet'!J68</f>
        <v>0</v>
      </c>
      <c r="H56" s="93">
        <f>'Trust - Frontsheet'!K68</f>
        <v>0</v>
      </c>
      <c r="I56" s="93">
        <f>'Trust - Frontsheet'!L68</f>
        <v>0</v>
      </c>
      <c r="J56" s="93">
        <f>'Trust - Frontsheet'!M68</f>
        <v>0</v>
      </c>
      <c r="K56" s="93">
        <f>'Trust - Frontsheet'!N68</f>
        <v>0</v>
      </c>
      <c r="L56" s="93">
        <f>'Trust - Frontsheet'!O68</f>
        <v>0</v>
      </c>
      <c r="M56" s="93">
        <f>'Trust - Frontsheet'!P68</f>
        <v>0</v>
      </c>
      <c r="N56" s="93">
        <f>IF(OR('Trust - Frontsheet'!Q68="",'Trust - Frontsheet'!Q68="-"),0,('Trust - Frontsheet'!Q68))</f>
        <v>0</v>
      </c>
      <c r="O56" s="93">
        <f>IF(OR('Trust - Frontsheet'!R68="",'Trust - Frontsheet'!R68="-"),0,('Trust - Frontsheet'!R68))</f>
        <v>0</v>
      </c>
      <c r="P56" s="93">
        <f>IF(OR('Trust - Frontsheet'!S68="",'Trust - Frontsheet'!S68="-"),0,('Trust - Frontsheet'!S68))</f>
        <v>0</v>
      </c>
      <c r="Q56" s="93">
        <f>IF(OR('Trust - Frontsheet'!T68="",'Trust - Frontsheet'!T68="-"),0,('Trust - Frontsheet'!T68))</f>
        <v>0</v>
      </c>
      <c r="R56" s="93">
        <f>'Trust - Frontsheet'!U68</f>
        <v>0</v>
      </c>
      <c r="S56" s="93">
        <f>IF(OR('Trust - Frontsheet'!V68="",'Trust - Frontsheet'!V68="-"),0,('Trust - Frontsheet'!V68))</f>
        <v>0</v>
      </c>
      <c r="T56" s="93">
        <f>IF(OR('Trust - Frontsheet'!W68="",'Trust - Frontsheet'!W68="-"),0,('Trust - Frontsheet'!W68))</f>
        <v>0</v>
      </c>
      <c r="U56" s="93">
        <f>IF(OR('Trust - Frontsheet'!X68="",'Trust - Frontsheet'!X68="-"),0,('Trust - Frontsheet'!X68))</f>
        <v>0</v>
      </c>
      <c r="V56" s="93" t="str">
        <f>IF(A56="","",(IF(ISBLANK('Trust - Frontsheet'!F9),"",'Trust - Frontsheet'!F9)))</f>
        <v/>
      </c>
    </row>
    <row r="57" spans="1:22" s="93" customFormat="1" x14ac:dyDescent="0.2">
      <c r="A57" s="93" t="str">
        <f>IF('Trust - Frontsheet'!D69=0,"",IF('Trust - Frontsheet'!D69="","",'Trust - Frontsheet'!D69))</f>
        <v/>
      </c>
      <c r="B57" s="93" t="str">
        <f>IF(ISBLANK('Trust - Frontsheet'!E69),"",'Trust - Frontsheet'!E69)</f>
        <v/>
      </c>
      <c r="C57" s="93" t="str">
        <f>IF(ISBLANK('Trust - Frontsheet'!F69),"","'" &amp; 'Trust - Frontsheet'!F69 &amp; "'")</f>
        <v/>
      </c>
      <c r="D57" s="93" t="str">
        <f>IF(ISBLANK('Trust - Frontsheet'!G69),"",'Trust - Frontsheet'!G69)</f>
        <v/>
      </c>
      <c r="E57" s="93" t="str">
        <f>IF(ISBLANK('Trust - Frontsheet'!H69),"",'Trust - Frontsheet'!H69)</f>
        <v/>
      </c>
      <c r="F57" s="93">
        <f>'Trust - Frontsheet'!I69</f>
        <v>0</v>
      </c>
      <c r="G57" s="93">
        <f>'Trust - Frontsheet'!J69</f>
        <v>0</v>
      </c>
      <c r="H57" s="93">
        <f>'Trust - Frontsheet'!K69</f>
        <v>0</v>
      </c>
      <c r="I57" s="93">
        <f>'Trust - Frontsheet'!L69</f>
        <v>0</v>
      </c>
      <c r="J57" s="93">
        <f>'Trust - Frontsheet'!M69</f>
        <v>0</v>
      </c>
      <c r="K57" s="93">
        <f>'Trust - Frontsheet'!N69</f>
        <v>0</v>
      </c>
      <c r="L57" s="93">
        <f>'Trust - Frontsheet'!O69</f>
        <v>0</v>
      </c>
      <c r="M57" s="93">
        <f>'Trust - Frontsheet'!P69</f>
        <v>0</v>
      </c>
      <c r="N57" s="93">
        <f>IF(OR('Trust - Frontsheet'!Q69="",'Trust - Frontsheet'!Q69="-"),0,('Trust - Frontsheet'!Q69))</f>
        <v>0</v>
      </c>
      <c r="O57" s="93">
        <f>IF(OR('Trust - Frontsheet'!R69="",'Trust - Frontsheet'!R69="-"),0,('Trust - Frontsheet'!R69))</f>
        <v>0</v>
      </c>
      <c r="P57" s="93">
        <f>IF(OR('Trust - Frontsheet'!S69="",'Trust - Frontsheet'!S69="-"),0,('Trust - Frontsheet'!S69))</f>
        <v>0</v>
      </c>
      <c r="Q57" s="93">
        <f>IF(OR('Trust - Frontsheet'!T69="",'Trust - Frontsheet'!T69="-"),0,('Trust - Frontsheet'!T69))</f>
        <v>0</v>
      </c>
      <c r="R57" s="93">
        <f>'Trust - Frontsheet'!U69</f>
        <v>0</v>
      </c>
      <c r="S57" s="93">
        <f>IF(OR('Trust - Frontsheet'!V69="",'Trust - Frontsheet'!V69="-"),0,('Trust - Frontsheet'!V69))</f>
        <v>0</v>
      </c>
      <c r="T57" s="93">
        <f>IF(OR('Trust - Frontsheet'!W69="",'Trust - Frontsheet'!W69="-"),0,('Trust - Frontsheet'!W69))</f>
        <v>0</v>
      </c>
      <c r="U57" s="93">
        <f>IF(OR('Trust - Frontsheet'!X69="",'Trust - Frontsheet'!X69="-"),0,('Trust - Frontsheet'!X69))</f>
        <v>0</v>
      </c>
      <c r="V57" s="93" t="str">
        <f>IF(A57="","",(IF(ISBLANK('Trust - Frontsheet'!F9),"",'Trust - Frontsheet'!F9)))</f>
        <v/>
      </c>
    </row>
    <row r="58" spans="1:22" s="93" customFormat="1" x14ac:dyDescent="0.2">
      <c r="A58" s="93" t="str">
        <f>IF('Trust - Frontsheet'!D70=0,"",IF('Trust - Frontsheet'!D70="","",'Trust - Frontsheet'!D70))</f>
        <v/>
      </c>
      <c r="B58" s="93" t="str">
        <f>IF(ISBLANK('Trust - Frontsheet'!E70),"",'Trust - Frontsheet'!E70)</f>
        <v/>
      </c>
      <c r="C58" s="93" t="str">
        <f>IF(ISBLANK('Trust - Frontsheet'!F70),"","'" &amp; 'Trust - Frontsheet'!F70 &amp; "'")</f>
        <v/>
      </c>
      <c r="D58" s="93" t="str">
        <f>IF(ISBLANK('Trust - Frontsheet'!G70),"",'Trust - Frontsheet'!G70)</f>
        <v/>
      </c>
      <c r="E58" s="93" t="str">
        <f>IF(ISBLANK('Trust - Frontsheet'!H70),"",'Trust - Frontsheet'!H70)</f>
        <v/>
      </c>
      <c r="F58" s="93">
        <f>'Trust - Frontsheet'!I70</f>
        <v>0</v>
      </c>
      <c r="G58" s="93">
        <f>'Trust - Frontsheet'!J70</f>
        <v>0</v>
      </c>
      <c r="H58" s="93">
        <f>'Trust - Frontsheet'!K70</f>
        <v>0</v>
      </c>
      <c r="I58" s="93">
        <f>'Trust - Frontsheet'!L70</f>
        <v>0</v>
      </c>
      <c r="J58" s="93">
        <f>'Trust - Frontsheet'!M70</f>
        <v>0</v>
      </c>
      <c r="K58" s="93">
        <f>'Trust - Frontsheet'!N70</f>
        <v>0</v>
      </c>
      <c r="L58" s="93">
        <f>'Trust - Frontsheet'!O70</f>
        <v>0</v>
      </c>
      <c r="M58" s="93">
        <f>'Trust - Frontsheet'!P70</f>
        <v>0</v>
      </c>
      <c r="N58" s="93">
        <f>IF(OR('Trust - Frontsheet'!Q70="",'Trust - Frontsheet'!Q70="-"),0,('Trust - Frontsheet'!Q70))</f>
        <v>0</v>
      </c>
      <c r="O58" s="93">
        <f>IF(OR('Trust - Frontsheet'!R70="",'Trust - Frontsheet'!R70="-"),0,('Trust - Frontsheet'!R70))</f>
        <v>0</v>
      </c>
      <c r="P58" s="93">
        <f>IF(OR('Trust - Frontsheet'!S70="",'Trust - Frontsheet'!S70="-"),0,('Trust - Frontsheet'!S70))</f>
        <v>0</v>
      </c>
      <c r="Q58" s="93">
        <f>IF(OR('Trust - Frontsheet'!T70="",'Trust - Frontsheet'!T70="-"),0,('Trust - Frontsheet'!T70))</f>
        <v>0</v>
      </c>
      <c r="R58" s="93">
        <f>'Trust - Frontsheet'!U70</f>
        <v>0</v>
      </c>
      <c r="S58" s="93">
        <f>IF(OR('Trust - Frontsheet'!V70="",'Trust - Frontsheet'!V70="-"),0,('Trust - Frontsheet'!V70))</f>
        <v>0</v>
      </c>
      <c r="T58" s="93">
        <f>IF(OR('Trust - Frontsheet'!W70="",'Trust - Frontsheet'!W70="-"),0,('Trust - Frontsheet'!W70))</f>
        <v>0</v>
      </c>
      <c r="U58" s="93">
        <f>IF(OR('Trust - Frontsheet'!X70="",'Trust - Frontsheet'!X70="-"),0,('Trust - Frontsheet'!X70))</f>
        <v>0</v>
      </c>
      <c r="V58" s="93" t="str">
        <f>IF(A58="","",(IF(ISBLANK('Trust - Frontsheet'!F9),"",'Trust - Frontsheet'!F9)))</f>
        <v/>
      </c>
    </row>
    <row r="59" spans="1:22" s="93" customFormat="1" x14ac:dyDescent="0.2">
      <c r="A59" s="93" t="str">
        <f>IF('Trust - Frontsheet'!D71=0,"",IF('Trust - Frontsheet'!D71="","",'Trust - Frontsheet'!D71))</f>
        <v/>
      </c>
      <c r="B59" s="93" t="str">
        <f>IF(ISBLANK('Trust - Frontsheet'!E71),"",'Trust - Frontsheet'!E71)</f>
        <v/>
      </c>
      <c r="C59" s="93" t="str">
        <f>IF(ISBLANK('Trust - Frontsheet'!F71),"","'" &amp; 'Trust - Frontsheet'!F71 &amp; "'")</f>
        <v/>
      </c>
      <c r="D59" s="93" t="str">
        <f>IF(ISBLANK('Trust - Frontsheet'!G71),"",'Trust - Frontsheet'!G71)</f>
        <v/>
      </c>
      <c r="E59" s="93" t="str">
        <f>IF(ISBLANK('Trust - Frontsheet'!H71),"",'Trust - Frontsheet'!H71)</f>
        <v/>
      </c>
      <c r="F59" s="93">
        <f>'Trust - Frontsheet'!I71</f>
        <v>0</v>
      </c>
      <c r="G59" s="93">
        <f>'Trust - Frontsheet'!J71</f>
        <v>0</v>
      </c>
      <c r="H59" s="93">
        <f>'Trust - Frontsheet'!K71</f>
        <v>0</v>
      </c>
      <c r="I59" s="93">
        <f>'Trust - Frontsheet'!L71</f>
        <v>0</v>
      </c>
      <c r="J59" s="93">
        <f>'Trust - Frontsheet'!M71</f>
        <v>0</v>
      </c>
      <c r="K59" s="93">
        <f>'Trust - Frontsheet'!N71</f>
        <v>0</v>
      </c>
      <c r="L59" s="93">
        <f>'Trust - Frontsheet'!O71</f>
        <v>0</v>
      </c>
      <c r="M59" s="93">
        <f>'Trust - Frontsheet'!P71</f>
        <v>0</v>
      </c>
      <c r="N59" s="93">
        <f>IF(OR('Trust - Frontsheet'!Q71="",'Trust - Frontsheet'!Q71="-"),0,('Trust - Frontsheet'!Q71))</f>
        <v>0</v>
      </c>
      <c r="O59" s="93">
        <f>IF(OR('Trust - Frontsheet'!R71="",'Trust - Frontsheet'!R71="-"),0,('Trust - Frontsheet'!R71))</f>
        <v>0</v>
      </c>
      <c r="P59" s="93">
        <f>IF(OR('Trust - Frontsheet'!S71="",'Trust - Frontsheet'!S71="-"),0,('Trust - Frontsheet'!S71))</f>
        <v>0</v>
      </c>
      <c r="Q59" s="93">
        <f>IF(OR('Trust - Frontsheet'!T71="",'Trust - Frontsheet'!T71="-"),0,('Trust - Frontsheet'!T71))</f>
        <v>0</v>
      </c>
      <c r="R59" s="93">
        <f>'Trust - Frontsheet'!U71</f>
        <v>0</v>
      </c>
      <c r="S59" s="93">
        <f>IF(OR('Trust - Frontsheet'!V71="",'Trust - Frontsheet'!V71="-"),0,('Trust - Frontsheet'!V71))</f>
        <v>0</v>
      </c>
      <c r="T59" s="93">
        <f>IF(OR('Trust - Frontsheet'!W71="",'Trust - Frontsheet'!W71="-"),0,('Trust - Frontsheet'!W71))</f>
        <v>0</v>
      </c>
      <c r="U59" s="93">
        <f>IF(OR('Trust - Frontsheet'!X71="",'Trust - Frontsheet'!X71="-"),0,('Trust - Frontsheet'!X71))</f>
        <v>0</v>
      </c>
      <c r="V59" s="93" t="str">
        <f>IF(A59="","",(IF(ISBLANK('Trust - Frontsheet'!F9),"",'Trust - Frontsheet'!F9)))</f>
        <v/>
      </c>
    </row>
    <row r="60" spans="1:22" s="93" customFormat="1" x14ac:dyDescent="0.2">
      <c r="A60" s="93" t="str">
        <f>IF('Trust - Frontsheet'!D72=0,"",IF('Trust - Frontsheet'!D72="","",'Trust - Frontsheet'!D72))</f>
        <v/>
      </c>
      <c r="B60" s="93" t="str">
        <f>IF(ISBLANK('Trust - Frontsheet'!E72),"",'Trust - Frontsheet'!E72)</f>
        <v/>
      </c>
      <c r="C60" s="93" t="str">
        <f>IF(ISBLANK('Trust - Frontsheet'!F72),"","'" &amp; 'Trust - Frontsheet'!F72 &amp; "'")</f>
        <v/>
      </c>
      <c r="D60" s="93" t="str">
        <f>IF(ISBLANK('Trust - Frontsheet'!G72),"",'Trust - Frontsheet'!G72)</f>
        <v/>
      </c>
      <c r="E60" s="93" t="str">
        <f>IF(ISBLANK('Trust - Frontsheet'!H72),"",'Trust - Frontsheet'!H72)</f>
        <v/>
      </c>
      <c r="F60" s="93">
        <f>'Trust - Frontsheet'!I72</f>
        <v>0</v>
      </c>
      <c r="G60" s="93">
        <f>'Trust - Frontsheet'!J72</f>
        <v>0</v>
      </c>
      <c r="H60" s="93">
        <f>'Trust - Frontsheet'!K72</f>
        <v>0</v>
      </c>
      <c r="I60" s="93">
        <f>'Trust - Frontsheet'!L72</f>
        <v>0</v>
      </c>
      <c r="J60" s="93">
        <f>'Trust - Frontsheet'!M72</f>
        <v>0</v>
      </c>
      <c r="K60" s="93">
        <f>'Trust - Frontsheet'!N72</f>
        <v>0</v>
      </c>
      <c r="L60" s="93">
        <f>'Trust - Frontsheet'!O72</f>
        <v>0</v>
      </c>
      <c r="M60" s="93">
        <f>'Trust - Frontsheet'!P72</f>
        <v>0</v>
      </c>
      <c r="N60" s="93">
        <f>IF(OR('Trust - Frontsheet'!Q72="",'Trust - Frontsheet'!Q72="-"),0,('Trust - Frontsheet'!Q72))</f>
        <v>0</v>
      </c>
      <c r="O60" s="93">
        <f>IF(OR('Trust - Frontsheet'!R72="",'Trust - Frontsheet'!R72="-"),0,('Trust - Frontsheet'!R72))</f>
        <v>0</v>
      </c>
      <c r="P60" s="93">
        <f>IF(OR('Trust - Frontsheet'!S72="",'Trust - Frontsheet'!S72="-"),0,('Trust - Frontsheet'!S72))</f>
        <v>0</v>
      </c>
      <c r="Q60" s="93">
        <f>IF(OR('Trust - Frontsheet'!T72="",'Trust - Frontsheet'!T72="-"),0,('Trust - Frontsheet'!T72))</f>
        <v>0</v>
      </c>
      <c r="R60" s="93">
        <f>'Trust - Frontsheet'!U72</f>
        <v>0</v>
      </c>
      <c r="S60" s="93">
        <f>IF(OR('Trust - Frontsheet'!V72="",'Trust - Frontsheet'!V72="-"),0,('Trust - Frontsheet'!V72))</f>
        <v>0</v>
      </c>
      <c r="T60" s="93">
        <f>IF(OR('Trust - Frontsheet'!W72="",'Trust - Frontsheet'!W72="-"),0,('Trust - Frontsheet'!W72))</f>
        <v>0</v>
      </c>
      <c r="U60" s="93">
        <f>IF(OR('Trust - Frontsheet'!X72="",'Trust - Frontsheet'!X72="-"),0,('Trust - Frontsheet'!X72))</f>
        <v>0</v>
      </c>
      <c r="V60" s="93" t="str">
        <f>IF(A60="","",(IF(ISBLANK('Trust - Frontsheet'!F9),"",'Trust - Frontsheet'!F9)))</f>
        <v/>
      </c>
    </row>
    <row r="61" spans="1:22" s="93" customFormat="1" x14ac:dyDescent="0.2">
      <c r="A61" s="93" t="str">
        <f>IF('Trust - Frontsheet'!D73=0,"",IF('Trust - Frontsheet'!D73="","",'Trust - Frontsheet'!D73))</f>
        <v/>
      </c>
      <c r="B61" s="93" t="str">
        <f>IF(ISBLANK('Trust - Frontsheet'!E73),"",'Trust - Frontsheet'!E73)</f>
        <v/>
      </c>
      <c r="C61" s="93" t="str">
        <f>IF(ISBLANK('Trust - Frontsheet'!F73),"","'" &amp; 'Trust - Frontsheet'!F73 &amp; "'")</f>
        <v/>
      </c>
      <c r="D61" s="93" t="str">
        <f>IF(ISBLANK('Trust - Frontsheet'!G73),"",'Trust - Frontsheet'!G73)</f>
        <v/>
      </c>
      <c r="E61" s="93" t="str">
        <f>IF(ISBLANK('Trust - Frontsheet'!H73),"",'Trust - Frontsheet'!H73)</f>
        <v/>
      </c>
      <c r="F61" s="93">
        <f>'Trust - Frontsheet'!I73</f>
        <v>0</v>
      </c>
      <c r="G61" s="93">
        <f>'Trust - Frontsheet'!J73</f>
        <v>0</v>
      </c>
      <c r="H61" s="93">
        <f>'Trust - Frontsheet'!K73</f>
        <v>0</v>
      </c>
      <c r="I61" s="93">
        <f>'Trust - Frontsheet'!L73</f>
        <v>0</v>
      </c>
      <c r="J61" s="93">
        <f>'Trust - Frontsheet'!M73</f>
        <v>0</v>
      </c>
      <c r="K61" s="93">
        <f>'Trust - Frontsheet'!N73</f>
        <v>0</v>
      </c>
      <c r="L61" s="93">
        <f>'Trust - Frontsheet'!O73</f>
        <v>0</v>
      </c>
      <c r="M61" s="93">
        <f>'Trust - Frontsheet'!P73</f>
        <v>0</v>
      </c>
      <c r="N61" s="93">
        <f>IF(OR('Trust - Frontsheet'!Q73="",'Trust - Frontsheet'!Q73="-"),0,('Trust - Frontsheet'!Q73))</f>
        <v>0</v>
      </c>
      <c r="O61" s="93">
        <f>IF(OR('Trust - Frontsheet'!R73="",'Trust - Frontsheet'!R73="-"),0,('Trust - Frontsheet'!R73))</f>
        <v>0</v>
      </c>
      <c r="P61" s="93">
        <f>IF(OR('Trust - Frontsheet'!S73="",'Trust - Frontsheet'!S73="-"),0,('Trust - Frontsheet'!S73))</f>
        <v>0</v>
      </c>
      <c r="Q61" s="93">
        <f>IF(OR('Trust - Frontsheet'!T73="",'Trust - Frontsheet'!T73="-"),0,('Trust - Frontsheet'!T73))</f>
        <v>0</v>
      </c>
      <c r="R61" s="93">
        <f>'Trust - Frontsheet'!U73</f>
        <v>0</v>
      </c>
      <c r="S61" s="93">
        <f>IF(OR('Trust - Frontsheet'!V73="",'Trust - Frontsheet'!V73="-"),0,('Trust - Frontsheet'!V73))</f>
        <v>0</v>
      </c>
      <c r="T61" s="93">
        <f>IF(OR('Trust - Frontsheet'!W73="",'Trust - Frontsheet'!W73="-"),0,('Trust - Frontsheet'!W73))</f>
        <v>0</v>
      </c>
      <c r="U61" s="93">
        <f>IF(OR('Trust - Frontsheet'!X73="",'Trust - Frontsheet'!X73="-"),0,('Trust - Frontsheet'!X73))</f>
        <v>0</v>
      </c>
      <c r="V61" s="93" t="str">
        <f>IF(A61="","",(IF(ISBLANK('Trust - Frontsheet'!F9),"",'Trust - Frontsheet'!F9)))</f>
        <v/>
      </c>
    </row>
    <row r="62" spans="1:22" s="93" customFormat="1" x14ac:dyDescent="0.2">
      <c r="A62" s="93" t="str">
        <f>IF('Trust - Frontsheet'!D74=0,"",IF('Trust - Frontsheet'!D74="","",'Trust - Frontsheet'!D74))</f>
        <v/>
      </c>
      <c r="B62" s="93" t="str">
        <f>IF(ISBLANK('Trust - Frontsheet'!E74),"",'Trust - Frontsheet'!E74)</f>
        <v/>
      </c>
      <c r="C62" s="93" t="str">
        <f>IF(ISBLANK('Trust - Frontsheet'!F74),"","'" &amp; 'Trust - Frontsheet'!F74 &amp; "'")</f>
        <v/>
      </c>
      <c r="D62" s="93" t="str">
        <f>IF(ISBLANK('Trust - Frontsheet'!G74),"",'Trust - Frontsheet'!G74)</f>
        <v/>
      </c>
      <c r="E62" s="93" t="str">
        <f>IF(ISBLANK('Trust - Frontsheet'!H74),"",'Trust - Frontsheet'!H74)</f>
        <v/>
      </c>
      <c r="F62" s="93">
        <f>'Trust - Frontsheet'!I74</f>
        <v>0</v>
      </c>
      <c r="G62" s="93">
        <f>'Trust - Frontsheet'!J74</f>
        <v>0</v>
      </c>
      <c r="H62" s="93">
        <f>'Trust - Frontsheet'!K74</f>
        <v>0</v>
      </c>
      <c r="I62" s="93">
        <f>'Trust - Frontsheet'!L74</f>
        <v>0</v>
      </c>
      <c r="J62" s="93">
        <f>'Trust - Frontsheet'!M74</f>
        <v>0</v>
      </c>
      <c r="K62" s="93">
        <f>'Trust - Frontsheet'!N74</f>
        <v>0</v>
      </c>
      <c r="L62" s="93">
        <f>'Trust - Frontsheet'!O74</f>
        <v>0</v>
      </c>
      <c r="M62" s="93">
        <f>'Trust - Frontsheet'!P74</f>
        <v>0</v>
      </c>
      <c r="N62" s="93">
        <f>IF(OR('Trust - Frontsheet'!Q74="",'Trust - Frontsheet'!Q74="-"),0,('Trust - Frontsheet'!Q74))</f>
        <v>0</v>
      </c>
      <c r="O62" s="93">
        <f>IF(OR('Trust - Frontsheet'!R74="",'Trust - Frontsheet'!R74="-"),0,('Trust - Frontsheet'!R74))</f>
        <v>0</v>
      </c>
      <c r="P62" s="93">
        <f>IF(OR('Trust - Frontsheet'!S74="",'Trust - Frontsheet'!S74="-"),0,('Trust - Frontsheet'!S74))</f>
        <v>0</v>
      </c>
      <c r="Q62" s="93">
        <f>IF(OR('Trust - Frontsheet'!T74="",'Trust - Frontsheet'!T74="-"),0,('Trust - Frontsheet'!T74))</f>
        <v>0</v>
      </c>
      <c r="R62" s="93">
        <f>'Trust - Frontsheet'!U74</f>
        <v>0</v>
      </c>
      <c r="S62" s="93">
        <f>IF(OR('Trust - Frontsheet'!V74="",'Trust - Frontsheet'!V74="-"),0,('Trust - Frontsheet'!V74))</f>
        <v>0</v>
      </c>
      <c r="T62" s="93">
        <f>IF(OR('Trust - Frontsheet'!W74="",'Trust - Frontsheet'!W74="-"),0,('Trust - Frontsheet'!W74))</f>
        <v>0</v>
      </c>
      <c r="U62" s="93">
        <f>IF(OR('Trust - Frontsheet'!X74="",'Trust - Frontsheet'!X74="-"),0,('Trust - Frontsheet'!X74))</f>
        <v>0</v>
      </c>
      <c r="V62" s="93" t="str">
        <f>IF(A62="","",(IF(ISBLANK('Trust - Frontsheet'!F9),"",'Trust - Frontsheet'!F9)))</f>
        <v/>
      </c>
    </row>
    <row r="63" spans="1:22" s="93" customFormat="1" x14ac:dyDescent="0.2">
      <c r="A63" s="93" t="str">
        <f>IF('Trust - Frontsheet'!D75=0,"",IF('Trust - Frontsheet'!D75="","",'Trust - Frontsheet'!D75))</f>
        <v/>
      </c>
      <c r="B63" s="93" t="str">
        <f>IF(ISBLANK('Trust - Frontsheet'!E75),"",'Trust - Frontsheet'!E75)</f>
        <v/>
      </c>
      <c r="C63" s="93" t="str">
        <f>IF(ISBLANK('Trust - Frontsheet'!F75),"","'" &amp; 'Trust - Frontsheet'!F75 &amp; "'")</f>
        <v/>
      </c>
      <c r="D63" s="93" t="str">
        <f>IF(ISBLANK('Trust - Frontsheet'!G75),"",'Trust - Frontsheet'!G75)</f>
        <v/>
      </c>
      <c r="E63" s="93" t="str">
        <f>IF(ISBLANK('Trust - Frontsheet'!H75),"",'Trust - Frontsheet'!H75)</f>
        <v/>
      </c>
      <c r="F63" s="93">
        <f>'Trust - Frontsheet'!I75</f>
        <v>0</v>
      </c>
      <c r="G63" s="93">
        <f>'Trust - Frontsheet'!J75</f>
        <v>0</v>
      </c>
      <c r="H63" s="93">
        <f>'Trust - Frontsheet'!K75</f>
        <v>0</v>
      </c>
      <c r="I63" s="93">
        <f>'Trust - Frontsheet'!L75</f>
        <v>0</v>
      </c>
      <c r="J63" s="93">
        <f>'Trust - Frontsheet'!M75</f>
        <v>0</v>
      </c>
      <c r="K63" s="93">
        <f>'Trust - Frontsheet'!N75</f>
        <v>0</v>
      </c>
      <c r="L63" s="93">
        <f>'Trust - Frontsheet'!O75</f>
        <v>0</v>
      </c>
      <c r="M63" s="93">
        <f>'Trust - Frontsheet'!P75</f>
        <v>0</v>
      </c>
      <c r="N63" s="93">
        <f>IF(OR('Trust - Frontsheet'!Q75="",'Trust - Frontsheet'!Q75="-"),0,('Trust - Frontsheet'!Q75))</f>
        <v>0</v>
      </c>
      <c r="O63" s="93">
        <f>IF(OR('Trust - Frontsheet'!R75="",'Trust - Frontsheet'!R75="-"),0,('Trust - Frontsheet'!R75))</f>
        <v>0</v>
      </c>
      <c r="P63" s="93">
        <f>IF(OR('Trust - Frontsheet'!S75="",'Trust - Frontsheet'!S75="-"),0,('Trust - Frontsheet'!S75))</f>
        <v>0</v>
      </c>
      <c r="Q63" s="93">
        <f>IF(OR('Trust - Frontsheet'!T75="",'Trust - Frontsheet'!T75="-"),0,('Trust - Frontsheet'!T75))</f>
        <v>0</v>
      </c>
      <c r="R63" s="93">
        <f>'Trust - Frontsheet'!U75</f>
        <v>0</v>
      </c>
      <c r="S63" s="93">
        <f>IF(OR('Trust - Frontsheet'!V75="",'Trust - Frontsheet'!V75="-"),0,('Trust - Frontsheet'!V75))</f>
        <v>0</v>
      </c>
      <c r="T63" s="93">
        <f>IF(OR('Trust - Frontsheet'!W75="",'Trust - Frontsheet'!W75="-"),0,('Trust - Frontsheet'!W75))</f>
        <v>0</v>
      </c>
      <c r="U63" s="93">
        <f>IF(OR('Trust - Frontsheet'!X75="",'Trust - Frontsheet'!X75="-"),0,('Trust - Frontsheet'!X75))</f>
        <v>0</v>
      </c>
      <c r="V63" s="93" t="str">
        <f>IF(A63="","",(IF(ISBLANK('Trust - Frontsheet'!F9),"",'Trust - Frontsheet'!F9)))</f>
        <v/>
      </c>
    </row>
    <row r="64" spans="1:22" s="93" customFormat="1" x14ac:dyDescent="0.2">
      <c r="A64" s="93" t="str">
        <f>IF('Trust - Frontsheet'!D76=0,"",IF('Trust - Frontsheet'!D76="","",'Trust - Frontsheet'!D76))</f>
        <v/>
      </c>
      <c r="B64" s="93" t="str">
        <f>IF(ISBLANK('Trust - Frontsheet'!E76),"",'Trust - Frontsheet'!E76)</f>
        <v/>
      </c>
      <c r="C64" s="93" t="str">
        <f>IF(ISBLANK('Trust - Frontsheet'!F76),"","'" &amp; 'Trust - Frontsheet'!F76 &amp; "'")</f>
        <v/>
      </c>
      <c r="D64" s="93" t="str">
        <f>IF(ISBLANK('Trust - Frontsheet'!G76),"",'Trust - Frontsheet'!G76)</f>
        <v/>
      </c>
      <c r="E64" s="93" t="str">
        <f>IF(ISBLANK('Trust - Frontsheet'!H76),"",'Trust - Frontsheet'!H76)</f>
        <v/>
      </c>
      <c r="F64" s="93">
        <f>'Trust - Frontsheet'!I76</f>
        <v>0</v>
      </c>
      <c r="G64" s="93">
        <f>'Trust - Frontsheet'!J76</f>
        <v>0</v>
      </c>
      <c r="H64" s="93">
        <f>'Trust - Frontsheet'!K76</f>
        <v>0</v>
      </c>
      <c r="I64" s="93">
        <f>'Trust - Frontsheet'!L76</f>
        <v>0</v>
      </c>
      <c r="J64" s="93">
        <f>'Trust - Frontsheet'!M76</f>
        <v>0</v>
      </c>
      <c r="K64" s="93">
        <f>'Trust - Frontsheet'!N76</f>
        <v>0</v>
      </c>
      <c r="L64" s="93">
        <f>'Trust - Frontsheet'!O76</f>
        <v>0</v>
      </c>
      <c r="M64" s="93">
        <f>'Trust - Frontsheet'!P76</f>
        <v>0</v>
      </c>
      <c r="N64" s="93">
        <f>IF(OR('Trust - Frontsheet'!Q76="",'Trust - Frontsheet'!Q76="-"),0,('Trust - Frontsheet'!Q76))</f>
        <v>0</v>
      </c>
      <c r="O64" s="93">
        <f>IF(OR('Trust - Frontsheet'!R76="",'Trust - Frontsheet'!R76="-"),0,('Trust - Frontsheet'!R76))</f>
        <v>0</v>
      </c>
      <c r="P64" s="93">
        <f>IF(OR('Trust - Frontsheet'!S76="",'Trust - Frontsheet'!S76="-"),0,('Trust - Frontsheet'!S76))</f>
        <v>0</v>
      </c>
      <c r="Q64" s="93">
        <f>IF(OR('Trust - Frontsheet'!T76="",'Trust - Frontsheet'!T76="-"),0,('Trust - Frontsheet'!T76))</f>
        <v>0</v>
      </c>
      <c r="R64" s="93">
        <f>'Trust - Frontsheet'!U76</f>
        <v>0</v>
      </c>
      <c r="S64" s="93">
        <f>IF(OR('Trust - Frontsheet'!V76="",'Trust - Frontsheet'!V76="-"),0,('Trust - Frontsheet'!V76))</f>
        <v>0</v>
      </c>
      <c r="T64" s="93">
        <f>IF(OR('Trust - Frontsheet'!W76="",'Trust - Frontsheet'!W76="-"),0,('Trust - Frontsheet'!W76))</f>
        <v>0</v>
      </c>
      <c r="U64" s="93">
        <f>IF(OR('Trust - Frontsheet'!X76="",'Trust - Frontsheet'!X76="-"),0,('Trust - Frontsheet'!X76))</f>
        <v>0</v>
      </c>
      <c r="V64" s="93" t="str">
        <f>IF(A64="","",(IF(ISBLANK('Trust - Frontsheet'!F9),"",'Trust - Frontsheet'!F9)))</f>
        <v/>
      </c>
    </row>
    <row r="65" spans="1:22" s="93" customFormat="1" x14ac:dyDescent="0.2">
      <c r="A65" s="93" t="str">
        <f>IF('Trust - Frontsheet'!D77=0,"",IF('Trust - Frontsheet'!D77="","",'Trust - Frontsheet'!D77))</f>
        <v/>
      </c>
      <c r="B65" s="93" t="str">
        <f>IF(ISBLANK('Trust - Frontsheet'!E77),"",'Trust - Frontsheet'!E77)</f>
        <v/>
      </c>
      <c r="C65" s="93" t="str">
        <f>IF(ISBLANK('Trust - Frontsheet'!F77),"","'" &amp; 'Trust - Frontsheet'!F77 &amp; "'")</f>
        <v/>
      </c>
      <c r="D65" s="93" t="str">
        <f>IF(ISBLANK('Trust - Frontsheet'!G77),"",'Trust - Frontsheet'!G77)</f>
        <v/>
      </c>
      <c r="E65" s="93" t="str">
        <f>IF(ISBLANK('Trust - Frontsheet'!H77),"",'Trust - Frontsheet'!H77)</f>
        <v/>
      </c>
      <c r="F65" s="93">
        <f>'Trust - Frontsheet'!I77</f>
        <v>0</v>
      </c>
      <c r="G65" s="93">
        <f>'Trust - Frontsheet'!J77</f>
        <v>0</v>
      </c>
      <c r="H65" s="93">
        <f>'Trust - Frontsheet'!K77</f>
        <v>0</v>
      </c>
      <c r="I65" s="93">
        <f>'Trust - Frontsheet'!L77</f>
        <v>0</v>
      </c>
      <c r="J65" s="93">
        <f>'Trust - Frontsheet'!M77</f>
        <v>0</v>
      </c>
      <c r="K65" s="93">
        <f>'Trust - Frontsheet'!N77</f>
        <v>0</v>
      </c>
      <c r="L65" s="93">
        <f>'Trust - Frontsheet'!O77</f>
        <v>0</v>
      </c>
      <c r="M65" s="93">
        <f>'Trust - Frontsheet'!P77</f>
        <v>0</v>
      </c>
      <c r="N65" s="93">
        <f>IF(OR('Trust - Frontsheet'!Q77="",'Trust - Frontsheet'!Q77="-"),0,('Trust - Frontsheet'!Q77))</f>
        <v>0</v>
      </c>
      <c r="O65" s="93">
        <f>IF(OR('Trust - Frontsheet'!R77="",'Trust - Frontsheet'!R77="-"),0,('Trust - Frontsheet'!R77))</f>
        <v>0</v>
      </c>
      <c r="P65" s="93">
        <f>IF(OR('Trust - Frontsheet'!S77="",'Trust - Frontsheet'!S77="-"),0,('Trust - Frontsheet'!S77))</f>
        <v>0</v>
      </c>
      <c r="Q65" s="93">
        <f>IF(OR('Trust - Frontsheet'!T77="",'Trust - Frontsheet'!T77="-"),0,('Trust - Frontsheet'!T77))</f>
        <v>0</v>
      </c>
      <c r="R65" s="93">
        <f>'Trust - Frontsheet'!U77</f>
        <v>0</v>
      </c>
      <c r="S65" s="93">
        <f>IF(OR('Trust - Frontsheet'!V77="",'Trust - Frontsheet'!V77="-"),0,('Trust - Frontsheet'!V77))</f>
        <v>0</v>
      </c>
      <c r="T65" s="93">
        <f>IF(OR('Trust - Frontsheet'!W77="",'Trust - Frontsheet'!W77="-"),0,('Trust - Frontsheet'!W77))</f>
        <v>0</v>
      </c>
      <c r="U65" s="93">
        <f>IF(OR('Trust - Frontsheet'!X77="",'Trust - Frontsheet'!X77="-"),0,('Trust - Frontsheet'!X77))</f>
        <v>0</v>
      </c>
      <c r="V65" s="93" t="str">
        <f>IF(A65="","",(IF(ISBLANK('Trust - Frontsheet'!F9),"",'Trust - Frontsheet'!F9)))</f>
        <v/>
      </c>
    </row>
    <row r="66" spans="1:22" s="93" customFormat="1" x14ac:dyDescent="0.2">
      <c r="A66" s="93" t="str">
        <f>IF('Trust - Frontsheet'!D78=0,"",IF('Trust - Frontsheet'!D78="","",'Trust - Frontsheet'!D78))</f>
        <v/>
      </c>
      <c r="B66" s="93" t="str">
        <f>IF(ISBLANK('Trust - Frontsheet'!E78),"",'Trust - Frontsheet'!E78)</f>
        <v/>
      </c>
      <c r="C66" s="93" t="str">
        <f>IF(ISBLANK('Trust - Frontsheet'!F78),"","'" &amp; 'Trust - Frontsheet'!F78 &amp; "'")</f>
        <v/>
      </c>
      <c r="D66" s="93" t="str">
        <f>IF(ISBLANK('Trust - Frontsheet'!G78),"",'Trust - Frontsheet'!G78)</f>
        <v/>
      </c>
      <c r="E66" s="93" t="str">
        <f>IF(ISBLANK('Trust - Frontsheet'!H78),"",'Trust - Frontsheet'!H78)</f>
        <v/>
      </c>
      <c r="F66" s="93">
        <f>'Trust - Frontsheet'!I78</f>
        <v>0</v>
      </c>
      <c r="G66" s="93">
        <f>'Trust - Frontsheet'!J78</f>
        <v>0</v>
      </c>
      <c r="H66" s="93">
        <f>'Trust - Frontsheet'!K78</f>
        <v>0</v>
      </c>
      <c r="I66" s="93">
        <f>'Trust - Frontsheet'!L78</f>
        <v>0</v>
      </c>
      <c r="J66" s="93">
        <f>'Trust - Frontsheet'!M78</f>
        <v>0</v>
      </c>
      <c r="K66" s="93">
        <f>'Trust - Frontsheet'!N78</f>
        <v>0</v>
      </c>
      <c r="L66" s="93">
        <f>'Trust - Frontsheet'!O78</f>
        <v>0</v>
      </c>
      <c r="M66" s="93">
        <f>'Trust - Frontsheet'!P78</f>
        <v>0</v>
      </c>
      <c r="N66" s="93">
        <f>IF(OR('Trust - Frontsheet'!Q78="",'Trust - Frontsheet'!Q78="-"),0,('Trust - Frontsheet'!Q78))</f>
        <v>0</v>
      </c>
      <c r="O66" s="93">
        <f>IF(OR('Trust - Frontsheet'!R78="",'Trust - Frontsheet'!R78="-"),0,('Trust - Frontsheet'!R78))</f>
        <v>0</v>
      </c>
      <c r="P66" s="93">
        <f>IF(OR('Trust - Frontsheet'!S78="",'Trust - Frontsheet'!S78="-"),0,('Trust - Frontsheet'!S78))</f>
        <v>0</v>
      </c>
      <c r="Q66" s="93">
        <f>IF(OR('Trust - Frontsheet'!T78="",'Trust - Frontsheet'!T78="-"),0,('Trust - Frontsheet'!T78))</f>
        <v>0</v>
      </c>
      <c r="R66" s="93">
        <f>'Trust - Frontsheet'!U78</f>
        <v>0</v>
      </c>
      <c r="S66" s="93">
        <f>IF(OR('Trust - Frontsheet'!V78="",'Trust - Frontsheet'!V78="-"),0,('Trust - Frontsheet'!V78))</f>
        <v>0</v>
      </c>
      <c r="T66" s="93">
        <f>IF(OR('Trust - Frontsheet'!W78="",'Trust - Frontsheet'!W78="-"),0,('Trust - Frontsheet'!W78))</f>
        <v>0</v>
      </c>
      <c r="U66" s="93">
        <f>IF(OR('Trust - Frontsheet'!X78="",'Trust - Frontsheet'!X78="-"),0,('Trust - Frontsheet'!X78))</f>
        <v>0</v>
      </c>
      <c r="V66" s="93" t="str">
        <f>IF(A66="","",(IF(ISBLANK('Trust - Frontsheet'!F9),"",'Trust - Frontsheet'!F9)))</f>
        <v/>
      </c>
    </row>
    <row r="67" spans="1:22" s="93" customFormat="1" x14ac:dyDescent="0.2">
      <c r="A67" s="93" t="str">
        <f>IF('Trust - Frontsheet'!D79=0,"",IF('Trust - Frontsheet'!D79="","",'Trust - Frontsheet'!D79))</f>
        <v/>
      </c>
      <c r="B67" s="93" t="str">
        <f>IF(ISBLANK('Trust - Frontsheet'!E79),"",'Trust - Frontsheet'!E79)</f>
        <v/>
      </c>
      <c r="C67" s="93" t="str">
        <f>IF(ISBLANK('Trust - Frontsheet'!F79),"","'" &amp; 'Trust - Frontsheet'!F79 &amp; "'")</f>
        <v/>
      </c>
      <c r="D67" s="93" t="str">
        <f>IF(ISBLANK('Trust - Frontsheet'!G79),"",'Trust - Frontsheet'!G79)</f>
        <v/>
      </c>
      <c r="E67" s="93" t="str">
        <f>IF(ISBLANK('Trust - Frontsheet'!H79),"",'Trust - Frontsheet'!H79)</f>
        <v/>
      </c>
      <c r="F67" s="93">
        <f>'Trust - Frontsheet'!I79</f>
        <v>0</v>
      </c>
      <c r="G67" s="93">
        <f>'Trust - Frontsheet'!J79</f>
        <v>0</v>
      </c>
      <c r="H67" s="93">
        <f>'Trust - Frontsheet'!K79</f>
        <v>0</v>
      </c>
      <c r="I67" s="93">
        <f>'Trust - Frontsheet'!L79</f>
        <v>0</v>
      </c>
      <c r="J67" s="93">
        <f>'Trust - Frontsheet'!M79</f>
        <v>0</v>
      </c>
      <c r="K67" s="93">
        <f>'Trust - Frontsheet'!N79</f>
        <v>0</v>
      </c>
      <c r="L67" s="93">
        <f>'Trust - Frontsheet'!O79</f>
        <v>0</v>
      </c>
      <c r="M67" s="93">
        <f>'Trust - Frontsheet'!P79</f>
        <v>0</v>
      </c>
      <c r="N67" s="93">
        <f>IF(OR('Trust - Frontsheet'!Q79="",'Trust - Frontsheet'!Q79="-"),0,('Trust - Frontsheet'!Q79))</f>
        <v>0</v>
      </c>
      <c r="O67" s="93">
        <f>IF(OR('Trust - Frontsheet'!R79="",'Trust - Frontsheet'!R79="-"),0,('Trust - Frontsheet'!R79))</f>
        <v>0</v>
      </c>
      <c r="P67" s="93">
        <f>IF(OR('Trust - Frontsheet'!S79="",'Trust - Frontsheet'!S79="-"),0,('Trust - Frontsheet'!S79))</f>
        <v>0</v>
      </c>
      <c r="Q67" s="93">
        <f>IF(OR('Trust - Frontsheet'!T79="",'Trust - Frontsheet'!T79="-"),0,('Trust - Frontsheet'!T79))</f>
        <v>0</v>
      </c>
      <c r="R67" s="93">
        <f>'Trust - Frontsheet'!U79</f>
        <v>0</v>
      </c>
      <c r="S67" s="93">
        <f>IF(OR('Trust - Frontsheet'!V79="",'Trust - Frontsheet'!V79="-"),0,('Trust - Frontsheet'!V79))</f>
        <v>0</v>
      </c>
      <c r="T67" s="93">
        <f>IF(OR('Trust - Frontsheet'!W79="",'Trust - Frontsheet'!W79="-"),0,('Trust - Frontsheet'!W79))</f>
        <v>0</v>
      </c>
      <c r="U67" s="93">
        <f>IF(OR('Trust - Frontsheet'!X79="",'Trust - Frontsheet'!X79="-"),0,('Trust - Frontsheet'!X79))</f>
        <v>0</v>
      </c>
      <c r="V67" s="93" t="str">
        <f>IF(A67="","",(IF(ISBLANK('Trust - Frontsheet'!F9),"",'Trust - Frontsheet'!F9)))</f>
        <v/>
      </c>
    </row>
    <row r="68" spans="1:22" s="93" customFormat="1" x14ac:dyDescent="0.2">
      <c r="A68" s="93" t="str">
        <f>IF('Trust - Frontsheet'!D80=0,"",IF('Trust - Frontsheet'!D80="","",'Trust - Frontsheet'!D80))</f>
        <v/>
      </c>
      <c r="B68" s="93" t="str">
        <f>IF(ISBLANK('Trust - Frontsheet'!E80),"",'Trust - Frontsheet'!E80)</f>
        <v/>
      </c>
      <c r="C68" s="93" t="str">
        <f>IF(ISBLANK('Trust - Frontsheet'!F80),"","'" &amp; 'Trust - Frontsheet'!F80 &amp; "'")</f>
        <v/>
      </c>
      <c r="D68" s="93" t="str">
        <f>IF(ISBLANK('Trust - Frontsheet'!G80),"",'Trust - Frontsheet'!G80)</f>
        <v/>
      </c>
      <c r="E68" s="93" t="str">
        <f>IF(ISBLANK('Trust - Frontsheet'!H80),"",'Trust - Frontsheet'!H80)</f>
        <v/>
      </c>
      <c r="F68" s="93">
        <f>'Trust - Frontsheet'!I80</f>
        <v>0</v>
      </c>
      <c r="G68" s="93">
        <f>'Trust - Frontsheet'!J80</f>
        <v>0</v>
      </c>
      <c r="H68" s="93">
        <f>'Trust - Frontsheet'!K80</f>
        <v>0</v>
      </c>
      <c r="I68" s="93">
        <f>'Trust - Frontsheet'!L80</f>
        <v>0</v>
      </c>
      <c r="J68" s="93">
        <f>'Trust - Frontsheet'!M80</f>
        <v>0</v>
      </c>
      <c r="K68" s="93">
        <f>'Trust - Frontsheet'!N80</f>
        <v>0</v>
      </c>
      <c r="L68" s="93">
        <f>'Trust - Frontsheet'!O80</f>
        <v>0</v>
      </c>
      <c r="M68" s="93">
        <f>'Trust - Frontsheet'!P80</f>
        <v>0</v>
      </c>
      <c r="N68" s="93">
        <f>IF(OR('Trust - Frontsheet'!Q80="",'Trust - Frontsheet'!Q80="-"),0,('Trust - Frontsheet'!Q80))</f>
        <v>0</v>
      </c>
      <c r="O68" s="93">
        <f>IF(OR('Trust - Frontsheet'!R80="",'Trust - Frontsheet'!R80="-"),0,('Trust - Frontsheet'!R80))</f>
        <v>0</v>
      </c>
      <c r="P68" s="93">
        <f>IF(OR('Trust - Frontsheet'!S80="",'Trust - Frontsheet'!S80="-"),0,('Trust - Frontsheet'!S80))</f>
        <v>0</v>
      </c>
      <c r="Q68" s="93">
        <f>IF(OR('Trust - Frontsheet'!T80="",'Trust - Frontsheet'!T80="-"),0,('Trust - Frontsheet'!T80))</f>
        <v>0</v>
      </c>
      <c r="R68" s="93">
        <f>'Trust - Frontsheet'!U80</f>
        <v>0</v>
      </c>
      <c r="S68" s="93">
        <f>IF(OR('Trust - Frontsheet'!V80="",'Trust - Frontsheet'!V80="-"),0,('Trust - Frontsheet'!V80))</f>
        <v>0</v>
      </c>
      <c r="T68" s="93">
        <f>IF(OR('Trust - Frontsheet'!W80="",'Trust - Frontsheet'!W80="-"),0,('Trust - Frontsheet'!W80))</f>
        <v>0</v>
      </c>
      <c r="U68" s="93">
        <f>IF(OR('Trust - Frontsheet'!X80="",'Trust - Frontsheet'!X80="-"),0,('Trust - Frontsheet'!X80))</f>
        <v>0</v>
      </c>
      <c r="V68" s="93" t="str">
        <f>IF(A68="","",(IF(ISBLANK('Trust - Frontsheet'!F9),"",'Trust - Frontsheet'!F9)))</f>
        <v/>
      </c>
    </row>
    <row r="69" spans="1:22" s="93" customFormat="1" x14ac:dyDescent="0.2">
      <c r="A69" s="93" t="str">
        <f>IF('Trust - Frontsheet'!D81=0,"",IF('Trust - Frontsheet'!D81="","",'Trust - Frontsheet'!D81))</f>
        <v/>
      </c>
      <c r="B69" s="93" t="str">
        <f>IF(ISBLANK('Trust - Frontsheet'!E81),"",'Trust - Frontsheet'!E81)</f>
        <v/>
      </c>
      <c r="C69" s="93" t="str">
        <f>IF(ISBLANK('Trust - Frontsheet'!F81),"","'" &amp; 'Trust - Frontsheet'!F81 &amp; "'")</f>
        <v/>
      </c>
      <c r="D69" s="93" t="str">
        <f>IF(ISBLANK('Trust - Frontsheet'!G81),"",'Trust - Frontsheet'!G81)</f>
        <v/>
      </c>
      <c r="E69" s="93" t="str">
        <f>IF(ISBLANK('Trust - Frontsheet'!H81),"",'Trust - Frontsheet'!H81)</f>
        <v/>
      </c>
      <c r="F69" s="93">
        <f>'Trust - Frontsheet'!I81</f>
        <v>0</v>
      </c>
      <c r="G69" s="93">
        <f>'Trust - Frontsheet'!J81</f>
        <v>0</v>
      </c>
      <c r="H69" s="93">
        <f>'Trust - Frontsheet'!K81</f>
        <v>0</v>
      </c>
      <c r="I69" s="93">
        <f>'Trust - Frontsheet'!L81</f>
        <v>0</v>
      </c>
      <c r="J69" s="93">
        <f>'Trust - Frontsheet'!M81</f>
        <v>0</v>
      </c>
      <c r="K69" s="93">
        <f>'Trust - Frontsheet'!N81</f>
        <v>0</v>
      </c>
      <c r="L69" s="93">
        <f>'Trust - Frontsheet'!O81</f>
        <v>0</v>
      </c>
      <c r="M69" s="93">
        <f>'Trust - Frontsheet'!P81</f>
        <v>0</v>
      </c>
      <c r="N69" s="93">
        <f>IF(OR('Trust - Frontsheet'!Q81="",'Trust - Frontsheet'!Q81="-"),0,('Trust - Frontsheet'!Q81))</f>
        <v>0</v>
      </c>
      <c r="O69" s="93">
        <f>IF(OR('Trust - Frontsheet'!R81="",'Trust - Frontsheet'!R81="-"),0,('Trust - Frontsheet'!R81))</f>
        <v>0</v>
      </c>
      <c r="P69" s="93">
        <f>IF(OR('Trust - Frontsheet'!S81="",'Trust - Frontsheet'!S81="-"),0,('Trust - Frontsheet'!S81))</f>
        <v>0</v>
      </c>
      <c r="Q69" s="93">
        <f>IF(OR('Trust - Frontsheet'!T81="",'Trust - Frontsheet'!T81="-"),0,('Trust - Frontsheet'!T81))</f>
        <v>0</v>
      </c>
      <c r="R69" s="93">
        <f>'Trust - Frontsheet'!U81</f>
        <v>0</v>
      </c>
      <c r="S69" s="93">
        <f>IF(OR('Trust - Frontsheet'!V81="",'Trust - Frontsheet'!V81="-"),0,('Trust - Frontsheet'!V81))</f>
        <v>0</v>
      </c>
      <c r="T69" s="93">
        <f>IF(OR('Trust - Frontsheet'!W81="",'Trust - Frontsheet'!W81="-"),0,('Trust - Frontsheet'!W81))</f>
        <v>0</v>
      </c>
      <c r="U69" s="93">
        <f>IF(OR('Trust - Frontsheet'!X81="",'Trust - Frontsheet'!X81="-"),0,('Trust - Frontsheet'!X81))</f>
        <v>0</v>
      </c>
      <c r="V69" s="93" t="str">
        <f>IF(A69="","",(IF(ISBLANK('Trust - Frontsheet'!F9),"",'Trust - Frontsheet'!F9)))</f>
        <v/>
      </c>
    </row>
    <row r="70" spans="1:22" s="93" customFormat="1" x14ac:dyDescent="0.2">
      <c r="A70" s="93" t="str">
        <f>IF('Trust - Frontsheet'!D82=0,"",IF('Trust - Frontsheet'!D82="","",'Trust - Frontsheet'!D82))</f>
        <v/>
      </c>
      <c r="B70" s="93" t="str">
        <f>IF(ISBLANK('Trust - Frontsheet'!E82),"",'Trust - Frontsheet'!E82)</f>
        <v/>
      </c>
      <c r="C70" s="93" t="str">
        <f>IF(ISBLANK('Trust - Frontsheet'!F82),"","'" &amp; 'Trust - Frontsheet'!F82 &amp; "'")</f>
        <v/>
      </c>
      <c r="D70" s="93" t="str">
        <f>IF(ISBLANK('Trust - Frontsheet'!G82),"",'Trust - Frontsheet'!G82)</f>
        <v/>
      </c>
      <c r="E70" s="93" t="str">
        <f>IF(ISBLANK('Trust - Frontsheet'!H82),"",'Trust - Frontsheet'!H82)</f>
        <v/>
      </c>
      <c r="F70" s="93">
        <f>'Trust - Frontsheet'!I82</f>
        <v>0</v>
      </c>
      <c r="G70" s="93">
        <f>'Trust - Frontsheet'!J82</f>
        <v>0</v>
      </c>
      <c r="H70" s="93">
        <f>'Trust - Frontsheet'!K82</f>
        <v>0</v>
      </c>
      <c r="I70" s="93">
        <f>'Trust - Frontsheet'!L82</f>
        <v>0</v>
      </c>
      <c r="J70" s="93">
        <f>'Trust - Frontsheet'!M82</f>
        <v>0</v>
      </c>
      <c r="K70" s="93">
        <f>'Trust - Frontsheet'!N82</f>
        <v>0</v>
      </c>
      <c r="L70" s="93">
        <f>'Trust - Frontsheet'!O82</f>
        <v>0</v>
      </c>
      <c r="M70" s="93">
        <f>'Trust - Frontsheet'!P82</f>
        <v>0</v>
      </c>
      <c r="N70" s="93">
        <f>IF(OR('Trust - Frontsheet'!Q82="",'Trust - Frontsheet'!Q82="-"),0,('Trust - Frontsheet'!Q82))</f>
        <v>0</v>
      </c>
      <c r="O70" s="93">
        <f>IF(OR('Trust - Frontsheet'!R82="",'Trust - Frontsheet'!R82="-"),0,('Trust - Frontsheet'!R82))</f>
        <v>0</v>
      </c>
      <c r="P70" s="93">
        <f>IF(OR('Trust - Frontsheet'!S82="",'Trust - Frontsheet'!S82="-"),0,('Trust - Frontsheet'!S82))</f>
        <v>0</v>
      </c>
      <c r="Q70" s="93">
        <f>IF(OR('Trust - Frontsheet'!T82="",'Trust - Frontsheet'!T82="-"),0,('Trust - Frontsheet'!T82))</f>
        <v>0</v>
      </c>
      <c r="R70" s="93">
        <f>'Trust - Frontsheet'!U82</f>
        <v>0</v>
      </c>
      <c r="S70" s="93">
        <f>IF(OR('Trust - Frontsheet'!V82="",'Trust - Frontsheet'!V82="-"),0,('Trust - Frontsheet'!V82))</f>
        <v>0</v>
      </c>
      <c r="T70" s="93">
        <f>IF(OR('Trust - Frontsheet'!W82="",'Trust - Frontsheet'!W82="-"),0,('Trust - Frontsheet'!W82))</f>
        <v>0</v>
      </c>
      <c r="U70" s="93">
        <f>IF(OR('Trust - Frontsheet'!X82="",'Trust - Frontsheet'!X82="-"),0,('Trust - Frontsheet'!X82))</f>
        <v>0</v>
      </c>
      <c r="V70" s="93" t="str">
        <f>IF(A70="","",(IF(ISBLANK('Trust - Frontsheet'!F9),"",'Trust - Frontsheet'!F9)))</f>
        <v/>
      </c>
    </row>
    <row r="71" spans="1:22" s="93" customFormat="1" x14ac:dyDescent="0.2">
      <c r="A71" s="93" t="str">
        <f>IF('Trust - Frontsheet'!D83=0,"",IF('Trust - Frontsheet'!D83="","",'Trust - Frontsheet'!D83))</f>
        <v/>
      </c>
      <c r="B71" s="93" t="str">
        <f>IF(ISBLANK('Trust - Frontsheet'!E83),"",'Trust - Frontsheet'!E83)</f>
        <v/>
      </c>
      <c r="C71" s="93" t="str">
        <f>IF(ISBLANK('Trust - Frontsheet'!F83),"","'" &amp; 'Trust - Frontsheet'!F83 &amp; "'")</f>
        <v/>
      </c>
      <c r="D71" s="93" t="str">
        <f>IF(ISBLANK('Trust - Frontsheet'!G83),"",'Trust - Frontsheet'!G83)</f>
        <v/>
      </c>
      <c r="E71" s="93" t="str">
        <f>IF(ISBLANK('Trust - Frontsheet'!H83),"",'Trust - Frontsheet'!H83)</f>
        <v/>
      </c>
      <c r="F71" s="93">
        <f>'Trust - Frontsheet'!I83</f>
        <v>0</v>
      </c>
      <c r="G71" s="93">
        <f>'Trust - Frontsheet'!J83</f>
        <v>0</v>
      </c>
      <c r="H71" s="93">
        <f>'Trust - Frontsheet'!K83</f>
        <v>0</v>
      </c>
      <c r="I71" s="93">
        <f>'Trust - Frontsheet'!L83</f>
        <v>0</v>
      </c>
      <c r="J71" s="93">
        <f>'Trust - Frontsheet'!M83</f>
        <v>0</v>
      </c>
      <c r="K71" s="93">
        <f>'Trust - Frontsheet'!N83</f>
        <v>0</v>
      </c>
      <c r="L71" s="93">
        <f>'Trust - Frontsheet'!O83</f>
        <v>0</v>
      </c>
      <c r="M71" s="93">
        <f>'Trust - Frontsheet'!P83</f>
        <v>0</v>
      </c>
      <c r="N71" s="93">
        <f>IF(OR('Trust - Frontsheet'!Q83="",'Trust - Frontsheet'!Q83="-"),0,('Trust - Frontsheet'!Q83))</f>
        <v>0</v>
      </c>
      <c r="O71" s="93">
        <f>IF(OR('Trust - Frontsheet'!R83="",'Trust - Frontsheet'!R83="-"),0,('Trust - Frontsheet'!R83))</f>
        <v>0</v>
      </c>
      <c r="P71" s="93">
        <f>IF(OR('Trust - Frontsheet'!S83="",'Trust - Frontsheet'!S83="-"),0,('Trust - Frontsheet'!S83))</f>
        <v>0</v>
      </c>
      <c r="Q71" s="93">
        <f>IF(OR('Trust - Frontsheet'!T83="",'Trust - Frontsheet'!T83="-"),0,('Trust - Frontsheet'!T83))</f>
        <v>0</v>
      </c>
      <c r="R71" s="93">
        <f>'Trust - Frontsheet'!U83</f>
        <v>0</v>
      </c>
      <c r="S71" s="93">
        <f>IF(OR('Trust - Frontsheet'!V83="",'Trust - Frontsheet'!V83="-"),0,('Trust - Frontsheet'!V83))</f>
        <v>0</v>
      </c>
      <c r="T71" s="93">
        <f>IF(OR('Trust - Frontsheet'!W83="",'Trust - Frontsheet'!W83="-"),0,('Trust - Frontsheet'!W83))</f>
        <v>0</v>
      </c>
      <c r="U71" s="93">
        <f>IF(OR('Trust - Frontsheet'!X83="",'Trust - Frontsheet'!X83="-"),0,('Trust - Frontsheet'!X83))</f>
        <v>0</v>
      </c>
      <c r="V71" s="93" t="str">
        <f>IF(A71="","",(IF(ISBLANK('Trust - Frontsheet'!F9),"",'Trust - Frontsheet'!F9)))</f>
        <v/>
      </c>
    </row>
    <row r="72" spans="1:22" s="93" customFormat="1" x14ac:dyDescent="0.2">
      <c r="A72" s="93" t="str">
        <f>IF('Trust - Frontsheet'!D84=0,"",IF('Trust - Frontsheet'!D84="","",'Trust - Frontsheet'!D84))</f>
        <v/>
      </c>
      <c r="B72" s="93" t="str">
        <f>IF(ISBLANK('Trust - Frontsheet'!E84),"",'Trust - Frontsheet'!E84)</f>
        <v/>
      </c>
      <c r="C72" s="93" t="str">
        <f>IF(ISBLANK('Trust - Frontsheet'!F84),"","'" &amp; 'Trust - Frontsheet'!F84 &amp; "'")</f>
        <v/>
      </c>
      <c r="D72" s="93" t="str">
        <f>IF(ISBLANK('Trust - Frontsheet'!G84),"",'Trust - Frontsheet'!G84)</f>
        <v/>
      </c>
      <c r="E72" s="93" t="str">
        <f>IF(ISBLANK('Trust - Frontsheet'!H84),"",'Trust - Frontsheet'!H84)</f>
        <v/>
      </c>
      <c r="F72" s="93">
        <f>'Trust - Frontsheet'!I84</f>
        <v>0</v>
      </c>
      <c r="G72" s="93">
        <f>'Trust - Frontsheet'!J84</f>
        <v>0</v>
      </c>
      <c r="H72" s="93">
        <f>'Trust - Frontsheet'!K84</f>
        <v>0</v>
      </c>
      <c r="I72" s="93">
        <f>'Trust - Frontsheet'!L84</f>
        <v>0</v>
      </c>
      <c r="J72" s="93">
        <f>'Trust - Frontsheet'!M84</f>
        <v>0</v>
      </c>
      <c r="K72" s="93">
        <f>'Trust - Frontsheet'!N84</f>
        <v>0</v>
      </c>
      <c r="L72" s="93">
        <f>'Trust - Frontsheet'!O84</f>
        <v>0</v>
      </c>
      <c r="M72" s="93">
        <f>'Trust - Frontsheet'!P84</f>
        <v>0</v>
      </c>
      <c r="N72" s="93">
        <f>IF(OR('Trust - Frontsheet'!Q84="",'Trust - Frontsheet'!Q84="-"),0,('Trust - Frontsheet'!Q84))</f>
        <v>0</v>
      </c>
      <c r="O72" s="93">
        <f>IF(OR('Trust - Frontsheet'!R84="",'Trust - Frontsheet'!R84="-"),0,('Trust - Frontsheet'!R84))</f>
        <v>0</v>
      </c>
      <c r="P72" s="93">
        <f>IF(OR('Trust - Frontsheet'!S84="",'Trust - Frontsheet'!S84="-"),0,('Trust - Frontsheet'!S84))</f>
        <v>0</v>
      </c>
      <c r="Q72" s="93">
        <f>IF(OR('Trust - Frontsheet'!T84="",'Trust - Frontsheet'!T84="-"),0,('Trust - Frontsheet'!T84))</f>
        <v>0</v>
      </c>
      <c r="R72" s="93">
        <f>'Trust - Frontsheet'!U84</f>
        <v>0</v>
      </c>
      <c r="S72" s="93">
        <f>IF(OR('Trust - Frontsheet'!V84="",'Trust - Frontsheet'!V84="-"),0,('Trust - Frontsheet'!V84))</f>
        <v>0</v>
      </c>
      <c r="T72" s="93">
        <f>IF(OR('Trust - Frontsheet'!W84="",'Trust - Frontsheet'!W84="-"),0,('Trust - Frontsheet'!W84))</f>
        <v>0</v>
      </c>
      <c r="U72" s="93">
        <f>IF(OR('Trust - Frontsheet'!X84="",'Trust - Frontsheet'!X84="-"),0,('Trust - Frontsheet'!X84))</f>
        <v>0</v>
      </c>
      <c r="V72" s="93" t="str">
        <f>IF(A72="","",(IF(ISBLANK('Trust - Frontsheet'!F9),"",'Trust - Frontsheet'!F9)))</f>
        <v/>
      </c>
    </row>
    <row r="73" spans="1:22" s="93" customFormat="1" x14ac:dyDescent="0.2">
      <c r="A73" s="93" t="str">
        <f>IF('Trust - Frontsheet'!D85=0,"",IF('Trust - Frontsheet'!D85="","",'Trust - Frontsheet'!D85))</f>
        <v/>
      </c>
      <c r="B73" s="93" t="str">
        <f>IF(ISBLANK('Trust - Frontsheet'!E85),"",'Trust - Frontsheet'!E85)</f>
        <v/>
      </c>
      <c r="C73" s="93" t="str">
        <f>IF(ISBLANK('Trust - Frontsheet'!F85),"","'" &amp; 'Trust - Frontsheet'!F85 &amp; "'")</f>
        <v/>
      </c>
      <c r="D73" s="93" t="str">
        <f>IF(ISBLANK('Trust - Frontsheet'!G85),"",'Trust - Frontsheet'!G85)</f>
        <v/>
      </c>
      <c r="E73" s="93" t="str">
        <f>IF(ISBLANK('Trust - Frontsheet'!H85),"",'Trust - Frontsheet'!H85)</f>
        <v/>
      </c>
      <c r="F73" s="93">
        <f>'Trust - Frontsheet'!I85</f>
        <v>0</v>
      </c>
      <c r="G73" s="93">
        <f>'Trust - Frontsheet'!J85</f>
        <v>0</v>
      </c>
      <c r="H73" s="93">
        <f>'Trust - Frontsheet'!K85</f>
        <v>0</v>
      </c>
      <c r="I73" s="93">
        <f>'Trust - Frontsheet'!L85</f>
        <v>0</v>
      </c>
      <c r="J73" s="93">
        <f>'Trust - Frontsheet'!M85</f>
        <v>0</v>
      </c>
      <c r="K73" s="93">
        <f>'Trust - Frontsheet'!N85</f>
        <v>0</v>
      </c>
      <c r="L73" s="93">
        <f>'Trust - Frontsheet'!O85</f>
        <v>0</v>
      </c>
      <c r="M73" s="93">
        <f>'Trust - Frontsheet'!P85</f>
        <v>0</v>
      </c>
      <c r="N73" s="93">
        <f>IF(OR('Trust - Frontsheet'!Q85="",'Trust - Frontsheet'!Q85="-"),0,('Trust - Frontsheet'!Q85))</f>
        <v>0</v>
      </c>
      <c r="O73" s="93">
        <f>IF(OR('Trust - Frontsheet'!R85="",'Trust - Frontsheet'!R85="-"),0,('Trust - Frontsheet'!R85))</f>
        <v>0</v>
      </c>
      <c r="P73" s="93">
        <f>IF(OR('Trust - Frontsheet'!S85="",'Trust - Frontsheet'!S85="-"),0,('Trust - Frontsheet'!S85))</f>
        <v>0</v>
      </c>
      <c r="Q73" s="93">
        <f>IF(OR('Trust - Frontsheet'!T85="",'Trust - Frontsheet'!T85="-"),0,('Trust - Frontsheet'!T85))</f>
        <v>0</v>
      </c>
      <c r="R73" s="93">
        <f>'Trust - Frontsheet'!U85</f>
        <v>0</v>
      </c>
      <c r="S73" s="93">
        <f>IF(OR('Trust - Frontsheet'!V85="",'Trust - Frontsheet'!V85="-"),0,('Trust - Frontsheet'!V85))</f>
        <v>0</v>
      </c>
      <c r="T73" s="93">
        <f>IF(OR('Trust - Frontsheet'!W85="",'Trust - Frontsheet'!W85="-"),0,('Trust - Frontsheet'!W85))</f>
        <v>0</v>
      </c>
      <c r="U73" s="93">
        <f>IF(OR('Trust - Frontsheet'!X85="",'Trust - Frontsheet'!X85="-"),0,('Trust - Frontsheet'!X85))</f>
        <v>0</v>
      </c>
      <c r="V73" s="93" t="str">
        <f>IF(A73="","",(IF(ISBLANK('Trust - Frontsheet'!F9),"",'Trust - Frontsheet'!F9)))</f>
        <v/>
      </c>
    </row>
    <row r="74" spans="1:22" s="93" customFormat="1" x14ac:dyDescent="0.2">
      <c r="A74" s="93" t="str">
        <f>IF('Trust - Frontsheet'!D86=0,"",IF('Trust - Frontsheet'!D86="","",'Trust - Frontsheet'!D86))</f>
        <v/>
      </c>
      <c r="B74" s="93" t="str">
        <f>IF(ISBLANK('Trust - Frontsheet'!E86),"",'Trust - Frontsheet'!E86)</f>
        <v/>
      </c>
      <c r="C74" s="93" t="str">
        <f>IF(ISBLANK('Trust - Frontsheet'!F86),"","'" &amp; 'Trust - Frontsheet'!F86 &amp; "'")</f>
        <v/>
      </c>
      <c r="D74" s="93" t="str">
        <f>IF(ISBLANK('Trust - Frontsheet'!G86),"",'Trust - Frontsheet'!G86)</f>
        <v/>
      </c>
      <c r="E74" s="93" t="str">
        <f>IF(ISBLANK('Trust - Frontsheet'!H86),"",'Trust - Frontsheet'!H86)</f>
        <v/>
      </c>
      <c r="F74" s="93">
        <f>'Trust - Frontsheet'!I86</f>
        <v>0</v>
      </c>
      <c r="G74" s="93">
        <f>'Trust - Frontsheet'!J86</f>
        <v>0</v>
      </c>
      <c r="H74" s="93">
        <f>'Trust - Frontsheet'!K86</f>
        <v>0</v>
      </c>
      <c r="I74" s="93">
        <f>'Trust - Frontsheet'!L86</f>
        <v>0</v>
      </c>
      <c r="J74" s="93">
        <f>'Trust - Frontsheet'!M86</f>
        <v>0</v>
      </c>
      <c r="K74" s="93">
        <f>'Trust - Frontsheet'!N86</f>
        <v>0</v>
      </c>
      <c r="L74" s="93">
        <f>'Trust - Frontsheet'!O86</f>
        <v>0</v>
      </c>
      <c r="M74" s="93">
        <f>'Trust - Frontsheet'!P86</f>
        <v>0</v>
      </c>
      <c r="N74" s="93">
        <f>IF(OR('Trust - Frontsheet'!Q86="",'Trust - Frontsheet'!Q86="-"),0,('Trust - Frontsheet'!Q86))</f>
        <v>0</v>
      </c>
      <c r="O74" s="93">
        <f>IF(OR('Trust - Frontsheet'!R86="",'Trust - Frontsheet'!R86="-"),0,('Trust - Frontsheet'!R86))</f>
        <v>0</v>
      </c>
      <c r="P74" s="93">
        <f>IF(OR('Trust - Frontsheet'!S86="",'Trust - Frontsheet'!S86="-"),0,('Trust - Frontsheet'!S86))</f>
        <v>0</v>
      </c>
      <c r="Q74" s="93">
        <f>IF(OR('Trust - Frontsheet'!T86="",'Trust - Frontsheet'!T86="-"),0,('Trust - Frontsheet'!T86))</f>
        <v>0</v>
      </c>
      <c r="R74" s="93">
        <f>'Trust - Frontsheet'!U86</f>
        <v>0</v>
      </c>
      <c r="S74" s="93">
        <f>IF(OR('Trust - Frontsheet'!V86="",'Trust - Frontsheet'!V86="-"),0,('Trust - Frontsheet'!V86))</f>
        <v>0</v>
      </c>
      <c r="T74" s="93">
        <f>IF(OR('Trust - Frontsheet'!W86="",'Trust - Frontsheet'!W86="-"),0,('Trust - Frontsheet'!W86))</f>
        <v>0</v>
      </c>
      <c r="U74" s="93">
        <f>IF(OR('Trust - Frontsheet'!X86="",'Trust - Frontsheet'!X86="-"),0,('Trust - Frontsheet'!X86))</f>
        <v>0</v>
      </c>
      <c r="V74" s="93" t="str">
        <f>IF(A74="","",(IF(ISBLANK('Trust - Frontsheet'!F9),"",'Trust - Frontsheet'!F9)))</f>
        <v/>
      </c>
    </row>
    <row r="75" spans="1:22" s="93" customFormat="1" x14ac:dyDescent="0.2">
      <c r="A75" s="93" t="str">
        <f>IF('Trust - Frontsheet'!D87=0,"",IF('Trust - Frontsheet'!D87="","",'Trust - Frontsheet'!D87))</f>
        <v/>
      </c>
      <c r="B75" s="93" t="str">
        <f>IF(ISBLANK('Trust - Frontsheet'!E87),"",'Trust - Frontsheet'!E87)</f>
        <v/>
      </c>
      <c r="C75" s="93" t="str">
        <f>IF(ISBLANK('Trust - Frontsheet'!F87),"","'" &amp; 'Trust - Frontsheet'!F87 &amp; "'")</f>
        <v/>
      </c>
      <c r="D75" s="93" t="str">
        <f>IF(ISBLANK('Trust - Frontsheet'!G87),"",'Trust - Frontsheet'!G87)</f>
        <v/>
      </c>
      <c r="E75" s="93" t="str">
        <f>IF(ISBLANK('Trust - Frontsheet'!H87),"",'Trust - Frontsheet'!H87)</f>
        <v/>
      </c>
      <c r="F75" s="93">
        <f>'Trust - Frontsheet'!I87</f>
        <v>0</v>
      </c>
      <c r="G75" s="93">
        <f>'Trust - Frontsheet'!J87</f>
        <v>0</v>
      </c>
      <c r="H75" s="93">
        <f>'Trust - Frontsheet'!K87</f>
        <v>0</v>
      </c>
      <c r="I75" s="93">
        <f>'Trust - Frontsheet'!L87</f>
        <v>0</v>
      </c>
      <c r="J75" s="93">
        <f>'Trust - Frontsheet'!M87</f>
        <v>0</v>
      </c>
      <c r="K75" s="93">
        <f>'Trust - Frontsheet'!N87</f>
        <v>0</v>
      </c>
      <c r="L75" s="93">
        <f>'Trust - Frontsheet'!O87</f>
        <v>0</v>
      </c>
      <c r="M75" s="93">
        <f>'Trust - Frontsheet'!P87</f>
        <v>0</v>
      </c>
      <c r="N75" s="93">
        <f>IF(OR('Trust - Frontsheet'!Q87="",'Trust - Frontsheet'!Q87="-"),0,('Trust - Frontsheet'!Q87))</f>
        <v>0</v>
      </c>
      <c r="O75" s="93">
        <f>IF(OR('Trust - Frontsheet'!R87="",'Trust - Frontsheet'!R87="-"),0,('Trust - Frontsheet'!R87))</f>
        <v>0</v>
      </c>
      <c r="P75" s="93">
        <f>IF(OR('Trust - Frontsheet'!S87="",'Trust - Frontsheet'!S87="-"),0,('Trust - Frontsheet'!S87))</f>
        <v>0</v>
      </c>
      <c r="Q75" s="93">
        <f>IF(OR('Trust - Frontsheet'!T87="",'Trust - Frontsheet'!T87="-"),0,('Trust - Frontsheet'!T87))</f>
        <v>0</v>
      </c>
      <c r="R75" s="93">
        <f>'Trust - Frontsheet'!U87</f>
        <v>0</v>
      </c>
      <c r="S75" s="93">
        <f>IF(OR('Trust - Frontsheet'!V87="",'Trust - Frontsheet'!V87="-"),0,('Trust - Frontsheet'!V87))</f>
        <v>0</v>
      </c>
      <c r="T75" s="93">
        <f>IF(OR('Trust - Frontsheet'!W87="",'Trust - Frontsheet'!W87="-"),0,('Trust - Frontsheet'!W87))</f>
        <v>0</v>
      </c>
      <c r="U75" s="93">
        <f>IF(OR('Trust - Frontsheet'!X87="",'Trust - Frontsheet'!X87="-"),0,('Trust - Frontsheet'!X87))</f>
        <v>0</v>
      </c>
      <c r="V75" s="93" t="str">
        <f>IF(A75="","",(IF(ISBLANK('Trust - Frontsheet'!F9),"",'Trust - Frontsheet'!F9)))</f>
        <v/>
      </c>
    </row>
    <row r="76" spans="1:22" s="93" customFormat="1" x14ac:dyDescent="0.2">
      <c r="A76" s="93" t="str">
        <f>IF('Trust - Frontsheet'!D88=0,"",IF('Trust - Frontsheet'!D88="","",'Trust - Frontsheet'!D88))</f>
        <v/>
      </c>
      <c r="B76" s="93" t="str">
        <f>IF(ISBLANK('Trust - Frontsheet'!E88),"",'Trust - Frontsheet'!E88)</f>
        <v/>
      </c>
      <c r="C76" s="93" t="str">
        <f>IF(ISBLANK('Trust - Frontsheet'!F88),"","'" &amp; 'Trust - Frontsheet'!F88 &amp; "'")</f>
        <v/>
      </c>
      <c r="D76" s="93" t="str">
        <f>IF(ISBLANK('Trust - Frontsheet'!G88),"",'Trust - Frontsheet'!G88)</f>
        <v/>
      </c>
      <c r="E76" s="93" t="str">
        <f>IF(ISBLANK('Trust - Frontsheet'!H88),"",'Trust - Frontsheet'!H88)</f>
        <v/>
      </c>
      <c r="F76" s="93">
        <f>'Trust - Frontsheet'!I88</f>
        <v>0</v>
      </c>
      <c r="G76" s="93">
        <f>'Trust - Frontsheet'!J88</f>
        <v>0</v>
      </c>
      <c r="H76" s="93">
        <f>'Trust - Frontsheet'!K88</f>
        <v>0</v>
      </c>
      <c r="I76" s="93">
        <f>'Trust - Frontsheet'!L88</f>
        <v>0</v>
      </c>
      <c r="J76" s="93">
        <f>'Trust - Frontsheet'!M88</f>
        <v>0</v>
      </c>
      <c r="K76" s="93">
        <f>'Trust - Frontsheet'!N88</f>
        <v>0</v>
      </c>
      <c r="L76" s="93">
        <f>'Trust - Frontsheet'!O88</f>
        <v>0</v>
      </c>
      <c r="M76" s="93">
        <f>'Trust - Frontsheet'!P88</f>
        <v>0</v>
      </c>
      <c r="N76" s="93">
        <f>IF(OR('Trust - Frontsheet'!Q88="",'Trust - Frontsheet'!Q88="-"),0,('Trust - Frontsheet'!Q88))</f>
        <v>0</v>
      </c>
      <c r="O76" s="93">
        <f>IF(OR('Trust - Frontsheet'!R88="",'Trust - Frontsheet'!R88="-"),0,('Trust - Frontsheet'!R88))</f>
        <v>0</v>
      </c>
      <c r="P76" s="93">
        <f>IF(OR('Trust - Frontsheet'!S88="",'Trust - Frontsheet'!S88="-"),0,('Trust - Frontsheet'!S88))</f>
        <v>0</v>
      </c>
      <c r="Q76" s="93">
        <f>IF(OR('Trust - Frontsheet'!T88="",'Trust - Frontsheet'!T88="-"),0,('Trust - Frontsheet'!T88))</f>
        <v>0</v>
      </c>
      <c r="R76" s="93">
        <f>'Trust - Frontsheet'!U88</f>
        <v>0</v>
      </c>
      <c r="S76" s="93">
        <f>IF(OR('Trust - Frontsheet'!V88="",'Trust - Frontsheet'!V88="-"),0,('Trust - Frontsheet'!V88))</f>
        <v>0</v>
      </c>
      <c r="T76" s="93">
        <f>IF(OR('Trust - Frontsheet'!W88="",'Trust - Frontsheet'!W88="-"),0,('Trust - Frontsheet'!W88))</f>
        <v>0</v>
      </c>
      <c r="U76" s="93">
        <f>IF(OR('Trust - Frontsheet'!X88="",'Trust - Frontsheet'!X88="-"),0,('Trust - Frontsheet'!X88))</f>
        <v>0</v>
      </c>
      <c r="V76" s="93" t="str">
        <f>IF(A76="","",(IF(ISBLANK('Trust - Frontsheet'!F9),"",'Trust - Frontsheet'!F9)))</f>
        <v/>
      </c>
    </row>
    <row r="77" spans="1:22" s="93" customFormat="1" x14ac:dyDescent="0.2">
      <c r="A77" s="93" t="str">
        <f>IF('Trust - Frontsheet'!D89=0,"",IF('Trust - Frontsheet'!D89="","",'Trust - Frontsheet'!D89))</f>
        <v/>
      </c>
      <c r="B77" s="93" t="str">
        <f>IF(ISBLANK('Trust - Frontsheet'!E89),"",'Trust - Frontsheet'!E89)</f>
        <v/>
      </c>
      <c r="C77" s="93" t="str">
        <f>IF(ISBLANK('Trust - Frontsheet'!F89),"","'" &amp; 'Trust - Frontsheet'!F89 &amp; "'")</f>
        <v/>
      </c>
      <c r="D77" s="93" t="str">
        <f>IF(ISBLANK('Trust - Frontsheet'!G89),"",'Trust - Frontsheet'!G89)</f>
        <v/>
      </c>
      <c r="E77" s="93" t="str">
        <f>IF(ISBLANK('Trust - Frontsheet'!H89),"",'Trust - Frontsheet'!H89)</f>
        <v/>
      </c>
      <c r="F77" s="93">
        <f>'Trust - Frontsheet'!I89</f>
        <v>0</v>
      </c>
      <c r="G77" s="93">
        <f>'Trust - Frontsheet'!J89</f>
        <v>0</v>
      </c>
      <c r="H77" s="93">
        <f>'Trust - Frontsheet'!K89</f>
        <v>0</v>
      </c>
      <c r="I77" s="93">
        <f>'Trust - Frontsheet'!L89</f>
        <v>0</v>
      </c>
      <c r="J77" s="93">
        <f>'Trust - Frontsheet'!M89</f>
        <v>0</v>
      </c>
      <c r="K77" s="93">
        <f>'Trust - Frontsheet'!N89</f>
        <v>0</v>
      </c>
      <c r="L77" s="93">
        <f>'Trust - Frontsheet'!O89</f>
        <v>0</v>
      </c>
      <c r="M77" s="93">
        <f>'Trust - Frontsheet'!P89</f>
        <v>0</v>
      </c>
      <c r="N77" s="93">
        <f>IF(OR('Trust - Frontsheet'!Q89="",'Trust - Frontsheet'!Q89="-"),0,('Trust - Frontsheet'!Q89))</f>
        <v>0</v>
      </c>
      <c r="O77" s="93">
        <f>IF(OR('Trust - Frontsheet'!R89="",'Trust - Frontsheet'!R89="-"),0,('Trust - Frontsheet'!R89))</f>
        <v>0</v>
      </c>
      <c r="P77" s="93">
        <f>IF(OR('Trust - Frontsheet'!S89="",'Trust - Frontsheet'!S89="-"),0,('Trust - Frontsheet'!S89))</f>
        <v>0</v>
      </c>
      <c r="Q77" s="93">
        <f>IF(OR('Trust - Frontsheet'!T89="",'Trust - Frontsheet'!T89="-"),0,('Trust - Frontsheet'!T89))</f>
        <v>0</v>
      </c>
      <c r="R77" s="93">
        <f>'Trust - Frontsheet'!U89</f>
        <v>0</v>
      </c>
      <c r="S77" s="93">
        <f>IF(OR('Trust - Frontsheet'!V89="",'Trust - Frontsheet'!V89="-"),0,('Trust - Frontsheet'!V89))</f>
        <v>0</v>
      </c>
      <c r="T77" s="93">
        <f>IF(OR('Trust - Frontsheet'!W89="",'Trust - Frontsheet'!W89="-"),0,('Trust - Frontsheet'!W89))</f>
        <v>0</v>
      </c>
      <c r="U77" s="93">
        <f>IF(OR('Trust - Frontsheet'!X89="",'Trust - Frontsheet'!X89="-"),0,('Trust - Frontsheet'!X89))</f>
        <v>0</v>
      </c>
      <c r="V77" s="93" t="str">
        <f>IF(A77="","",(IF(ISBLANK('Trust - Frontsheet'!F9),"",'Trust - Frontsheet'!F9)))</f>
        <v/>
      </c>
    </row>
    <row r="78" spans="1:22" s="93" customFormat="1" x14ac:dyDescent="0.2">
      <c r="A78" s="93" t="str">
        <f>IF('Trust - Frontsheet'!D90=0,"",IF('Trust - Frontsheet'!D90="","",'Trust - Frontsheet'!D90))</f>
        <v/>
      </c>
      <c r="B78" s="93" t="str">
        <f>IF(ISBLANK('Trust - Frontsheet'!E90),"",'Trust - Frontsheet'!E90)</f>
        <v/>
      </c>
      <c r="C78" s="93" t="str">
        <f>IF(ISBLANK('Trust - Frontsheet'!F90),"","'" &amp; 'Trust - Frontsheet'!F90 &amp; "'")</f>
        <v/>
      </c>
      <c r="D78" s="93" t="str">
        <f>IF(ISBLANK('Trust - Frontsheet'!G90),"",'Trust - Frontsheet'!G90)</f>
        <v/>
      </c>
      <c r="E78" s="93" t="str">
        <f>IF(ISBLANK('Trust - Frontsheet'!H90),"",'Trust - Frontsheet'!H90)</f>
        <v/>
      </c>
      <c r="F78" s="93">
        <f>'Trust - Frontsheet'!I90</f>
        <v>0</v>
      </c>
      <c r="G78" s="93">
        <f>'Trust - Frontsheet'!J90</f>
        <v>0</v>
      </c>
      <c r="H78" s="93">
        <f>'Trust - Frontsheet'!K90</f>
        <v>0</v>
      </c>
      <c r="I78" s="93">
        <f>'Trust - Frontsheet'!L90</f>
        <v>0</v>
      </c>
      <c r="J78" s="93">
        <f>'Trust - Frontsheet'!M90</f>
        <v>0</v>
      </c>
      <c r="K78" s="93">
        <f>'Trust - Frontsheet'!N90</f>
        <v>0</v>
      </c>
      <c r="L78" s="93">
        <f>'Trust - Frontsheet'!O90</f>
        <v>0</v>
      </c>
      <c r="M78" s="93">
        <f>'Trust - Frontsheet'!P90</f>
        <v>0</v>
      </c>
      <c r="N78" s="93">
        <f>IF(OR('Trust - Frontsheet'!Q90="",'Trust - Frontsheet'!Q90="-"),0,('Trust - Frontsheet'!Q90))</f>
        <v>0</v>
      </c>
      <c r="O78" s="93">
        <f>IF(OR('Trust - Frontsheet'!R90="",'Trust - Frontsheet'!R90="-"),0,('Trust - Frontsheet'!R90))</f>
        <v>0</v>
      </c>
      <c r="P78" s="93">
        <f>IF(OR('Trust - Frontsheet'!S90="",'Trust - Frontsheet'!S90="-"),0,('Trust - Frontsheet'!S90))</f>
        <v>0</v>
      </c>
      <c r="Q78" s="93">
        <f>IF(OR('Trust - Frontsheet'!T90="",'Trust - Frontsheet'!T90="-"),0,('Trust - Frontsheet'!T90))</f>
        <v>0</v>
      </c>
      <c r="R78" s="93">
        <f>'Trust - Frontsheet'!U90</f>
        <v>0</v>
      </c>
      <c r="S78" s="93">
        <f>IF(OR('Trust - Frontsheet'!V90="",'Trust - Frontsheet'!V90="-"),0,('Trust - Frontsheet'!V90))</f>
        <v>0</v>
      </c>
      <c r="T78" s="93">
        <f>IF(OR('Trust - Frontsheet'!W90="",'Trust - Frontsheet'!W90="-"),0,('Trust - Frontsheet'!W90))</f>
        <v>0</v>
      </c>
      <c r="U78" s="93">
        <f>IF(OR('Trust - Frontsheet'!X90="",'Trust - Frontsheet'!X90="-"),0,('Trust - Frontsheet'!X90))</f>
        <v>0</v>
      </c>
      <c r="V78" s="93" t="str">
        <f>IF(A78="","",(IF(ISBLANK('Trust - Frontsheet'!F9),"",'Trust - Frontsheet'!F9)))</f>
        <v/>
      </c>
    </row>
    <row r="79" spans="1:22" s="93" customFormat="1" x14ac:dyDescent="0.2">
      <c r="A79" s="93" t="str">
        <f>IF('Trust - Frontsheet'!D91=0,"",IF('Trust - Frontsheet'!D91="","",'Trust - Frontsheet'!D91))</f>
        <v/>
      </c>
      <c r="B79" s="93" t="str">
        <f>IF(ISBLANK('Trust - Frontsheet'!E91),"",'Trust - Frontsheet'!E91)</f>
        <v/>
      </c>
      <c r="C79" s="93" t="str">
        <f>IF(ISBLANK('Trust - Frontsheet'!F91),"","'" &amp; 'Trust - Frontsheet'!F91 &amp; "'")</f>
        <v/>
      </c>
      <c r="D79" s="93" t="str">
        <f>IF(ISBLANK('Trust - Frontsheet'!G91),"",'Trust - Frontsheet'!G91)</f>
        <v/>
      </c>
      <c r="E79" s="93" t="str">
        <f>IF(ISBLANK('Trust - Frontsheet'!H91),"",'Trust - Frontsheet'!H91)</f>
        <v/>
      </c>
      <c r="F79" s="93">
        <f>'Trust - Frontsheet'!I91</f>
        <v>0</v>
      </c>
      <c r="G79" s="93">
        <f>'Trust - Frontsheet'!J91</f>
        <v>0</v>
      </c>
      <c r="H79" s="93">
        <f>'Trust - Frontsheet'!K91</f>
        <v>0</v>
      </c>
      <c r="I79" s="93">
        <f>'Trust - Frontsheet'!L91</f>
        <v>0</v>
      </c>
      <c r="J79" s="93">
        <f>'Trust - Frontsheet'!M91</f>
        <v>0</v>
      </c>
      <c r="K79" s="93">
        <f>'Trust - Frontsheet'!N91</f>
        <v>0</v>
      </c>
      <c r="L79" s="93">
        <f>'Trust - Frontsheet'!O91</f>
        <v>0</v>
      </c>
      <c r="M79" s="93">
        <f>'Trust - Frontsheet'!P91</f>
        <v>0</v>
      </c>
      <c r="N79" s="93">
        <f>IF(OR('Trust - Frontsheet'!Q91="",'Trust - Frontsheet'!Q91="-"),0,('Trust - Frontsheet'!Q91))</f>
        <v>0</v>
      </c>
      <c r="O79" s="93">
        <f>IF(OR('Trust - Frontsheet'!R91="",'Trust - Frontsheet'!R91="-"),0,('Trust - Frontsheet'!R91))</f>
        <v>0</v>
      </c>
      <c r="P79" s="93">
        <f>IF(OR('Trust - Frontsheet'!S91="",'Trust - Frontsheet'!S91="-"),0,('Trust - Frontsheet'!S91))</f>
        <v>0</v>
      </c>
      <c r="Q79" s="93">
        <f>IF(OR('Trust - Frontsheet'!T91="",'Trust - Frontsheet'!T91="-"),0,('Trust - Frontsheet'!T91))</f>
        <v>0</v>
      </c>
      <c r="R79" s="93">
        <f>'Trust - Frontsheet'!U91</f>
        <v>0</v>
      </c>
      <c r="S79" s="93">
        <f>IF(OR('Trust - Frontsheet'!V91="",'Trust - Frontsheet'!V91="-"),0,('Trust - Frontsheet'!V91))</f>
        <v>0</v>
      </c>
      <c r="T79" s="93">
        <f>IF(OR('Trust - Frontsheet'!W91="",'Trust - Frontsheet'!W91="-"),0,('Trust - Frontsheet'!W91))</f>
        <v>0</v>
      </c>
      <c r="U79" s="93">
        <f>IF(OR('Trust - Frontsheet'!X91="",'Trust - Frontsheet'!X91="-"),0,('Trust - Frontsheet'!X91))</f>
        <v>0</v>
      </c>
      <c r="V79" s="93" t="str">
        <f>IF(A79="","",(IF(ISBLANK('Trust - Frontsheet'!F9),"",'Trust - Frontsheet'!F9)))</f>
        <v/>
      </c>
    </row>
    <row r="80" spans="1:22" s="93" customFormat="1" x14ac:dyDescent="0.2">
      <c r="A80" s="93" t="str">
        <f>IF('Trust - Frontsheet'!D92=0,"",IF('Trust - Frontsheet'!D92="","",'Trust - Frontsheet'!D92))</f>
        <v/>
      </c>
      <c r="B80" s="93" t="str">
        <f>IF(ISBLANK('Trust - Frontsheet'!E92),"",'Trust - Frontsheet'!E92)</f>
        <v/>
      </c>
      <c r="C80" s="93" t="str">
        <f>IF(ISBLANK('Trust - Frontsheet'!F92),"","'" &amp; 'Trust - Frontsheet'!F92 &amp; "'")</f>
        <v/>
      </c>
      <c r="D80" s="93" t="str">
        <f>IF(ISBLANK('Trust - Frontsheet'!G92),"",'Trust - Frontsheet'!G92)</f>
        <v/>
      </c>
      <c r="E80" s="93" t="str">
        <f>IF(ISBLANK('Trust - Frontsheet'!H92),"",'Trust - Frontsheet'!H92)</f>
        <v/>
      </c>
      <c r="F80" s="93">
        <f>'Trust - Frontsheet'!I92</f>
        <v>0</v>
      </c>
      <c r="G80" s="93">
        <f>'Trust - Frontsheet'!J92</f>
        <v>0</v>
      </c>
      <c r="H80" s="93">
        <f>'Trust - Frontsheet'!K92</f>
        <v>0</v>
      </c>
      <c r="I80" s="93">
        <f>'Trust - Frontsheet'!L92</f>
        <v>0</v>
      </c>
      <c r="J80" s="93">
        <f>'Trust - Frontsheet'!M92</f>
        <v>0</v>
      </c>
      <c r="K80" s="93">
        <f>'Trust - Frontsheet'!N92</f>
        <v>0</v>
      </c>
      <c r="L80" s="93">
        <f>'Trust - Frontsheet'!O92</f>
        <v>0</v>
      </c>
      <c r="M80" s="93">
        <f>'Trust - Frontsheet'!P92</f>
        <v>0</v>
      </c>
      <c r="N80" s="93">
        <f>IF(OR('Trust - Frontsheet'!Q92="",'Trust - Frontsheet'!Q92="-"),0,('Trust - Frontsheet'!Q92))</f>
        <v>0</v>
      </c>
      <c r="O80" s="93">
        <f>IF(OR('Trust - Frontsheet'!R92="",'Trust - Frontsheet'!R92="-"),0,('Trust - Frontsheet'!R92))</f>
        <v>0</v>
      </c>
      <c r="P80" s="93">
        <f>IF(OR('Trust - Frontsheet'!S92="",'Trust - Frontsheet'!S92="-"),0,('Trust - Frontsheet'!S92))</f>
        <v>0</v>
      </c>
      <c r="Q80" s="93">
        <f>IF(OR('Trust - Frontsheet'!T92="",'Trust - Frontsheet'!T92="-"),0,('Trust - Frontsheet'!T92))</f>
        <v>0</v>
      </c>
      <c r="R80" s="93">
        <f>'Trust - Frontsheet'!U92</f>
        <v>0</v>
      </c>
      <c r="S80" s="93">
        <f>IF(OR('Trust - Frontsheet'!V92="",'Trust - Frontsheet'!V92="-"),0,('Trust - Frontsheet'!V92))</f>
        <v>0</v>
      </c>
      <c r="T80" s="93">
        <f>IF(OR('Trust - Frontsheet'!W92="",'Trust - Frontsheet'!W92="-"),0,('Trust - Frontsheet'!W92))</f>
        <v>0</v>
      </c>
      <c r="U80" s="93">
        <f>IF(OR('Trust - Frontsheet'!X92="",'Trust - Frontsheet'!X92="-"),0,('Trust - Frontsheet'!X92))</f>
        <v>0</v>
      </c>
      <c r="V80" s="93" t="str">
        <f>IF(A80="","",(IF(ISBLANK('Trust - Frontsheet'!F9),"",'Trust - Frontsheet'!F9)))</f>
        <v/>
      </c>
    </row>
    <row r="81" spans="1:22" s="93" customFormat="1" x14ac:dyDescent="0.2">
      <c r="A81" s="93" t="str">
        <f>IF('Trust - Frontsheet'!D93=0,"",IF('Trust - Frontsheet'!D93="","",'Trust - Frontsheet'!D93))</f>
        <v/>
      </c>
      <c r="B81" s="93" t="str">
        <f>IF(ISBLANK('Trust - Frontsheet'!E93),"",'Trust - Frontsheet'!E93)</f>
        <v/>
      </c>
      <c r="C81" s="93" t="str">
        <f>IF(ISBLANK('Trust - Frontsheet'!F93),"","'" &amp; 'Trust - Frontsheet'!F93 &amp; "'")</f>
        <v/>
      </c>
      <c r="D81" s="93" t="str">
        <f>IF(ISBLANK('Trust - Frontsheet'!G93),"",'Trust - Frontsheet'!G93)</f>
        <v/>
      </c>
      <c r="E81" s="93" t="str">
        <f>IF(ISBLANK('Trust - Frontsheet'!H93),"",'Trust - Frontsheet'!H93)</f>
        <v/>
      </c>
      <c r="F81" s="93">
        <f>'Trust - Frontsheet'!I93</f>
        <v>0</v>
      </c>
      <c r="G81" s="93">
        <f>'Trust - Frontsheet'!J93</f>
        <v>0</v>
      </c>
      <c r="H81" s="93">
        <f>'Trust - Frontsheet'!K93</f>
        <v>0</v>
      </c>
      <c r="I81" s="93">
        <f>'Trust - Frontsheet'!L93</f>
        <v>0</v>
      </c>
      <c r="J81" s="93">
        <f>'Trust - Frontsheet'!M93</f>
        <v>0</v>
      </c>
      <c r="K81" s="93">
        <f>'Trust - Frontsheet'!N93</f>
        <v>0</v>
      </c>
      <c r="L81" s="93">
        <f>'Trust - Frontsheet'!O93</f>
        <v>0</v>
      </c>
      <c r="M81" s="93">
        <f>'Trust - Frontsheet'!P93</f>
        <v>0</v>
      </c>
      <c r="N81" s="93">
        <f>IF(OR('Trust - Frontsheet'!Q93="",'Trust - Frontsheet'!Q93="-"),0,('Trust - Frontsheet'!Q93))</f>
        <v>0</v>
      </c>
      <c r="O81" s="93">
        <f>IF(OR('Trust - Frontsheet'!R93="",'Trust - Frontsheet'!R93="-"),0,('Trust - Frontsheet'!R93))</f>
        <v>0</v>
      </c>
      <c r="P81" s="93">
        <f>IF(OR('Trust - Frontsheet'!S93="",'Trust - Frontsheet'!S93="-"),0,('Trust - Frontsheet'!S93))</f>
        <v>0</v>
      </c>
      <c r="Q81" s="93">
        <f>IF(OR('Trust - Frontsheet'!T93="",'Trust - Frontsheet'!T93="-"),0,('Trust - Frontsheet'!T93))</f>
        <v>0</v>
      </c>
      <c r="R81" s="93">
        <f>'Trust - Frontsheet'!U93</f>
        <v>0</v>
      </c>
      <c r="S81" s="93">
        <f>IF(OR('Trust - Frontsheet'!V93="",'Trust - Frontsheet'!V93="-"),0,('Trust - Frontsheet'!V93))</f>
        <v>0</v>
      </c>
      <c r="T81" s="93">
        <f>IF(OR('Trust - Frontsheet'!W93="",'Trust - Frontsheet'!W93="-"),0,('Trust - Frontsheet'!W93))</f>
        <v>0</v>
      </c>
      <c r="U81" s="93">
        <f>IF(OR('Trust - Frontsheet'!X93="",'Trust - Frontsheet'!X93="-"),0,('Trust - Frontsheet'!X93))</f>
        <v>0</v>
      </c>
      <c r="V81" s="93" t="str">
        <f>IF(A81="","",(IF(ISBLANK('Trust - Frontsheet'!F9),"",'Trust - Frontsheet'!F9)))</f>
        <v/>
      </c>
    </row>
    <row r="82" spans="1:22" s="93" customFormat="1" x14ac:dyDescent="0.2">
      <c r="A82" s="93" t="str">
        <f>IF('Trust - Frontsheet'!D94=0,"",IF('Trust - Frontsheet'!D94="","",'Trust - Frontsheet'!D94))</f>
        <v/>
      </c>
      <c r="B82" s="93" t="str">
        <f>IF(ISBLANK('Trust - Frontsheet'!E94),"",'Trust - Frontsheet'!E94)</f>
        <v/>
      </c>
      <c r="C82" s="93" t="str">
        <f>IF(ISBLANK('Trust - Frontsheet'!F94),"","'" &amp; 'Trust - Frontsheet'!F94 &amp; "'")</f>
        <v/>
      </c>
      <c r="D82" s="93" t="str">
        <f>IF(ISBLANK('Trust - Frontsheet'!G94),"",'Trust - Frontsheet'!G94)</f>
        <v/>
      </c>
      <c r="E82" s="93" t="str">
        <f>IF(ISBLANK('Trust - Frontsheet'!H94),"",'Trust - Frontsheet'!H94)</f>
        <v/>
      </c>
      <c r="F82" s="93">
        <f>'Trust - Frontsheet'!I94</f>
        <v>0</v>
      </c>
      <c r="G82" s="93">
        <f>'Trust - Frontsheet'!J94</f>
        <v>0</v>
      </c>
      <c r="H82" s="93">
        <f>'Trust - Frontsheet'!K94</f>
        <v>0</v>
      </c>
      <c r="I82" s="93">
        <f>'Trust - Frontsheet'!L94</f>
        <v>0</v>
      </c>
      <c r="J82" s="93">
        <f>'Trust - Frontsheet'!M94</f>
        <v>0</v>
      </c>
      <c r="K82" s="93">
        <f>'Trust - Frontsheet'!N94</f>
        <v>0</v>
      </c>
      <c r="L82" s="93">
        <f>'Trust - Frontsheet'!O94</f>
        <v>0</v>
      </c>
      <c r="M82" s="93">
        <f>'Trust - Frontsheet'!P94</f>
        <v>0</v>
      </c>
      <c r="N82" s="93">
        <f>IF(OR('Trust - Frontsheet'!Q94="",'Trust - Frontsheet'!Q94="-"),0,('Trust - Frontsheet'!Q94))</f>
        <v>0</v>
      </c>
      <c r="O82" s="93">
        <f>IF(OR('Trust - Frontsheet'!R94="",'Trust - Frontsheet'!R94="-"),0,('Trust - Frontsheet'!R94))</f>
        <v>0</v>
      </c>
      <c r="P82" s="93">
        <f>IF(OR('Trust - Frontsheet'!S94="",'Trust - Frontsheet'!S94="-"),0,('Trust - Frontsheet'!S94))</f>
        <v>0</v>
      </c>
      <c r="Q82" s="93">
        <f>IF(OR('Trust - Frontsheet'!T94="",'Trust - Frontsheet'!T94="-"),0,('Trust - Frontsheet'!T94))</f>
        <v>0</v>
      </c>
      <c r="R82" s="93">
        <f>'Trust - Frontsheet'!U94</f>
        <v>0</v>
      </c>
      <c r="S82" s="93">
        <f>IF(OR('Trust - Frontsheet'!V94="",'Trust - Frontsheet'!V94="-"),0,('Trust - Frontsheet'!V94))</f>
        <v>0</v>
      </c>
      <c r="T82" s="93">
        <f>IF(OR('Trust - Frontsheet'!W94="",'Trust - Frontsheet'!W94="-"),0,('Trust - Frontsheet'!W94))</f>
        <v>0</v>
      </c>
      <c r="U82" s="93">
        <f>IF(OR('Trust - Frontsheet'!X94="",'Trust - Frontsheet'!X94="-"),0,('Trust - Frontsheet'!X94))</f>
        <v>0</v>
      </c>
      <c r="V82" s="93" t="str">
        <f>IF(A82="","",(IF(ISBLANK('Trust - Frontsheet'!F9),"",'Trust - Frontsheet'!F9)))</f>
        <v/>
      </c>
    </row>
    <row r="83" spans="1:22" s="93" customFormat="1" x14ac:dyDescent="0.2">
      <c r="A83" s="93" t="str">
        <f>IF('Trust - Frontsheet'!D95=0,"",IF('Trust - Frontsheet'!D95="","",'Trust - Frontsheet'!D95))</f>
        <v/>
      </c>
      <c r="B83" s="93" t="str">
        <f>IF(ISBLANK('Trust - Frontsheet'!E95),"",'Trust - Frontsheet'!E95)</f>
        <v/>
      </c>
      <c r="C83" s="93" t="str">
        <f>IF(ISBLANK('Trust - Frontsheet'!F95),"","'" &amp; 'Trust - Frontsheet'!F95 &amp; "'")</f>
        <v/>
      </c>
      <c r="D83" s="93" t="str">
        <f>IF(ISBLANK('Trust - Frontsheet'!G95),"",'Trust - Frontsheet'!G95)</f>
        <v/>
      </c>
      <c r="E83" s="93" t="str">
        <f>IF(ISBLANK('Trust - Frontsheet'!H95),"",'Trust - Frontsheet'!H95)</f>
        <v/>
      </c>
      <c r="F83" s="93">
        <f>'Trust - Frontsheet'!I95</f>
        <v>0</v>
      </c>
      <c r="G83" s="93">
        <f>'Trust - Frontsheet'!J95</f>
        <v>0</v>
      </c>
      <c r="H83" s="93">
        <f>'Trust - Frontsheet'!K95</f>
        <v>0</v>
      </c>
      <c r="I83" s="93">
        <f>'Trust - Frontsheet'!L95</f>
        <v>0</v>
      </c>
      <c r="J83" s="93">
        <f>'Trust - Frontsheet'!M95</f>
        <v>0</v>
      </c>
      <c r="K83" s="93">
        <f>'Trust - Frontsheet'!N95</f>
        <v>0</v>
      </c>
      <c r="L83" s="93">
        <f>'Trust - Frontsheet'!O95</f>
        <v>0</v>
      </c>
      <c r="M83" s="93">
        <f>'Trust - Frontsheet'!P95</f>
        <v>0</v>
      </c>
      <c r="N83" s="93">
        <f>IF(OR('Trust - Frontsheet'!Q95="",'Trust - Frontsheet'!Q95="-"),0,('Trust - Frontsheet'!Q95))</f>
        <v>0</v>
      </c>
      <c r="O83" s="93">
        <f>IF(OR('Trust - Frontsheet'!R95="",'Trust - Frontsheet'!R95="-"),0,('Trust - Frontsheet'!R95))</f>
        <v>0</v>
      </c>
      <c r="P83" s="93">
        <f>IF(OR('Trust - Frontsheet'!S95="",'Trust - Frontsheet'!S95="-"),0,('Trust - Frontsheet'!S95))</f>
        <v>0</v>
      </c>
      <c r="Q83" s="93">
        <f>IF(OR('Trust - Frontsheet'!T95="",'Trust - Frontsheet'!T95="-"),0,('Trust - Frontsheet'!T95))</f>
        <v>0</v>
      </c>
      <c r="R83" s="93">
        <f>'Trust - Frontsheet'!U95</f>
        <v>0</v>
      </c>
      <c r="S83" s="93">
        <f>IF(OR('Trust - Frontsheet'!V95="",'Trust - Frontsheet'!V95="-"),0,('Trust - Frontsheet'!V95))</f>
        <v>0</v>
      </c>
      <c r="T83" s="93">
        <f>IF(OR('Trust - Frontsheet'!W95="",'Trust - Frontsheet'!W95="-"),0,('Trust - Frontsheet'!W95))</f>
        <v>0</v>
      </c>
      <c r="U83" s="93">
        <f>IF(OR('Trust - Frontsheet'!X95="",'Trust - Frontsheet'!X95="-"),0,('Trust - Frontsheet'!X95))</f>
        <v>0</v>
      </c>
      <c r="V83" s="93" t="str">
        <f>IF(A83="","",(IF(ISBLANK('Trust - Frontsheet'!F9),"",'Trust - Frontsheet'!F9)))</f>
        <v/>
      </c>
    </row>
    <row r="84" spans="1:22" s="93" customFormat="1" x14ac:dyDescent="0.2">
      <c r="A84" s="93" t="str">
        <f>IF('Trust - Frontsheet'!D96=0,"",IF('Trust - Frontsheet'!D96="","",'Trust - Frontsheet'!D96))</f>
        <v/>
      </c>
      <c r="B84" s="93" t="str">
        <f>IF(ISBLANK('Trust - Frontsheet'!E96),"",'Trust - Frontsheet'!E96)</f>
        <v/>
      </c>
      <c r="C84" s="93" t="str">
        <f>IF(ISBLANK('Trust - Frontsheet'!F96),"","'" &amp; 'Trust - Frontsheet'!F96 &amp; "'")</f>
        <v/>
      </c>
      <c r="D84" s="93" t="str">
        <f>IF(ISBLANK('Trust - Frontsheet'!G96),"",'Trust - Frontsheet'!G96)</f>
        <v/>
      </c>
      <c r="E84" s="93" t="str">
        <f>IF(ISBLANK('Trust - Frontsheet'!H96),"",'Trust - Frontsheet'!H96)</f>
        <v/>
      </c>
      <c r="F84" s="93">
        <f>'Trust - Frontsheet'!I96</f>
        <v>0</v>
      </c>
      <c r="G84" s="93">
        <f>'Trust - Frontsheet'!J96</f>
        <v>0</v>
      </c>
      <c r="H84" s="93">
        <f>'Trust - Frontsheet'!K96</f>
        <v>0</v>
      </c>
      <c r="I84" s="93">
        <f>'Trust - Frontsheet'!L96</f>
        <v>0</v>
      </c>
      <c r="J84" s="93">
        <f>'Trust - Frontsheet'!M96</f>
        <v>0</v>
      </c>
      <c r="K84" s="93">
        <f>'Trust - Frontsheet'!N96</f>
        <v>0</v>
      </c>
      <c r="L84" s="93">
        <f>'Trust - Frontsheet'!O96</f>
        <v>0</v>
      </c>
      <c r="M84" s="93">
        <f>'Trust - Frontsheet'!P96</f>
        <v>0</v>
      </c>
      <c r="N84" s="93">
        <f>IF(OR('Trust - Frontsheet'!Q96="",'Trust - Frontsheet'!Q96="-"),0,('Trust - Frontsheet'!Q96))</f>
        <v>0</v>
      </c>
      <c r="O84" s="93">
        <f>IF(OR('Trust - Frontsheet'!R96="",'Trust - Frontsheet'!R96="-"),0,('Trust - Frontsheet'!R96))</f>
        <v>0</v>
      </c>
      <c r="P84" s="93">
        <f>IF(OR('Trust - Frontsheet'!S96="",'Trust - Frontsheet'!S96="-"),0,('Trust - Frontsheet'!S96))</f>
        <v>0</v>
      </c>
      <c r="Q84" s="93">
        <f>IF(OR('Trust - Frontsheet'!T96="",'Trust - Frontsheet'!T96="-"),0,('Trust - Frontsheet'!T96))</f>
        <v>0</v>
      </c>
      <c r="R84" s="93">
        <f>'Trust - Frontsheet'!U96</f>
        <v>0</v>
      </c>
      <c r="S84" s="93">
        <f>IF(OR('Trust - Frontsheet'!V96="",'Trust - Frontsheet'!V96="-"),0,('Trust - Frontsheet'!V96))</f>
        <v>0</v>
      </c>
      <c r="T84" s="93">
        <f>IF(OR('Trust - Frontsheet'!W96="",'Trust - Frontsheet'!W96="-"),0,('Trust - Frontsheet'!W96))</f>
        <v>0</v>
      </c>
      <c r="U84" s="93">
        <f>IF(OR('Trust - Frontsheet'!X96="",'Trust - Frontsheet'!X96="-"),0,('Trust - Frontsheet'!X96))</f>
        <v>0</v>
      </c>
      <c r="V84" s="93" t="str">
        <f>IF(A84="","",(IF(ISBLANK('Trust - Frontsheet'!F9),"",'Trust - Frontsheet'!F9)))</f>
        <v/>
      </c>
    </row>
    <row r="85" spans="1:22" s="93" customFormat="1" x14ac:dyDescent="0.2">
      <c r="A85" s="93" t="str">
        <f>IF('Trust - Frontsheet'!D97=0,"",IF('Trust - Frontsheet'!D97="","",'Trust - Frontsheet'!D97))</f>
        <v/>
      </c>
      <c r="B85" s="93" t="str">
        <f>IF(ISBLANK('Trust - Frontsheet'!E97),"",'Trust - Frontsheet'!E97)</f>
        <v/>
      </c>
      <c r="C85" s="93" t="str">
        <f>IF(ISBLANK('Trust - Frontsheet'!F97),"","'" &amp; 'Trust - Frontsheet'!F97 &amp; "'")</f>
        <v/>
      </c>
      <c r="D85" s="93" t="str">
        <f>IF(ISBLANK('Trust - Frontsheet'!G97),"",'Trust - Frontsheet'!G97)</f>
        <v/>
      </c>
      <c r="E85" s="93" t="str">
        <f>IF(ISBLANK('Trust - Frontsheet'!H97),"",'Trust - Frontsheet'!H97)</f>
        <v/>
      </c>
      <c r="F85" s="93">
        <f>'Trust - Frontsheet'!I97</f>
        <v>0</v>
      </c>
      <c r="G85" s="93">
        <f>'Trust - Frontsheet'!J97</f>
        <v>0</v>
      </c>
      <c r="H85" s="93">
        <f>'Trust - Frontsheet'!K97</f>
        <v>0</v>
      </c>
      <c r="I85" s="93">
        <f>'Trust - Frontsheet'!L97</f>
        <v>0</v>
      </c>
      <c r="J85" s="93">
        <f>'Trust - Frontsheet'!M97</f>
        <v>0</v>
      </c>
      <c r="K85" s="93">
        <f>'Trust - Frontsheet'!N97</f>
        <v>0</v>
      </c>
      <c r="L85" s="93">
        <f>'Trust - Frontsheet'!O97</f>
        <v>0</v>
      </c>
      <c r="M85" s="93">
        <f>'Trust - Frontsheet'!P97</f>
        <v>0</v>
      </c>
      <c r="N85" s="93">
        <f>IF(OR('Trust - Frontsheet'!Q97="",'Trust - Frontsheet'!Q97="-"),0,('Trust - Frontsheet'!Q97))</f>
        <v>0</v>
      </c>
      <c r="O85" s="93">
        <f>IF(OR('Trust - Frontsheet'!R97="",'Trust - Frontsheet'!R97="-"),0,('Trust - Frontsheet'!R97))</f>
        <v>0</v>
      </c>
      <c r="P85" s="93">
        <f>IF(OR('Trust - Frontsheet'!S97="",'Trust - Frontsheet'!S97="-"),0,('Trust - Frontsheet'!S97))</f>
        <v>0</v>
      </c>
      <c r="Q85" s="93">
        <f>IF(OR('Trust - Frontsheet'!T97="",'Trust - Frontsheet'!T97="-"),0,('Trust - Frontsheet'!T97))</f>
        <v>0</v>
      </c>
      <c r="R85" s="93">
        <f>'Trust - Frontsheet'!U97</f>
        <v>0</v>
      </c>
      <c r="S85" s="93">
        <f>IF(OR('Trust - Frontsheet'!V97="",'Trust - Frontsheet'!V97="-"),0,('Trust - Frontsheet'!V97))</f>
        <v>0</v>
      </c>
      <c r="T85" s="93">
        <f>IF(OR('Trust - Frontsheet'!W97="",'Trust - Frontsheet'!W97="-"),0,('Trust - Frontsheet'!W97))</f>
        <v>0</v>
      </c>
      <c r="U85" s="93">
        <f>IF(OR('Trust - Frontsheet'!X97="",'Trust - Frontsheet'!X97="-"),0,('Trust - Frontsheet'!X97))</f>
        <v>0</v>
      </c>
      <c r="V85" s="93" t="str">
        <f>IF(A85="","",(IF(ISBLANK('Trust - Frontsheet'!F9),"",'Trust - Frontsheet'!F9)))</f>
        <v/>
      </c>
    </row>
    <row r="86" spans="1:22" s="93" customFormat="1" x14ac:dyDescent="0.2">
      <c r="A86" s="93" t="str">
        <f>IF('Trust - Frontsheet'!D98=0,"",IF('Trust - Frontsheet'!D98="","",'Trust - Frontsheet'!D98))</f>
        <v/>
      </c>
      <c r="B86" s="93" t="str">
        <f>IF(ISBLANK('Trust - Frontsheet'!E98),"",'Trust - Frontsheet'!E98)</f>
        <v/>
      </c>
      <c r="C86" s="93" t="str">
        <f>IF(ISBLANK('Trust - Frontsheet'!F98),"","'" &amp; 'Trust - Frontsheet'!F98 &amp; "'")</f>
        <v/>
      </c>
      <c r="D86" s="93" t="str">
        <f>IF(ISBLANK('Trust - Frontsheet'!G98),"",'Trust - Frontsheet'!G98)</f>
        <v/>
      </c>
      <c r="E86" s="93" t="str">
        <f>IF(ISBLANK('Trust - Frontsheet'!H98),"",'Trust - Frontsheet'!H98)</f>
        <v/>
      </c>
      <c r="F86" s="93">
        <f>'Trust - Frontsheet'!I98</f>
        <v>0</v>
      </c>
      <c r="G86" s="93">
        <f>'Trust - Frontsheet'!J98</f>
        <v>0</v>
      </c>
      <c r="H86" s="93">
        <f>'Trust - Frontsheet'!K98</f>
        <v>0</v>
      </c>
      <c r="I86" s="93">
        <f>'Trust - Frontsheet'!L98</f>
        <v>0</v>
      </c>
      <c r="J86" s="93">
        <f>'Trust - Frontsheet'!M98</f>
        <v>0</v>
      </c>
      <c r="K86" s="93">
        <f>'Trust - Frontsheet'!N98</f>
        <v>0</v>
      </c>
      <c r="L86" s="93">
        <f>'Trust - Frontsheet'!O98</f>
        <v>0</v>
      </c>
      <c r="M86" s="93">
        <f>'Trust - Frontsheet'!P98</f>
        <v>0</v>
      </c>
      <c r="N86" s="93">
        <f>IF(OR('Trust - Frontsheet'!Q98="",'Trust - Frontsheet'!Q98="-"),0,('Trust - Frontsheet'!Q98))</f>
        <v>0</v>
      </c>
      <c r="O86" s="93">
        <f>IF(OR('Trust - Frontsheet'!R98="",'Trust - Frontsheet'!R98="-"),0,('Trust - Frontsheet'!R98))</f>
        <v>0</v>
      </c>
      <c r="P86" s="93">
        <f>IF(OR('Trust - Frontsheet'!S98="",'Trust - Frontsheet'!S98="-"),0,('Trust - Frontsheet'!S98))</f>
        <v>0</v>
      </c>
      <c r="Q86" s="93">
        <f>IF(OR('Trust - Frontsheet'!T98="",'Trust - Frontsheet'!T98="-"),0,('Trust - Frontsheet'!T98))</f>
        <v>0</v>
      </c>
      <c r="R86" s="93">
        <f>'Trust - Frontsheet'!U98</f>
        <v>0</v>
      </c>
      <c r="S86" s="93">
        <f>IF(OR('Trust - Frontsheet'!V98="",'Trust - Frontsheet'!V98="-"),0,('Trust - Frontsheet'!V98))</f>
        <v>0</v>
      </c>
      <c r="T86" s="93">
        <f>IF(OR('Trust - Frontsheet'!W98="",'Trust - Frontsheet'!W98="-"),0,('Trust - Frontsheet'!W98))</f>
        <v>0</v>
      </c>
      <c r="U86" s="93">
        <f>IF(OR('Trust - Frontsheet'!X98="",'Trust - Frontsheet'!X98="-"),0,('Trust - Frontsheet'!X98))</f>
        <v>0</v>
      </c>
      <c r="V86" s="93" t="str">
        <f>IF(A86="","",(IF(ISBLANK('Trust - Frontsheet'!F9),"",'Trust - Frontsheet'!F9)))</f>
        <v/>
      </c>
    </row>
    <row r="87" spans="1:22" s="93" customFormat="1" x14ac:dyDescent="0.2">
      <c r="A87" s="93" t="str">
        <f>IF('Trust - Frontsheet'!D99=0,"",IF('Trust - Frontsheet'!D99="","",'Trust - Frontsheet'!D99))</f>
        <v/>
      </c>
      <c r="B87" s="93" t="str">
        <f>IF(ISBLANK('Trust - Frontsheet'!E99),"",'Trust - Frontsheet'!E99)</f>
        <v/>
      </c>
      <c r="C87" s="93" t="str">
        <f>IF(ISBLANK('Trust - Frontsheet'!F99),"","'" &amp; 'Trust - Frontsheet'!F99 &amp; "'")</f>
        <v/>
      </c>
      <c r="D87" s="93" t="str">
        <f>IF(ISBLANK('Trust - Frontsheet'!G99),"",'Trust - Frontsheet'!G99)</f>
        <v/>
      </c>
      <c r="E87" s="93" t="str">
        <f>IF(ISBLANK('Trust - Frontsheet'!H99),"",'Trust - Frontsheet'!H99)</f>
        <v/>
      </c>
      <c r="F87" s="93">
        <f>'Trust - Frontsheet'!I99</f>
        <v>0</v>
      </c>
      <c r="G87" s="93">
        <f>'Trust - Frontsheet'!J99</f>
        <v>0</v>
      </c>
      <c r="H87" s="93">
        <f>'Trust - Frontsheet'!K99</f>
        <v>0</v>
      </c>
      <c r="I87" s="93">
        <f>'Trust - Frontsheet'!L99</f>
        <v>0</v>
      </c>
      <c r="J87" s="93">
        <f>'Trust - Frontsheet'!M99</f>
        <v>0</v>
      </c>
      <c r="K87" s="93">
        <f>'Trust - Frontsheet'!N99</f>
        <v>0</v>
      </c>
      <c r="L87" s="93">
        <f>'Trust - Frontsheet'!O99</f>
        <v>0</v>
      </c>
      <c r="M87" s="93">
        <f>'Trust - Frontsheet'!P99</f>
        <v>0</v>
      </c>
      <c r="N87" s="93">
        <f>IF(OR('Trust - Frontsheet'!Q99="",'Trust - Frontsheet'!Q99="-"),0,('Trust - Frontsheet'!Q99))</f>
        <v>0</v>
      </c>
      <c r="O87" s="93">
        <f>IF(OR('Trust - Frontsheet'!R99="",'Trust - Frontsheet'!R99="-"),0,('Trust - Frontsheet'!R99))</f>
        <v>0</v>
      </c>
      <c r="P87" s="93">
        <f>IF(OR('Trust - Frontsheet'!S99="",'Trust - Frontsheet'!S99="-"),0,('Trust - Frontsheet'!S99))</f>
        <v>0</v>
      </c>
      <c r="Q87" s="93">
        <f>IF(OR('Trust - Frontsheet'!T99="",'Trust - Frontsheet'!T99="-"),0,('Trust - Frontsheet'!T99))</f>
        <v>0</v>
      </c>
      <c r="R87" s="93">
        <f>'Trust - Frontsheet'!U99</f>
        <v>0</v>
      </c>
      <c r="S87" s="93">
        <f>IF(OR('Trust - Frontsheet'!V99="",'Trust - Frontsheet'!V99="-"),0,('Trust - Frontsheet'!V99))</f>
        <v>0</v>
      </c>
      <c r="T87" s="93">
        <f>IF(OR('Trust - Frontsheet'!W99="",'Trust - Frontsheet'!W99="-"),0,('Trust - Frontsheet'!W99))</f>
        <v>0</v>
      </c>
      <c r="U87" s="93">
        <f>IF(OR('Trust - Frontsheet'!X99="",'Trust - Frontsheet'!X99="-"),0,('Trust - Frontsheet'!X99))</f>
        <v>0</v>
      </c>
      <c r="V87" s="93" t="str">
        <f>IF(A87="","",(IF(ISBLANK('Trust - Frontsheet'!F9),"",'Trust - Frontsheet'!F9)))</f>
        <v/>
      </c>
    </row>
    <row r="88" spans="1:22" s="93" customFormat="1" x14ac:dyDescent="0.2">
      <c r="A88" s="93" t="str">
        <f>IF('Trust - Frontsheet'!D100=0,"",IF('Trust - Frontsheet'!D100="","",'Trust - Frontsheet'!D100))</f>
        <v/>
      </c>
      <c r="B88" s="93" t="str">
        <f>IF(ISBLANK('Trust - Frontsheet'!E100),"",'Trust - Frontsheet'!E100)</f>
        <v/>
      </c>
      <c r="C88" s="93" t="str">
        <f>IF(ISBLANK('Trust - Frontsheet'!F100),"","'" &amp; 'Trust - Frontsheet'!F100 &amp; "'")</f>
        <v/>
      </c>
      <c r="D88" s="93" t="str">
        <f>IF(ISBLANK('Trust - Frontsheet'!G100),"",'Trust - Frontsheet'!G100)</f>
        <v/>
      </c>
      <c r="E88" s="93" t="str">
        <f>IF(ISBLANK('Trust - Frontsheet'!H100),"",'Trust - Frontsheet'!H100)</f>
        <v/>
      </c>
      <c r="F88" s="93">
        <f>'Trust - Frontsheet'!I100</f>
        <v>0</v>
      </c>
      <c r="G88" s="93">
        <f>'Trust - Frontsheet'!J100</f>
        <v>0</v>
      </c>
      <c r="H88" s="93">
        <f>'Trust - Frontsheet'!K100</f>
        <v>0</v>
      </c>
      <c r="I88" s="93">
        <f>'Trust - Frontsheet'!L100</f>
        <v>0</v>
      </c>
      <c r="J88" s="93">
        <f>'Trust - Frontsheet'!M100</f>
        <v>0</v>
      </c>
      <c r="K88" s="93">
        <f>'Trust - Frontsheet'!N100</f>
        <v>0</v>
      </c>
      <c r="L88" s="93">
        <f>'Trust - Frontsheet'!O100</f>
        <v>0</v>
      </c>
      <c r="M88" s="93">
        <f>'Trust - Frontsheet'!P100</f>
        <v>0</v>
      </c>
      <c r="N88" s="93">
        <f>IF(OR('Trust - Frontsheet'!Q100="",'Trust - Frontsheet'!Q100="-"),0,('Trust - Frontsheet'!Q100))</f>
        <v>0</v>
      </c>
      <c r="O88" s="93">
        <f>IF(OR('Trust - Frontsheet'!R100="",'Trust - Frontsheet'!R100="-"),0,('Trust - Frontsheet'!R100))</f>
        <v>0</v>
      </c>
      <c r="P88" s="93">
        <f>IF(OR('Trust - Frontsheet'!S100="",'Trust - Frontsheet'!S100="-"),0,('Trust - Frontsheet'!S100))</f>
        <v>0</v>
      </c>
      <c r="Q88" s="93">
        <f>IF(OR('Trust - Frontsheet'!T100="",'Trust - Frontsheet'!T100="-"),0,('Trust - Frontsheet'!T100))</f>
        <v>0</v>
      </c>
      <c r="R88" s="93">
        <f>'Trust - Frontsheet'!U100</f>
        <v>0</v>
      </c>
      <c r="S88" s="93">
        <f>IF(OR('Trust - Frontsheet'!V100="",'Trust - Frontsheet'!V100="-"),0,('Trust - Frontsheet'!V100))</f>
        <v>0</v>
      </c>
      <c r="T88" s="93">
        <f>IF(OR('Trust - Frontsheet'!W100="",'Trust - Frontsheet'!W100="-"),0,('Trust - Frontsheet'!W100))</f>
        <v>0</v>
      </c>
      <c r="U88" s="93">
        <f>IF(OR('Trust - Frontsheet'!X100="",'Trust - Frontsheet'!X100="-"),0,('Trust - Frontsheet'!X100))</f>
        <v>0</v>
      </c>
      <c r="V88" s="93" t="str">
        <f>IF(A88="","",(IF(ISBLANK('Trust - Frontsheet'!F9),"",'Trust - Frontsheet'!F9)))</f>
        <v/>
      </c>
    </row>
    <row r="89" spans="1:22" s="93" customFormat="1" x14ac:dyDescent="0.2">
      <c r="A89" s="93" t="str">
        <f>IF('Trust - Frontsheet'!D101=0,"",IF('Trust - Frontsheet'!D101="","",'Trust - Frontsheet'!D101))</f>
        <v/>
      </c>
      <c r="B89" s="93" t="str">
        <f>IF(ISBLANK('Trust - Frontsheet'!E101),"",'Trust - Frontsheet'!E101)</f>
        <v/>
      </c>
      <c r="C89" s="93" t="str">
        <f>IF(ISBLANK('Trust - Frontsheet'!F101),"","'" &amp; 'Trust - Frontsheet'!F101 &amp; "'")</f>
        <v/>
      </c>
      <c r="D89" s="93" t="str">
        <f>IF(ISBLANK('Trust - Frontsheet'!G101),"",'Trust - Frontsheet'!G101)</f>
        <v/>
      </c>
      <c r="E89" s="93" t="str">
        <f>IF(ISBLANK('Trust - Frontsheet'!H101),"",'Trust - Frontsheet'!H101)</f>
        <v/>
      </c>
      <c r="F89" s="93">
        <f>'Trust - Frontsheet'!I101</f>
        <v>0</v>
      </c>
      <c r="G89" s="93">
        <f>'Trust - Frontsheet'!J101</f>
        <v>0</v>
      </c>
      <c r="H89" s="93">
        <f>'Trust - Frontsheet'!K101</f>
        <v>0</v>
      </c>
      <c r="I89" s="93">
        <f>'Trust - Frontsheet'!L101</f>
        <v>0</v>
      </c>
      <c r="J89" s="93">
        <f>'Trust - Frontsheet'!M101</f>
        <v>0</v>
      </c>
      <c r="K89" s="93">
        <f>'Trust - Frontsheet'!N101</f>
        <v>0</v>
      </c>
      <c r="L89" s="93">
        <f>'Trust - Frontsheet'!O101</f>
        <v>0</v>
      </c>
      <c r="M89" s="93">
        <f>'Trust - Frontsheet'!P101</f>
        <v>0</v>
      </c>
      <c r="N89" s="93">
        <f>IF(OR('Trust - Frontsheet'!Q101="",'Trust - Frontsheet'!Q101="-"),0,('Trust - Frontsheet'!Q101))</f>
        <v>0</v>
      </c>
      <c r="O89" s="93">
        <f>IF(OR('Trust - Frontsheet'!R101="",'Trust - Frontsheet'!R101="-"),0,('Trust - Frontsheet'!R101))</f>
        <v>0</v>
      </c>
      <c r="P89" s="93">
        <f>IF(OR('Trust - Frontsheet'!S101="",'Trust - Frontsheet'!S101="-"),0,('Trust - Frontsheet'!S101))</f>
        <v>0</v>
      </c>
      <c r="Q89" s="93">
        <f>IF(OR('Trust - Frontsheet'!T101="",'Trust - Frontsheet'!T101="-"),0,('Trust - Frontsheet'!T101))</f>
        <v>0</v>
      </c>
      <c r="R89" s="93">
        <f>'Trust - Frontsheet'!U101</f>
        <v>0</v>
      </c>
      <c r="S89" s="93">
        <f>IF(OR('Trust - Frontsheet'!V101="",'Trust - Frontsheet'!V101="-"),0,('Trust - Frontsheet'!V101))</f>
        <v>0</v>
      </c>
      <c r="T89" s="93">
        <f>IF(OR('Trust - Frontsheet'!W101="",'Trust - Frontsheet'!W101="-"),0,('Trust - Frontsheet'!W101))</f>
        <v>0</v>
      </c>
      <c r="U89" s="93">
        <f>IF(OR('Trust - Frontsheet'!X101="",'Trust - Frontsheet'!X101="-"),0,('Trust - Frontsheet'!X101))</f>
        <v>0</v>
      </c>
      <c r="V89" s="93" t="str">
        <f>IF(A89="","",(IF(ISBLANK('Trust - Frontsheet'!F9),"",'Trust - Frontsheet'!F9)))</f>
        <v/>
      </c>
    </row>
    <row r="90" spans="1:22" s="93" customFormat="1" x14ac:dyDescent="0.2">
      <c r="A90" s="93" t="str">
        <f>IF('Trust - Frontsheet'!D102=0,"",IF('Trust - Frontsheet'!D102="","",'Trust - Frontsheet'!D102))</f>
        <v/>
      </c>
      <c r="B90" s="93" t="str">
        <f>IF(ISBLANK('Trust - Frontsheet'!E102),"",'Trust - Frontsheet'!E102)</f>
        <v/>
      </c>
      <c r="C90" s="93" t="str">
        <f>IF(ISBLANK('Trust - Frontsheet'!F102),"","'" &amp; 'Trust - Frontsheet'!F102 &amp; "'")</f>
        <v/>
      </c>
      <c r="D90" s="93" t="str">
        <f>IF(ISBLANK('Trust - Frontsheet'!G102),"",'Trust - Frontsheet'!G102)</f>
        <v/>
      </c>
      <c r="E90" s="93" t="str">
        <f>IF(ISBLANK('Trust - Frontsheet'!H102),"",'Trust - Frontsheet'!H102)</f>
        <v/>
      </c>
      <c r="F90" s="93">
        <f>'Trust - Frontsheet'!I102</f>
        <v>0</v>
      </c>
      <c r="G90" s="93">
        <f>'Trust - Frontsheet'!J102</f>
        <v>0</v>
      </c>
      <c r="H90" s="93">
        <f>'Trust - Frontsheet'!K102</f>
        <v>0</v>
      </c>
      <c r="I90" s="93">
        <f>'Trust - Frontsheet'!L102</f>
        <v>0</v>
      </c>
      <c r="J90" s="93">
        <f>'Trust - Frontsheet'!M102</f>
        <v>0</v>
      </c>
      <c r="K90" s="93">
        <f>'Trust - Frontsheet'!N102</f>
        <v>0</v>
      </c>
      <c r="L90" s="93">
        <f>'Trust - Frontsheet'!O102</f>
        <v>0</v>
      </c>
      <c r="M90" s="93">
        <f>'Trust - Frontsheet'!P102</f>
        <v>0</v>
      </c>
      <c r="N90" s="93">
        <f>IF(OR('Trust - Frontsheet'!Q102="",'Trust - Frontsheet'!Q102="-"),0,('Trust - Frontsheet'!Q102))</f>
        <v>0</v>
      </c>
      <c r="O90" s="93">
        <f>IF(OR('Trust - Frontsheet'!R102="",'Trust - Frontsheet'!R102="-"),0,('Trust - Frontsheet'!R102))</f>
        <v>0</v>
      </c>
      <c r="P90" s="93">
        <f>IF(OR('Trust - Frontsheet'!S102="",'Trust - Frontsheet'!S102="-"),0,('Trust - Frontsheet'!S102))</f>
        <v>0</v>
      </c>
      <c r="Q90" s="93">
        <f>IF(OR('Trust - Frontsheet'!T102="",'Trust - Frontsheet'!T102="-"),0,('Trust - Frontsheet'!T102))</f>
        <v>0</v>
      </c>
      <c r="R90" s="93">
        <f>'Trust - Frontsheet'!U102</f>
        <v>0</v>
      </c>
      <c r="S90" s="93">
        <f>IF(OR('Trust - Frontsheet'!V102="",'Trust - Frontsheet'!V102="-"),0,('Trust - Frontsheet'!V102))</f>
        <v>0</v>
      </c>
      <c r="T90" s="93">
        <f>IF(OR('Trust - Frontsheet'!W102="",'Trust - Frontsheet'!W102="-"),0,('Trust - Frontsheet'!W102))</f>
        <v>0</v>
      </c>
      <c r="U90" s="93">
        <f>IF(OR('Trust - Frontsheet'!X102="",'Trust - Frontsheet'!X102="-"),0,('Trust - Frontsheet'!X102))</f>
        <v>0</v>
      </c>
      <c r="V90" s="93" t="str">
        <f>IF(A90="","",(IF(ISBLANK('Trust - Frontsheet'!F9),"",'Trust - Frontsheet'!F9)))</f>
        <v/>
      </c>
    </row>
    <row r="91" spans="1:22" s="93" customFormat="1" x14ac:dyDescent="0.2">
      <c r="A91" s="93" t="str">
        <f>IF('Trust - Frontsheet'!D103=0,"",IF('Trust - Frontsheet'!D103="","",'Trust - Frontsheet'!D103))</f>
        <v/>
      </c>
      <c r="B91" s="93" t="str">
        <f>IF(ISBLANK('Trust - Frontsheet'!E103),"",'Trust - Frontsheet'!E103)</f>
        <v/>
      </c>
      <c r="C91" s="93" t="str">
        <f>IF(ISBLANK('Trust - Frontsheet'!F103),"","'" &amp; 'Trust - Frontsheet'!F103 &amp; "'")</f>
        <v/>
      </c>
      <c r="D91" s="93" t="str">
        <f>IF(ISBLANK('Trust - Frontsheet'!G103),"",'Trust - Frontsheet'!G103)</f>
        <v/>
      </c>
      <c r="E91" s="93" t="str">
        <f>IF(ISBLANK('Trust - Frontsheet'!H103),"",'Trust - Frontsheet'!H103)</f>
        <v/>
      </c>
      <c r="F91" s="93">
        <f>'Trust - Frontsheet'!I103</f>
        <v>0</v>
      </c>
      <c r="G91" s="93">
        <f>'Trust - Frontsheet'!J103</f>
        <v>0</v>
      </c>
      <c r="H91" s="93">
        <f>'Trust - Frontsheet'!K103</f>
        <v>0</v>
      </c>
      <c r="I91" s="93">
        <f>'Trust - Frontsheet'!L103</f>
        <v>0</v>
      </c>
      <c r="J91" s="93">
        <f>'Trust - Frontsheet'!M103</f>
        <v>0</v>
      </c>
      <c r="K91" s="93">
        <f>'Trust - Frontsheet'!N103</f>
        <v>0</v>
      </c>
      <c r="L91" s="93">
        <f>'Trust - Frontsheet'!O103</f>
        <v>0</v>
      </c>
      <c r="M91" s="93">
        <f>'Trust - Frontsheet'!P103</f>
        <v>0</v>
      </c>
      <c r="N91" s="93">
        <f>IF(OR('Trust - Frontsheet'!Q103="",'Trust - Frontsheet'!Q103="-"),0,('Trust - Frontsheet'!Q103))</f>
        <v>0</v>
      </c>
      <c r="O91" s="93">
        <f>IF(OR('Trust - Frontsheet'!R103="",'Trust - Frontsheet'!R103="-"),0,('Trust - Frontsheet'!R103))</f>
        <v>0</v>
      </c>
      <c r="P91" s="93">
        <f>IF(OR('Trust - Frontsheet'!S103="",'Trust - Frontsheet'!S103="-"),0,('Trust - Frontsheet'!S103))</f>
        <v>0</v>
      </c>
      <c r="Q91" s="93">
        <f>IF(OR('Trust - Frontsheet'!T103="",'Trust - Frontsheet'!T103="-"),0,('Trust - Frontsheet'!T103))</f>
        <v>0</v>
      </c>
      <c r="R91" s="93">
        <f>'Trust - Frontsheet'!U103</f>
        <v>0</v>
      </c>
      <c r="S91" s="93">
        <f>IF(OR('Trust - Frontsheet'!V103="",'Trust - Frontsheet'!V103="-"),0,('Trust - Frontsheet'!V103))</f>
        <v>0</v>
      </c>
      <c r="T91" s="93">
        <f>IF(OR('Trust - Frontsheet'!W103="",'Trust - Frontsheet'!W103="-"),0,('Trust - Frontsheet'!W103))</f>
        <v>0</v>
      </c>
      <c r="U91" s="93">
        <f>IF(OR('Trust - Frontsheet'!X103="",'Trust - Frontsheet'!X103="-"),0,('Trust - Frontsheet'!X103))</f>
        <v>0</v>
      </c>
      <c r="V91" s="93" t="str">
        <f>IF(A91="","",(IF(ISBLANK('Trust - Frontsheet'!F9),"",'Trust - Frontsheet'!F9)))</f>
        <v/>
      </c>
    </row>
    <row r="92" spans="1:22" s="93" customFormat="1" x14ac:dyDescent="0.2">
      <c r="A92" s="93" t="str">
        <f>IF('Trust - Frontsheet'!D104=0,"",IF('Trust - Frontsheet'!D104="","",'Trust - Frontsheet'!D104))</f>
        <v/>
      </c>
      <c r="B92" s="93" t="str">
        <f>IF(ISBLANK('Trust - Frontsheet'!E104),"",'Trust - Frontsheet'!E104)</f>
        <v/>
      </c>
      <c r="C92" s="93" t="str">
        <f>IF(ISBLANK('Trust - Frontsheet'!F104),"","'" &amp; 'Trust - Frontsheet'!F104 &amp; "'")</f>
        <v/>
      </c>
      <c r="D92" s="93" t="str">
        <f>IF(ISBLANK('Trust - Frontsheet'!G104),"",'Trust - Frontsheet'!G104)</f>
        <v/>
      </c>
      <c r="E92" s="93" t="str">
        <f>IF(ISBLANK('Trust - Frontsheet'!H104),"",'Trust - Frontsheet'!H104)</f>
        <v/>
      </c>
      <c r="F92" s="93">
        <f>'Trust - Frontsheet'!I104</f>
        <v>0</v>
      </c>
      <c r="G92" s="93">
        <f>'Trust - Frontsheet'!J104</f>
        <v>0</v>
      </c>
      <c r="H92" s="93">
        <f>'Trust - Frontsheet'!K104</f>
        <v>0</v>
      </c>
      <c r="I92" s="93">
        <f>'Trust - Frontsheet'!L104</f>
        <v>0</v>
      </c>
      <c r="J92" s="93">
        <f>'Trust - Frontsheet'!M104</f>
        <v>0</v>
      </c>
      <c r="K92" s="93">
        <f>'Trust - Frontsheet'!N104</f>
        <v>0</v>
      </c>
      <c r="L92" s="93">
        <f>'Trust - Frontsheet'!O104</f>
        <v>0</v>
      </c>
      <c r="M92" s="93">
        <f>'Trust - Frontsheet'!P104</f>
        <v>0</v>
      </c>
      <c r="N92" s="93">
        <f>IF(OR('Trust - Frontsheet'!Q104="",'Trust - Frontsheet'!Q104="-"),0,('Trust - Frontsheet'!Q104))</f>
        <v>0</v>
      </c>
      <c r="O92" s="93">
        <f>IF(OR('Trust - Frontsheet'!R104="",'Trust - Frontsheet'!R104="-"),0,('Trust - Frontsheet'!R104))</f>
        <v>0</v>
      </c>
      <c r="P92" s="93">
        <f>IF(OR('Trust - Frontsheet'!S104="",'Trust - Frontsheet'!S104="-"),0,('Trust - Frontsheet'!S104))</f>
        <v>0</v>
      </c>
      <c r="Q92" s="93">
        <f>IF(OR('Trust - Frontsheet'!T104="",'Trust - Frontsheet'!T104="-"),0,('Trust - Frontsheet'!T104))</f>
        <v>0</v>
      </c>
      <c r="R92" s="93">
        <f>'Trust - Frontsheet'!U104</f>
        <v>0</v>
      </c>
      <c r="S92" s="93">
        <f>IF(OR('Trust - Frontsheet'!V104="",'Trust - Frontsheet'!V104="-"),0,('Trust - Frontsheet'!V104))</f>
        <v>0</v>
      </c>
      <c r="T92" s="93">
        <f>IF(OR('Trust - Frontsheet'!W104="",'Trust - Frontsheet'!W104="-"),0,('Trust - Frontsheet'!W104))</f>
        <v>0</v>
      </c>
      <c r="U92" s="93">
        <f>IF(OR('Trust - Frontsheet'!X104="",'Trust - Frontsheet'!X104="-"),0,('Trust - Frontsheet'!X104))</f>
        <v>0</v>
      </c>
      <c r="V92" s="93" t="str">
        <f>IF(A92="","",(IF(ISBLANK('Trust - Frontsheet'!F9),"",'Trust - Frontsheet'!F9)))</f>
        <v/>
      </c>
    </row>
    <row r="93" spans="1:22" s="93" customFormat="1" x14ac:dyDescent="0.2">
      <c r="A93" s="93" t="str">
        <f>IF('Trust - Frontsheet'!D105=0,"",IF('Trust - Frontsheet'!D105="","",'Trust - Frontsheet'!D105))</f>
        <v/>
      </c>
      <c r="B93" s="93" t="str">
        <f>IF(ISBLANK('Trust - Frontsheet'!E105),"",'Trust - Frontsheet'!E105)</f>
        <v/>
      </c>
      <c r="C93" s="93" t="str">
        <f>IF(ISBLANK('Trust - Frontsheet'!F105),"","'" &amp; 'Trust - Frontsheet'!F105 &amp; "'")</f>
        <v/>
      </c>
      <c r="D93" s="93" t="str">
        <f>IF(ISBLANK('Trust - Frontsheet'!G105),"",'Trust - Frontsheet'!G105)</f>
        <v/>
      </c>
      <c r="E93" s="93" t="str">
        <f>IF(ISBLANK('Trust - Frontsheet'!H105),"",'Trust - Frontsheet'!H105)</f>
        <v/>
      </c>
      <c r="F93" s="93">
        <f>'Trust - Frontsheet'!I105</f>
        <v>0</v>
      </c>
      <c r="G93" s="93">
        <f>'Trust - Frontsheet'!J105</f>
        <v>0</v>
      </c>
      <c r="H93" s="93">
        <f>'Trust - Frontsheet'!K105</f>
        <v>0</v>
      </c>
      <c r="I93" s="93">
        <f>'Trust - Frontsheet'!L105</f>
        <v>0</v>
      </c>
      <c r="J93" s="93">
        <f>'Trust - Frontsheet'!M105</f>
        <v>0</v>
      </c>
      <c r="K93" s="93">
        <f>'Trust - Frontsheet'!N105</f>
        <v>0</v>
      </c>
      <c r="L93" s="93">
        <f>'Trust - Frontsheet'!O105</f>
        <v>0</v>
      </c>
      <c r="M93" s="93">
        <f>'Trust - Frontsheet'!P105</f>
        <v>0</v>
      </c>
      <c r="N93" s="93">
        <f>IF(OR('Trust - Frontsheet'!Q105="",'Trust - Frontsheet'!Q105="-"),0,('Trust - Frontsheet'!Q105))</f>
        <v>0</v>
      </c>
      <c r="O93" s="93">
        <f>IF(OR('Trust - Frontsheet'!R105="",'Trust - Frontsheet'!R105="-"),0,('Trust - Frontsheet'!R105))</f>
        <v>0</v>
      </c>
      <c r="P93" s="93">
        <f>IF(OR('Trust - Frontsheet'!S105="",'Trust - Frontsheet'!S105="-"),0,('Trust - Frontsheet'!S105))</f>
        <v>0</v>
      </c>
      <c r="Q93" s="93">
        <f>IF(OR('Trust - Frontsheet'!T105="",'Trust - Frontsheet'!T105="-"),0,('Trust - Frontsheet'!T105))</f>
        <v>0</v>
      </c>
      <c r="R93" s="93">
        <f>'Trust - Frontsheet'!U105</f>
        <v>0</v>
      </c>
      <c r="S93" s="93">
        <f>IF(OR('Trust - Frontsheet'!V105="",'Trust - Frontsheet'!V105="-"),0,('Trust - Frontsheet'!V105))</f>
        <v>0</v>
      </c>
      <c r="T93" s="93">
        <f>IF(OR('Trust - Frontsheet'!W105="",'Trust - Frontsheet'!W105="-"),0,('Trust - Frontsheet'!W105))</f>
        <v>0</v>
      </c>
      <c r="U93" s="93">
        <f>IF(OR('Trust - Frontsheet'!X105="",'Trust - Frontsheet'!X105="-"),0,('Trust - Frontsheet'!X105))</f>
        <v>0</v>
      </c>
      <c r="V93" s="93" t="str">
        <f>IF(A93="","",(IF(ISBLANK('Trust - Frontsheet'!F9),"",'Trust - Frontsheet'!F9)))</f>
        <v/>
      </c>
    </row>
    <row r="94" spans="1:22" s="93" customFormat="1" x14ac:dyDescent="0.2">
      <c r="A94" s="93" t="str">
        <f>IF('Trust - Frontsheet'!D106=0,"",IF('Trust - Frontsheet'!D106="","",'Trust - Frontsheet'!D106))</f>
        <v/>
      </c>
      <c r="B94" s="93" t="str">
        <f>IF(ISBLANK('Trust - Frontsheet'!E106),"",'Trust - Frontsheet'!E106)</f>
        <v/>
      </c>
      <c r="C94" s="93" t="str">
        <f>IF(ISBLANK('Trust - Frontsheet'!F106),"","'" &amp; 'Trust - Frontsheet'!F106 &amp; "'")</f>
        <v/>
      </c>
      <c r="D94" s="93" t="str">
        <f>IF(ISBLANK('Trust - Frontsheet'!G106),"",'Trust - Frontsheet'!G106)</f>
        <v/>
      </c>
      <c r="E94" s="93" t="str">
        <f>IF(ISBLANK('Trust - Frontsheet'!H106),"",'Trust - Frontsheet'!H106)</f>
        <v/>
      </c>
      <c r="F94" s="93">
        <f>'Trust - Frontsheet'!I106</f>
        <v>0</v>
      </c>
      <c r="G94" s="93">
        <f>'Trust - Frontsheet'!J106</f>
        <v>0</v>
      </c>
      <c r="H94" s="93">
        <f>'Trust - Frontsheet'!K106</f>
        <v>0</v>
      </c>
      <c r="I94" s="93">
        <f>'Trust - Frontsheet'!L106</f>
        <v>0</v>
      </c>
      <c r="J94" s="93">
        <f>'Trust - Frontsheet'!M106</f>
        <v>0</v>
      </c>
      <c r="K94" s="93">
        <f>'Trust - Frontsheet'!N106</f>
        <v>0</v>
      </c>
      <c r="L94" s="93">
        <f>'Trust - Frontsheet'!O106</f>
        <v>0</v>
      </c>
      <c r="M94" s="93">
        <f>'Trust - Frontsheet'!P106</f>
        <v>0</v>
      </c>
      <c r="N94" s="93">
        <f>IF(OR('Trust - Frontsheet'!Q106="",'Trust - Frontsheet'!Q106="-"),0,('Trust - Frontsheet'!Q106))</f>
        <v>0</v>
      </c>
      <c r="O94" s="93">
        <f>IF(OR('Trust - Frontsheet'!R106="",'Trust - Frontsheet'!R106="-"),0,('Trust - Frontsheet'!R106))</f>
        <v>0</v>
      </c>
      <c r="P94" s="93">
        <f>IF(OR('Trust - Frontsheet'!S106="",'Trust - Frontsheet'!S106="-"),0,('Trust - Frontsheet'!S106))</f>
        <v>0</v>
      </c>
      <c r="Q94" s="93">
        <f>IF(OR('Trust - Frontsheet'!T106="",'Trust - Frontsheet'!T106="-"),0,('Trust - Frontsheet'!T106))</f>
        <v>0</v>
      </c>
      <c r="R94" s="93">
        <f>'Trust - Frontsheet'!U106</f>
        <v>0</v>
      </c>
      <c r="S94" s="93">
        <f>IF(OR('Trust - Frontsheet'!V106="",'Trust - Frontsheet'!V106="-"),0,('Trust - Frontsheet'!V106))</f>
        <v>0</v>
      </c>
      <c r="T94" s="93">
        <f>IF(OR('Trust - Frontsheet'!W106="",'Trust - Frontsheet'!W106="-"),0,('Trust - Frontsheet'!W106))</f>
        <v>0</v>
      </c>
      <c r="U94" s="93">
        <f>IF(OR('Trust - Frontsheet'!X106="",'Trust - Frontsheet'!X106="-"),0,('Trust - Frontsheet'!X106))</f>
        <v>0</v>
      </c>
      <c r="V94" s="93" t="str">
        <f>IF(A94="","",(IF(ISBLANK('Trust - Frontsheet'!F9),"",'Trust - Frontsheet'!F9)))</f>
        <v/>
      </c>
    </row>
    <row r="95" spans="1:22" s="93" customFormat="1" x14ac:dyDescent="0.2">
      <c r="A95" s="93" t="str">
        <f>IF('Trust - Frontsheet'!D107=0,"",IF('Trust - Frontsheet'!D107="","",'Trust - Frontsheet'!D107))</f>
        <v/>
      </c>
      <c r="B95" s="93" t="str">
        <f>IF(ISBLANK('Trust - Frontsheet'!E107),"",'Trust - Frontsheet'!E107)</f>
        <v/>
      </c>
      <c r="C95" s="93" t="str">
        <f>IF(ISBLANK('Trust - Frontsheet'!F107),"","'" &amp; 'Trust - Frontsheet'!F107 &amp; "'")</f>
        <v/>
      </c>
      <c r="D95" s="93" t="str">
        <f>IF(ISBLANK('Trust - Frontsheet'!G107),"",'Trust - Frontsheet'!G107)</f>
        <v/>
      </c>
      <c r="E95" s="93" t="str">
        <f>IF(ISBLANK('Trust - Frontsheet'!H107),"",'Trust - Frontsheet'!H107)</f>
        <v/>
      </c>
      <c r="F95" s="93">
        <f>'Trust - Frontsheet'!I107</f>
        <v>0</v>
      </c>
      <c r="G95" s="93">
        <f>'Trust - Frontsheet'!J107</f>
        <v>0</v>
      </c>
      <c r="H95" s="93">
        <f>'Trust - Frontsheet'!K107</f>
        <v>0</v>
      </c>
      <c r="I95" s="93">
        <f>'Trust - Frontsheet'!L107</f>
        <v>0</v>
      </c>
      <c r="J95" s="93">
        <f>'Trust - Frontsheet'!M107</f>
        <v>0</v>
      </c>
      <c r="K95" s="93">
        <f>'Trust - Frontsheet'!N107</f>
        <v>0</v>
      </c>
      <c r="L95" s="93">
        <f>'Trust - Frontsheet'!O107</f>
        <v>0</v>
      </c>
      <c r="M95" s="93">
        <f>'Trust - Frontsheet'!P107</f>
        <v>0</v>
      </c>
      <c r="N95" s="93">
        <f>IF(OR('Trust - Frontsheet'!Q107="",'Trust - Frontsheet'!Q107="-"),0,('Trust - Frontsheet'!Q107))</f>
        <v>0</v>
      </c>
      <c r="O95" s="93">
        <f>IF(OR('Trust - Frontsheet'!R107="",'Trust - Frontsheet'!R107="-"),0,('Trust - Frontsheet'!R107))</f>
        <v>0</v>
      </c>
      <c r="P95" s="93">
        <f>IF(OR('Trust - Frontsheet'!S107="",'Trust - Frontsheet'!S107="-"),0,('Trust - Frontsheet'!S107))</f>
        <v>0</v>
      </c>
      <c r="Q95" s="93">
        <f>IF(OR('Trust - Frontsheet'!T107="",'Trust - Frontsheet'!T107="-"),0,('Trust - Frontsheet'!T107))</f>
        <v>0</v>
      </c>
      <c r="R95" s="93">
        <f>'Trust - Frontsheet'!U107</f>
        <v>0</v>
      </c>
      <c r="S95" s="93">
        <f>IF(OR('Trust - Frontsheet'!V107="",'Trust - Frontsheet'!V107="-"),0,('Trust - Frontsheet'!V107))</f>
        <v>0</v>
      </c>
      <c r="T95" s="93">
        <f>IF(OR('Trust - Frontsheet'!W107="",'Trust - Frontsheet'!W107="-"),0,('Trust - Frontsheet'!W107))</f>
        <v>0</v>
      </c>
      <c r="U95" s="93">
        <f>IF(OR('Trust - Frontsheet'!X107="",'Trust - Frontsheet'!X107="-"),0,('Trust - Frontsheet'!X107))</f>
        <v>0</v>
      </c>
      <c r="V95" s="93" t="str">
        <f>IF(A95="","",(IF(ISBLANK('Trust - Frontsheet'!F9),"",'Trust - Frontsheet'!F9)))</f>
        <v/>
      </c>
    </row>
    <row r="96" spans="1:22" s="93" customFormat="1" x14ac:dyDescent="0.2">
      <c r="A96" s="93" t="str">
        <f>IF('Trust - Frontsheet'!D108=0,"",IF('Trust - Frontsheet'!D108="","",'Trust - Frontsheet'!D108))</f>
        <v/>
      </c>
      <c r="B96" s="93" t="str">
        <f>IF(ISBLANK('Trust - Frontsheet'!E108),"",'Trust - Frontsheet'!E108)</f>
        <v/>
      </c>
      <c r="C96" s="93" t="str">
        <f>IF(ISBLANK('Trust - Frontsheet'!F108),"","'" &amp; 'Trust - Frontsheet'!F108 &amp; "'")</f>
        <v/>
      </c>
      <c r="D96" s="93" t="str">
        <f>IF(ISBLANK('Trust - Frontsheet'!G108),"",'Trust - Frontsheet'!G108)</f>
        <v/>
      </c>
      <c r="E96" s="93" t="str">
        <f>IF(ISBLANK('Trust - Frontsheet'!H108),"",'Trust - Frontsheet'!H108)</f>
        <v/>
      </c>
      <c r="F96" s="93">
        <f>'Trust - Frontsheet'!I108</f>
        <v>0</v>
      </c>
      <c r="G96" s="93">
        <f>'Trust - Frontsheet'!J108</f>
        <v>0</v>
      </c>
      <c r="H96" s="93">
        <f>'Trust - Frontsheet'!K108</f>
        <v>0</v>
      </c>
      <c r="I96" s="93">
        <f>'Trust - Frontsheet'!L108</f>
        <v>0</v>
      </c>
      <c r="J96" s="93">
        <f>'Trust - Frontsheet'!M108</f>
        <v>0</v>
      </c>
      <c r="K96" s="93">
        <f>'Trust - Frontsheet'!N108</f>
        <v>0</v>
      </c>
      <c r="L96" s="93">
        <f>'Trust - Frontsheet'!O108</f>
        <v>0</v>
      </c>
      <c r="M96" s="93">
        <f>'Trust - Frontsheet'!P108</f>
        <v>0</v>
      </c>
      <c r="N96" s="93">
        <f>IF(OR('Trust - Frontsheet'!Q108="",'Trust - Frontsheet'!Q108="-"),0,('Trust - Frontsheet'!Q108))</f>
        <v>0</v>
      </c>
      <c r="O96" s="93">
        <f>IF(OR('Trust - Frontsheet'!R108="",'Trust - Frontsheet'!R108="-"),0,('Trust - Frontsheet'!R108))</f>
        <v>0</v>
      </c>
      <c r="P96" s="93">
        <f>IF(OR('Trust - Frontsheet'!S108="",'Trust - Frontsheet'!S108="-"),0,('Trust - Frontsheet'!S108))</f>
        <v>0</v>
      </c>
      <c r="Q96" s="93">
        <f>IF(OR('Trust - Frontsheet'!T108="",'Trust - Frontsheet'!T108="-"),0,('Trust - Frontsheet'!T108))</f>
        <v>0</v>
      </c>
      <c r="R96" s="93">
        <f>'Trust - Frontsheet'!U108</f>
        <v>0</v>
      </c>
      <c r="S96" s="93">
        <f>IF(OR('Trust - Frontsheet'!V108="",'Trust - Frontsheet'!V108="-"),0,('Trust - Frontsheet'!V108))</f>
        <v>0</v>
      </c>
      <c r="T96" s="93">
        <f>IF(OR('Trust - Frontsheet'!W108="",'Trust - Frontsheet'!W108="-"),0,('Trust - Frontsheet'!W108))</f>
        <v>0</v>
      </c>
      <c r="U96" s="93">
        <f>IF(OR('Trust - Frontsheet'!X108="",'Trust - Frontsheet'!X108="-"),0,('Trust - Frontsheet'!X108))</f>
        <v>0</v>
      </c>
      <c r="V96" s="93" t="str">
        <f>IF(A96="","",(IF(ISBLANK('Trust - Frontsheet'!F9),"",'Trust - Frontsheet'!F9)))</f>
        <v/>
      </c>
    </row>
    <row r="97" spans="1:22" s="93" customFormat="1" x14ac:dyDescent="0.2">
      <c r="A97" s="93" t="str">
        <f>IF('Trust - Frontsheet'!D109=0,"",IF('Trust - Frontsheet'!D109="","",'Trust - Frontsheet'!D109))</f>
        <v/>
      </c>
      <c r="B97" s="93" t="str">
        <f>IF(ISBLANK('Trust - Frontsheet'!E109),"",'Trust - Frontsheet'!E109)</f>
        <v/>
      </c>
      <c r="C97" s="93" t="str">
        <f>IF(ISBLANK('Trust - Frontsheet'!F109),"","'" &amp; 'Trust - Frontsheet'!F109 &amp; "'")</f>
        <v/>
      </c>
      <c r="D97" s="93" t="str">
        <f>IF(ISBLANK('Trust - Frontsheet'!G109),"",'Trust - Frontsheet'!G109)</f>
        <v/>
      </c>
      <c r="E97" s="93" t="str">
        <f>IF(ISBLANK('Trust - Frontsheet'!H109),"",'Trust - Frontsheet'!H109)</f>
        <v/>
      </c>
      <c r="F97" s="93">
        <f>'Trust - Frontsheet'!I109</f>
        <v>0</v>
      </c>
      <c r="G97" s="93">
        <f>'Trust - Frontsheet'!J109</f>
        <v>0</v>
      </c>
      <c r="H97" s="93">
        <f>'Trust - Frontsheet'!K109</f>
        <v>0</v>
      </c>
      <c r="I97" s="93">
        <f>'Trust - Frontsheet'!L109</f>
        <v>0</v>
      </c>
      <c r="J97" s="93">
        <f>'Trust - Frontsheet'!M109</f>
        <v>0</v>
      </c>
      <c r="K97" s="93">
        <f>'Trust - Frontsheet'!N109</f>
        <v>0</v>
      </c>
      <c r="L97" s="93">
        <f>'Trust - Frontsheet'!O109</f>
        <v>0</v>
      </c>
      <c r="M97" s="93">
        <f>'Trust - Frontsheet'!P109</f>
        <v>0</v>
      </c>
      <c r="N97" s="93">
        <f>IF(OR('Trust - Frontsheet'!Q109="",'Trust - Frontsheet'!Q109="-"),0,('Trust - Frontsheet'!Q109))</f>
        <v>0</v>
      </c>
      <c r="O97" s="93">
        <f>IF(OR('Trust - Frontsheet'!R109="",'Trust - Frontsheet'!R109="-"),0,('Trust - Frontsheet'!R109))</f>
        <v>0</v>
      </c>
      <c r="P97" s="93">
        <f>IF(OR('Trust - Frontsheet'!S109="",'Trust - Frontsheet'!S109="-"),0,('Trust - Frontsheet'!S109))</f>
        <v>0</v>
      </c>
      <c r="Q97" s="93">
        <f>IF(OR('Trust - Frontsheet'!T109="",'Trust - Frontsheet'!T109="-"),0,('Trust - Frontsheet'!T109))</f>
        <v>0</v>
      </c>
      <c r="R97" s="93">
        <f>'Trust - Frontsheet'!U109</f>
        <v>0</v>
      </c>
      <c r="S97" s="93">
        <f>IF(OR('Trust - Frontsheet'!V109="",'Trust - Frontsheet'!V109="-"),0,('Trust - Frontsheet'!V109))</f>
        <v>0</v>
      </c>
      <c r="T97" s="93">
        <f>IF(OR('Trust - Frontsheet'!W109="",'Trust - Frontsheet'!W109="-"),0,('Trust - Frontsheet'!W109))</f>
        <v>0</v>
      </c>
      <c r="U97" s="93">
        <f>IF(OR('Trust - Frontsheet'!X109="",'Trust - Frontsheet'!X109="-"),0,('Trust - Frontsheet'!X109))</f>
        <v>0</v>
      </c>
      <c r="V97" s="93" t="str">
        <f>IF(A97="","",(IF(ISBLANK('Trust - Frontsheet'!F9),"",'Trust - Frontsheet'!F9)))</f>
        <v/>
      </c>
    </row>
    <row r="98" spans="1:22" s="93" customFormat="1" x14ac:dyDescent="0.2">
      <c r="A98" s="93" t="str">
        <f>IF('Trust - Frontsheet'!D110=0,"",IF('Trust - Frontsheet'!D110="","",'Trust - Frontsheet'!D110))</f>
        <v/>
      </c>
      <c r="B98" s="93" t="str">
        <f>IF(ISBLANK('Trust - Frontsheet'!E110),"",'Trust - Frontsheet'!E110)</f>
        <v/>
      </c>
      <c r="C98" s="93" t="str">
        <f>IF(ISBLANK('Trust - Frontsheet'!F110),"","'" &amp; 'Trust - Frontsheet'!F110 &amp; "'")</f>
        <v/>
      </c>
      <c r="D98" s="93" t="str">
        <f>IF(ISBLANK('Trust - Frontsheet'!G110),"",'Trust - Frontsheet'!G110)</f>
        <v/>
      </c>
      <c r="E98" s="93" t="str">
        <f>IF(ISBLANK('Trust - Frontsheet'!H110),"",'Trust - Frontsheet'!H110)</f>
        <v/>
      </c>
      <c r="F98" s="93">
        <f>'Trust - Frontsheet'!I110</f>
        <v>0</v>
      </c>
      <c r="G98" s="93">
        <f>'Trust - Frontsheet'!J110</f>
        <v>0</v>
      </c>
      <c r="H98" s="93">
        <f>'Trust - Frontsheet'!K110</f>
        <v>0</v>
      </c>
      <c r="I98" s="93">
        <f>'Trust - Frontsheet'!L110</f>
        <v>0</v>
      </c>
      <c r="J98" s="93">
        <f>'Trust - Frontsheet'!M110</f>
        <v>0</v>
      </c>
      <c r="K98" s="93">
        <f>'Trust - Frontsheet'!N110</f>
        <v>0</v>
      </c>
      <c r="L98" s="93">
        <f>'Trust - Frontsheet'!O110</f>
        <v>0</v>
      </c>
      <c r="M98" s="93">
        <f>'Trust - Frontsheet'!P110</f>
        <v>0</v>
      </c>
      <c r="N98" s="93">
        <f>IF(OR('Trust - Frontsheet'!Q110="",'Trust - Frontsheet'!Q110="-"),0,('Trust - Frontsheet'!Q110))</f>
        <v>0</v>
      </c>
      <c r="O98" s="93">
        <f>IF(OR('Trust - Frontsheet'!R110="",'Trust - Frontsheet'!R110="-"),0,('Trust - Frontsheet'!R110))</f>
        <v>0</v>
      </c>
      <c r="P98" s="93">
        <f>IF(OR('Trust - Frontsheet'!S110="",'Trust - Frontsheet'!S110="-"),0,('Trust - Frontsheet'!S110))</f>
        <v>0</v>
      </c>
      <c r="Q98" s="93">
        <f>IF(OR('Trust - Frontsheet'!T110="",'Trust - Frontsheet'!T110="-"),0,('Trust - Frontsheet'!T110))</f>
        <v>0</v>
      </c>
      <c r="R98" s="93">
        <f>'Trust - Frontsheet'!U110</f>
        <v>0</v>
      </c>
      <c r="S98" s="93">
        <f>IF(OR('Trust - Frontsheet'!V110="",'Trust - Frontsheet'!V110="-"),0,('Trust - Frontsheet'!V110))</f>
        <v>0</v>
      </c>
      <c r="T98" s="93">
        <f>IF(OR('Trust - Frontsheet'!W110="",'Trust - Frontsheet'!W110="-"),0,('Trust - Frontsheet'!W110))</f>
        <v>0</v>
      </c>
      <c r="U98" s="93">
        <f>IF(OR('Trust - Frontsheet'!X110="",'Trust - Frontsheet'!X110="-"),0,('Trust - Frontsheet'!X110))</f>
        <v>0</v>
      </c>
      <c r="V98" s="93" t="str">
        <f>IF(A98="","",(IF(ISBLANK('Trust - Frontsheet'!F9),"",'Trust - Frontsheet'!F9)))</f>
        <v/>
      </c>
    </row>
    <row r="99" spans="1:22" s="93" customFormat="1" x14ac:dyDescent="0.2">
      <c r="A99" s="93" t="str">
        <f>IF('Trust - Frontsheet'!D111=0,"",IF('Trust - Frontsheet'!D111="","",'Trust - Frontsheet'!D111))</f>
        <v/>
      </c>
      <c r="B99" s="93" t="str">
        <f>IF(ISBLANK('Trust - Frontsheet'!E111),"",'Trust - Frontsheet'!E111)</f>
        <v/>
      </c>
      <c r="C99" s="93" t="str">
        <f>IF(ISBLANK('Trust - Frontsheet'!F111),"","'" &amp; 'Trust - Frontsheet'!F111 &amp; "'")</f>
        <v/>
      </c>
      <c r="D99" s="93" t="str">
        <f>IF(ISBLANK('Trust - Frontsheet'!G111),"",'Trust - Frontsheet'!G111)</f>
        <v/>
      </c>
      <c r="E99" s="93" t="str">
        <f>IF(ISBLANK('Trust - Frontsheet'!H111),"",'Trust - Frontsheet'!H111)</f>
        <v/>
      </c>
      <c r="F99" s="93">
        <f>'Trust - Frontsheet'!I111</f>
        <v>0</v>
      </c>
      <c r="G99" s="93">
        <f>'Trust - Frontsheet'!J111</f>
        <v>0</v>
      </c>
      <c r="H99" s="93">
        <f>'Trust - Frontsheet'!K111</f>
        <v>0</v>
      </c>
      <c r="I99" s="93">
        <f>'Trust - Frontsheet'!L111</f>
        <v>0</v>
      </c>
      <c r="J99" s="93">
        <f>'Trust - Frontsheet'!M111</f>
        <v>0</v>
      </c>
      <c r="K99" s="93">
        <f>'Trust - Frontsheet'!N111</f>
        <v>0</v>
      </c>
      <c r="L99" s="93">
        <f>'Trust - Frontsheet'!O111</f>
        <v>0</v>
      </c>
      <c r="M99" s="93">
        <f>'Trust - Frontsheet'!P111</f>
        <v>0</v>
      </c>
      <c r="N99" s="93">
        <f>IF(OR('Trust - Frontsheet'!Q111="",'Trust - Frontsheet'!Q111="-"),0,('Trust - Frontsheet'!Q111))</f>
        <v>0</v>
      </c>
      <c r="O99" s="93">
        <f>IF(OR('Trust - Frontsheet'!R111="",'Trust - Frontsheet'!R111="-"),0,('Trust - Frontsheet'!R111))</f>
        <v>0</v>
      </c>
      <c r="P99" s="93">
        <f>IF(OR('Trust - Frontsheet'!S111="",'Trust - Frontsheet'!S111="-"),0,('Trust - Frontsheet'!S111))</f>
        <v>0</v>
      </c>
      <c r="Q99" s="93">
        <f>IF(OR('Trust - Frontsheet'!T111="",'Trust - Frontsheet'!T111="-"),0,('Trust - Frontsheet'!T111))</f>
        <v>0</v>
      </c>
      <c r="R99" s="93">
        <f>'Trust - Frontsheet'!U111</f>
        <v>0</v>
      </c>
      <c r="S99" s="93">
        <f>IF(OR('Trust - Frontsheet'!V111="",'Trust - Frontsheet'!V111="-"),0,('Trust - Frontsheet'!V111))</f>
        <v>0</v>
      </c>
      <c r="T99" s="93">
        <f>IF(OR('Trust - Frontsheet'!W111="",'Trust - Frontsheet'!W111="-"),0,('Trust - Frontsheet'!W111))</f>
        <v>0</v>
      </c>
      <c r="U99" s="93">
        <f>IF(OR('Trust - Frontsheet'!X111="",'Trust - Frontsheet'!X111="-"),0,('Trust - Frontsheet'!X111))</f>
        <v>0</v>
      </c>
      <c r="V99" s="93" t="str">
        <f>IF(A99="","",(IF(ISBLANK('Trust - Frontsheet'!F9),"",'Trust - Frontsheet'!F9)))</f>
        <v/>
      </c>
    </row>
    <row r="100" spans="1:22" s="93" customFormat="1" x14ac:dyDescent="0.2">
      <c r="A100" s="93" t="str">
        <f>IF('Trust - Frontsheet'!D112=0,"",IF('Trust - Frontsheet'!D112="","",'Trust - Frontsheet'!D112))</f>
        <v/>
      </c>
      <c r="B100" s="93" t="str">
        <f>IF(ISBLANK('Trust - Frontsheet'!E112),"",'Trust - Frontsheet'!E112)</f>
        <v/>
      </c>
      <c r="C100" s="93" t="str">
        <f>IF(ISBLANK('Trust - Frontsheet'!F112),"","'" &amp; 'Trust - Frontsheet'!F112 &amp; "'")</f>
        <v/>
      </c>
      <c r="D100" s="93" t="str">
        <f>IF(ISBLANK('Trust - Frontsheet'!G112),"",'Trust - Frontsheet'!G112)</f>
        <v/>
      </c>
      <c r="E100" s="93" t="str">
        <f>IF(ISBLANK('Trust - Frontsheet'!H112),"",'Trust - Frontsheet'!H112)</f>
        <v/>
      </c>
      <c r="F100" s="93">
        <f>'Trust - Frontsheet'!I112</f>
        <v>0</v>
      </c>
      <c r="G100" s="93">
        <f>'Trust - Frontsheet'!J112</f>
        <v>0</v>
      </c>
      <c r="H100" s="93">
        <f>'Trust - Frontsheet'!K112</f>
        <v>0</v>
      </c>
      <c r="I100" s="93">
        <f>'Trust - Frontsheet'!L112</f>
        <v>0</v>
      </c>
      <c r="J100" s="93">
        <f>'Trust - Frontsheet'!M112</f>
        <v>0</v>
      </c>
      <c r="K100" s="93">
        <f>'Trust - Frontsheet'!N112</f>
        <v>0</v>
      </c>
      <c r="L100" s="93">
        <f>'Trust - Frontsheet'!O112</f>
        <v>0</v>
      </c>
      <c r="M100" s="93">
        <f>'Trust - Frontsheet'!P112</f>
        <v>0</v>
      </c>
      <c r="N100" s="93">
        <f>IF(OR('Trust - Frontsheet'!Q112="",'Trust - Frontsheet'!Q112="-"),0,('Trust - Frontsheet'!Q112))</f>
        <v>0</v>
      </c>
      <c r="O100" s="93">
        <f>IF(OR('Trust - Frontsheet'!R112="",'Trust - Frontsheet'!R112="-"),0,('Trust - Frontsheet'!R112))</f>
        <v>0</v>
      </c>
      <c r="P100" s="93">
        <f>IF(OR('Trust - Frontsheet'!S112="",'Trust - Frontsheet'!S112="-"),0,('Trust - Frontsheet'!S112))</f>
        <v>0</v>
      </c>
      <c r="Q100" s="93">
        <f>IF(OR('Trust - Frontsheet'!T112="",'Trust - Frontsheet'!T112="-"),0,('Trust - Frontsheet'!T112))</f>
        <v>0</v>
      </c>
      <c r="R100" s="93">
        <f>'Trust - Frontsheet'!U112</f>
        <v>0</v>
      </c>
      <c r="S100" s="93">
        <f>IF(OR('Trust - Frontsheet'!V112="",'Trust - Frontsheet'!V112="-"),0,('Trust - Frontsheet'!V112))</f>
        <v>0</v>
      </c>
      <c r="T100" s="93">
        <f>IF(OR('Trust - Frontsheet'!W112="",'Trust - Frontsheet'!W112="-"),0,('Trust - Frontsheet'!W112))</f>
        <v>0</v>
      </c>
      <c r="U100" s="93">
        <f>IF(OR('Trust - Frontsheet'!X112="",'Trust - Frontsheet'!X112="-"),0,('Trust - Frontsheet'!X112))</f>
        <v>0</v>
      </c>
      <c r="V100" s="93" t="str">
        <f>IF(A100="","",(IF(ISBLANK('Trust - Frontsheet'!F9),"",'Trust - Frontsheet'!F9)))</f>
        <v/>
      </c>
    </row>
    <row r="101" spans="1:22" s="93" customFormat="1" x14ac:dyDescent="0.2">
      <c r="A101" s="93" t="str">
        <f>IF('Trust - Frontsheet'!D113=0,"",IF('Trust - Frontsheet'!D113="","",'Trust - Frontsheet'!D113))</f>
        <v/>
      </c>
      <c r="B101" s="93" t="str">
        <f>IF(ISBLANK('Trust - Frontsheet'!E113),"",'Trust - Frontsheet'!E113)</f>
        <v/>
      </c>
      <c r="C101" s="93" t="str">
        <f>IF(ISBLANK('Trust - Frontsheet'!F113),"","'" &amp; 'Trust - Frontsheet'!F113 &amp; "'")</f>
        <v/>
      </c>
      <c r="D101" s="93" t="str">
        <f>IF(ISBLANK('Trust - Frontsheet'!G113),"",'Trust - Frontsheet'!G113)</f>
        <v/>
      </c>
      <c r="E101" s="93" t="str">
        <f>IF(ISBLANK('Trust - Frontsheet'!H113),"",'Trust - Frontsheet'!H113)</f>
        <v/>
      </c>
      <c r="F101" s="93">
        <f>'Trust - Frontsheet'!I113</f>
        <v>0</v>
      </c>
      <c r="G101" s="93">
        <f>'Trust - Frontsheet'!J113</f>
        <v>0</v>
      </c>
      <c r="H101" s="93">
        <f>'Trust - Frontsheet'!K113</f>
        <v>0</v>
      </c>
      <c r="I101" s="93">
        <f>'Trust - Frontsheet'!L113</f>
        <v>0</v>
      </c>
      <c r="J101" s="93">
        <f>'Trust - Frontsheet'!M113</f>
        <v>0</v>
      </c>
      <c r="K101" s="93">
        <f>'Trust - Frontsheet'!N113</f>
        <v>0</v>
      </c>
      <c r="L101" s="93">
        <f>'Trust - Frontsheet'!O113</f>
        <v>0</v>
      </c>
      <c r="M101" s="93">
        <f>'Trust - Frontsheet'!P113</f>
        <v>0</v>
      </c>
      <c r="N101" s="93">
        <f>IF(OR('Trust - Frontsheet'!Q113="",'Trust - Frontsheet'!Q113="-"),0,('Trust - Frontsheet'!Q113))</f>
        <v>0</v>
      </c>
      <c r="O101" s="93">
        <f>IF(OR('Trust - Frontsheet'!R113="",'Trust - Frontsheet'!R113="-"),0,('Trust - Frontsheet'!R113))</f>
        <v>0</v>
      </c>
      <c r="P101" s="93">
        <f>IF(OR('Trust - Frontsheet'!S113="",'Trust - Frontsheet'!S113="-"),0,('Trust - Frontsheet'!S113))</f>
        <v>0</v>
      </c>
      <c r="Q101" s="93">
        <f>IF(OR('Trust - Frontsheet'!T113="",'Trust - Frontsheet'!T113="-"),0,('Trust - Frontsheet'!T113))</f>
        <v>0</v>
      </c>
      <c r="R101" s="93">
        <f>'Trust - Frontsheet'!U113</f>
        <v>0</v>
      </c>
      <c r="S101" s="93">
        <f>IF(OR('Trust - Frontsheet'!V113="",'Trust - Frontsheet'!V113="-"),0,('Trust - Frontsheet'!V113))</f>
        <v>0</v>
      </c>
      <c r="T101" s="93">
        <f>IF(OR('Trust - Frontsheet'!W113="",'Trust - Frontsheet'!W113="-"),0,('Trust - Frontsheet'!W113))</f>
        <v>0</v>
      </c>
      <c r="U101" s="93">
        <f>IF(OR('Trust - Frontsheet'!X113="",'Trust - Frontsheet'!X113="-"),0,('Trust - Frontsheet'!X113))</f>
        <v>0</v>
      </c>
      <c r="V101" s="93" t="str">
        <f>IF(A101="","",(IF(ISBLANK('Trust - Frontsheet'!F9),"",'Trust - Frontsheet'!F9)))</f>
        <v/>
      </c>
    </row>
    <row r="102" spans="1:22" s="93" customFormat="1" x14ac:dyDescent="0.2">
      <c r="A102" s="93" t="str">
        <f>IF('Trust - Frontsheet'!D114=0,"",IF('Trust - Frontsheet'!D114="","",'Trust - Frontsheet'!D114))</f>
        <v/>
      </c>
      <c r="B102" s="93" t="str">
        <f>IF(ISBLANK('Trust - Frontsheet'!E114),"",'Trust - Frontsheet'!E114)</f>
        <v/>
      </c>
      <c r="C102" s="93" t="str">
        <f>IF(ISBLANK('Trust - Frontsheet'!F114),"","'" &amp; 'Trust - Frontsheet'!F114 &amp; "'")</f>
        <v/>
      </c>
      <c r="D102" s="93" t="str">
        <f>IF(ISBLANK('Trust - Frontsheet'!G114),"",'Trust - Frontsheet'!G114)</f>
        <v/>
      </c>
      <c r="E102" s="93" t="str">
        <f>IF(ISBLANK('Trust - Frontsheet'!H114),"",'Trust - Frontsheet'!H114)</f>
        <v/>
      </c>
      <c r="F102" s="93">
        <f>'Trust - Frontsheet'!I114</f>
        <v>0</v>
      </c>
      <c r="G102" s="93">
        <f>'Trust - Frontsheet'!J114</f>
        <v>0</v>
      </c>
      <c r="H102" s="93">
        <f>'Trust - Frontsheet'!K114</f>
        <v>0</v>
      </c>
      <c r="I102" s="93">
        <f>'Trust - Frontsheet'!L114</f>
        <v>0</v>
      </c>
      <c r="J102" s="93">
        <f>'Trust - Frontsheet'!M114</f>
        <v>0</v>
      </c>
      <c r="K102" s="93">
        <f>'Trust - Frontsheet'!N114</f>
        <v>0</v>
      </c>
      <c r="L102" s="93">
        <f>'Trust - Frontsheet'!O114</f>
        <v>0</v>
      </c>
      <c r="M102" s="93">
        <f>'Trust - Frontsheet'!P114</f>
        <v>0</v>
      </c>
      <c r="N102" s="93">
        <f>IF(OR('Trust - Frontsheet'!Q114="",'Trust - Frontsheet'!Q114="-"),0,('Trust - Frontsheet'!Q114))</f>
        <v>0</v>
      </c>
      <c r="O102" s="93">
        <f>IF(OR('Trust - Frontsheet'!R114="",'Trust - Frontsheet'!R114="-"),0,('Trust - Frontsheet'!R114))</f>
        <v>0</v>
      </c>
      <c r="P102" s="93">
        <f>IF(OR('Trust - Frontsheet'!S114="",'Trust - Frontsheet'!S114="-"),0,('Trust - Frontsheet'!S114))</f>
        <v>0</v>
      </c>
      <c r="Q102" s="93">
        <f>IF(OR('Trust - Frontsheet'!T114="",'Trust - Frontsheet'!T114="-"),0,('Trust - Frontsheet'!T114))</f>
        <v>0</v>
      </c>
      <c r="R102" s="93">
        <f>'Trust - Frontsheet'!U114</f>
        <v>0</v>
      </c>
      <c r="S102" s="93">
        <f>IF(OR('Trust - Frontsheet'!V114="",'Trust - Frontsheet'!V114="-"),0,('Trust - Frontsheet'!V114))</f>
        <v>0</v>
      </c>
      <c r="T102" s="93">
        <f>IF(OR('Trust - Frontsheet'!W114="",'Trust - Frontsheet'!W114="-"),0,('Trust - Frontsheet'!W114))</f>
        <v>0</v>
      </c>
      <c r="U102" s="93">
        <f>IF(OR('Trust - Frontsheet'!X114="",'Trust - Frontsheet'!X114="-"),0,('Trust - Frontsheet'!X114))</f>
        <v>0</v>
      </c>
      <c r="V102" s="93" t="str">
        <f>IF(A102="","",(IF(ISBLANK('Trust - Frontsheet'!F9),"",'Trust - Frontsheet'!F9)))</f>
        <v/>
      </c>
    </row>
    <row r="103" spans="1:22" s="93" customFormat="1" x14ac:dyDescent="0.2">
      <c r="A103" s="93" t="str">
        <f>IF('Trust - Frontsheet'!D115=0,"",IF('Trust - Frontsheet'!D115="","",'Trust - Frontsheet'!D115))</f>
        <v/>
      </c>
      <c r="B103" s="93" t="str">
        <f>IF(ISBLANK('Trust - Frontsheet'!E115),"",'Trust - Frontsheet'!E115)</f>
        <v/>
      </c>
      <c r="C103" s="93" t="str">
        <f>IF(ISBLANK('Trust - Frontsheet'!F115),"","'" &amp; 'Trust - Frontsheet'!F115 &amp; "'")</f>
        <v/>
      </c>
      <c r="D103" s="93" t="str">
        <f>IF(ISBLANK('Trust - Frontsheet'!G115),"",'Trust - Frontsheet'!G115)</f>
        <v/>
      </c>
      <c r="E103" s="93" t="str">
        <f>IF(ISBLANK('Trust - Frontsheet'!H115),"",'Trust - Frontsheet'!H115)</f>
        <v/>
      </c>
      <c r="F103" s="93">
        <f>'Trust - Frontsheet'!I115</f>
        <v>0</v>
      </c>
      <c r="G103" s="93">
        <f>'Trust - Frontsheet'!J115</f>
        <v>0</v>
      </c>
      <c r="H103" s="93">
        <f>'Trust - Frontsheet'!K115</f>
        <v>0</v>
      </c>
      <c r="I103" s="93">
        <f>'Trust - Frontsheet'!L115</f>
        <v>0</v>
      </c>
      <c r="J103" s="93">
        <f>'Trust - Frontsheet'!M115</f>
        <v>0</v>
      </c>
      <c r="K103" s="93">
        <f>'Trust - Frontsheet'!N115</f>
        <v>0</v>
      </c>
      <c r="L103" s="93">
        <f>'Trust - Frontsheet'!O115</f>
        <v>0</v>
      </c>
      <c r="M103" s="93">
        <f>'Trust - Frontsheet'!P115</f>
        <v>0</v>
      </c>
      <c r="N103" s="93">
        <f>IF(OR('Trust - Frontsheet'!Q115="",'Trust - Frontsheet'!Q115="-"),0,('Trust - Frontsheet'!Q115))</f>
        <v>0</v>
      </c>
      <c r="O103" s="93">
        <f>IF(OR('Trust - Frontsheet'!R115="",'Trust - Frontsheet'!R115="-"),0,('Trust - Frontsheet'!R115))</f>
        <v>0</v>
      </c>
      <c r="P103" s="93">
        <f>IF(OR('Trust - Frontsheet'!S115="",'Trust - Frontsheet'!S115="-"),0,('Trust - Frontsheet'!S115))</f>
        <v>0</v>
      </c>
      <c r="Q103" s="93">
        <f>IF(OR('Trust - Frontsheet'!T115="",'Trust - Frontsheet'!T115="-"),0,('Trust - Frontsheet'!T115))</f>
        <v>0</v>
      </c>
      <c r="R103" s="93">
        <f>'Trust - Frontsheet'!U115</f>
        <v>0</v>
      </c>
      <c r="S103" s="93">
        <f>IF(OR('Trust - Frontsheet'!V115="",'Trust - Frontsheet'!V115="-"),0,('Trust - Frontsheet'!V115))</f>
        <v>0</v>
      </c>
      <c r="T103" s="93">
        <f>IF(OR('Trust - Frontsheet'!W115="",'Trust - Frontsheet'!W115="-"),0,('Trust - Frontsheet'!W115))</f>
        <v>0</v>
      </c>
      <c r="U103" s="93">
        <f>IF(OR('Trust - Frontsheet'!X115="",'Trust - Frontsheet'!X115="-"),0,('Trust - Frontsheet'!X115))</f>
        <v>0</v>
      </c>
      <c r="V103" s="93" t="str">
        <f>IF(A103="","",(IF(ISBLANK('Trust - Frontsheet'!F9),"",'Trust - Frontsheet'!F9)))</f>
        <v/>
      </c>
    </row>
    <row r="104" spans="1:22" s="93" customFormat="1" x14ac:dyDescent="0.2">
      <c r="A104" s="93" t="str">
        <f>IF('Trust - Frontsheet'!D116=0,"",IF('Trust - Frontsheet'!D116="","",'Trust - Frontsheet'!D116))</f>
        <v/>
      </c>
      <c r="B104" s="93" t="str">
        <f>IF(ISBLANK('Trust - Frontsheet'!E116),"",'Trust - Frontsheet'!E116)</f>
        <v/>
      </c>
      <c r="C104" s="93" t="str">
        <f>IF(ISBLANK('Trust - Frontsheet'!F116),"","'" &amp; 'Trust - Frontsheet'!F116 &amp; "'")</f>
        <v/>
      </c>
      <c r="D104" s="93" t="str">
        <f>IF(ISBLANK('Trust - Frontsheet'!G116),"",'Trust - Frontsheet'!G116)</f>
        <v/>
      </c>
      <c r="E104" s="93" t="str">
        <f>IF(ISBLANK('Trust - Frontsheet'!H116),"",'Trust - Frontsheet'!H116)</f>
        <v/>
      </c>
      <c r="F104" s="93">
        <f>'Trust - Frontsheet'!I116</f>
        <v>0</v>
      </c>
      <c r="G104" s="93">
        <f>'Trust - Frontsheet'!J116</f>
        <v>0</v>
      </c>
      <c r="H104" s="93">
        <f>'Trust - Frontsheet'!K116</f>
        <v>0</v>
      </c>
      <c r="I104" s="93">
        <f>'Trust - Frontsheet'!L116</f>
        <v>0</v>
      </c>
      <c r="J104" s="93">
        <f>'Trust - Frontsheet'!M116</f>
        <v>0</v>
      </c>
      <c r="K104" s="93">
        <f>'Trust - Frontsheet'!N116</f>
        <v>0</v>
      </c>
      <c r="L104" s="93">
        <f>'Trust - Frontsheet'!O116</f>
        <v>0</v>
      </c>
      <c r="M104" s="93">
        <f>'Trust - Frontsheet'!P116</f>
        <v>0</v>
      </c>
      <c r="N104" s="93">
        <f>IF(OR('Trust - Frontsheet'!Q116="",'Trust - Frontsheet'!Q116="-"),0,('Trust - Frontsheet'!Q116))</f>
        <v>0</v>
      </c>
      <c r="O104" s="93">
        <f>IF(OR('Trust - Frontsheet'!R116="",'Trust - Frontsheet'!R116="-"),0,('Trust - Frontsheet'!R116))</f>
        <v>0</v>
      </c>
      <c r="P104" s="93">
        <f>IF(OR('Trust - Frontsheet'!S116="",'Trust - Frontsheet'!S116="-"),0,('Trust - Frontsheet'!S116))</f>
        <v>0</v>
      </c>
      <c r="Q104" s="93">
        <f>IF(OR('Trust - Frontsheet'!T116="",'Trust - Frontsheet'!T116="-"),0,('Trust - Frontsheet'!T116))</f>
        <v>0</v>
      </c>
      <c r="R104" s="93">
        <f>'Trust - Frontsheet'!U116</f>
        <v>0</v>
      </c>
      <c r="S104" s="93">
        <f>IF(OR('Trust - Frontsheet'!V116="",'Trust - Frontsheet'!V116="-"),0,('Trust - Frontsheet'!V116))</f>
        <v>0</v>
      </c>
      <c r="T104" s="93">
        <f>IF(OR('Trust - Frontsheet'!W116="",'Trust - Frontsheet'!W116="-"),0,('Trust - Frontsheet'!W116))</f>
        <v>0</v>
      </c>
      <c r="U104" s="93">
        <f>IF(OR('Trust - Frontsheet'!X116="",'Trust - Frontsheet'!X116="-"),0,('Trust - Frontsheet'!X116))</f>
        <v>0</v>
      </c>
      <c r="V104" s="93" t="str">
        <f>IF(A104="","",(IF(ISBLANK('Trust - Frontsheet'!F9),"",'Trust - Frontsheet'!F9)))</f>
        <v/>
      </c>
    </row>
    <row r="105" spans="1:22" s="93" customFormat="1" x14ac:dyDescent="0.2">
      <c r="A105" s="93" t="str">
        <f>IF('Trust - Frontsheet'!D117=0,"",IF('Trust - Frontsheet'!D117="","",'Trust - Frontsheet'!D117))</f>
        <v/>
      </c>
      <c r="B105" s="93" t="str">
        <f>IF(ISBLANK('Trust - Frontsheet'!E117),"",'Trust - Frontsheet'!E117)</f>
        <v/>
      </c>
      <c r="C105" s="93" t="str">
        <f>IF(ISBLANK('Trust - Frontsheet'!F117),"","'" &amp; 'Trust - Frontsheet'!F117 &amp; "'")</f>
        <v/>
      </c>
      <c r="D105" s="93" t="str">
        <f>IF(ISBLANK('Trust - Frontsheet'!G117),"",'Trust - Frontsheet'!G117)</f>
        <v/>
      </c>
      <c r="E105" s="93" t="str">
        <f>IF(ISBLANK('Trust - Frontsheet'!H117),"",'Trust - Frontsheet'!H117)</f>
        <v/>
      </c>
      <c r="F105" s="93">
        <f>'Trust - Frontsheet'!I117</f>
        <v>0</v>
      </c>
      <c r="G105" s="93">
        <f>'Trust - Frontsheet'!J117</f>
        <v>0</v>
      </c>
      <c r="H105" s="93">
        <f>'Trust - Frontsheet'!K117</f>
        <v>0</v>
      </c>
      <c r="I105" s="93">
        <f>'Trust - Frontsheet'!L117</f>
        <v>0</v>
      </c>
      <c r="J105" s="93">
        <f>'Trust - Frontsheet'!M117</f>
        <v>0</v>
      </c>
      <c r="K105" s="93">
        <f>'Trust - Frontsheet'!N117</f>
        <v>0</v>
      </c>
      <c r="L105" s="93">
        <f>'Trust - Frontsheet'!O117</f>
        <v>0</v>
      </c>
      <c r="M105" s="93">
        <f>'Trust - Frontsheet'!P117</f>
        <v>0</v>
      </c>
      <c r="N105" s="93">
        <f>IF(OR('Trust - Frontsheet'!Q117="",'Trust - Frontsheet'!Q117="-"),0,('Trust - Frontsheet'!Q117))</f>
        <v>0</v>
      </c>
      <c r="O105" s="93">
        <f>IF(OR('Trust - Frontsheet'!R117="",'Trust - Frontsheet'!R117="-"),0,('Trust - Frontsheet'!R117))</f>
        <v>0</v>
      </c>
      <c r="P105" s="93">
        <f>IF(OR('Trust - Frontsheet'!S117="",'Trust - Frontsheet'!S117="-"),0,('Trust - Frontsheet'!S117))</f>
        <v>0</v>
      </c>
      <c r="Q105" s="93">
        <f>IF(OR('Trust - Frontsheet'!T117="",'Trust - Frontsheet'!T117="-"),0,('Trust - Frontsheet'!T117))</f>
        <v>0</v>
      </c>
      <c r="R105" s="93">
        <f>'Trust - Frontsheet'!U117</f>
        <v>0</v>
      </c>
      <c r="S105" s="93">
        <f>IF(OR('Trust - Frontsheet'!V117="",'Trust - Frontsheet'!V117="-"),0,('Trust - Frontsheet'!V117))</f>
        <v>0</v>
      </c>
      <c r="T105" s="93">
        <f>IF(OR('Trust - Frontsheet'!W117="",'Trust - Frontsheet'!W117="-"),0,('Trust - Frontsheet'!W117))</f>
        <v>0</v>
      </c>
      <c r="U105" s="93">
        <f>IF(OR('Trust - Frontsheet'!X117="",'Trust - Frontsheet'!X117="-"),0,('Trust - Frontsheet'!X117))</f>
        <v>0</v>
      </c>
      <c r="V105" s="93" t="str">
        <f>IF(A105="","",(IF(ISBLANK('Trust - Frontsheet'!F9),"",'Trust - Frontsheet'!F9)))</f>
        <v/>
      </c>
    </row>
    <row r="106" spans="1:22" s="93" customFormat="1" x14ac:dyDescent="0.2">
      <c r="A106" s="93" t="str">
        <f>IF('Trust - Frontsheet'!D118=0,"",IF('Trust - Frontsheet'!D118="","",'Trust - Frontsheet'!D118))</f>
        <v/>
      </c>
      <c r="B106" s="93" t="str">
        <f>IF(ISBLANK('Trust - Frontsheet'!E118),"",'Trust - Frontsheet'!E118)</f>
        <v/>
      </c>
      <c r="C106" s="93" t="str">
        <f>IF(ISBLANK('Trust - Frontsheet'!F118),"","'" &amp; 'Trust - Frontsheet'!F118 &amp; "'")</f>
        <v/>
      </c>
      <c r="D106" s="93" t="str">
        <f>IF(ISBLANK('Trust - Frontsheet'!G118),"",'Trust - Frontsheet'!G118)</f>
        <v/>
      </c>
      <c r="E106" s="93" t="str">
        <f>IF(ISBLANK('Trust - Frontsheet'!H118),"",'Trust - Frontsheet'!H118)</f>
        <v/>
      </c>
      <c r="F106" s="93">
        <f>'Trust - Frontsheet'!I118</f>
        <v>0</v>
      </c>
      <c r="G106" s="93">
        <f>'Trust - Frontsheet'!J118</f>
        <v>0</v>
      </c>
      <c r="H106" s="93">
        <f>'Trust - Frontsheet'!K118</f>
        <v>0</v>
      </c>
      <c r="I106" s="93">
        <f>'Trust - Frontsheet'!L118</f>
        <v>0</v>
      </c>
      <c r="J106" s="93">
        <f>'Trust - Frontsheet'!M118</f>
        <v>0</v>
      </c>
      <c r="K106" s="93">
        <f>'Trust - Frontsheet'!N118</f>
        <v>0</v>
      </c>
      <c r="L106" s="93">
        <f>'Trust - Frontsheet'!O118</f>
        <v>0</v>
      </c>
      <c r="M106" s="93">
        <f>'Trust - Frontsheet'!P118</f>
        <v>0</v>
      </c>
      <c r="N106" s="93">
        <f>IF(OR('Trust - Frontsheet'!Q118="",'Trust - Frontsheet'!Q118="-"),0,('Trust - Frontsheet'!Q118))</f>
        <v>0</v>
      </c>
      <c r="O106" s="93">
        <f>IF(OR('Trust - Frontsheet'!R118="",'Trust - Frontsheet'!R118="-"),0,('Trust - Frontsheet'!R118))</f>
        <v>0</v>
      </c>
      <c r="P106" s="93">
        <f>IF(OR('Trust - Frontsheet'!S118="",'Trust - Frontsheet'!S118="-"),0,('Trust - Frontsheet'!S118))</f>
        <v>0</v>
      </c>
      <c r="Q106" s="93">
        <f>IF(OR('Trust - Frontsheet'!T118="",'Trust - Frontsheet'!T118="-"),0,('Trust - Frontsheet'!T118))</f>
        <v>0</v>
      </c>
      <c r="R106" s="93">
        <f>'Trust - Frontsheet'!U118</f>
        <v>0</v>
      </c>
      <c r="S106" s="93">
        <f>IF(OR('Trust - Frontsheet'!V118="",'Trust - Frontsheet'!V118="-"),0,('Trust - Frontsheet'!V118))</f>
        <v>0</v>
      </c>
      <c r="T106" s="93">
        <f>IF(OR('Trust - Frontsheet'!W118="",'Trust - Frontsheet'!W118="-"),0,('Trust - Frontsheet'!W118))</f>
        <v>0</v>
      </c>
      <c r="U106" s="93">
        <f>IF(OR('Trust - Frontsheet'!X118="",'Trust - Frontsheet'!X118="-"),0,('Trust - Frontsheet'!X118))</f>
        <v>0</v>
      </c>
      <c r="V106" s="93" t="str">
        <f>IF(A106="","",(IF(ISBLANK('Trust - Frontsheet'!F9),"",'Trust - Frontsheet'!F9)))</f>
        <v/>
      </c>
    </row>
    <row r="107" spans="1:22" s="93" customFormat="1" x14ac:dyDescent="0.2">
      <c r="A107" s="93" t="str">
        <f>IF('Trust - Frontsheet'!D119=0,"",IF('Trust - Frontsheet'!D119="","",'Trust - Frontsheet'!D119))</f>
        <v/>
      </c>
      <c r="B107" s="93" t="str">
        <f>IF(ISBLANK('Trust - Frontsheet'!E119),"",'Trust - Frontsheet'!E119)</f>
        <v/>
      </c>
      <c r="C107" s="93" t="str">
        <f>IF(ISBLANK('Trust - Frontsheet'!F119),"","'" &amp; 'Trust - Frontsheet'!F119 &amp; "'")</f>
        <v/>
      </c>
      <c r="D107" s="93" t="str">
        <f>IF(ISBLANK('Trust - Frontsheet'!G119),"",'Trust - Frontsheet'!G119)</f>
        <v/>
      </c>
      <c r="E107" s="93" t="str">
        <f>IF(ISBLANK('Trust - Frontsheet'!H119),"",'Trust - Frontsheet'!H119)</f>
        <v/>
      </c>
      <c r="F107" s="93">
        <f>'Trust - Frontsheet'!I119</f>
        <v>0</v>
      </c>
      <c r="G107" s="93">
        <f>'Trust - Frontsheet'!J119</f>
        <v>0</v>
      </c>
      <c r="H107" s="93">
        <f>'Trust - Frontsheet'!K119</f>
        <v>0</v>
      </c>
      <c r="I107" s="93">
        <f>'Trust - Frontsheet'!L119</f>
        <v>0</v>
      </c>
      <c r="J107" s="93">
        <f>'Trust - Frontsheet'!M119</f>
        <v>0</v>
      </c>
      <c r="K107" s="93">
        <f>'Trust - Frontsheet'!N119</f>
        <v>0</v>
      </c>
      <c r="L107" s="93">
        <f>'Trust - Frontsheet'!O119</f>
        <v>0</v>
      </c>
      <c r="M107" s="93">
        <f>'Trust - Frontsheet'!P119</f>
        <v>0</v>
      </c>
      <c r="N107" s="93">
        <f>IF(OR('Trust - Frontsheet'!Q119="",'Trust - Frontsheet'!Q119="-"),0,('Trust - Frontsheet'!Q119))</f>
        <v>0</v>
      </c>
      <c r="O107" s="93">
        <f>IF(OR('Trust - Frontsheet'!R119="",'Trust - Frontsheet'!R119="-"),0,('Trust - Frontsheet'!R119))</f>
        <v>0</v>
      </c>
      <c r="P107" s="93">
        <f>IF(OR('Trust - Frontsheet'!S119="",'Trust - Frontsheet'!S119="-"),0,('Trust - Frontsheet'!S119))</f>
        <v>0</v>
      </c>
      <c r="Q107" s="93">
        <f>IF(OR('Trust - Frontsheet'!T119="",'Trust - Frontsheet'!T119="-"),0,('Trust - Frontsheet'!T119))</f>
        <v>0</v>
      </c>
      <c r="R107" s="93">
        <f>'Trust - Frontsheet'!U119</f>
        <v>0</v>
      </c>
      <c r="S107" s="93">
        <f>IF(OR('Trust - Frontsheet'!V119="",'Trust - Frontsheet'!V119="-"),0,('Trust - Frontsheet'!V119))</f>
        <v>0</v>
      </c>
      <c r="T107" s="93">
        <f>IF(OR('Trust - Frontsheet'!W119="",'Trust - Frontsheet'!W119="-"),0,('Trust - Frontsheet'!W119))</f>
        <v>0</v>
      </c>
      <c r="U107" s="93">
        <f>IF(OR('Trust - Frontsheet'!X119="",'Trust - Frontsheet'!X119="-"),0,('Trust - Frontsheet'!X119))</f>
        <v>0</v>
      </c>
      <c r="V107" s="93" t="str">
        <f>IF(A107="","",(IF(ISBLANK('Trust - Frontsheet'!F9),"",'Trust - Frontsheet'!F9)))</f>
        <v/>
      </c>
    </row>
    <row r="108" spans="1:22" s="93" customFormat="1" x14ac:dyDescent="0.2">
      <c r="A108" s="93" t="str">
        <f>IF('Trust - Frontsheet'!D120=0,"",IF('Trust - Frontsheet'!D120="","",'Trust - Frontsheet'!D120))</f>
        <v/>
      </c>
      <c r="B108" s="93" t="str">
        <f>IF(ISBLANK('Trust - Frontsheet'!E120),"",'Trust - Frontsheet'!E120)</f>
        <v/>
      </c>
      <c r="C108" s="93" t="str">
        <f>IF(ISBLANK('Trust - Frontsheet'!F120),"","'" &amp; 'Trust - Frontsheet'!F120 &amp; "'")</f>
        <v/>
      </c>
      <c r="D108" s="93" t="str">
        <f>IF(ISBLANK('Trust - Frontsheet'!G120),"",'Trust - Frontsheet'!G120)</f>
        <v/>
      </c>
      <c r="E108" s="93" t="str">
        <f>IF(ISBLANK('Trust - Frontsheet'!H120),"",'Trust - Frontsheet'!H120)</f>
        <v/>
      </c>
      <c r="F108" s="93">
        <f>'Trust - Frontsheet'!I120</f>
        <v>0</v>
      </c>
      <c r="G108" s="93">
        <f>'Trust - Frontsheet'!J120</f>
        <v>0</v>
      </c>
      <c r="H108" s="93">
        <f>'Trust - Frontsheet'!K120</f>
        <v>0</v>
      </c>
      <c r="I108" s="93">
        <f>'Trust - Frontsheet'!L120</f>
        <v>0</v>
      </c>
      <c r="J108" s="93">
        <f>'Trust - Frontsheet'!M120</f>
        <v>0</v>
      </c>
      <c r="K108" s="93">
        <f>'Trust - Frontsheet'!N120</f>
        <v>0</v>
      </c>
      <c r="L108" s="93">
        <f>'Trust - Frontsheet'!O120</f>
        <v>0</v>
      </c>
      <c r="M108" s="93">
        <f>'Trust - Frontsheet'!P120</f>
        <v>0</v>
      </c>
      <c r="N108" s="93">
        <f>IF(OR('Trust - Frontsheet'!Q120="",'Trust - Frontsheet'!Q120="-"),0,('Trust - Frontsheet'!Q120))</f>
        <v>0</v>
      </c>
      <c r="O108" s="93">
        <f>IF(OR('Trust - Frontsheet'!R120="",'Trust - Frontsheet'!R120="-"),0,('Trust - Frontsheet'!R120))</f>
        <v>0</v>
      </c>
      <c r="P108" s="93">
        <f>IF(OR('Trust - Frontsheet'!S120="",'Trust - Frontsheet'!S120="-"),0,('Trust - Frontsheet'!S120))</f>
        <v>0</v>
      </c>
      <c r="Q108" s="93">
        <f>IF(OR('Trust - Frontsheet'!T120="",'Trust - Frontsheet'!T120="-"),0,('Trust - Frontsheet'!T120))</f>
        <v>0</v>
      </c>
      <c r="R108" s="93">
        <f>'Trust - Frontsheet'!U120</f>
        <v>0</v>
      </c>
      <c r="S108" s="93">
        <f>IF(OR('Trust - Frontsheet'!V120="",'Trust - Frontsheet'!V120="-"),0,('Trust - Frontsheet'!V120))</f>
        <v>0</v>
      </c>
      <c r="T108" s="93">
        <f>IF(OR('Trust - Frontsheet'!W120="",'Trust - Frontsheet'!W120="-"),0,('Trust - Frontsheet'!W120))</f>
        <v>0</v>
      </c>
      <c r="U108" s="93">
        <f>IF(OR('Trust - Frontsheet'!X120="",'Trust - Frontsheet'!X120="-"),0,('Trust - Frontsheet'!X120))</f>
        <v>0</v>
      </c>
      <c r="V108" s="93" t="str">
        <f>IF(A108="","",(IF(ISBLANK('Trust - Frontsheet'!F9),"",'Trust - Frontsheet'!F9)))</f>
        <v/>
      </c>
    </row>
    <row r="109" spans="1:22" s="93" customFormat="1" x14ac:dyDescent="0.2">
      <c r="A109" s="93" t="str">
        <f>IF('Trust - Frontsheet'!D121=0,"",IF('Trust - Frontsheet'!D121="","",'Trust - Frontsheet'!D121))</f>
        <v/>
      </c>
      <c r="B109" s="93" t="str">
        <f>IF(ISBLANK('Trust - Frontsheet'!E121),"",'Trust - Frontsheet'!E121)</f>
        <v/>
      </c>
      <c r="C109" s="93" t="str">
        <f>IF(ISBLANK('Trust - Frontsheet'!F121),"","'" &amp; 'Trust - Frontsheet'!F121 &amp; "'")</f>
        <v/>
      </c>
      <c r="D109" s="93" t="str">
        <f>IF(ISBLANK('Trust - Frontsheet'!G121),"",'Trust - Frontsheet'!G121)</f>
        <v/>
      </c>
      <c r="E109" s="93" t="str">
        <f>IF(ISBLANK('Trust - Frontsheet'!H121),"",'Trust - Frontsheet'!H121)</f>
        <v/>
      </c>
      <c r="F109" s="93">
        <f>'Trust - Frontsheet'!I121</f>
        <v>0</v>
      </c>
      <c r="G109" s="93">
        <f>'Trust - Frontsheet'!J121</f>
        <v>0</v>
      </c>
      <c r="H109" s="93">
        <f>'Trust - Frontsheet'!K121</f>
        <v>0</v>
      </c>
      <c r="I109" s="93">
        <f>'Trust - Frontsheet'!L121</f>
        <v>0</v>
      </c>
      <c r="J109" s="93">
        <f>'Trust - Frontsheet'!M121</f>
        <v>0</v>
      </c>
      <c r="K109" s="93">
        <f>'Trust - Frontsheet'!N121</f>
        <v>0</v>
      </c>
      <c r="L109" s="93">
        <f>'Trust - Frontsheet'!O121</f>
        <v>0</v>
      </c>
      <c r="M109" s="93">
        <f>'Trust - Frontsheet'!P121</f>
        <v>0</v>
      </c>
      <c r="N109" s="93">
        <f>IF(OR('Trust - Frontsheet'!Q121="",'Trust - Frontsheet'!Q121="-"),0,('Trust - Frontsheet'!Q121))</f>
        <v>0</v>
      </c>
      <c r="O109" s="93">
        <f>IF(OR('Trust - Frontsheet'!R121="",'Trust - Frontsheet'!R121="-"),0,('Trust - Frontsheet'!R121))</f>
        <v>0</v>
      </c>
      <c r="P109" s="93">
        <f>IF(OR('Trust - Frontsheet'!S121="",'Trust - Frontsheet'!S121="-"),0,('Trust - Frontsheet'!S121))</f>
        <v>0</v>
      </c>
      <c r="Q109" s="93">
        <f>IF(OR('Trust - Frontsheet'!T121="",'Trust - Frontsheet'!T121="-"),0,('Trust - Frontsheet'!T121))</f>
        <v>0</v>
      </c>
      <c r="R109" s="93">
        <f>'Trust - Frontsheet'!U121</f>
        <v>0</v>
      </c>
      <c r="S109" s="93">
        <f>IF(OR('Trust - Frontsheet'!V121="",'Trust - Frontsheet'!V121="-"),0,('Trust - Frontsheet'!V121))</f>
        <v>0</v>
      </c>
      <c r="T109" s="93">
        <f>IF(OR('Trust - Frontsheet'!W121="",'Trust - Frontsheet'!W121="-"),0,('Trust - Frontsheet'!W121))</f>
        <v>0</v>
      </c>
      <c r="U109" s="93">
        <f>IF(OR('Trust - Frontsheet'!X121="",'Trust - Frontsheet'!X121="-"),0,('Trust - Frontsheet'!X121))</f>
        <v>0</v>
      </c>
      <c r="V109" s="93" t="str">
        <f>IF(A109="","",(IF(ISBLANK('Trust - Frontsheet'!F9),"",'Trust - Frontsheet'!F9)))</f>
        <v/>
      </c>
    </row>
    <row r="110" spans="1:22" s="93" customFormat="1" x14ac:dyDescent="0.2">
      <c r="A110" s="93" t="str">
        <f>IF('Trust - Frontsheet'!D122=0,"",IF('Trust - Frontsheet'!D122="","",'Trust - Frontsheet'!D122))</f>
        <v/>
      </c>
      <c r="B110" s="93" t="str">
        <f>IF(ISBLANK('Trust - Frontsheet'!E122),"",'Trust - Frontsheet'!E122)</f>
        <v/>
      </c>
      <c r="C110" s="93" t="str">
        <f>IF(ISBLANK('Trust - Frontsheet'!F122),"","'" &amp; 'Trust - Frontsheet'!F122 &amp; "'")</f>
        <v/>
      </c>
      <c r="D110" s="93" t="str">
        <f>IF(ISBLANK('Trust - Frontsheet'!G122),"",'Trust - Frontsheet'!G122)</f>
        <v/>
      </c>
      <c r="E110" s="93" t="str">
        <f>IF(ISBLANK('Trust - Frontsheet'!H122),"",'Trust - Frontsheet'!H122)</f>
        <v/>
      </c>
      <c r="F110" s="93">
        <f>'Trust - Frontsheet'!I122</f>
        <v>0</v>
      </c>
      <c r="G110" s="93">
        <f>'Trust - Frontsheet'!J122</f>
        <v>0</v>
      </c>
      <c r="H110" s="93">
        <f>'Trust - Frontsheet'!K122</f>
        <v>0</v>
      </c>
      <c r="I110" s="93">
        <f>'Trust - Frontsheet'!L122</f>
        <v>0</v>
      </c>
      <c r="J110" s="93">
        <f>'Trust - Frontsheet'!M122</f>
        <v>0</v>
      </c>
      <c r="K110" s="93">
        <f>'Trust - Frontsheet'!N122</f>
        <v>0</v>
      </c>
      <c r="L110" s="93">
        <f>'Trust - Frontsheet'!O122</f>
        <v>0</v>
      </c>
      <c r="M110" s="93">
        <f>'Trust - Frontsheet'!P122</f>
        <v>0</v>
      </c>
      <c r="N110" s="93">
        <f>IF(OR('Trust - Frontsheet'!Q122="",'Trust - Frontsheet'!Q122="-"),0,('Trust - Frontsheet'!Q122))</f>
        <v>0</v>
      </c>
      <c r="O110" s="93">
        <f>IF(OR('Trust - Frontsheet'!R122="",'Trust - Frontsheet'!R122="-"),0,('Trust - Frontsheet'!R122))</f>
        <v>0</v>
      </c>
      <c r="P110" s="93">
        <f>IF(OR('Trust - Frontsheet'!S122="",'Trust - Frontsheet'!S122="-"),0,('Trust - Frontsheet'!S122))</f>
        <v>0</v>
      </c>
      <c r="Q110" s="93">
        <f>IF(OR('Trust - Frontsheet'!T122="",'Trust - Frontsheet'!T122="-"),0,('Trust - Frontsheet'!T122))</f>
        <v>0</v>
      </c>
      <c r="R110" s="93">
        <f>'Trust - Frontsheet'!U122</f>
        <v>0</v>
      </c>
      <c r="S110" s="93">
        <f>IF(OR('Trust - Frontsheet'!V122="",'Trust - Frontsheet'!V122="-"),0,('Trust - Frontsheet'!V122))</f>
        <v>0</v>
      </c>
      <c r="T110" s="93">
        <f>IF(OR('Trust - Frontsheet'!W122="",'Trust - Frontsheet'!W122="-"),0,('Trust - Frontsheet'!W122))</f>
        <v>0</v>
      </c>
      <c r="U110" s="93">
        <f>IF(OR('Trust - Frontsheet'!X122="",'Trust - Frontsheet'!X122="-"),0,('Trust - Frontsheet'!X122))</f>
        <v>0</v>
      </c>
      <c r="V110" s="93" t="str">
        <f>IF(A110="","",(IF(ISBLANK('Trust - Frontsheet'!F9),"",'Trust - Frontsheet'!F9)))</f>
        <v/>
      </c>
    </row>
    <row r="111" spans="1:22" s="93" customFormat="1" x14ac:dyDescent="0.2">
      <c r="A111" s="93" t="str">
        <f>IF('Trust - Frontsheet'!D123=0,"",IF('Trust - Frontsheet'!D123="","",'Trust - Frontsheet'!D123))</f>
        <v/>
      </c>
      <c r="B111" s="93" t="str">
        <f>IF(ISBLANK('Trust - Frontsheet'!E123),"",'Trust - Frontsheet'!E123)</f>
        <v/>
      </c>
      <c r="C111" s="93" t="str">
        <f>IF(ISBLANK('Trust - Frontsheet'!F123),"","'" &amp; 'Trust - Frontsheet'!F123 &amp; "'")</f>
        <v/>
      </c>
      <c r="D111" s="93" t="str">
        <f>IF(ISBLANK('Trust - Frontsheet'!G123),"",'Trust - Frontsheet'!G123)</f>
        <v/>
      </c>
      <c r="E111" s="93" t="str">
        <f>IF(ISBLANK('Trust - Frontsheet'!H123),"",'Trust - Frontsheet'!H123)</f>
        <v/>
      </c>
      <c r="F111" s="93">
        <f>'Trust - Frontsheet'!I123</f>
        <v>0</v>
      </c>
      <c r="G111" s="93">
        <f>'Trust - Frontsheet'!J123</f>
        <v>0</v>
      </c>
      <c r="H111" s="93">
        <f>'Trust - Frontsheet'!K123</f>
        <v>0</v>
      </c>
      <c r="I111" s="93">
        <f>'Trust - Frontsheet'!L123</f>
        <v>0</v>
      </c>
      <c r="J111" s="93">
        <f>'Trust - Frontsheet'!M123</f>
        <v>0</v>
      </c>
      <c r="K111" s="93">
        <f>'Trust - Frontsheet'!N123</f>
        <v>0</v>
      </c>
      <c r="L111" s="93">
        <f>'Trust - Frontsheet'!O123</f>
        <v>0</v>
      </c>
      <c r="M111" s="93">
        <f>'Trust - Frontsheet'!P123</f>
        <v>0</v>
      </c>
      <c r="N111" s="93">
        <f>IF(OR('Trust - Frontsheet'!Q123="",'Trust - Frontsheet'!Q123="-"),0,('Trust - Frontsheet'!Q123))</f>
        <v>0</v>
      </c>
      <c r="O111" s="93">
        <f>IF(OR('Trust - Frontsheet'!R123="",'Trust - Frontsheet'!R123="-"),0,('Trust - Frontsheet'!R123))</f>
        <v>0</v>
      </c>
      <c r="P111" s="93">
        <f>IF(OR('Trust - Frontsheet'!S123="",'Trust - Frontsheet'!S123="-"),0,('Trust - Frontsheet'!S123))</f>
        <v>0</v>
      </c>
      <c r="Q111" s="93">
        <f>IF(OR('Trust - Frontsheet'!T123="",'Trust - Frontsheet'!T123="-"),0,('Trust - Frontsheet'!T123))</f>
        <v>0</v>
      </c>
      <c r="R111" s="93">
        <f>'Trust - Frontsheet'!U123</f>
        <v>0</v>
      </c>
      <c r="S111" s="93">
        <f>IF(OR('Trust - Frontsheet'!V123="",'Trust - Frontsheet'!V123="-"),0,('Trust - Frontsheet'!V123))</f>
        <v>0</v>
      </c>
      <c r="T111" s="93">
        <f>IF(OR('Trust - Frontsheet'!W123="",'Trust - Frontsheet'!W123="-"),0,('Trust - Frontsheet'!W123))</f>
        <v>0</v>
      </c>
      <c r="U111" s="93">
        <f>IF(OR('Trust - Frontsheet'!X123="",'Trust - Frontsheet'!X123="-"),0,('Trust - Frontsheet'!X123))</f>
        <v>0</v>
      </c>
      <c r="V111" s="93" t="str">
        <f>IF(A111="","",(IF(ISBLANK('Trust - Frontsheet'!F9),"",'Trust - Frontsheet'!F9)))</f>
        <v/>
      </c>
    </row>
    <row r="112" spans="1:22" s="93" customFormat="1" x14ac:dyDescent="0.2">
      <c r="A112" s="93" t="str">
        <f>IF('Trust - Frontsheet'!D124=0,"",IF('Trust - Frontsheet'!D124="","",'Trust - Frontsheet'!D124))</f>
        <v/>
      </c>
      <c r="B112" s="93" t="str">
        <f>IF(ISBLANK('Trust - Frontsheet'!E124),"",'Trust - Frontsheet'!E124)</f>
        <v/>
      </c>
      <c r="C112" s="93" t="str">
        <f>IF(ISBLANK('Trust - Frontsheet'!F124),"","'" &amp; 'Trust - Frontsheet'!F124 &amp; "'")</f>
        <v/>
      </c>
      <c r="D112" s="93" t="str">
        <f>IF(ISBLANK('Trust - Frontsheet'!G124),"",'Trust - Frontsheet'!G124)</f>
        <v/>
      </c>
      <c r="E112" s="93" t="str">
        <f>IF(ISBLANK('Trust - Frontsheet'!H124),"",'Trust - Frontsheet'!H124)</f>
        <v/>
      </c>
      <c r="F112" s="93">
        <f>'Trust - Frontsheet'!I124</f>
        <v>0</v>
      </c>
      <c r="G112" s="93">
        <f>'Trust - Frontsheet'!J124</f>
        <v>0</v>
      </c>
      <c r="H112" s="93">
        <f>'Trust - Frontsheet'!K124</f>
        <v>0</v>
      </c>
      <c r="I112" s="93">
        <f>'Trust - Frontsheet'!L124</f>
        <v>0</v>
      </c>
      <c r="J112" s="93">
        <f>'Trust - Frontsheet'!M124</f>
        <v>0</v>
      </c>
      <c r="K112" s="93">
        <f>'Trust - Frontsheet'!N124</f>
        <v>0</v>
      </c>
      <c r="L112" s="93">
        <f>'Trust - Frontsheet'!O124</f>
        <v>0</v>
      </c>
      <c r="M112" s="93">
        <f>'Trust - Frontsheet'!P124</f>
        <v>0</v>
      </c>
      <c r="N112" s="93">
        <f>IF(OR('Trust - Frontsheet'!Q124="",'Trust - Frontsheet'!Q124="-"),0,('Trust - Frontsheet'!Q124))</f>
        <v>0</v>
      </c>
      <c r="O112" s="93">
        <f>IF(OR('Trust - Frontsheet'!R124="",'Trust - Frontsheet'!R124="-"),0,('Trust - Frontsheet'!R124))</f>
        <v>0</v>
      </c>
      <c r="P112" s="93">
        <f>IF(OR('Trust - Frontsheet'!S124="",'Trust - Frontsheet'!S124="-"),0,('Trust - Frontsheet'!S124))</f>
        <v>0</v>
      </c>
      <c r="Q112" s="93">
        <f>IF(OR('Trust - Frontsheet'!T124="",'Trust - Frontsheet'!T124="-"),0,('Trust - Frontsheet'!T124))</f>
        <v>0</v>
      </c>
      <c r="R112" s="93">
        <f>'Trust - Frontsheet'!U124</f>
        <v>0</v>
      </c>
      <c r="S112" s="93">
        <f>IF(OR('Trust - Frontsheet'!V124="",'Trust - Frontsheet'!V124="-"),0,('Trust - Frontsheet'!V124))</f>
        <v>0</v>
      </c>
      <c r="T112" s="93">
        <f>IF(OR('Trust - Frontsheet'!W124="",'Trust - Frontsheet'!W124="-"),0,('Trust - Frontsheet'!W124))</f>
        <v>0</v>
      </c>
      <c r="U112" s="93">
        <f>IF(OR('Trust - Frontsheet'!X124="",'Trust - Frontsheet'!X124="-"),0,('Trust - Frontsheet'!X124))</f>
        <v>0</v>
      </c>
      <c r="V112" s="93" t="str">
        <f>IF(A112="","",(IF(ISBLANK('Trust - Frontsheet'!F9),"",'Trust - Frontsheet'!F9)))</f>
        <v/>
      </c>
    </row>
    <row r="113" spans="1:22" s="93" customFormat="1" x14ac:dyDescent="0.2">
      <c r="A113" s="93" t="str">
        <f>IF('Trust - Frontsheet'!D125=0,"",IF('Trust - Frontsheet'!D125="","",'Trust - Frontsheet'!D125))</f>
        <v/>
      </c>
      <c r="B113" s="93" t="str">
        <f>IF(ISBLANK('Trust - Frontsheet'!E125),"",'Trust - Frontsheet'!E125)</f>
        <v/>
      </c>
      <c r="C113" s="93" t="str">
        <f>IF(ISBLANK('Trust - Frontsheet'!F125),"","'" &amp; 'Trust - Frontsheet'!F125 &amp; "'")</f>
        <v/>
      </c>
      <c r="D113" s="93" t="str">
        <f>IF(ISBLANK('Trust - Frontsheet'!G125),"",'Trust - Frontsheet'!G125)</f>
        <v/>
      </c>
      <c r="E113" s="93" t="str">
        <f>IF(ISBLANK('Trust - Frontsheet'!H125),"",'Trust - Frontsheet'!H125)</f>
        <v/>
      </c>
      <c r="F113" s="93">
        <f>'Trust - Frontsheet'!I125</f>
        <v>0</v>
      </c>
      <c r="G113" s="93">
        <f>'Trust - Frontsheet'!J125</f>
        <v>0</v>
      </c>
      <c r="H113" s="93">
        <f>'Trust - Frontsheet'!K125</f>
        <v>0</v>
      </c>
      <c r="I113" s="93">
        <f>'Trust - Frontsheet'!L125</f>
        <v>0</v>
      </c>
      <c r="J113" s="93">
        <f>'Trust - Frontsheet'!M125</f>
        <v>0</v>
      </c>
      <c r="K113" s="93">
        <f>'Trust - Frontsheet'!N125</f>
        <v>0</v>
      </c>
      <c r="L113" s="93">
        <f>'Trust - Frontsheet'!O125</f>
        <v>0</v>
      </c>
      <c r="M113" s="93">
        <f>'Trust - Frontsheet'!P125</f>
        <v>0</v>
      </c>
      <c r="N113" s="93">
        <f>IF(OR('Trust - Frontsheet'!Q125="",'Trust - Frontsheet'!Q125="-"),0,('Trust - Frontsheet'!Q125))</f>
        <v>0</v>
      </c>
      <c r="O113" s="93">
        <f>IF(OR('Trust - Frontsheet'!R125="",'Trust - Frontsheet'!R125="-"),0,('Trust - Frontsheet'!R125))</f>
        <v>0</v>
      </c>
      <c r="P113" s="93">
        <f>IF(OR('Trust - Frontsheet'!S125="",'Trust - Frontsheet'!S125="-"),0,('Trust - Frontsheet'!S125))</f>
        <v>0</v>
      </c>
      <c r="Q113" s="93">
        <f>IF(OR('Trust - Frontsheet'!T125="",'Trust - Frontsheet'!T125="-"),0,('Trust - Frontsheet'!T125))</f>
        <v>0</v>
      </c>
      <c r="R113" s="93">
        <f>'Trust - Frontsheet'!U125</f>
        <v>0</v>
      </c>
      <c r="S113" s="93">
        <f>IF(OR('Trust - Frontsheet'!V125="",'Trust - Frontsheet'!V125="-"),0,('Trust - Frontsheet'!V125))</f>
        <v>0</v>
      </c>
      <c r="T113" s="93">
        <f>IF(OR('Trust - Frontsheet'!W125="",'Trust - Frontsheet'!W125="-"),0,('Trust - Frontsheet'!W125))</f>
        <v>0</v>
      </c>
      <c r="U113" s="93">
        <f>IF(OR('Trust - Frontsheet'!X125="",'Trust - Frontsheet'!X125="-"),0,('Trust - Frontsheet'!X125))</f>
        <v>0</v>
      </c>
      <c r="V113" s="93" t="str">
        <f>IF(A113="","",(IF(ISBLANK('Trust - Frontsheet'!F9),"",'Trust - Frontsheet'!F9)))</f>
        <v/>
      </c>
    </row>
    <row r="114" spans="1:22" s="93" customFormat="1" x14ac:dyDescent="0.2">
      <c r="A114" s="93" t="str">
        <f>IF('Trust - Frontsheet'!D126=0,"",IF('Trust - Frontsheet'!D126="","",'Trust - Frontsheet'!D126))</f>
        <v/>
      </c>
      <c r="B114" s="93" t="str">
        <f>IF(ISBLANK('Trust - Frontsheet'!E126),"",'Trust - Frontsheet'!E126)</f>
        <v/>
      </c>
      <c r="C114" s="93" t="str">
        <f>IF(ISBLANK('Trust - Frontsheet'!F126),"","'" &amp; 'Trust - Frontsheet'!F126 &amp; "'")</f>
        <v/>
      </c>
      <c r="D114" s="93" t="str">
        <f>IF(ISBLANK('Trust - Frontsheet'!G126),"",'Trust - Frontsheet'!G126)</f>
        <v/>
      </c>
      <c r="E114" s="93" t="str">
        <f>IF(ISBLANK('Trust - Frontsheet'!H126),"",'Trust - Frontsheet'!H126)</f>
        <v/>
      </c>
      <c r="F114" s="93">
        <f>'Trust - Frontsheet'!I126</f>
        <v>0</v>
      </c>
      <c r="G114" s="93">
        <f>'Trust - Frontsheet'!J126</f>
        <v>0</v>
      </c>
      <c r="H114" s="93">
        <f>'Trust - Frontsheet'!K126</f>
        <v>0</v>
      </c>
      <c r="I114" s="93">
        <f>'Trust - Frontsheet'!L126</f>
        <v>0</v>
      </c>
      <c r="J114" s="93">
        <f>'Trust - Frontsheet'!M126</f>
        <v>0</v>
      </c>
      <c r="K114" s="93">
        <f>'Trust - Frontsheet'!N126</f>
        <v>0</v>
      </c>
      <c r="L114" s="93">
        <f>'Trust - Frontsheet'!O126</f>
        <v>0</v>
      </c>
      <c r="M114" s="93">
        <f>'Trust - Frontsheet'!P126</f>
        <v>0</v>
      </c>
      <c r="N114" s="93">
        <f>IF(OR('Trust - Frontsheet'!Q126="",'Trust - Frontsheet'!Q126="-"),0,('Trust - Frontsheet'!Q126))</f>
        <v>0</v>
      </c>
      <c r="O114" s="93">
        <f>IF(OR('Trust - Frontsheet'!R126="",'Trust - Frontsheet'!R126="-"),0,('Trust - Frontsheet'!R126))</f>
        <v>0</v>
      </c>
      <c r="P114" s="93">
        <f>IF(OR('Trust - Frontsheet'!S126="",'Trust - Frontsheet'!S126="-"),0,('Trust - Frontsheet'!S126))</f>
        <v>0</v>
      </c>
      <c r="Q114" s="93">
        <f>IF(OR('Trust - Frontsheet'!T126="",'Trust - Frontsheet'!T126="-"),0,('Trust - Frontsheet'!T126))</f>
        <v>0</v>
      </c>
      <c r="R114" s="93">
        <f>'Trust - Frontsheet'!U126</f>
        <v>0</v>
      </c>
      <c r="S114" s="93">
        <f>IF(OR('Trust - Frontsheet'!V126="",'Trust - Frontsheet'!V126="-"),0,('Trust - Frontsheet'!V126))</f>
        <v>0</v>
      </c>
      <c r="T114" s="93">
        <f>IF(OR('Trust - Frontsheet'!W126="",'Trust - Frontsheet'!W126="-"),0,('Trust - Frontsheet'!W126))</f>
        <v>0</v>
      </c>
      <c r="U114" s="93">
        <f>IF(OR('Trust - Frontsheet'!X126="",'Trust - Frontsheet'!X126="-"),0,('Trust - Frontsheet'!X126))</f>
        <v>0</v>
      </c>
      <c r="V114" s="93" t="str">
        <f>IF(A114="","",(IF(ISBLANK('Trust - Frontsheet'!F9),"",'Trust - Frontsheet'!F9)))</f>
        <v/>
      </c>
    </row>
    <row r="115" spans="1:22" s="93" customFormat="1" x14ac:dyDescent="0.2">
      <c r="A115" s="93" t="str">
        <f>IF('Trust - Frontsheet'!D127=0,"",IF('Trust - Frontsheet'!D127="","",'Trust - Frontsheet'!D127))</f>
        <v/>
      </c>
      <c r="B115" s="93" t="str">
        <f>IF(ISBLANK('Trust - Frontsheet'!E127),"",'Trust - Frontsheet'!E127)</f>
        <v/>
      </c>
      <c r="C115" s="93" t="str">
        <f>IF(ISBLANK('Trust - Frontsheet'!F127),"","'" &amp; 'Trust - Frontsheet'!F127 &amp; "'")</f>
        <v/>
      </c>
      <c r="D115" s="93" t="str">
        <f>IF(ISBLANK('Trust - Frontsheet'!G127),"",'Trust - Frontsheet'!G127)</f>
        <v/>
      </c>
      <c r="E115" s="93" t="str">
        <f>IF(ISBLANK('Trust - Frontsheet'!H127),"",'Trust - Frontsheet'!H127)</f>
        <v/>
      </c>
      <c r="F115" s="93">
        <f>'Trust - Frontsheet'!I127</f>
        <v>0</v>
      </c>
      <c r="G115" s="93">
        <f>'Trust - Frontsheet'!J127</f>
        <v>0</v>
      </c>
      <c r="H115" s="93">
        <f>'Trust - Frontsheet'!K127</f>
        <v>0</v>
      </c>
      <c r="I115" s="93">
        <f>'Trust - Frontsheet'!L127</f>
        <v>0</v>
      </c>
      <c r="J115" s="93">
        <f>'Trust - Frontsheet'!M127</f>
        <v>0</v>
      </c>
      <c r="K115" s="93">
        <f>'Trust - Frontsheet'!N127</f>
        <v>0</v>
      </c>
      <c r="L115" s="93">
        <f>'Trust - Frontsheet'!O127</f>
        <v>0</v>
      </c>
      <c r="M115" s="93">
        <f>'Trust - Frontsheet'!P127</f>
        <v>0</v>
      </c>
      <c r="N115" s="93">
        <f>IF(OR('Trust - Frontsheet'!Q127="",'Trust - Frontsheet'!Q127="-"),0,('Trust - Frontsheet'!Q127))</f>
        <v>0</v>
      </c>
      <c r="O115" s="93">
        <f>IF(OR('Trust - Frontsheet'!R127="",'Trust - Frontsheet'!R127="-"),0,('Trust - Frontsheet'!R127))</f>
        <v>0</v>
      </c>
      <c r="P115" s="93">
        <f>IF(OR('Trust - Frontsheet'!S127="",'Trust - Frontsheet'!S127="-"),0,('Trust - Frontsheet'!S127))</f>
        <v>0</v>
      </c>
      <c r="Q115" s="93">
        <f>IF(OR('Trust - Frontsheet'!T127="",'Trust - Frontsheet'!T127="-"),0,('Trust - Frontsheet'!T127))</f>
        <v>0</v>
      </c>
      <c r="R115" s="93">
        <f>'Trust - Frontsheet'!U127</f>
        <v>0</v>
      </c>
      <c r="S115" s="93">
        <f>IF(OR('Trust - Frontsheet'!V127="",'Trust - Frontsheet'!V127="-"),0,('Trust - Frontsheet'!V127))</f>
        <v>0</v>
      </c>
      <c r="T115" s="93">
        <f>IF(OR('Trust - Frontsheet'!W127="",'Trust - Frontsheet'!W127="-"),0,('Trust - Frontsheet'!W127))</f>
        <v>0</v>
      </c>
      <c r="U115" s="93">
        <f>IF(OR('Trust - Frontsheet'!X127="",'Trust - Frontsheet'!X127="-"),0,('Trust - Frontsheet'!X127))</f>
        <v>0</v>
      </c>
      <c r="V115" s="93" t="str">
        <f>IF(A115="","",(IF(ISBLANK('Trust - Frontsheet'!F9),"",'Trust - Frontsheet'!F9)))</f>
        <v/>
      </c>
    </row>
    <row r="116" spans="1:22" s="93" customFormat="1" x14ac:dyDescent="0.2">
      <c r="A116" s="93" t="str">
        <f>IF('Trust - Frontsheet'!D128=0,"",IF('Trust - Frontsheet'!D128="","",'Trust - Frontsheet'!D128))</f>
        <v/>
      </c>
      <c r="B116" s="93" t="str">
        <f>IF(ISBLANK('Trust - Frontsheet'!E128),"",'Trust - Frontsheet'!E128)</f>
        <v/>
      </c>
      <c r="C116" s="93" t="str">
        <f>IF(ISBLANK('Trust - Frontsheet'!F128),"","'" &amp; 'Trust - Frontsheet'!F128 &amp; "'")</f>
        <v/>
      </c>
      <c r="D116" s="93" t="str">
        <f>IF(ISBLANK('Trust - Frontsheet'!G128),"",'Trust - Frontsheet'!G128)</f>
        <v/>
      </c>
      <c r="E116" s="93" t="str">
        <f>IF(ISBLANK('Trust - Frontsheet'!H128),"",'Trust - Frontsheet'!H128)</f>
        <v/>
      </c>
      <c r="F116" s="93">
        <f>'Trust - Frontsheet'!I128</f>
        <v>0</v>
      </c>
      <c r="G116" s="93">
        <f>'Trust - Frontsheet'!J128</f>
        <v>0</v>
      </c>
      <c r="H116" s="93">
        <f>'Trust - Frontsheet'!K128</f>
        <v>0</v>
      </c>
      <c r="I116" s="93">
        <f>'Trust - Frontsheet'!L128</f>
        <v>0</v>
      </c>
      <c r="J116" s="93">
        <f>'Trust - Frontsheet'!M128</f>
        <v>0</v>
      </c>
      <c r="K116" s="93">
        <f>'Trust - Frontsheet'!N128</f>
        <v>0</v>
      </c>
      <c r="L116" s="93">
        <f>'Trust - Frontsheet'!O128</f>
        <v>0</v>
      </c>
      <c r="M116" s="93">
        <f>'Trust - Frontsheet'!P128</f>
        <v>0</v>
      </c>
      <c r="N116" s="93">
        <f>IF(OR('Trust - Frontsheet'!Q128="",'Trust - Frontsheet'!Q128="-"),0,('Trust - Frontsheet'!Q128))</f>
        <v>0</v>
      </c>
      <c r="O116" s="93">
        <f>IF(OR('Trust - Frontsheet'!R128="",'Trust - Frontsheet'!R128="-"),0,('Trust - Frontsheet'!R128))</f>
        <v>0</v>
      </c>
      <c r="P116" s="93">
        <f>IF(OR('Trust - Frontsheet'!S128="",'Trust - Frontsheet'!S128="-"),0,('Trust - Frontsheet'!S128))</f>
        <v>0</v>
      </c>
      <c r="Q116" s="93">
        <f>IF(OR('Trust - Frontsheet'!T128="",'Trust - Frontsheet'!T128="-"),0,('Trust - Frontsheet'!T128))</f>
        <v>0</v>
      </c>
      <c r="R116" s="93">
        <f>'Trust - Frontsheet'!U128</f>
        <v>0</v>
      </c>
      <c r="S116" s="93">
        <f>IF(OR('Trust - Frontsheet'!V128="",'Trust - Frontsheet'!V128="-"),0,('Trust - Frontsheet'!V128))</f>
        <v>0</v>
      </c>
      <c r="T116" s="93">
        <f>IF(OR('Trust - Frontsheet'!W128="",'Trust - Frontsheet'!W128="-"),0,('Trust - Frontsheet'!W128))</f>
        <v>0</v>
      </c>
      <c r="U116" s="93">
        <f>IF(OR('Trust - Frontsheet'!X128="",'Trust - Frontsheet'!X128="-"),0,('Trust - Frontsheet'!X128))</f>
        <v>0</v>
      </c>
      <c r="V116" s="93" t="str">
        <f>IF(A116="","",(IF(ISBLANK('Trust - Frontsheet'!F9),"",'Trust - Frontsheet'!F9)))</f>
        <v/>
      </c>
    </row>
    <row r="117" spans="1:22" s="93" customFormat="1" x14ac:dyDescent="0.2">
      <c r="A117" s="93" t="str">
        <f>IF('Trust - Frontsheet'!D129=0,"",IF('Trust - Frontsheet'!D129="","",'Trust - Frontsheet'!D129))</f>
        <v/>
      </c>
      <c r="B117" s="93" t="str">
        <f>IF(ISBLANK('Trust - Frontsheet'!E129),"",'Trust - Frontsheet'!E129)</f>
        <v/>
      </c>
      <c r="C117" s="93" t="str">
        <f>IF(ISBLANK('Trust - Frontsheet'!F129),"","'" &amp; 'Trust - Frontsheet'!F129 &amp; "'")</f>
        <v/>
      </c>
      <c r="D117" s="93" t="str">
        <f>IF(ISBLANK('Trust - Frontsheet'!G129),"",'Trust - Frontsheet'!G129)</f>
        <v/>
      </c>
      <c r="E117" s="93" t="str">
        <f>IF(ISBLANK('Trust - Frontsheet'!H129),"",'Trust - Frontsheet'!H129)</f>
        <v/>
      </c>
      <c r="F117" s="93">
        <f>'Trust - Frontsheet'!I129</f>
        <v>0</v>
      </c>
      <c r="G117" s="93">
        <f>'Trust - Frontsheet'!J129</f>
        <v>0</v>
      </c>
      <c r="H117" s="93">
        <f>'Trust - Frontsheet'!K129</f>
        <v>0</v>
      </c>
      <c r="I117" s="93">
        <f>'Trust - Frontsheet'!L129</f>
        <v>0</v>
      </c>
      <c r="J117" s="93">
        <f>'Trust - Frontsheet'!M129</f>
        <v>0</v>
      </c>
      <c r="K117" s="93">
        <f>'Trust - Frontsheet'!N129</f>
        <v>0</v>
      </c>
      <c r="L117" s="93">
        <f>'Trust - Frontsheet'!O129</f>
        <v>0</v>
      </c>
      <c r="M117" s="93">
        <f>'Trust - Frontsheet'!P129</f>
        <v>0</v>
      </c>
      <c r="N117" s="93">
        <f>IF(OR('Trust - Frontsheet'!Q129="",'Trust - Frontsheet'!Q129="-"),0,('Trust - Frontsheet'!Q129))</f>
        <v>0</v>
      </c>
      <c r="O117" s="93">
        <f>IF(OR('Trust - Frontsheet'!R129="",'Trust - Frontsheet'!R129="-"),0,('Trust - Frontsheet'!R129))</f>
        <v>0</v>
      </c>
      <c r="P117" s="93">
        <f>IF(OR('Trust - Frontsheet'!S129="",'Trust - Frontsheet'!S129="-"),0,('Trust - Frontsheet'!S129))</f>
        <v>0</v>
      </c>
      <c r="Q117" s="93">
        <f>IF(OR('Trust - Frontsheet'!T129="",'Trust - Frontsheet'!T129="-"),0,('Trust - Frontsheet'!T129))</f>
        <v>0</v>
      </c>
      <c r="R117" s="93">
        <f>'Trust - Frontsheet'!U129</f>
        <v>0</v>
      </c>
      <c r="S117" s="93">
        <f>IF(OR('Trust - Frontsheet'!V129="",'Trust - Frontsheet'!V129="-"),0,('Trust - Frontsheet'!V129))</f>
        <v>0</v>
      </c>
      <c r="T117" s="93">
        <f>IF(OR('Trust - Frontsheet'!W129="",'Trust - Frontsheet'!W129="-"),0,('Trust - Frontsheet'!W129))</f>
        <v>0</v>
      </c>
      <c r="U117" s="93">
        <f>IF(OR('Trust - Frontsheet'!X129="",'Trust - Frontsheet'!X129="-"),0,('Trust - Frontsheet'!X129))</f>
        <v>0</v>
      </c>
      <c r="V117" s="93" t="str">
        <f>IF(A117="","",(IF(ISBLANK('Trust - Frontsheet'!F9),"",'Trust - Frontsheet'!F9)))</f>
        <v/>
      </c>
    </row>
    <row r="118" spans="1:22" s="93" customFormat="1" x14ac:dyDescent="0.2">
      <c r="A118" s="93" t="str">
        <f>IF('Trust - Frontsheet'!D130=0,"",IF('Trust - Frontsheet'!D130="","",'Trust - Frontsheet'!D130))</f>
        <v/>
      </c>
      <c r="B118" s="93" t="str">
        <f>IF(ISBLANK('Trust - Frontsheet'!E130),"",'Trust - Frontsheet'!E130)</f>
        <v/>
      </c>
      <c r="C118" s="93" t="str">
        <f>IF(ISBLANK('Trust - Frontsheet'!F130),"","'" &amp; 'Trust - Frontsheet'!F130 &amp; "'")</f>
        <v/>
      </c>
      <c r="D118" s="93" t="str">
        <f>IF(ISBLANK('Trust - Frontsheet'!G130),"",'Trust - Frontsheet'!G130)</f>
        <v/>
      </c>
      <c r="E118" s="93" t="str">
        <f>IF(ISBLANK('Trust - Frontsheet'!H130),"",'Trust - Frontsheet'!H130)</f>
        <v/>
      </c>
      <c r="F118" s="93">
        <f>'Trust - Frontsheet'!I130</f>
        <v>0</v>
      </c>
      <c r="G118" s="93">
        <f>'Trust - Frontsheet'!J130</f>
        <v>0</v>
      </c>
      <c r="H118" s="93">
        <f>'Trust - Frontsheet'!K130</f>
        <v>0</v>
      </c>
      <c r="I118" s="93">
        <f>'Trust - Frontsheet'!L130</f>
        <v>0</v>
      </c>
      <c r="J118" s="93">
        <f>'Trust - Frontsheet'!M130</f>
        <v>0</v>
      </c>
      <c r="K118" s="93">
        <f>'Trust - Frontsheet'!N130</f>
        <v>0</v>
      </c>
      <c r="L118" s="93">
        <f>'Trust - Frontsheet'!O130</f>
        <v>0</v>
      </c>
      <c r="M118" s="93">
        <f>'Trust - Frontsheet'!P130</f>
        <v>0</v>
      </c>
      <c r="N118" s="93">
        <f>IF(OR('Trust - Frontsheet'!Q130="",'Trust - Frontsheet'!Q130="-"),0,('Trust - Frontsheet'!Q130))</f>
        <v>0</v>
      </c>
      <c r="O118" s="93">
        <f>IF(OR('Trust - Frontsheet'!R130="",'Trust - Frontsheet'!R130="-"),0,('Trust - Frontsheet'!R130))</f>
        <v>0</v>
      </c>
      <c r="P118" s="93">
        <f>IF(OR('Trust - Frontsheet'!S130="",'Trust - Frontsheet'!S130="-"),0,('Trust - Frontsheet'!S130))</f>
        <v>0</v>
      </c>
      <c r="Q118" s="93">
        <f>IF(OR('Trust - Frontsheet'!T130="",'Trust - Frontsheet'!T130="-"),0,('Trust - Frontsheet'!T130))</f>
        <v>0</v>
      </c>
      <c r="R118" s="93">
        <f>'Trust - Frontsheet'!U130</f>
        <v>0</v>
      </c>
      <c r="S118" s="93">
        <f>IF(OR('Trust - Frontsheet'!V130="",'Trust - Frontsheet'!V130="-"),0,('Trust - Frontsheet'!V130))</f>
        <v>0</v>
      </c>
      <c r="T118" s="93">
        <f>IF(OR('Trust - Frontsheet'!W130="",'Trust - Frontsheet'!W130="-"),0,('Trust - Frontsheet'!W130))</f>
        <v>0</v>
      </c>
      <c r="U118" s="93">
        <f>IF(OR('Trust - Frontsheet'!X130="",'Trust - Frontsheet'!X130="-"),0,('Trust - Frontsheet'!X130))</f>
        <v>0</v>
      </c>
      <c r="V118" s="93" t="str">
        <f>IF(A118="","",(IF(ISBLANK('Trust - Frontsheet'!F9),"",'Trust - Frontsheet'!F9)))</f>
        <v/>
      </c>
    </row>
    <row r="119" spans="1:22" s="93" customFormat="1" x14ac:dyDescent="0.2">
      <c r="A119" s="93" t="str">
        <f>IF('Trust - Frontsheet'!D131=0,"",IF('Trust - Frontsheet'!D131="","",'Trust - Frontsheet'!D131))</f>
        <v/>
      </c>
      <c r="B119" s="93" t="str">
        <f>IF(ISBLANK('Trust - Frontsheet'!E131),"",'Trust - Frontsheet'!E131)</f>
        <v/>
      </c>
      <c r="C119" s="93" t="str">
        <f>IF(ISBLANK('Trust - Frontsheet'!F131),"","'" &amp; 'Trust - Frontsheet'!F131 &amp; "'")</f>
        <v/>
      </c>
      <c r="D119" s="93" t="str">
        <f>IF(ISBLANK('Trust - Frontsheet'!G131),"",'Trust - Frontsheet'!G131)</f>
        <v/>
      </c>
      <c r="E119" s="93" t="str">
        <f>IF(ISBLANK('Trust - Frontsheet'!H131),"",'Trust - Frontsheet'!H131)</f>
        <v/>
      </c>
      <c r="F119" s="93">
        <f>'Trust - Frontsheet'!I131</f>
        <v>0</v>
      </c>
      <c r="G119" s="93">
        <f>'Trust - Frontsheet'!J131</f>
        <v>0</v>
      </c>
      <c r="H119" s="93">
        <f>'Trust - Frontsheet'!K131</f>
        <v>0</v>
      </c>
      <c r="I119" s="93">
        <f>'Trust - Frontsheet'!L131</f>
        <v>0</v>
      </c>
      <c r="J119" s="93">
        <f>'Trust - Frontsheet'!M131</f>
        <v>0</v>
      </c>
      <c r="K119" s="93">
        <f>'Trust - Frontsheet'!N131</f>
        <v>0</v>
      </c>
      <c r="L119" s="93">
        <f>'Trust - Frontsheet'!O131</f>
        <v>0</v>
      </c>
      <c r="M119" s="93">
        <f>'Trust - Frontsheet'!P131</f>
        <v>0</v>
      </c>
      <c r="N119" s="93">
        <f>IF(OR('Trust - Frontsheet'!Q131="",'Trust - Frontsheet'!Q131="-"),0,('Trust - Frontsheet'!Q131))</f>
        <v>0</v>
      </c>
      <c r="O119" s="93">
        <f>IF(OR('Trust - Frontsheet'!R131="",'Trust - Frontsheet'!R131="-"),0,('Trust - Frontsheet'!R131))</f>
        <v>0</v>
      </c>
      <c r="P119" s="93">
        <f>IF(OR('Trust - Frontsheet'!S131="",'Trust - Frontsheet'!S131="-"),0,('Trust - Frontsheet'!S131))</f>
        <v>0</v>
      </c>
      <c r="Q119" s="93">
        <f>IF(OR('Trust - Frontsheet'!T131="",'Trust - Frontsheet'!T131="-"),0,('Trust - Frontsheet'!T131))</f>
        <v>0</v>
      </c>
      <c r="R119" s="93">
        <f>'Trust - Frontsheet'!U131</f>
        <v>0</v>
      </c>
      <c r="S119" s="93">
        <f>IF(OR('Trust - Frontsheet'!V131="",'Trust - Frontsheet'!V131="-"),0,('Trust - Frontsheet'!V131))</f>
        <v>0</v>
      </c>
      <c r="T119" s="93">
        <f>IF(OR('Trust - Frontsheet'!W131="",'Trust - Frontsheet'!W131="-"),0,('Trust - Frontsheet'!W131))</f>
        <v>0</v>
      </c>
      <c r="U119" s="93">
        <f>IF(OR('Trust - Frontsheet'!X131="",'Trust - Frontsheet'!X131="-"),0,('Trust - Frontsheet'!X131))</f>
        <v>0</v>
      </c>
      <c r="V119" s="93" t="str">
        <f>IF(A119="","",(IF(ISBLANK('Trust - Frontsheet'!F9),"",'Trust - Frontsheet'!F9)))</f>
        <v/>
      </c>
    </row>
    <row r="120" spans="1:22" s="93" customFormat="1" x14ac:dyDescent="0.2">
      <c r="A120" s="93" t="str">
        <f>IF('Trust - Frontsheet'!D132=0,"",IF('Trust - Frontsheet'!D132="","",'Trust - Frontsheet'!D132))</f>
        <v/>
      </c>
      <c r="B120" s="93" t="str">
        <f>IF(ISBLANK('Trust - Frontsheet'!E132),"",'Trust - Frontsheet'!E132)</f>
        <v/>
      </c>
      <c r="C120" s="93" t="str">
        <f>IF(ISBLANK('Trust - Frontsheet'!F132),"","'" &amp; 'Trust - Frontsheet'!F132 &amp; "'")</f>
        <v/>
      </c>
      <c r="D120" s="93" t="str">
        <f>IF(ISBLANK('Trust - Frontsheet'!G132),"",'Trust - Frontsheet'!G132)</f>
        <v/>
      </c>
      <c r="E120" s="93" t="str">
        <f>IF(ISBLANK('Trust - Frontsheet'!H132),"",'Trust - Frontsheet'!H132)</f>
        <v/>
      </c>
      <c r="F120" s="93">
        <f>'Trust - Frontsheet'!I132</f>
        <v>0</v>
      </c>
      <c r="G120" s="93">
        <f>'Trust - Frontsheet'!J132</f>
        <v>0</v>
      </c>
      <c r="H120" s="93">
        <f>'Trust - Frontsheet'!K132</f>
        <v>0</v>
      </c>
      <c r="I120" s="93">
        <f>'Trust - Frontsheet'!L132</f>
        <v>0</v>
      </c>
      <c r="J120" s="93">
        <f>'Trust - Frontsheet'!M132</f>
        <v>0</v>
      </c>
      <c r="K120" s="93">
        <f>'Trust - Frontsheet'!N132</f>
        <v>0</v>
      </c>
      <c r="L120" s="93">
        <f>'Trust - Frontsheet'!O132</f>
        <v>0</v>
      </c>
      <c r="M120" s="93">
        <f>'Trust - Frontsheet'!P132</f>
        <v>0</v>
      </c>
      <c r="N120" s="93">
        <f>IF(OR('Trust - Frontsheet'!Q132="",'Trust - Frontsheet'!Q132="-"),0,('Trust - Frontsheet'!Q132))</f>
        <v>0</v>
      </c>
      <c r="O120" s="93">
        <f>IF(OR('Trust - Frontsheet'!R132="",'Trust - Frontsheet'!R132="-"),0,('Trust - Frontsheet'!R132))</f>
        <v>0</v>
      </c>
      <c r="P120" s="93">
        <f>IF(OR('Trust - Frontsheet'!S132="",'Trust - Frontsheet'!S132="-"),0,('Trust - Frontsheet'!S132))</f>
        <v>0</v>
      </c>
      <c r="Q120" s="93">
        <f>IF(OR('Trust - Frontsheet'!T132="",'Trust - Frontsheet'!T132="-"),0,('Trust - Frontsheet'!T132))</f>
        <v>0</v>
      </c>
      <c r="R120" s="93">
        <f>'Trust - Frontsheet'!U132</f>
        <v>0</v>
      </c>
      <c r="S120" s="93">
        <f>IF(OR('Trust - Frontsheet'!V132="",'Trust - Frontsheet'!V132="-"),0,('Trust - Frontsheet'!V132))</f>
        <v>0</v>
      </c>
      <c r="T120" s="93">
        <f>IF(OR('Trust - Frontsheet'!W132="",'Trust - Frontsheet'!W132="-"),0,('Trust - Frontsheet'!W132))</f>
        <v>0</v>
      </c>
      <c r="U120" s="93">
        <f>IF(OR('Trust - Frontsheet'!X132="",'Trust - Frontsheet'!X132="-"),0,('Trust - Frontsheet'!X132))</f>
        <v>0</v>
      </c>
      <c r="V120" s="93" t="str">
        <f>IF(A120="","",(IF(ISBLANK('Trust - Frontsheet'!F9),"",'Trust - Frontsheet'!F9)))</f>
        <v/>
      </c>
    </row>
    <row r="121" spans="1:22" s="93" customFormat="1" x14ac:dyDescent="0.2">
      <c r="A121" s="93" t="str">
        <f>IF('Trust - Frontsheet'!D133=0,"",IF('Trust - Frontsheet'!D133="","",'Trust - Frontsheet'!D133))</f>
        <v/>
      </c>
      <c r="B121" s="93" t="str">
        <f>IF(ISBLANK('Trust - Frontsheet'!E133),"",'Trust - Frontsheet'!E133)</f>
        <v/>
      </c>
      <c r="C121" s="93" t="str">
        <f>IF(ISBLANK('Trust - Frontsheet'!F133),"","'" &amp; 'Trust - Frontsheet'!F133 &amp; "'")</f>
        <v/>
      </c>
      <c r="D121" s="93" t="str">
        <f>IF(ISBLANK('Trust - Frontsheet'!G133),"",'Trust - Frontsheet'!G133)</f>
        <v/>
      </c>
      <c r="E121" s="93" t="str">
        <f>IF(ISBLANK('Trust - Frontsheet'!H133),"",'Trust - Frontsheet'!H133)</f>
        <v/>
      </c>
      <c r="F121" s="93">
        <f>'Trust - Frontsheet'!I133</f>
        <v>0</v>
      </c>
      <c r="G121" s="93">
        <f>'Trust - Frontsheet'!J133</f>
        <v>0</v>
      </c>
      <c r="H121" s="93">
        <f>'Trust - Frontsheet'!K133</f>
        <v>0</v>
      </c>
      <c r="I121" s="93">
        <f>'Trust - Frontsheet'!L133</f>
        <v>0</v>
      </c>
      <c r="J121" s="93">
        <f>'Trust - Frontsheet'!M133</f>
        <v>0</v>
      </c>
      <c r="K121" s="93">
        <f>'Trust - Frontsheet'!N133</f>
        <v>0</v>
      </c>
      <c r="L121" s="93">
        <f>'Trust - Frontsheet'!O133</f>
        <v>0</v>
      </c>
      <c r="M121" s="93">
        <f>'Trust - Frontsheet'!P133</f>
        <v>0</v>
      </c>
      <c r="N121" s="93">
        <f>IF(OR('Trust - Frontsheet'!Q133="",'Trust - Frontsheet'!Q133="-"),0,('Trust - Frontsheet'!Q133))</f>
        <v>0</v>
      </c>
      <c r="O121" s="93">
        <f>IF(OR('Trust - Frontsheet'!R133="",'Trust - Frontsheet'!R133="-"),0,('Trust - Frontsheet'!R133))</f>
        <v>0</v>
      </c>
      <c r="P121" s="93">
        <f>IF(OR('Trust - Frontsheet'!S133="",'Trust - Frontsheet'!S133="-"),0,('Trust - Frontsheet'!S133))</f>
        <v>0</v>
      </c>
      <c r="Q121" s="93">
        <f>IF(OR('Trust - Frontsheet'!T133="",'Trust - Frontsheet'!T133="-"),0,('Trust - Frontsheet'!T133))</f>
        <v>0</v>
      </c>
      <c r="R121" s="93">
        <f>'Trust - Frontsheet'!U133</f>
        <v>0</v>
      </c>
      <c r="S121" s="93">
        <f>IF(OR('Trust - Frontsheet'!V133="",'Trust - Frontsheet'!V133="-"),0,('Trust - Frontsheet'!V133))</f>
        <v>0</v>
      </c>
      <c r="T121" s="93">
        <f>IF(OR('Trust - Frontsheet'!W133="",'Trust - Frontsheet'!W133="-"),0,('Trust - Frontsheet'!W133))</f>
        <v>0</v>
      </c>
      <c r="U121" s="93">
        <f>IF(OR('Trust - Frontsheet'!X133="",'Trust - Frontsheet'!X133="-"),0,('Trust - Frontsheet'!X133))</f>
        <v>0</v>
      </c>
      <c r="V121" s="93" t="str">
        <f>IF(A121="","",(IF(ISBLANK('Trust - Frontsheet'!F9),"",'Trust - Frontsheet'!F9)))</f>
        <v/>
      </c>
    </row>
    <row r="122" spans="1:22" s="93" customFormat="1" x14ac:dyDescent="0.2">
      <c r="A122" s="93" t="str">
        <f>IF('Trust - Frontsheet'!D134=0,"",IF('Trust - Frontsheet'!D134="","",'Trust - Frontsheet'!D134))</f>
        <v/>
      </c>
      <c r="B122" s="93" t="str">
        <f>IF(ISBLANK('Trust - Frontsheet'!E134),"",'Trust - Frontsheet'!E134)</f>
        <v/>
      </c>
      <c r="C122" s="93" t="str">
        <f>IF(ISBLANK('Trust - Frontsheet'!F134),"","'" &amp; 'Trust - Frontsheet'!F134 &amp; "'")</f>
        <v/>
      </c>
      <c r="D122" s="93" t="str">
        <f>IF(ISBLANK('Trust - Frontsheet'!G134),"",'Trust - Frontsheet'!G134)</f>
        <v/>
      </c>
      <c r="E122" s="93" t="str">
        <f>IF(ISBLANK('Trust - Frontsheet'!H134),"",'Trust - Frontsheet'!H134)</f>
        <v/>
      </c>
      <c r="F122" s="93">
        <f>'Trust - Frontsheet'!I134</f>
        <v>0</v>
      </c>
      <c r="G122" s="93">
        <f>'Trust - Frontsheet'!J134</f>
        <v>0</v>
      </c>
      <c r="H122" s="93">
        <f>'Trust - Frontsheet'!K134</f>
        <v>0</v>
      </c>
      <c r="I122" s="93">
        <f>'Trust - Frontsheet'!L134</f>
        <v>0</v>
      </c>
      <c r="J122" s="93">
        <f>'Trust - Frontsheet'!M134</f>
        <v>0</v>
      </c>
      <c r="K122" s="93">
        <f>'Trust - Frontsheet'!N134</f>
        <v>0</v>
      </c>
      <c r="L122" s="93">
        <f>'Trust - Frontsheet'!O134</f>
        <v>0</v>
      </c>
      <c r="M122" s="93">
        <f>'Trust - Frontsheet'!P134</f>
        <v>0</v>
      </c>
      <c r="N122" s="93">
        <f>IF(OR('Trust - Frontsheet'!Q134="",'Trust - Frontsheet'!Q134="-"),0,('Trust - Frontsheet'!Q134))</f>
        <v>0</v>
      </c>
      <c r="O122" s="93">
        <f>IF(OR('Trust - Frontsheet'!R134="",'Trust - Frontsheet'!R134="-"),0,('Trust - Frontsheet'!R134))</f>
        <v>0</v>
      </c>
      <c r="P122" s="93">
        <f>IF(OR('Trust - Frontsheet'!S134="",'Trust - Frontsheet'!S134="-"),0,('Trust - Frontsheet'!S134))</f>
        <v>0</v>
      </c>
      <c r="Q122" s="93">
        <f>IF(OR('Trust - Frontsheet'!T134="",'Trust - Frontsheet'!T134="-"),0,('Trust - Frontsheet'!T134))</f>
        <v>0</v>
      </c>
      <c r="R122" s="93">
        <f>'Trust - Frontsheet'!U134</f>
        <v>0</v>
      </c>
      <c r="S122" s="93">
        <f>IF(OR('Trust - Frontsheet'!V134="",'Trust - Frontsheet'!V134="-"),0,('Trust - Frontsheet'!V134))</f>
        <v>0</v>
      </c>
      <c r="T122" s="93">
        <f>IF(OR('Trust - Frontsheet'!W134="",'Trust - Frontsheet'!W134="-"),0,('Trust - Frontsheet'!W134))</f>
        <v>0</v>
      </c>
      <c r="U122" s="93">
        <f>IF(OR('Trust - Frontsheet'!X134="",'Trust - Frontsheet'!X134="-"),0,('Trust - Frontsheet'!X134))</f>
        <v>0</v>
      </c>
      <c r="V122" s="93" t="str">
        <f>IF(A122="","",(IF(ISBLANK('Trust - Frontsheet'!F9),"",'Trust - Frontsheet'!F9)))</f>
        <v/>
      </c>
    </row>
    <row r="123" spans="1:22" s="93" customFormat="1" x14ac:dyDescent="0.2">
      <c r="A123" s="93" t="str">
        <f>IF('Trust - Frontsheet'!D135=0,"",IF('Trust - Frontsheet'!D135="","",'Trust - Frontsheet'!D135))</f>
        <v/>
      </c>
      <c r="B123" s="93" t="str">
        <f>IF(ISBLANK('Trust - Frontsheet'!E135),"",'Trust - Frontsheet'!E135)</f>
        <v/>
      </c>
      <c r="C123" s="93" t="str">
        <f>IF(ISBLANK('Trust - Frontsheet'!F135),"","'" &amp; 'Trust - Frontsheet'!F135 &amp; "'")</f>
        <v/>
      </c>
      <c r="D123" s="93" t="str">
        <f>IF(ISBLANK('Trust - Frontsheet'!G135),"",'Trust - Frontsheet'!G135)</f>
        <v/>
      </c>
      <c r="E123" s="93" t="str">
        <f>IF(ISBLANK('Trust - Frontsheet'!H135),"",'Trust - Frontsheet'!H135)</f>
        <v/>
      </c>
      <c r="F123" s="93">
        <f>'Trust - Frontsheet'!I135</f>
        <v>0</v>
      </c>
      <c r="G123" s="93">
        <f>'Trust - Frontsheet'!J135</f>
        <v>0</v>
      </c>
      <c r="H123" s="93">
        <f>'Trust - Frontsheet'!K135</f>
        <v>0</v>
      </c>
      <c r="I123" s="93">
        <f>'Trust - Frontsheet'!L135</f>
        <v>0</v>
      </c>
      <c r="J123" s="93">
        <f>'Trust - Frontsheet'!M135</f>
        <v>0</v>
      </c>
      <c r="K123" s="93">
        <f>'Trust - Frontsheet'!N135</f>
        <v>0</v>
      </c>
      <c r="L123" s="93">
        <f>'Trust - Frontsheet'!O135</f>
        <v>0</v>
      </c>
      <c r="M123" s="93">
        <f>'Trust - Frontsheet'!P135</f>
        <v>0</v>
      </c>
      <c r="N123" s="93">
        <f>IF(OR('Trust - Frontsheet'!Q135="",'Trust - Frontsheet'!Q135="-"),0,('Trust - Frontsheet'!Q135))</f>
        <v>0</v>
      </c>
      <c r="O123" s="93">
        <f>IF(OR('Trust - Frontsheet'!R135="",'Trust - Frontsheet'!R135="-"),0,('Trust - Frontsheet'!R135))</f>
        <v>0</v>
      </c>
      <c r="P123" s="93">
        <f>IF(OR('Trust - Frontsheet'!S135="",'Trust - Frontsheet'!S135="-"),0,('Trust - Frontsheet'!S135))</f>
        <v>0</v>
      </c>
      <c r="Q123" s="93">
        <f>IF(OR('Trust - Frontsheet'!T135="",'Trust - Frontsheet'!T135="-"),0,('Trust - Frontsheet'!T135))</f>
        <v>0</v>
      </c>
      <c r="R123" s="93">
        <f>'Trust - Frontsheet'!U135</f>
        <v>0</v>
      </c>
      <c r="S123" s="93">
        <f>IF(OR('Trust - Frontsheet'!V135="",'Trust - Frontsheet'!V135="-"),0,('Trust - Frontsheet'!V135))</f>
        <v>0</v>
      </c>
      <c r="T123" s="93">
        <f>IF(OR('Trust - Frontsheet'!W135="",'Trust - Frontsheet'!W135="-"),0,('Trust - Frontsheet'!W135))</f>
        <v>0</v>
      </c>
      <c r="U123" s="93">
        <f>IF(OR('Trust - Frontsheet'!X135="",'Trust - Frontsheet'!X135="-"),0,('Trust - Frontsheet'!X135))</f>
        <v>0</v>
      </c>
      <c r="V123" s="93" t="str">
        <f>IF(A123="","",(IF(ISBLANK('Trust - Frontsheet'!F9),"",'Trust - Frontsheet'!F9)))</f>
        <v/>
      </c>
    </row>
    <row r="124" spans="1:22" s="93" customFormat="1" x14ac:dyDescent="0.2">
      <c r="A124" s="93" t="str">
        <f>IF('Trust - Frontsheet'!D136=0,"",IF('Trust - Frontsheet'!D136="","",'Trust - Frontsheet'!D136))</f>
        <v/>
      </c>
      <c r="B124" s="93" t="str">
        <f>IF(ISBLANK('Trust - Frontsheet'!E136),"",'Trust - Frontsheet'!E136)</f>
        <v/>
      </c>
      <c r="C124" s="93" t="str">
        <f>IF(ISBLANK('Trust - Frontsheet'!F136),"","'" &amp; 'Trust - Frontsheet'!F136 &amp; "'")</f>
        <v/>
      </c>
      <c r="D124" s="93" t="str">
        <f>IF(ISBLANK('Trust - Frontsheet'!G136),"",'Trust - Frontsheet'!G136)</f>
        <v/>
      </c>
      <c r="E124" s="93" t="str">
        <f>IF(ISBLANK('Trust - Frontsheet'!H136),"",'Trust - Frontsheet'!H136)</f>
        <v/>
      </c>
      <c r="F124" s="93">
        <f>'Trust - Frontsheet'!I136</f>
        <v>0</v>
      </c>
      <c r="G124" s="93">
        <f>'Trust - Frontsheet'!J136</f>
        <v>0</v>
      </c>
      <c r="H124" s="93">
        <f>'Trust - Frontsheet'!K136</f>
        <v>0</v>
      </c>
      <c r="I124" s="93">
        <f>'Trust - Frontsheet'!L136</f>
        <v>0</v>
      </c>
      <c r="J124" s="93">
        <f>'Trust - Frontsheet'!M136</f>
        <v>0</v>
      </c>
      <c r="K124" s="93">
        <f>'Trust - Frontsheet'!N136</f>
        <v>0</v>
      </c>
      <c r="L124" s="93">
        <f>'Trust - Frontsheet'!O136</f>
        <v>0</v>
      </c>
      <c r="M124" s="93">
        <f>'Trust - Frontsheet'!P136</f>
        <v>0</v>
      </c>
      <c r="N124" s="93">
        <f>IF(OR('Trust - Frontsheet'!Q136="",'Trust - Frontsheet'!Q136="-"),0,('Trust - Frontsheet'!Q136))</f>
        <v>0</v>
      </c>
      <c r="O124" s="93">
        <f>IF(OR('Trust - Frontsheet'!R136="",'Trust - Frontsheet'!R136="-"),0,('Trust - Frontsheet'!R136))</f>
        <v>0</v>
      </c>
      <c r="P124" s="93">
        <f>IF(OR('Trust - Frontsheet'!S136="",'Trust - Frontsheet'!S136="-"),0,('Trust - Frontsheet'!S136))</f>
        <v>0</v>
      </c>
      <c r="Q124" s="93">
        <f>IF(OR('Trust - Frontsheet'!T136="",'Trust - Frontsheet'!T136="-"),0,('Trust - Frontsheet'!T136))</f>
        <v>0</v>
      </c>
      <c r="R124" s="93">
        <f>'Trust - Frontsheet'!U136</f>
        <v>0</v>
      </c>
      <c r="S124" s="93">
        <f>IF(OR('Trust - Frontsheet'!V136="",'Trust - Frontsheet'!V136="-"),0,('Trust - Frontsheet'!V136))</f>
        <v>0</v>
      </c>
      <c r="T124" s="93">
        <f>IF(OR('Trust - Frontsheet'!W136="",'Trust - Frontsheet'!W136="-"),0,('Trust - Frontsheet'!W136))</f>
        <v>0</v>
      </c>
      <c r="U124" s="93">
        <f>IF(OR('Trust - Frontsheet'!X136="",'Trust - Frontsheet'!X136="-"),0,('Trust - Frontsheet'!X136))</f>
        <v>0</v>
      </c>
      <c r="V124" s="93" t="str">
        <f>IF(A124="","",(IF(ISBLANK('Trust - Frontsheet'!F9),"",'Trust - Frontsheet'!F9)))</f>
        <v/>
      </c>
    </row>
    <row r="125" spans="1:22" s="93" customFormat="1" x14ac:dyDescent="0.2">
      <c r="A125" s="93" t="str">
        <f>IF('Trust - Frontsheet'!D137=0,"",IF('Trust - Frontsheet'!D137="","",'Trust - Frontsheet'!D137))</f>
        <v/>
      </c>
      <c r="B125" s="93" t="str">
        <f>IF(ISBLANK('Trust - Frontsheet'!E137),"",'Trust - Frontsheet'!E137)</f>
        <v/>
      </c>
      <c r="C125" s="93" t="str">
        <f>IF(ISBLANK('Trust - Frontsheet'!F137),"","'" &amp; 'Trust - Frontsheet'!F137 &amp; "'")</f>
        <v/>
      </c>
      <c r="D125" s="93" t="str">
        <f>IF(ISBLANK('Trust - Frontsheet'!G137),"",'Trust - Frontsheet'!G137)</f>
        <v/>
      </c>
      <c r="E125" s="93" t="str">
        <f>IF(ISBLANK('Trust - Frontsheet'!H137),"",'Trust - Frontsheet'!H137)</f>
        <v/>
      </c>
      <c r="F125" s="93">
        <f>'Trust - Frontsheet'!I137</f>
        <v>0</v>
      </c>
      <c r="G125" s="93">
        <f>'Trust - Frontsheet'!J137</f>
        <v>0</v>
      </c>
      <c r="H125" s="93">
        <f>'Trust - Frontsheet'!K137</f>
        <v>0</v>
      </c>
      <c r="I125" s="93">
        <f>'Trust - Frontsheet'!L137</f>
        <v>0</v>
      </c>
      <c r="J125" s="93">
        <f>'Trust - Frontsheet'!M137</f>
        <v>0</v>
      </c>
      <c r="K125" s="93">
        <f>'Trust - Frontsheet'!N137</f>
        <v>0</v>
      </c>
      <c r="L125" s="93">
        <f>'Trust - Frontsheet'!O137</f>
        <v>0</v>
      </c>
      <c r="M125" s="93">
        <f>'Trust - Frontsheet'!P137</f>
        <v>0</v>
      </c>
      <c r="N125" s="93">
        <f>IF(OR('Trust - Frontsheet'!Q137="",'Trust - Frontsheet'!Q137="-"),0,('Trust - Frontsheet'!Q137))</f>
        <v>0</v>
      </c>
      <c r="O125" s="93">
        <f>IF(OR('Trust - Frontsheet'!R137="",'Trust - Frontsheet'!R137="-"),0,('Trust - Frontsheet'!R137))</f>
        <v>0</v>
      </c>
      <c r="P125" s="93">
        <f>IF(OR('Trust - Frontsheet'!S137="",'Trust - Frontsheet'!S137="-"),0,('Trust - Frontsheet'!S137))</f>
        <v>0</v>
      </c>
      <c r="Q125" s="93">
        <f>IF(OR('Trust - Frontsheet'!T137="",'Trust - Frontsheet'!T137="-"),0,('Trust - Frontsheet'!T137))</f>
        <v>0</v>
      </c>
      <c r="R125" s="93">
        <f>'Trust - Frontsheet'!U137</f>
        <v>0</v>
      </c>
      <c r="S125" s="93">
        <f>IF(OR('Trust - Frontsheet'!V137="",'Trust - Frontsheet'!V137="-"),0,('Trust - Frontsheet'!V137))</f>
        <v>0</v>
      </c>
      <c r="T125" s="93">
        <f>IF(OR('Trust - Frontsheet'!W137="",'Trust - Frontsheet'!W137="-"),0,('Trust - Frontsheet'!W137))</f>
        <v>0</v>
      </c>
      <c r="U125" s="93">
        <f>IF(OR('Trust - Frontsheet'!X137="",'Trust - Frontsheet'!X137="-"),0,('Trust - Frontsheet'!X137))</f>
        <v>0</v>
      </c>
      <c r="V125" s="93" t="str">
        <f>IF(A125="","",(IF(ISBLANK('Trust - Frontsheet'!F9),"",'Trust - Frontsheet'!F9)))</f>
        <v/>
      </c>
    </row>
    <row r="126" spans="1:22" s="93" customFormat="1" x14ac:dyDescent="0.2">
      <c r="A126" s="93" t="str">
        <f>IF('Trust - Frontsheet'!D138=0,"",IF('Trust - Frontsheet'!D138="","",'Trust - Frontsheet'!D138))</f>
        <v/>
      </c>
      <c r="B126" s="93" t="str">
        <f>IF(ISBLANK('Trust - Frontsheet'!E138),"",'Trust - Frontsheet'!E138)</f>
        <v/>
      </c>
      <c r="C126" s="93" t="str">
        <f>IF(ISBLANK('Trust - Frontsheet'!F138),"","'" &amp; 'Trust - Frontsheet'!F138 &amp; "'")</f>
        <v/>
      </c>
      <c r="D126" s="93" t="str">
        <f>IF(ISBLANK('Trust - Frontsheet'!G138),"",'Trust - Frontsheet'!G138)</f>
        <v/>
      </c>
      <c r="E126" s="93" t="str">
        <f>IF(ISBLANK('Trust - Frontsheet'!H138),"",'Trust - Frontsheet'!H138)</f>
        <v/>
      </c>
      <c r="F126" s="93">
        <f>'Trust - Frontsheet'!I138</f>
        <v>0</v>
      </c>
      <c r="G126" s="93">
        <f>'Trust - Frontsheet'!J138</f>
        <v>0</v>
      </c>
      <c r="H126" s="93">
        <f>'Trust - Frontsheet'!K138</f>
        <v>0</v>
      </c>
      <c r="I126" s="93">
        <f>'Trust - Frontsheet'!L138</f>
        <v>0</v>
      </c>
      <c r="J126" s="93">
        <f>'Trust - Frontsheet'!M138</f>
        <v>0</v>
      </c>
      <c r="K126" s="93">
        <f>'Trust - Frontsheet'!N138</f>
        <v>0</v>
      </c>
      <c r="L126" s="93">
        <f>'Trust - Frontsheet'!O138</f>
        <v>0</v>
      </c>
      <c r="M126" s="93">
        <f>'Trust - Frontsheet'!P138</f>
        <v>0</v>
      </c>
      <c r="N126" s="93">
        <f>IF(OR('Trust - Frontsheet'!Q138="",'Trust - Frontsheet'!Q138="-"),0,('Trust - Frontsheet'!Q138))</f>
        <v>0</v>
      </c>
      <c r="O126" s="93">
        <f>IF(OR('Trust - Frontsheet'!R138="",'Trust - Frontsheet'!R138="-"),0,('Trust - Frontsheet'!R138))</f>
        <v>0</v>
      </c>
      <c r="P126" s="93">
        <f>IF(OR('Trust - Frontsheet'!S138="",'Trust - Frontsheet'!S138="-"),0,('Trust - Frontsheet'!S138))</f>
        <v>0</v>
      </c>
      <c r="Q126" s="93">
        <f>IF(OR('Trust - Frontsheet'!T138="",'Trust - Frontsheet'!T138="-"),0,('Trust - Frontsheet'!T138))</f>
        <v>0</v>
      </c>
      <c r="R126" s="93">
        <f>'Trust - Frontsheet'!U138</f>
        <v>0</v>
      </c>
      <c r="S126" s="93">
        <f>IF(OR('Trust - Frontsheet'!V138="",'Trust - Frontsheet'!V138="-"),0,('Trust - Frontsheet'!V138))</f>
        <v>0</v>
      </c>
      <c r="T126" s="93">
        <f>IF(OR('Trust - Frontsheet'!W138="",'Trust - Frontsheet'!W138="-"),0,('Trust - Frontsheet'!W138))</f>
        <v>0</v>
      </c>
      <c r="U126" s="93">
        <f>IF(OR('Trust - Frontsheet'!X138="",'Trust - Frontsheet'!X138="-"),0,('Trust - Frontsheet'!X138))</f>
        <v>0</v>
      </c>
      <c r="V126" s="93" t="str">
        <f>IF(A126="","",(IF(ISBLANK('Trust - Frontsheet'!F9),"",'Trust - Frontsheet'!F9)))</f>
        <v/>
      </c>
    </row>
    <row r="127" spans="1:22" s="93" customFormat="1" x14ac:dyDescent="0.2">
      <c r="A127" s="93" t="str">
        <f>IF('Trust - Frontsheet'!D139=0,"",IF('Trust - Frontsheet'!D139="","",'Trust - Frontsheet'!D139))</f>
        <v/>
      </c>
      <c r="B127" s="93" t="str">
        <f>IF(ISBLANK('Trust - Frontsheet'!E139),"",'Trust - Frontsheet'!E139)</f>
        <v/>
      </c>
      <c r="C127" s="93" t="str">
        <f>IF(ISBLANK('Trust - Frontsheet'!F139),"","'" &amp; 'Trust - Frontsheet'!F139 &amp; "'")</f>
        <v/>
      </c>
      <c r="D127" s="93" t="str">
        <f>IF(ISBLANK('Trust - Frontsheet'!G139),"",'Trust - Frontsheet'!G139)</f>
        <v/>
      </c>
      <c r="E127" s="93" t="str">
        <f>IF(ISBLANK('Trust - Frontsheet'!H139),"",'Trust - Frontsheet'!H139)</f>
        <v/>
      </c>
      <c r="F127" s="93">
        <f>'Trust - Frontsheet'!I139</f>
        <v>0</v>
      </c>
      <c r="G127" s="93">
        <f>'Trust - Frontsheet'!J139</f>
        <v>0</v>
      </c>
      <c r="H127" s="93">
        <f>'Trust - Frontsheet'!K139</f>
        <v>0</v>
      </c>
      <c r="I127" s="93">
        <f>'Trust - Frontsheet'!L139</f>
        <v>0</v>
      </c>
      <c r="J127" s="93">
        <f>'Trust - Frontsheet'!M139</f>
        <v>0</v>
      </c>
      <c r="K127" s="93">
        <f>'Trust - Frontsheet'!N139</f>
        <v>0</v>
      </c>
      <c r="L127" s="93">
        <f>'Trust - Frontsheet'!O139</f>
        <v>0</v>
      </c>
      <c r="M127" s="93">
        <f>'Trust - Frontsheet'!P139</f>
        <v>0</v>
      </c>
      <c r="N127" s="93">
        <f>IF(OR('Trust - Frontsheet'!Q139="",'Trust - Frontsheet'!Q139="-"),0,('Trust - Frontsheet'!Q139))</f>
        <v>0</v>
      </c>
      <c r="O127" s="93">
        <f>IF(OR('Trust - Frontsheet'!R139="",'Trust - Frontsheet'!R139="-"),0,('Trust - Frontsheet'!R139))</f>
        <v>0</v>
      </c>
      <c r="P127" s="93">
        <f>IF(OR('Trust - Frontsheet'!S139="",'Trust - Frontsheet'!S139="-"),0,('Trust - Frontsheet'!S139))</f>
        <v>0</v>
      </c>
      <c r="Q127" s="93">
        <f>IF(OR('Trust - Frontsheet'!T139="",'Trust - Frontsheet'!T139="-"),0,('Trust - Frontsheet'!T139))</f>
        <v>0</v>
      </c>
      <c r="R127" s="93">
        <f>'Trust - Frontsheet'!U139</f>
        <v>0</v>
      </c>
      <c r="S127" s="93">
        <f>IF(OR('Trust - Frontsheet'!V139="",'Trust - Frontsheet'!V139="-"),0,('Trust - Frontsheet'!V139))</f>
        <v>0</v>
      </c>
      <c r="T127" s="93">
        <f>IF(OR('Trust - Frontsheet'!W139="",'Trust - Frontsheet'!W139="-"),0,('Trust - Frontsheet'!W139))</f>
        <v>0</v>
      </c>
      <c r="U127" s="93">
        <f>IF(OR('Trust - Frontsheet'!X139="",'Trust - Frontsheet'!X139="-"),0,('Trust - Frontsheet'!X139))</f>
        <v>0</v>
      </c>
      <c r="V127" s="93" t="str">
        <f>IF(A127="","",(IF(ISBLANK('Trust - Frontsheet'!F9),"",'Trust - Frontsheet'!F9)))</f>
        <v/>
      </c>
    </row>
    <row r="128" spans="1:22" s="93" customFormat="1" x14ac:dyDescent="0.2">
      <c r="A128" s="93" t="str">
        <f>IF('Trust - Frontsheet'!D140=0,"",IF('Trust - Frontsheet'!D140="","",'Trust - Frontsheet'!D140))</f>
        <v/>
      </c>
      <c r="B128" s="93" t="str">
        <f>IF(ISBLANK('Trust - Frontsheet'!E140),"",'Trust - Frontsheet'!E140)</f>
        <v/>
      </c>
      <c r="C128" s="93" t="str">
        <f>IF(ISBLANK('Trust - Frontsheet'!F140),"","'" &amp; 'Trust - Frontsheet'!F140 &amp; "'")</f>
        <v/>
      </c>
      <c r="D128" s="93" t="str">
        <f>IF(ISBLANK('Trust - Frontsheet'!G140),"",'Trust - Frontsheet'!G140)</f>
        <v/>
      </c>
      <c r="E128" s="93" t="str">
        <f>IF(ISBLANK('Trust - Frontsheet'!H140),"",'Trust - Frontsheet'!H140)</f>
        <v/>
      </c>
      <c r="F128" s="93">
        <f>'Trust - Frontsheet'!I140</f>
        <v>0</v>
      </c>
      <c r="G128" s="93">
        <f>'Trust - Frontsheet'!J140</f>
        <v>0</v>
      </c>
      <c r="H128" s="93">
        <f>'Trust - Frontsheet'!K140</f>
        <v>0</v>
      </c>
      <c r="I128" s="93">
        <f>'Trust - Frontsheet'!L140</f>
        <v>0</v>
      </c>
      <c r="J128" s="93">
        <f>'Trust - Frontsheet'!M140</f>
        <v>0</v>
      </c>
      <c r="K128" s="93">
        <f>'Trust - Frontsheet'!N140</f>
        <v>0</v>
      </c>
      <c r="L128" s="93">
        <f>'Trust - Frontsheet'!O140</f>
        <v>0</v>
      </c>
      <c r="M128" s="93">
        <f>'Trust - Frontsheet'!P140</f>
        <v>0</v>
      </c>
      <c r="N128" s="93">
        <f>IF(OR('Trust - Frontsheet'!Q140="",'Trust - Frontsheet'!Q140="-"),0,('Trust - Frontsheet'!Q140))</f>
        <v>0</v>
      </c>
      <c r="O128" s="93">
        <f>IF(OR('Trust - Frontsheet'!R140="",'Trust - Frontsheet'!R140="-"),0,('Trust - Frontsheet'!R140))</f>
        <v>0</v>
      </c>
      <c r="P128" s="93">
        <f>IF(OR('Trust - Frontsheet'!S140="",'Trust - Frontsheet'!S140="-"),0,('Trust - Frontsheet'!S140))</f>
        <v>0</v>
      </c>
      <c r="Q128" s="93">
        <f>IF(OR('Trust - Frontsheet'!T140="",'Trust - Frontsheet'!T140="-"),0,('Trust - Frontsheet'!T140))</f>
        <v>0</v>
      </c>
      <c r="R128" s="93">
        <f>'Trust - Frontsheet'!U140</f>
        <v>0</v>
      </c>
      <c r="S128" s="93">
        <f>IF(OR('Trust - Frontsheet'!V140="",'Trust - Frontsheet'!V140="-"),0,('Trust - Frontsheet'!V140))</f>
        <v>0</v>
      </c>
      <c r="T128" s="93">
        <f>IF(OR('Trust - Frontsheet'!W140="",'Trust - Frontsheet'!W140="-"),0,('Trust - Frontsheet'!W140))</f>
        <v>0</v>
      </c>
      <c r="U128" s="93">
        <f>IF(OR('Trust - Frontsheet'!X140="",'Trust - Frontsheet'!X140="-"),0,('Trust - Frontsheet'!X140))</f>
        <v>0</v>
      </c>
      <c r="V128" s="93" t="str">
        <f>IF(A128="","",(IF(ISBLANK('Trust - Frontsheet'!F9),"",'Trust - Frontsheet'!F9)))</f>
        <v/>
      </c>
    </row>
    <row r="129" spans="1:22" s="93" customFormat="1" x14ac:dyDescent="0.2">
      <c r="A129" s="93" t="str">
        <f>IF('Trust - Frontsheet'!D141=0,"",IF('Trust - Frontsheet'!D141="","",'Trust - Frontsheet'!D141))</f>
        <v/>
      </c>
      <c r="B129" s="93" t="str">
        <f>IF(ISBLANK('Trust - Frontsheet'!E141),"",'Trust - Frontsheet'!E141)</f>
        <v/>
      </c>
      <c r="C129" s="93" t="str">
        <f>IF(ISBLANK('Trust - Frontsheet'!F141),"","'" &amp; 'Trust - Frontsheet'!F141 &amp; "'")</f>
        <v/>
      </c>
      <c r="D129" s="93" t="str">
        <f>IF(ISBLANK('Trust - Frontsheet'!G141),"",'Trust - Frontsheet'!G141)</f>
        <v/>
      </c>
      <c r="E129" s="93" t="str">
        <f>IF(ISBLANK('Trust - Frontsheet'!H141),"",'Trust - Frontsheet'!H141)</f>
        <v/>
      </c>
      <c r="F129" s="93">
        <f>'Trust - Frontsheet'!I141</f>
        <v>0</v>
      </c>
      <c r="G129" s="93">
        <f>'Trust - Frontsheet'!J141</f>
        <v>0</v>
      </c>
      <c r="H129" s="93">
        <f>'Trust - Frontsheet'!K141</f>
        <v>0</v>
      </c>
      <c r="I129" s="93">
        <f>'Trust - Frontsheet'!L141</f>
        <v>0</v>
      </c>
      <c r="J129" s="93">
        <f>'Trust - Frontsheet'!M141</f>
        <v>0</v>
      </c>
      <c r="K129" s="93">
        <f>'Trust - Frontsheet'!N141</f>
        <v>0</v>
      </c>
      <c r="L129" s="93">
        <f>'Trust - Frontsheet'!O141</f>
        <v>0</v>
      </c>
      <c r="M129" s="93">
        <f>'Trust - Frontsheet'!P141</f>
        <v>0</v>
      </c>
      <c r="N129" s="93">
        <f>IF(OR('Trust - Frontsheet'!Q141="",'Trust - Frontsheet'!Q141="-"),0,('Trust - Frontsheet'!Q141))</f>
        <v>0</v>
      </c>
      <c r="O129" s="93">
        <f>IF(OR('Trust - Frontsheet'!R141="",'Trust - Frontsheet'!R141="-"),0,('Trust - Frontsheet'!R141))</f>
        <v>0</v>
      </c>
      <c r="P129" s="93">
        <f>IF(OR('Trust - Frontsheet'!S141="",'Trust - Frontsheet'!S141="-"),0,('Trust - Frontsheet'!S141))</f>
        <v>0</v>
      </c>
      <c r="Q129" s="93">
        <f>IF(OR('Trust - Frontsheet'!T141="",'Trust - Frontsheet'!T141="-"),0,('Trust - Frontsheet'!T141))</f>
        <v>0</v>
      </c>
      <c r="R129" s="93">
        <f>'Trust - Frontsheet'!U141</f>
        <v>0</v>
      </c>
      <c r="S129" s="93">
        <f>IF(OR('Trust - Frontsheet'!V141="",'Trust - Frontsheet'!V141="-"),0,('Trust - Frontsheet'!V141))</f>
        <v>0</v>
      </c>
      <c r="T129" s="93">
        <f>IF(OR('Trust - Frontsheet'!W141="",'Trust - Frontsheet'!W141="-"),0,('Trust - Frontsheet'!W141))</f>
        <v>0</v>
      </c>
      <c r="U129" s="93">
        <f>IF(OR('Trust - Frontsheet'!X141="",'Trust - Frontsheet'!X141="-"),0,('Trust - Frontsheet'!X141))</f>
        <v>0</v>
      </c>
      <c r="V129" s="93" t="str">
        <f>IF(A129="","",(IF(ISBLANK('Trust - Frontsheet'!F9),"",'Trust - Frontsheet'!F9)))</f>
        <v/>
      </c>
    </row>
    <row r="130" spans="1:22" s="93" customFormat="1" x14ac:dyDescent="0.2">
      <c r="A130" s="93" t="str">
        <f>IF('Trust - Frontsheet'!D142=0,"",IF('Trust - Frontsheet'!D142="","",'Trust - Frontsheet'!D142))</f>
        <v/>
      </c>
      <c r="B130" s="93" t="str">
        <f>IF(ISBLANK('Trust - Frontsheet'!E142),"",'Trust - Frontsheet'!E142)</f>
        <v/>
      </c>
      <c r="C130" s="93" t="str">
        <f>IF(ISBLANK('Trust - Frontsheet'!F142),"","'" &amp; 'Trust - Frontsheet'!F142 &amp; "'")</f>
        <v/>
      </c>
      <c r="D130" s="93" t="str">
        <f>IF(ISBLANK('Trust - Frontsheet'!G142),"",'Trust - Frontsheet'!G142)</f>
        <v/>
      </c>
      <c r="E130" s="93" t="str">
        <f>IF(ISBLANK('Trust - Frontsheet'!H142),"",'Trust - Frontsheet'!H142)</f>
        <v/>
      </c>
      <c r="F130" s="93">
        <f>'Trust - Frontsheet'!I142</f>
        <v>0</v>
      </c>
      <c r="G130" s="93">
        <f>'Trust - Frontsheet'!J142</f>
        <v>0</v>
      </c>
      <c r="H130" s="93">
        <f>'Trust - Frontsheet'!K142</f>
        <v>0</v>
      </c>
      <c r="I130" s="93">
        <f>'Trust - Frontsheet'!L142</f>
        <v>0</v>
      </c>
      <c r="J130" s="93">
        <f>'Trust - Frontsheet'!M142</f>
        <v>0</v>
      </c>
      <c r="K130" s="93">
        <f>'Trust - Frontsheet'!N142</f>
        <v>0</v>
      </c>
      <c r="L130" s="93">
        <f>'Trust - Frontsheet'!O142</f>
        <v>0</v>
      </c>
      <c r="M130" s="93">
        <f>'Trust - Frontsheet'!P142</f>
        <v>0</v>
      </c>
      <c r="N130" s="93">
        <f>IF(OR('Trust - Frontsheet'!Q142="",'Trust - Frontsheet'!Q142="-"),0,('Trust - Frontsheet'!Q142))</f>
        <v>0</v>
      </c>
      <c r="O130" s="93">
        <f>IF(OR('Trust - Frontsheet'!R142="",'Trust - Frontsheet'!R142="-"),0,('Trust - Frontsheet'!R142))</f>
        <v>0</v>
      </c>
      <c r="P130" s="93">
        <f>IF(OR('Trust - Frontsheet'!S142="",'Trust - Frontsheet'!S142="-"),0,('Trust - Frontsheet'!S142))</f>
        <v>0</v>
      </c>
      <c r="Q130" s="93">
        <f>IF(OR('Trust - Frontsheet'!T142="",'Trust - Frontsheet'!T142="-"),0,('Trust - Frontsheet'!T142))</f>
        <v>0</v>
      </c>
      <c r="R130" s="93">
        <f>'Trust - Frontsheet'!U142</f>
        <v>0</v>
      </c>
      <c r="S130" s="93">
        <f>IF(OR('Trust - Frontsheet'!V142="",'Trust - Frontsheet'!V142="-"),0,('Trust - Frontsheet'!V142))</f>
        <v>0</v>
      </c>
      <c r="T130" s="93">
        <f>IF(OR('Trust - Frontsheet'!W142="",'Trust - Frontsheet'!W142="-"),0,('Trust - Frontsheet'!W142))</f>
        <v>0</v>
      </c>
      <c r="U130" s="93">
        <f>IF(OR('Trust - Frontsheet'!X142="",'Trust - Frontsheet'!X142="-"),0,('Trust - Frontsheet'!X142))</f>
        <v>0</v>
      </c>
      <c r="V130" s="93" t="str">
        <f>IF(A130="","",(IF(ISBLANK('Trust - Frontsheet'!F9),"",'Trust - Frontsheet'!F9)))</f>
        <v/>
      </c>
    </row>
    <row r="131" spans="1:22" s="93" customFormat="1" x14ac:dyDescent="0.2">
      <c r="A131" s="93" t="str">
        <f>IF('Trust - Frontsheet'!D143=0,"",IF('Trust - Frontsheet'!D143="","",'Trust - Frontsheet'!D143))</f>
        <v/>
      </c>
      <c r="B131" s="93" t="str">
        <f>IF(ISBLANK('Trust - Frontsheet'!E143),"",'Trust - Frontsheet'!E143)</f>
        <v/>
      </c>
      <c r="C131" s="93" t="str">
        <f>IF(ISBLANK('Trust - Frontsheet'!F143),"","'" &amp; 'Trust - Frontsheet'!F143 &amp; "'")</f>
        <v/>
      </c>
      <c r="D131" s="93" t="str">
        <f>IF(ISBLANK('Trust - Frontsheet'!G143),"",'Trust - Frontsheet'!G143)</f>
        <v/>
      </c>
      <c r="E131" s="93" t="str">
        <f>IF(ISBLANK('Trust - Frontsheet'!H143),"",'Trust - Frontsheet'!H143)</f>
        <v/>
      </c>
      <c r="F131" s="93">
        <f>'Trust - Frontsheet'!I143</f>
        <v>0</v>
      </c>
      <c r="G131" s="93">
        <f>'Trust - Frontsheet'!J143</f>
        <v>0</v>
      </c>
      <c r="H131" s="93">
        <f>'Trust - Frontsheet'!K143</f>
        <v>0</v>
      </c>
      <c r="I131" s="93">
        <f>'Trust - Frontsheet'!L143</f>
        <v>0</v>
      </c>
      <c r="J131" s="93">
        <f>'Trust - Frontsheet'!M143</f>
        <v>0</v>
      </c>
      <c r="K131" s="93">
        <f>'Trust - Frontsheet'!N143</f>
        <v>0</v>
      </c>
      <c r="L131" s="93">
        <f>'Trust - Frontsheet'!O143</f>
        <v>0</v>
      </c>
      <c r="M131" s="93">
        <f>'Trust - Frontsheet'!P143</f>
        <v>0</v>
      </c>
      <c r="N131" s="93">
        <f>IF(OR('Trust - Frontsheet'!Q143="",'Trust - Frontsheet'!Q143="-"),0,('Trust - Frontsheet'!Q143))</f>
        <v>0</v>
      </c>
      <c r="O131" s="93">
        <f>IF(OR('Trust - Frontsheet'!R143="",'Trust - Frontsheet'!R143="-"),0,('Trust - Frontsheet'!R143))</f>
        <v>0</v>
      </c>
      <c r="P131" s="93">
        <f>IF(OR('Trust - Frontsheet'!S143="",'Trust - Frontsheet'!S143="-"),0,('Trust - Frontsheet'!S143))</f>
        <v>0</v>
      </c>
      <c r="Q131" s="93">
        <f>IF(OR('Trust - Frontsheet'!T143="",'Trust - Frontsheet'!T143="-"),0,('Trust - Frontsheet'!T143))</f>
        <v>0</v>
      </c>
      <c r="R131" s="93">
        <f>'Trust - Frontsheet'!U143</f>
        <v>0</v>
      </c>
      <c r="S131" s="93">
        <f>IF(OR('Trust - Frontsheet'!V143="",'Trust - Frontsheet'!V143="-"),0,('Trust - Frontsheet'!V143))</f>
        <v>0</v>
      </c>
      <c r="T131" s="93">
        <f>IF(OR('Trust - Frontsheet'!W143="",'Trust - Frontsheet'!W143="-"),0,('Trust - Frontsheet'!W143))</f>
        <v>0</v>
      </c>
      <c r="U131" s="93">
        <f>IF(OR('Trust - Frontsheet'!X143="",'Trust - Frontsheet'!X143="-"),0,('Trust - Frontsheet'!X143))</f>
        <v>0</v>
      </c>
      <c r="V131" s="93" t="str">
        <f>IF(A131="","",(IF(ISBLANK('Trust - Frontsheet'!F9),"",'Trust - Frontsheet'!F9)))</f>
        <v/>
      </c>
    </row>
    <row r="132" spans="1:22" s="93" customFormat="1" x14ac:dyDescent="0.2">
      <c r="A132" s="93" t="str">
        <f>IF('Trust - Frontsheet'!D144=0,"",IF('Trust - Frontsheet'!D144="","",'Trust - Frontsheet'!D144))</f>
        <v/>
      </c>
      <c r="B132" s="93" t="str">
        <f>IF(ISBLANK('Trust - Frontsheet'!E144),"",'Trust - Frontsheet'!E144)</f>
        <v/>
      </c>
      <c r="C132" s="93" t="str">
        <f>IF(ISBLANK('Trust - Frontsheet'!F144),"","'" &amp; 'Trust - Frontsheet'!F144 &amp; "'")</f>
        <v/>
      </c>
      <c r="D132" s="93" t="str">
        <f>IF(ISBLANK('Trust - Frontsheet'!G144),"",'Trust - Frontsheet'!G144)</f>
        <v/>
      </c>
      <c r="E132" s="93" t="str">
        <f>IF(ISBLANK('Trust - Frontsheet'!H144),"",'Trust - Frontsheet'!H144)</f>
        <v/>
      </c>
      <c r="F132" s="93">
        <f>'Trust - Frontsheet'!I144</f>
        <v>0</v>
      </c>
      <c r="G132" s="93">
        <f>'Trust - Frontsheet'!J144</f>
        <v>0</v>
      </c>
      <c r="H132" s="93">
        <f>'Trust - Frontsheet'!K144</f>
        <v>0</v>
      </c>
      <c r="I132" s="93">
        <f>'Trust - Frontsheet'!L144</f>
        <v>0</v>
      </c>
      <c r="J132" s="93">
        <f>'Trust - Frontsheet'!M144</f>
        <v>0</v>
      </c>
      <c r="K132" s="93">
        <f>'Trust - Frontsheet'!N144</f>
        <v>0</v>
      </c>
      <c r="L132" s="93">
        <f>'Trust - Frontsheet'!O144</f>
        <v>0</v>
      </c>
      <c r="M132" s="93">
        <f>'Trust - Frontsheet'!P144</f>
        <v>0</v>
      </c>
      <c r="N132" s="93">
        <f>IF(OR('Trust - Frontsheet'!Q144="",'Trust - Frontsheet'!Q144="-"),0,('Trust - Frontsheet'!Q144))</f>
        <v>0</v>
      </c>
      <c r="O132" s="93">
        <f>IF(OR('Trust - Frontsheet'!R144="",'Trust - Frontsheet'!R144="-"),0,('Trust - Frontsheet'!R144))</f>
        <v>0</v>
      </c>
      <c r="P132" s="93">
        <f>IF(OR('Trust - Frontsheet'!S144="",'Trust - Frontsheet'!S144="-"),0,('Trust - Frontsheet'!S144))</f>
        <v>0</v>
      </c>
      <c r="Q132" s="93">
        <f>IF(OR('Trust - Frontsheet'!T144="",'Trust - Frontsheet'!T144="-"),0,('Trust - Frontsheet'!T144))</f>
        <v>0</v>
      </c>
      <c r="R132" s="93">
        <f>'Trust - Frontsheet'!U144</f>
        <v>0</v>
      </c>
      <c r="S132" s="93">
        <f>IF(OR('Trust - Frontsheet'!V144="",'Trust - Frontsheet'!V144="-"),0,('Trust - Frontsheet'!V144))</f>
        <v>0</v>
      </c>
      <c r="T132" s="93">
        <f>IF(OR('Trust - Frontsheet'!W144="",'Trust - Frontsheet'!W144="-"),0,('Trust - Frontsheet'!W144))</f>
        <v>0</v>
      </c>
      <c r="U132" s="93">
        <f>IF(OR('Trust - Frontsheet'!X144="",'Trust - Frontsheet'!X144="-"),0,('Trust - Frontsheet'!X144))</f>
        <v>0</v>
      </c>
      <c r="V132" s="93" t="str">
        <f>IF(A132="","",(IF(ISBLANK('Trust - Frontsheet'!F9),"",'Trust - Frontsheet'!F9)))</f>
        <v/>
      </c>
    </row>
    <row r="133" spans="1:22" s="93" customFormat="1" x14ac:dyDescent="0.2">
      <c r="A133" s="93" t="str">
        <f>IF('Trust - Frontsheet'!D145=0,"",IF('Trust - Frontsheet'!D145="","",'Trust - Frontsheet'!D145))</f>
        <v/>
      </c>
      <c r="B133" s="93" t="str">
        <f>IF(ISBLANK('Trust - Frontsheet'!E145),"",'Trust - Frontsheet'!E145)</f>
        <v/>
      </c>
      <c r="C133" s="93" t="str">
        <f>IF(ISBLANK('Trust - Frontsheet'!F145),"","'" &amp; 'Trust - Frontsheet'!F145 &amp; "'")</f>
        <v/>
      </c>
      <c r="D133" s="93" t="str">
        <f>IF(ISBLANK('Trust - Frontsheet'!G145),"",'Trust - Frontsheet'!G145)</f>
        <v/>
      </c>
      <c r="E133" s="93" t="str">
        <f>IF(ISBLANK('Trust - Frontsheet'!H145),"",'Trust - Frontsheet'!H145)</f>
        <v/>
      </c>
      <c r="F133" s="93">
        <f>'Trust - Frontsheet'!I145</f>
        <v>0</v>
      </c>
      <c r="G133" s="93">
        <f>'Trust - Frontsheet'!J145</f>
        <v>0</v>
      </c>
      <c r="H133" s="93">
        <f>'Trust - Frontsheet'!K145</f>
        <v>0</v>
      </c>
      <c r="I133" s="93">
        <f>'Trust - Frontsheet'!L145</f>
        <v>0</v>
      </c>
      <c r="J133" s="93">
        <f>'Trust - Frontsheet'!M145</f>
        <v>0</v>
      </c>
      <c r="K133" s="93">
        <f>'Trust - Frontsheet'!N145</f>
        <v>0</v>
      </c>
      <c r="L133" s="93">
        <f>'Trust - Frontsheet'!O145</f>
        <v>0</v>
      </c>
      <c r="M133" s="93">
        <f>'Trust - Frontsheet'!P145</f>
        <v>0</v>
      </c>
      <c r="N133" s="93">
        <f>IF(OR('Trust - Frontsheet'!Q145="",'Trust - Frontsheet'!Q145="-"),0,('Trust - Frontsheet'!Q145))</f>
        <v>0</v>
      </c>
      <c r="O133" s="93">
        <f>IF(OR('Trust - Frontsheet'!R145="",'Trust - Frontsheet'!R145="-"),0,('Trust - Frontsheet'!R145))</f>
        <v>0</v>
      </c>
      <c r="P133" s="93">
        <f>IF(OR('Trust - Frontsheet'!S145="",'Trust - Frontsheet'!S145="-"),0,('Trust - Frontsheet'!S145))</f>
        <v>0</v>
      </c>
      <c r="Q133" s="93">
        <f>IF(OR('Trust - Frontsheet'!T145="",'Trust - Frontsheet'!T145="-"),0,('Trust - Frontsheet'!T145))</f>
        <v>0</v>
      </c>
      <c r="R133" s="93">
        <f>'Trust - Frontsheet'!U145</f>
        <v>0</v>
      </c>
      <c r="S133" s="93">
        <f>IF(OR('Trust - Frontsheet'!V145="",'Trust - Frontsheet'!V145="-"),0,('Trust - Frontsheet'!V145))</f>
        <v>0</v>
      </c>
      <c r="T133" s="93">
        <f>IF(OR('Trust - Frontsheet'!W145="",'Trust - Frontsheet'!W145="-"),0,('Trust - Frontsheet'!W145))</f>
        <v>0</v>
      </c>
      <c r="U133" s="93">
        <f>IF(OR('Trust - Frontsheet'!X145="",'Trust - Frontsheet'!X145="-"),0,('Trust - Frontsheet'!X145))</f>
        <v>0</v>
      </c>
      <c r="V133" s="93" t="str">
        <f>IF(A133="","",(IF(ISBLANK('Trust - Frontsheet'!F9),"",'Trust - Frontsheet'!F9)))</f>
        <v/>
      </c>
    </row>
    <row r="134" spans="1:22" s="93" customFormat="1" x14ac:dyDescent="0.2">
      <c r="A134" s="93" t="str">
        <f>IF('Trust - Frontsheet'!D146=0,"",IF('Trust - Frontsheet'!D146="","",'Trust - Frontsheet'!D146))</f>
        <v/>
      </c>
      <c r="B134" s="93" t="str">
        <f>IF(ISBLANK('Trust - Frontsheet'!E146),"",'Trust - Frontsheet'!E146)</f>
        <v/>
      </c>
      <c r="C134" s="93" t="str">
        <f>IF(ISBLANK('Trust - Frontsheet'!F146),"","'" &amp; 'Trust - Frontsheet'!F146 &amp; "'")</f>
        <v/>
      </c>
      <c r="D134" s="93" t="str">
        <f>IF(ISBLANK('Trust - Frontsheet'!G146),"",'Trust - Frontsheet'!G146)</f>
        <v/>
      </c>
      <c r="E134" s="93" t="str">
        <f>IF(ISBLANK('Trust - Frontsheet'!H146),"",'Trust - Frontsheet'!H146)</f>
        <v/>
      </c>
      <c r="F134" s="93">
        <f>'Trust - Frontsheet'!I146</f>
        <v>0</v>
      </c>
      <c r="G134" s="93">
        <f>'Trust - Frontsheet'!J146</f>
        <v>0</v>
      </c>
      <c r="H134" s="93">
        <f>'Trust - Frontsheet'!K146</f>
        <v>0</v>
      </c>
      <c r="I134" s="93">
        <f>'Trust - Frontsheet'!L146</f>
        <v>0</v>
      </c>
      <c r="J134" s="93">
        <f>'Trust - Frontsheet'!M146</f>
        <v>0</v>
      </c>
      <c r="K134" s="93">
        <f>'Trust - Frontsheet'!N146</f>
        <v>0</v>
      </c>
      <c r="L134" s="93">
        <f>'Trust - Frontsheet'!O146</f>
        <v>0</v>
      </c>
      <c r="M134" s="93">
        <f>'Trust - Frontsheet'!P146</f>
        <v>0</v>
      </c>
      <c r="N134" s="93">
        <f>IF(OR('Trust - Frontsheet'!Q146="",'Trust - Frontsheet'!Q146="-"),0,('Trust - Frontsheet'!Q146))</f>
        <v>0</v>
      </c>
      <c r="O134" s="93">
        <f>IF(OR('Trust - Frontsheet'!R146="",'Trust - Frontsheet'!R146="-"),0,('Trust - Frontsheet'!R146))</f>
        <v>0</v>
      </c>
      <c r="P134" s="93">
        <f>IF(OR('Trust - Frontsheet'!S146="",'Trust - Frontsheet'!S146="-"),0,('Trust - Frontsheet'!S146))</f>
        <v>0</v>
      </c>
      <c r="Q134" s="93">
        <f>IF(OR('Trust - Frontsheet'!T146="",'Trust - Frontsheet'!T146="-"),0,('Trust - Frontsheet'!T146))</f>
        <v>0</v>
      </c>
      <c r="R134" s="93">
        <f>'Trust - Frontsheet'!U146</f>
        <v>0</v>
      </c>
      <c r="S134" s="93">
        <f>IF(OR('Trust - Frontsheet'!V146="",'Trust - Frontsheet'!V146="-"),0,('Trust - Frontsheet'!V146))</f>
        <v>0</v>
      </c>
      <c r="T134" s="93">
        <f>IF(OR('Trust - Frontsheet'!W146="",'Trust - Frontsheet'!W146="-"),0,('Trust - Frontsheet'!W146))</f>
        <v>0</v>
      </c>
      <c r="U134" s="93">
        <f>IF(OR('Trust - Frontsheet'!X146="",'Trust - Frontsheet'!X146="-"),0,('Trust - Frontsheet'!X146))</f>
        <v>0</v>
      </c>
      <c r="V134" s="93" t="str">
        <f>IF(A134="","",(IF(ISBLANK('Trust - Frontsheet'!F9),"",'Trust - Frontsheet'!F9)))</f>
        <v/>
      </c>
    </row>
    <row r="135" spans="1:22" s="93" customFormat="1" x14ac:dyDescent="0.2">
      <c r="A135" s="93" t="str">
        <f>IF('Trust - Frontsheet'!D147=0,"",IF('Trust - Frontsheet'!D147="","",'Trust - Frontsheet'!D147))</f>
        <v/>
      </c>
      <c r="B135" s="93" t="str">
        <f>IF(ISBLANK('Trust - Frontsheet'!E147),"",'Trust - Frontsheet'!E147)</f>
        <v/>
      </c>
      <c r="C135" s="93" t="str">
        <f>IF(ISBLANK('Trust - Frontsheet'!F147),"","'" &amp; 'Trust - Frontsheet'!F147 &amp; "'")</f>
        <v/>
      </c>
      <c r="D135" s="93" t="str">
        <f>IF(ISBLANK('Trust - Frontsheet'!G147),"",'Trust - Frontsheet'!G147)</f>
        <v/>
      </c>
      <c r="E135" s="93" t="str">
        <f>IF(ISBLANK('Trust - Frontsheet'!H147),"",'Trust - Frontsheet'!H147)</f>
        <v/>
      </c>
      <c r="F135" s="93">
        <f>'Trust - Frontsheet'!I147</f>
        <v>0</v>
      </c>
      <c r="G135" s="93">
        <f>'Trust - Frontsheet'!J147</f>
        <v>0</v>
      </c>
      <c r="H135" s="93">
        <f>'Trust - Frontsheet'!K147</f>
        <v>0</v>
      </c>
      <c r="I135" s="93">
        <f>'Trust - Frontsheet'!L147</f>
        <v>0</v>
      </c>
      <c r="J135" s="93">
        <f>'Trust - Frontsheet'!M147</f>
        <v>0</v>
      </c>
      <c r="K135" s="93">
        <f>'Trust - Frontsheet'!N147</f>
        <v>0</v>
      </c>
      <c r="L135" s="93">
        <f>'Trust - Frontsheet'!O147</f>
        <v>0</v>
      </c>
      <c r="M135" s="93">
        <f>'Trust - Frontsheet'!P147</f>
        <v>0</v>
      </c>
      <c r="N135" s="93">
        <f>IF(OR('Trust - Frontsheet'!Q147="",'Trust - Frontsheet'!Q147="-"),0,('Trust - Frontsheet'!Q147))</f>
        <v>0</v>
      </c>
      <c r="O135" s="93">
        <f>IF(OR('Trust - Frontsheet'!R147="",'Trust - Frontsheet'!R147="-"),0,('Trust - Frontsheet'!R147))</f>
        <v>0</v>
      </c>
      <c r="P135" s="93">
        <f>IF(OR('Trust - Frontsheet'!S147="",'Trust - Frontsheet'!S147="-"),0,('Trust - Frontsheet'!S147))</f>
        <v>0</v>
      </c>
      <c r="Q135" s="93">
        <f>IF(OR('Trust - Frontsheet'!T147="",'Trust - Frontsheet'!T147="-"),0,('Trust - Frontsheet'!T147))</f>
        <v>0</v>
      </c>
      <c r="R135" s="93">
        <f>'Trust - Frontsheet'!U147</f>
        <v>0</v>
      </c>
      <c r="S135" s="93">
        <f>IF(OR('Trust - Frontsheet'!V147="",'Trust - Frontsheet'!V147="-"),0,('Trust - Frontsheet'!V147))</f>
        <v>0</v>
      </c>
      <c r="T135" s="93">
        <f>IF(OR('Trust - Frontsheet'!W147="",'Trust - Frontsheet'!W147="-"),0,('Trust - Frontsheet'!W147))</f>
        <v>0</v>
      </c>
      <c r="U135" s="93">
        <f>IF(OR('Trust - Frontsheet'!X147="",'Trust - Frontsheet'!X147="-"),0,('Trust - Frontsheet'!X147))</f>
        <v>0</v>
      </c>
      <c r="V135" s="93" t="str">
        <f>IF(A135="","",(IF(ISBLANK('Trust - Frontsheet'!F9),"",'Trust - Frontsheet'!F9)))</f>
        <v/>
      </c>
    </row>
    <row r="136" spans="1:22" s="93" customFormat="1" x14ac:dyDescent="0.2">
      <c r="A136" s="93" t="str">
        <f>IF('Trust - Frontsheet'!D148=0,"",IF('Trust - Frontsheet'!D148="","",'Trust - Frontsheet'!D148))</f>
        <v/>
      </c>
      <c r="B136" s="93" t="str">
        <f>IF(ISBLANK('Trust - Frontsheet'!E148),"",'Trust - Frontsheet'!E148)</f>
        <v/>
      </c>
      <c r="C136" s="93" t="str">
        <f>IF(ISBLANK('Trust - Frontsheet'!F148),"","'" &amp; 'Trust - Frontsheet'!F148 &amp; "'")</f>
        <v/>
      </c>
      <c r="D136" s="93" t="str">
        <f>IF(ISBLANK('Trust - Frontsheet'!G148),"",'Trust - Frontsheet'!G148)</f>
        <v/>
      </c>
      <c r="E136" s="93" t="str">
        <f>IF(ISBLANK('Trust - Frontsheet'!H148),"",'Trust - Frontsheet'!H148)</f>
        <v/>
      </c>
      <c r="F136" s="93">
        <f>'Trust - Frontsheet'!I148</f>
        <v>0</v>
      </c>
      <c r="G136" s="93">
        <f>'Trust - Frontsheet'!J148</f>
        <v>0</v>
      </c>
      <c r="H136" s="93">
        <f>'Trust - Frontsheet'!K148</f>
        <v>0</v>
      </c>
      <c r="I136" s="93">
        <f>'Trust - Frontsheet'!L148</f>
        <v>0</v>
      </c>
      <c r="J136" s="93">
        <f>'Trust - Frontsheet'!M148</f>
        <v>0</v>
      </c>
      <c r="K136" s="93">
        <f>'Trust - Frontsheet'!N148</f>
        <v>0</v>
      </c>
      <c r="L136" s="93">
        <f>'Trust - Frontsheet'!O148</f>
        <v>0</v>
      </c>
      <c r="M136" s="93">
        <f>'Trust - Frontsheet'!P148</f>
        <v>0</v>
      </c>
      <c r="N136" s="93">
        <f>IF(OR('Trust - Frontsheet'!Q148="",'Trust - Frontsheet'!Q148="-"),0,('Trust - Frontsheet'!Q148))</f>
        <v>0</v>
      </c>
      <c r="O136" s="93">
        <f>IF(OR('Trust - Frontsheet'!R148="",'Trust - Frontsheet'!R148="-"),0,('Trust - Frontsheet'!R148))</f>
        <v>0</v>
      </c>
      <c r="P136" s="93">
        <f>IF(OR('Trust - Frontsheet'!S148="",'Trust - Frontsheet'!S148="-"),0,('Trust - Frontsheet'!S148))</f>
        <v>0</v>
      </c>
      <c r="Q136" s="93">
        <f>IF(OR('Trust - Frontsheet'!T148="",'Trust - Frontsheet'!T148="-"),0,('Trust - Frontsheet'!T148))</f>
        <v>0</v>
      </c>
      <c r="R136" s="93">
        <f>'Trust - Frontsheet'!U148</f>
        <v>0</v>
      </c>
      <c r="S136" s="93">
        <f>IF(OR('Trust - Frontsheet'!V148="",'Trust - Frontsheet'!V148="-"),0,('Trust - Frontsheet'!V148))</f>
        <v>0</v>
      </c>
      <c r="T136" s="93">
        <f>IF(OR('Trust - Frontsheet'!W148="",'Trust - Frontsheet'!W148="-"),0,('Trust - Frontsheet'!W148))</f>
        <v>0</v>
      </c>
      <c r="U136" s="93">
        <f>IF(OR('Trust - Frontsheet'!X148="",'Trust - Frontsheet'!X148="-"),0,('Trust - Frontsheet'!X148))</f>
        <v>0</v>
      </c>
      <c r="V136" s="93" t="str">
        <f>IF(A136="","",(IF(ISBLANK('Trust - Frontsheet'!F9),"",'Trust - Frontsheet'!F9)))</f>
        <v/>
      </c>
    </row>
    <row r="137" spans="1:22" s="93" customFormat="1" x14ac:dyDescent="0.2">
      <c r="A137" s="93" t="str">
        <f>IF('Trust - Frontsheet'!D149=0,"",IF('Trust - Frontsheet'!D149="","",'Trust - Frontsheet'!D149))</f>
        <v/>
      </c>
      <c r="B137" s="93" t="str">
        <f>IF(ISBLANK('Trust - Frontsheet'!E149),"",'Trust - Frontsheet'!E149)</f>
        <v/>
      </c>
      <c r="C137" s="93" t="str">
        <f>IF(ISBLANK('Trust - Frontsheet'!F149),"","'" &amp; 'Trust - Frontsheet'!F149 &amp; "'")</f>
        <v/>
      </c>
      <c r="D137" s="93" t="str">
        <f>IF(ISBLANK('Trust - Frontsheet'!G149),"",'Trust - Frontsheet'!G149)</f>
        <v/>
      </c>
      <c r="E137" s="93" t="str">
        <f>IF(ISBLANK('Trust - Frontsheet'!H149),"",'Trust - Frontsheet'!H149)</f>
        <v/>
      </c>
      <c r="F137" s="93">
        <f>'Trust - Frontsheet'!I149</f>
        <v>0</v>
      </c>
      <c r="G137" s="93">
        <f>'Trust - Frontsheet'!J149</f>
        <v>0</v>
      </c>
      <c r="H137" s="93">
        <f>'Trust - Frontsheet'!K149</f>
        <v>0</v>
      </c>
      <c r="I137" s="93">
        <f>'Trust - Frontsheet'!L149</f>
        <v>0</v>
      </c>
      <c r="J137" s="93">
        <f>'Trust - Frontsheet'!M149</f>
        <v>0</v>
      </c>
      <c r="K137" s="93">
        <f>'Trust - Frontsheet'!N149</f>
        <v>0</v>
      </c>
      <c r="L137" s="93">
        <f>'Trust - Frontsheet'!O149</f>
        <v>0</v>
      </c>
      <c r="M137" s="93">
        <f>'Trust - Frontsheet'!P149</f>
        <v>0</v>
      </c>
      <c r="N137" s="93">
        <f>IF(OR('Trust - Frontsheet'!Q149="",'Trust - Frontsheet'!Q149="-"),0,('Trust - Frontsheet'!Q149))</f>
        <v>0</v>
      </c>
      <c r="O137" s="93">
        <f>IF(OR('Trust - Frontsheet'!R149="",'Trust - Frontsheet'!R149="-"),0,('Trust - Frontsheet'!R149))</f>
        <v>0</v>
      </c>
      <c r="P137" s="93">
        <f>IF(OR('Trust - Frontsheet'!S149="",'Trust - Frontsheet'!S149="-"),0,('Trust - Frontsheet'!S149))</f>
        <v>0</v>
      </c>
      <c r="Q137" s="93">
        <f>IF(OR('Trust - Frontsheet'!T149="",'Trust - Frontsheet'!T149="-"),0,('Trust - Frontsheet'!T149))</f>
        <v>0</v>
      </c>
      <c r="R137" s="93">
        <f>'Trust - Frontsheet'!U149</f>
        <v>0</v>
      </c>
      <c r="S137" s="93">
        <f>IF(OR('Trust - Frontsheet'!V149="",'Trust - Frontsheet'!V149="-"),0,('Trust - Frontsheet'!V149))</f>
        <v>0</v>
      </c>
      <c r="T137" s="93">
        <f>IF(OR('Trust - Frontsheet'!W149="",'Trust - Frontsheet'!W149="-"),0,('Trust - Frontsheet'!W149))</f>
        <v>0</v>
      </c>
      <c r="U137" s="93">
        <f>IF(OR('Trust - Frontsheet'!X149="",'Trust - Frontsheet'!X149="-"),0,('Trust - Frontsheet'!X149))</f>
        <v>0</v>
      </c>
      <c r="V137" s="93" t="str">
        <f>IF(A137="","",(IF(ISBLANK('Trust - Frontsheet'!F9),"",'Trust - Frontsheet'!F9)))</f>
        <v/>
      </c>
    </row>
    <row r="138" spans="1:22" s="93" customFormat="1" x14ac:dyDescent="0.2">
      <c r="A138" s="93" t="str">
        <f>IF('Trust - Frontsheet'!D150=0,"",IF('Trust - Frontsheet'!D150="","",'Trust - Frontsheet'!D150))</f>
        <v/>
      </c>
      <c r="B138" s="93" t="str">
        <f>IF(ISBLANK('Trust - Frontsheet'!E150),"",'Trust - Frontsheet'!E150)</f>
        <v/>
      </c>
      <c r="C138" s="93" t="str">
        <f>IF(ISBLANK('Trust - Frontsheet'!F150),"","'" &amp; 'Trust - Frontsheet'!F150 &amp; "'")</f>
        <v/>
      </c>
      <c r="D138" s="93" t="str">
        <f>IF(ISBLANK('Trust - Frontsheet'!G150),"",'Trust - Frontsheet'!G150)</f>
        <v/>
      </c>
      <c r="E138" s="93" t="str">
        <f>IF(ISBLANK('Trust - Frontsheet'!H150),"",'Trust - Frontsheet'!H150)</f>
        <v/>
      </c>
      <c r="F138" s="93">
        <f>'Trust - Frontsheet'!I150</f>
        <v>0</v>
      </c>
      <c r="G138" s="93">
        <f>'Trust - Frontsheet'!J150</f>
        <v>0</v>
      </c>
      <c r="H138" s="93">
        <f>'Trust - Frontsheet'!K150</f>
        <v>0</v>
      </c>
      <c r="I138" s="93">
        <f>'Trust - Frontsheet'!L150</f>
        <v>0</v>
      </c>
      <c r="J138" s="93">
        <f>'Trust - Frontsheet'!M150</f>
        <v>0</v>
      </c>
      <c r="K138" s="93">
        <f>'Trust - Frontsheet'!N150</f>
        <v>0</v>
      </c>
      <c r="L138" s="93">
        <f>'Trust - Frontsheet'!O150</f>
        <v>0</v>
      </c>
      <c r="M138" s="93">
        <f>'Trust - Frontsheet'!P150</f>
        <v>0</v>
      </c>
      <c r="N138" s="93">
        <f>IF(OR('Trust - Frontsheet'!Q150="",'Trust - Frontsheet'!Q150="-"),0,('Trust - Frontsheet'!Q150))</f>
        <v>0</v>
      </c>
      <c r="O138" s="93">
        <f>IF(OR('Trust - Frontsheet'!R150="",'Trust - Frontsheet'!R150="-"),0,('Trust - Frontsheet'!R150))</f>
        <v>0</v>
      </c>
      <c r="P138" s="93">
        <f>IF(OR('Trust - Frontsheet'!S150="",'Trust - Frontsheet'!S150="-"),0,('Trust - Frontsheet'!S150))</f>
        <v>0</v>
      </c>
      <c r="Q138" s="93">
        <f>IF(OR('Trust - Frontsheet'!T150="",'Trust - Frontsheet'!T150="-"),0,('Trust - Frontsheet'!T150))</f>
        <v>0</v>
      </c>
      <c r="R138" s="93">
        <f>'Trust - Frontsheet'!U150</f>
        <v>0</v>
      </c>
      <c r="S138" s="93">
        <f>IF(OR('Trust - Frontsheet'!V150="",'Trust - Frontsheet'!V150="-"),0,('Trust - Frontsheet'!V150))</f>
        <v>0</v>
      </c>
      <c r="T138" s="93">
        <f>IF(OR('Trust - Frontsheet'!W150="",'Trust - Frontsheet'!W150="-"),0,('Trust - Frontsheet'!W150))</f>
        <v>0</v>
      </c>
      <c r="U138" s="93">
        <f>IF(OR('Trust - Frontsheet'!X150="",'Trust - Frontsheet'!X150="-"),0,('Trust - Frontsheet'!X150))</f>
        <v>0</v>
      </c>
      <c r="V138" s="93" t="str">
        <f>IF(A138="","",(IF(ISBLANK('Trust - Frontsheet'!F9),"",'Trust - Frontsheet'!F9)))</f>
        <v/>
      </c>
    </row>
    <row r="139" spans="1:22" s="93" customFormat="1" x14ac:dyDescent="0.2">
      <c r="A139" s="93" t="str">
        <f>IF('Trust - Frontsheet'!D151=0,"",IF('Trust - Frontsheet'!D151="","",'Trust - Frontsheet'!D151))</f>
        <v/>
      </c>
      <c r="B139" s="93" t="str">
        <f>IF(ISBLANK('Trust - Frontsheet'!E151),"",'Trust - Frontsheet'!E151)</f>
        <v/>
      </c>
      <c r="C139" s="93" t="str">
        <f>IF(ISBLANK('Trust - Frontsheet'!F151),"","'" &amp; 'Trust - Frontsheet'!F151 &amp; "'")</f>
        <v/>
      </c>
      <c r="D139" s="93" t="str">
        <f>IF(ISBLANK('Trust - Frontsheet'!G151),"",'Trust - Frontsheet'!G151)</f>
        <v/>
      </c>
      <c r="E139" s="93" t="str">
        <f>IF(ISBLANK('Trust - Frontsheet'!H151),"",'Trust - Frontsheet'!H151)</f>
        <v/>
      </c>
      <c r="F139" s="93">
        <f>'Trust - Frontsheet'!I151</f>
        <v>0</v>
      </c>
      <c r="G139" s="93">
        <f>'Trust - Frontsheet'!J151</f>
        <v>0</v>
      </c>
      <c r="H139" s="93">
        <f>'Trust - Frontsheet'!K151</f>
        <v>0</v>
      </c>
      <c r="I139" s="93">
        <f>'Trust - Frontsheet'!L151</f>
        <v>0</v>
      </c>
      <c r="J139" s="93">
        <f>'Trust - Frontsheet'!M151</f>
        <v>0</v>
      </c>
      <c r="K139" s="93">
        <f>'Trust - Frontsheet'!N151</f>
        <v>0</v>
      </c>
      <c r="L139" s="93">
        <f>'Trust - Frontsheet'!O151</f>
        <v>0</v>
      </c>
      <c r="M139" s="93">
        <f>'Trust - Frontsheet'!P151</f>
        <v>0</v>
      </c>
      <c r="N139" s="93">
        <f>IF(OR('Trust - Frontsheet'!Q151="",'Trust - Frontsheet'!Q151="-"),0,('Trust - Frontsheet'!Q151))</f>
        <v>0</v>
      </c>
      <c r="O139" s="93">
        <f>IF(OR('Trust - Frontsheet'!R151="",'Trust - Frontsheet'!R151="-"),0,('Trust - Frontsheet'!R151))</f>
        <v>0</v>
      </c>
      <c r="P139" s="93">
        <f>IF(OR('Trust - Frontsheet'!S151="",'Trust - Frontsheet'!S151="-"),0,('Trust - Frontsheet'!S151))</f>
        <v>0</v>
      </c>
      <c r="Q139" s="93">
        <f>IF(OR('Trust - Frontsheet'!T151="",'Trust - Frontsheet'!T151="-"),0,('Trust - Frontsheet'!T151))</f>
        <v>0</v>
      </c>
      <c r="R139" s="93">
        <f>'Trust - Frontsheet'!U151</f>
        <v>0</v>
      </c>
      <c r="S139" s="93">
        <f>IF(OR('Trust - Frontsheet'!V151="",'Trust - Frontsheet'!V151="-"),0,('Trust - Frontsheet'!V151))</f>
        <v>0</v>
      </c>
      <c r="T139" s="93">
        <f>IF(OR('Trust - Frontsheet'!W151="",'Trust - Frontsheet'!W151="-"),0,('Trust - Frontsheet'!W151))</f>
        <v>0</v>
      </c>
      <c r="U139" s="93">
        <f>IF(OR('Trust - Frontsheet'!X151="",'Trust - Frontsheet'!X151="-"),0,('Trust - Frontsheet'!X151))</f>
        <v>0</v>
      </c>
      <c r="V139" s="93" t="str">
        <f>IF(A139="","",(IF(ISBLANK('Trust - Frontsheet'!F9),"",'Trust - Frontsheet'!F9)))</f>
        <v/>
      </c>
    </row>
    <row r="140" spans="1:22" s="93" customFormat="1" x14ac:dyDescent="0.2">
      <c r="A140" s="93" t="str">
        <f>IF('Trust - Frontsheet'!D152=0,"",IF('Trust - Frontsheet'!D152="","",'Trust - Frontsheet'!D152))</f>
        <v/>
      </c>
      <c r="B140" s="93" t="str">
        <f>IF(ISBLANK('Trust - Frontsheet'!E152),"",'Trust - Frontsheet'!E152)</f>
        <v/>
      </c>
      <c r="C140" s="93" t="str">
        <f>IF(ISBLANK('Trust - Frontsheet'!F152),"","'" &amp; 'Trust - Frontsheet'!F152 &amp; "'")</f>
        <v/>
      </c>
      <c r="D140" s="93" t="str">
        <f>IF(ISBLANK('Trust - Frontsheet'!G152),"",'Trust - Frontsheet'!G152)</f>
        <v/>
      </c>
      <c r="E140" s="93" t="str">
        <f>IF(ISBLANK('Trust - Frontsheet'!H152),"",'Trust - Frontsheet'!H152)</f>
        <v/>
      </c>
      <c r="F140" s="93">
        <f>'Trust - Frontsheet'!I152</f>
        <v>0</v>
      </c>
      <c r="G140" s="93">
        <f>'Trust - Frontsheet'!J152</f>
        <v>0</v>
      </c>
      <c r="H140" s="93">
        <f>'Trust - Frontsheet'!K152</f>
        <v>0</v>
      </c>
      <c r="I140" s="93">
        <f>'Trust - Frontsheet'!L152</f>
        <v>0</v>
      </c>
      <c r="J140" s="93">
        <f>'Trust - Frontsheet'!M152</f>
        <v>0</v>
      </c>
      <c r="K140" s="93">
        <f>'Trust - Frontsheet'!N152</f>
        <v>0</v>
      </c>
      <c r="L140" s="93">
        <f>'Trust - Frontsheet'!O152</f>
        <v>0</v>
      </c>
      <c r="M140" s="93">
        <f>'Trust - Frontsheet'!P152</f>
        <v>0</v>
      </c>
      <c r="N140" s="93">
        <f>IF(OR('Trust - Frontsheet'!Q152="",'Trust - Frontsheet'!Q152="-"),0,('Trust - Frontsheet'!Q152))</f>
        <v>0</v>
      </c>
      <c r="O140" s="93">
        <f>IF(OR('Trust - Frontsheet'!R152="",'Trust - Frontsheet'!R152="-"),0,('Trust - Frontsheet'!R152))</f>
        <v>0</v>
      </c>
      <c r="P140" s="93">
        <f>IF(OR('Trust - Frontsheet'!S152="",'Trust - Frontsheet'!S152="-"),0,('Trust - Frontsheet'!S152))</f>
        <v>0</v>
      </c>
      <c r="Q140" s="93">
        <f>IF(OR('Trust - Frontsheet'!T152="",'Trust - Frontsheet'!T152="-"),0,('Trust - Frontsheet'!T152))</f>
        <v>0</v>
      </c>
      <c r="R140" s="93">
        <f>'Trust - Frontsheet'!U152</f>
        <v>0</v>
      </c>
      <c r="S140" s="93">
        <f>IF(OR('Trust - Frontsheet'!V152="",'Trust - Frontsheet'!V152="-"),0,('Trust - Frontsheet'!V152))</f>
        <v>0</v>
      </c>
      <c r="T140" s="93">
        <f>IF(OR('Trust - Frontsheet'!W152="",'Trust - Frontsheet'!W152="-"),0,('Trust - Frontsheet'!W152))</f>
        <v>0</v>
      </c>
      <c r="U140" s="93">
        <f>IF(OR('Trust - Frontsheet'!X152="",'Trust - Frontsheet'!X152="-"),0,('Trust - Frontsheet'!X152))</f>
        <v>0</v>
      </c>
      <c r="V140" s="93" t="str">
        <f>IF(A140="","",(IF(ISBLANK('Trust - Frontsheet'!F9),"",'Trust - Frontsheet'!F9)))</f>
        <v/>
      </c>
    </row>
    <row r="141" spans="1:22" s="93" customFormat="1" x14ac:dyDescent="0.2">
      <c r="A141" s="93" t="str">
        <f>IF('Trust - Frontsheet'!D153=0,"",IF('Trust - Frontsheet'!D153="","",'Trust - Frontsheet'!D153))</f>
        <v/>
      </c>
      <c r="B141" s="93" t="str">
        <f>IF(ISBLANK('Trust - Frontsheet'!E153),"",'Trust - Frontsheet'!E153)</f>
        <v/>
      </c>
      <c r="C141" s="93" t="str">
        <f>IF(ISBLANK('Trust - Frontsheet'!F153),"","'" &amp; 'Trust - Frontsheet'!F153 &amp; "'")</f>
        <v/>
      </c>
      <c r="D141" s="93" t="str">
        <f>IF(ISBLANK('Trust - Frontsheet'!G153),"",'Trust - Frontsheet'!G153)</f>
        <v/>
      </c>
      <c r="E141" s="93" t="str">
        <f>IF(ISBLANK('Trust - Frontsheet'!H153),"",'Trust - Frontsheet'!H153)</f>
        <v/>
      </c>
      <c r="F141" s="93">
        <f>'Trust - Frontsheet'!I153</f>
        <v>0</v>
      </c>
      <c r="G141" s="93">
        <f>'Trust - Frontsheet'!J153</f>
        <v>0</v>
      </c>
      <c r="H141" s="93">
        <f>'Trust - Frontsheet'!K153</f>
        <v>0</v>
      </c>
      <c r="I141" s="93">
        <f>'Trust - Frontsheet'!L153</f>
        <v>0</v>
      </c>
      <c r="J141" s="93">
        <f>'Trust - Frontsheet'!M153</f>
        <v>0</v>
      </c>
      <c r="K141" s="93">
        <f>'Trust - Frontsheet'!N153</f>
        <v>0</v>
      </c>
      <c r="L141" s="93">
        <f>'Trust - Frontsheet'!O153</f>
        <v>0</v>
      </c>
      <c r="M141" s="93">
        <f>'Trust - Frontsheet'!P153</f>
        <v>0</v>
      </c>
      <c r="N141" s="93">
        <f>IF(OR('Trust - Frontsheet'!Q153="",'Trust - Frontsheet'!Q153="-"),0,('Trust - Frontsheet'!Q153))</f>
        <v>0</v>
      </c>
      <c r="O141" s="93">
        <f>IF(OR('Trust - Frontsheet'!R153="",'Trust - Frontsheet'!R153="-"),0,('Trust - Frontsheet'!R153))</f>
        <v>0</v>
      </c>
      <c r="P141" s="93">
        <f>IF(OR('Trust - Frontsheet'!S153="",'Trust - Frontsheet'!S153="-"),0,('Trust - Frontsheet'!S153))</f>
        <v>0</v>
      </c>
      <c r="Q141" s="93">
        <f>IF(OR('Trust - Frontsheet'!T153="",'Trust - Frontsheet'!T153="-"),0,('Trust - Frontsheet'!T153))</f>
        <v>0</v>
      </c>
      <c r="R141" s="93">
        <f>'Trust - Frontsheet'!U153</f>
        <v>0</v>
      </c>
      <c r="S141" s="93">
        <f>IF(OR('Trust - Frontsheet'!V153="",'Trust - Frontsheet'!V153="-"),0,('Trust - Frontsheet'!V153))</f>
        <v>0</v>
      </c>
      <c r="T141" s="93">
        <f>IF(OR('Trust - Frontsheet'!W153="",'Trust - Frontsheet'!W153="-"),0,('Trust - Frontsheet'!W153))</f>
        <v>0</v>
      </c>
      <c r="U141" s="93">
        <f>IF(OR('Trust - Frontsheet'!X153="",'Trust - Frontsheet'!X153="-"),0,('Trust - Frontsheet'!X153))</f>
        <v>0</v>
      </c>
      <c r="V141" s="93" t="str">
        <f>IF(A141="","",(IF(ISBLANK('Trust - Frontsheet'!F9),"",'Trust - Frontsheet'!F9)))</f>
        <v/>
      </c>
    </row>
    <row r="142" spans="1:22" s="93" customFormat="1" x14ac:dyDescent="0.2">
      <c r="A142" s="93" t="str">
        <f>IF('Trust - Frontsheet'!D154=0,"",IF('Trust - Frontsheet'!D154="","",'Trust - Frontsheet'!D154))</f>
        <v/>
      </c>
      <c r="B142" s="93" t="str">
        <f>IF(ISBLANK('Trust - Frontsheet'!E154),"",'Trust - Frontsheet'!E154)</f>
        <v/>
      </c>
      <c r="C142" s="93" t="str">
        <f>IF(ISBLANK('Trust - Frontsheet'!F154),"","'" &amp; 'Trust - Frontsheet'!F154 &amp; "'")</f>
        <v/>
      </c>
      <c r="D142" s="93" t="str">
        <f>IF(ISBLANK('Trust - Frontsheet'!G154),"",'Trust - Frontsheet'!G154)</f>
        <v/>
      </c>
      <c r="E142" s="93" t="str">
        <f>IF(ISBLANK('Trust - Frontsheet'!H154),"",'Trust - Frontsheet'!H154)</f>
        <v/>
      </c>
      <c r="F142" s="93">
        <f>'Trust - Frontsheet'!I154</f>
        <v>0</v>
      </c>
      <c r="G142" s="93">
        <f>'Trust - Frontsheet'!J154</f>
        <v>0</v>
      </c>
      <c r="H142" s="93">
        <f>'Trust - Frontsheet'!K154</f>
        <v>0</v>
      </c>
      <c r="I142" s="93">
        <f>'Trust - Frontsheet'!L154</f>
        <v>0</v>
      </c>
      <c r="J142" s="93">
        <f>'Trust - Frontsheet'!M154</f>
        <v>0</v>
      </c>
      <c r="K142" s="93">
        <f>'Trust - Frontsheet'!N154</f>
        <v>0</v>
      </c>
      <c r="L142" s="93">
        <f>'Trust - Frontsheet'!O154</f>
        <v>0</v>
      </c>
      <c r="M142" s="93">
        <f>'Trust - Frontsheet'!P154</f>
        <v>0</v>
      </c>
      <c r="N142" s="93">
        <f>IF(OR('Trust - Frontsheet'!Q154="",'Trust - Frontsheet'!Q154="-"),0,('Trust - Frontsheet'!Q154))</f>
        <v>0</v>
      </c>
      <c r="O142" s="93">
        <f>IF(OR('Trust - Frontsheet'!R154="",'Trust - Frontsheet'!R154="-"),0,('Trust - Frontsheet'!R154))</f>
        <v>0</v>
      </c>
      <c r="P142" s="93">
        <f>IF(OR('Trust - Frontsheet'!S154="",'Trust - Frontsheet'!S154="-"),0,('Trust - Frontsheet'!S154))</f>
        <v>0</v>
      </c>
      <c r="Q142" s="93">
        <f>IF(OR('Trust - Frontsheet'!T154="",'Trust - Frontsheet'!T154="-"),0,('Trust - Frontsheet'!T154))</f>
        <v>0</v>
      </c>
      <c r="R142" s="93">
        <f>'Trust - Frontsheet'!U154</f>
        <v>0</v>
      </c>
      <c r="S142" s="93">
        <f>IF(OR('Trust - Frontsheet'!V154="",'Trust - Frontsheet'!V154="-"),0,('Trust - Frontsheet'!V154))</f>
        <v>0</v>
      </c>
      <c r="T142" s="93">
        <f>IF(OR('Trust - Frontsheet'!W154="",'Trust - Frontsheet'!W154="-"),0,('Trust - Frontsheet'!W154))</f>
        <v>0</v>
      </c>
      <c r="U142" s="93">
        <f>IF(OR('Trust - Frontsheet'!X154="",'Trust - Frontsheet'!X154="-"),0,('Trust - Frontsheet'!X154))</f>
        <v>0</v>
      </c>
      <c r="V142" s="93" t="str">
        <f>IF(A142="","",(IF(ISBLANK('Trust - Frontsheet'!F9),"",'Trust - Frontsheet'!F9)))</f>
        <v/>
      </c>
    </row>
    <row r="143" spans="1:22" s="93" customFormat="1" x14ac:dyDescent="0.2">
      <c r="A143" s="93" t="str">
        <f>IF('Trust - Frontsheet'!D155=0,"",IF('Trust - Frontsheet'!D155="","",'Trust - Frontsheet'!D155))</f>
        <v/>
      </c>
      <c r="B143" s="93" t="str">
        <f>IF(ISBLANK('Trust - Frontsheet'!E155),"",'Trust - Frontsheet'!E155)</f>
        <v/>
      </c>
      <c r="C143" s="93" t="str">
        <f>IF(ISBLANK('Trust - Frontsheet'!F155),"","'" &amp; 'Trust - Frontsheet'!F155 &amp; "'")</f>
        <v/>
      </c>
      <c r="D143" s="93" t="str">
        <f>IF(ISBLANK('Trust - Frontsheet'!G155),"",'Trust - Frontsheet'!G155)</f>
        <v/>
      </c>
      <c r="E143" s="93" t="str">
        <f>IF(ISBLANK('Trust - Frontsheet'!H155),"",'Trust - Frontsheet'!H155)</f>
        <v/>
      </c>
      <c r="F143" s="93">
        <f>'Trust - Frontsheet'!I155</f>
        <v>0</v>
      </c>
      <c r="G143" s="93">
        <f>'Trust - Frontsheet'!J155</f>
        <v>0</v>
      </c>
      <c r="H143" s="93">
        <f>'Trust - Frontsheet'!K155</f>
        <v>0</v>
      </c>
      <c r="I143" s="93">
        <f>'Trust - Frontsheet'!L155</f>
        <v>0</v>
      </c>
      <c r="J143" s="93">
        <f>'Trust - Frontsheet'!M155</f>
        <v>0</v>
      </c>
      <c r="K143" s="93">
        <f>'Trust - Frontsheet'!N155</f>
        <v>0</v>
      </c>
      <c r="L143" s="93">
        <f>'Trust - Frontsheet'!O155</f>
        <v>0</v>
      </c>
      <c r="M143" s="93">
        <f>'Trust - Frontsheet'!P155</f>
        <v>0</v>
      </c>
      <c r="N143" s="93">
        <f>IF(OR('Trust - Frontsheet'!Q155="",'Trust - Frontsheet'!Q155="-"),0,('Trust - Frontsheet'!Q155))</f>
        <v>0</v>
      </c>
      <c r="O143" s="93">
        <f>IF(OR('Trust - Frontsheet'!R155="",'Trust - Frontsheet'!R155="-"),0,('Trust - Frontsheet'!R155))</f>
        <v>0</v>
      </c>
      <c r="P143" s="93">
        <f>IF(OR('Trust - Frontsheet'!S155="",'Trust - Frontsheet'!S155="-"),0,('Trust - Frontsheet'!S155))</f>
        <v>0</v>
      </c>
      <c r="Q143" s="93">
        <f>IF(OR('Trust - Frontsheet'!T155="",'Trust - Frontsheet'!T155="-"),0,('Trust - Frontsheet'!T155))</f>
        <v>0</v>
      </c>
      <c r="R143" s="93">
        <f>'Trust - Frontsheet'!U155</f>
        <v>0</v>
      </c>
      <c r="S143" s="93">
        <f>IF(OR('Trust - Frontsheet'!V155="",'Trust - Frontsheet'!V155="-"),0,('Trust - Frontsheet'!V155))</f>
        <v>0</v>
      </c>
      <c r="T143" s="93">
        <f>IF(OR('Trust - Frontsheet'!W155="",'Trust - Frontsheet'!W155="-"),0,('Trust - Frontsheet'!W155))</f>
        <v>0</v>
      </c>
      <c r="U143" s="93">
        <f>IF(OR('Trust - Frontsheet'!X155="",'Trust - Frontsheet'!X155="-"),0,('Trust - Frontsheet'!X155))</f>
        <v>0</v>
      </c>
      <c r="V143" s="93" t="str">
        <f>IF(A143="","",(IF(ISBLANK('Trust - Frontsheet'!F9),"",'Trust - Frontsheet'!F9)))</f>
        <v/>
      </c>
    </row>
    <row r="144" spans="1:22" s="93" customFormat="1" x14ac:dyDescent="0.2">
      <c r="A144" s="93" t="str">
        <f>IF('Trust - Frontsheet'!D156=0,"",IF('Trust - Frontsheet'!D156="","",'Trust - Frontsheet'!D156))</f>
        <v/>
      </c>
      <c r="B144" s="93" t="str">
        <f>IF(ISBLANK('Trust - Frontsheet'!E156),"",'Trust - Frontsheet'!E156)</f>
        <v/>
      </c>
      <c r="C144" s="93" t="str">
        <f>IF(ISBLANK('Trust - Frontsheet'!F156),"","'" &amp; 'Trust - Frontsheet'!F156 &amp; "'")</f>
        <v/>
      </c>
      <c r="D144" s="93" t="str">
        <f>IF(ISBLANK('Trust - Frontsheet'!G156),"",'Trust - Frontsheet'!G156)</f>
        <v/>
      </c>
      <c r="E144" s="93" t="str">
        <f>IF(ISBLANK('Trust - Frontsheet'!H156),"",'Trust - Frontsheet'!H156)</f>
        <v/>
      </c>
      <c r="F144" s="93">
        <f>'Trust - Frontsheet'!I156</f>
        <v>0</v>
      </c>
      <c r="G144" s="93">
        <f>'Trust - Frontsheet'!J156</f>
        <v>0</v>
      </c>
      <c r="H144" s="93">
        <f>'Trust - Frontsheet'!K156</f>
        <v>0</v>
      </c>
      <c r="I144" s="93">
        <f>'Trust - Frontsheet'!L156</f>
        <v>0</v>
      </c>
      <c r="J144" s="93">
        <f>'Trust - Frontsheet'!M156</f>
        <v>0</v>
      </c>
      <c r="K144" s="93">
        <f>'Trust - Frontsheet'!N156</f>
        <v>0</v>
      </c>
      <c r="L144" s="93">
        <f>'Trust - Frontsheet'!O156</f>
        <v>0</v>
      </c>
      <c r="M144" s="93">
        <f>'Trust - Frontsheet'!P156</f>
        <v>0</v>
      </c>
      <c r="N144" s="93">
        <f>IF(OR('Trust - Frontsheet'!Q156="",'Trust - Frontsheet'!Q156="-"),0,('Trust - Frontsheet'!Q156))</f>
        <v>0</v>
      </c>
      <c r="O144" s="93">
        <f>IF(OR('Trust - Frontsheet'!R156="",'Trust - Frontsheet'!R156="-"),0,('Trust - Frontsheet'!R156))</f>
        <v>0</v>
      </c>
      <c r="P144" s="93">
        <f>IF(OR('Trust - Frontsheet'!S156="",'Trust - Frontsheet'!S156="-"),0,('Trust - Frontsheet'!S156))</f>
        <v>0</v>
      </c>
      <c r="Q144" s="93">
        <f>IF(OR('Trust - Frontsheet'!T156="",'Trust - Frontsheet'!T156="-"),0,('Trust - Frontsheet'!T156))</f>
        <v>0</v>
      </c>
      <c r="R144" s="93">
        <f>'Trust - Frontsheet'!U156</f>
        <v>0</v>
      </c>
      <c r="S144" s="93">
        <f>IF(OR('Trust - Frontsheet'!V156="",'Trust - Frontsheet'!V156="-"),0,('Trust - Frontsheet'!V156))</f>
        <v>0</v>
      </c>
      <c r="T144" s="93">
        <f>IF(OR('Trust - Frontsheet'!W156="",'Trust - Frontsheet'!W156="-"),0,('Trust - Frontsheet'!W156))</f>
        <v>0</v>
      </c>
      <c r="U144" s="93">
        <f>IF(OR('Trust - Frontsheet'!X156="",'Trust - Frontsheet'!X156="-"),0,('Trust - Frontsheet'!X156))</f>
        <v>0</v>
      </c>
      <c r="V144" s="93" t="str">
        <f>IF(A144="","",(IF(ISBLANK('Trust - Frontsheet'!F9),"",'Trust - Frontsheet'!F9)))</f>
        <v/>
      </c>
    </row>
    <row r="145" spans="1:22" s="93" customFormat="1" x14ac:dyDescent="0.2">
      <c r="A145" s="93" t="str">
        <f>IF('Trust - Frontsheet'!D157=0,"",IF('Trust - Frontsheet'!D157="","",'Trust - Frontsheet'!D157))</f>
        <v/>
      </c>
      <c r="B145" s="93" t="str">
        <f>IF(ISBLANK('Trust - Frontsheet'!E157),"",'Trust - Frontsheet'!E157)</f>
        <v/>
      </c>
      <c r="C145" s="93" t="str">
        <f>IF(ISBLANK('Trust - Frontsheet'!F157),"","'" &amp; 'Trust - Frontsheet'!F157 &amp; "'")</f>
        <v/>
      </c>
      <c r="D145" s="93" t="str">
        <f>IF(ISBLANK('Trust - Frontsheet'!G157),"",'Trust - Frontsheet'!G157)</f>
        <v/>
      </c>
      <c r="E145" s="93" t="str">
        <f>IF(ISBLANK('Trust - Frontsheet'!H157),"",'Trust - Frontsheet'!H157)</f>
        <v/>
      </c>
      <c r="F145" s="93">
        <f>'Trust - Frontsheet'!I157</f>
        <v>0</v>
      </c>
      <c r="G145" s="93">
        <f>'Trust - Frontsheet'!J157</f>
        <v>0</v>
      </c>
      <c r="H145" s="93">
        <f>'Trust - Frontsheet'!K157</f>
        <v>0</v>
      </c>
      <c r="I145" s="93">
        <f>'Trust - Frontsheet'!L157</f>
        <v>0</v>
      </c>
      <c r="J145" s="93">
        <f>'Trust - Frontsheet'!M157</f>
        <v>0</v>
      </c>
      <c r="K145" s="93">
        <f>'Trust - Frontsheet'!N157</f>
        <v>0</v>
      </c>
      <c r="L145" s="93">
        <f>'Trust - Frontsheet'!O157</f>
        <v>0</v>
      </c>
      <c r="M145" s="93">
        <f>'Trust - Frontsheet'!P157</f>
        <v>0</v>
      </c>
      <c r="N145" s="93">
        <f>IF(OR('Trust - Frontsheet'!Q157="",'Trust - Frontsheet'!Q157="-"),0,('Trust - Frontsheet'!Q157))</f>
        <v>0</v>
      </c>
      <c r="O145" s="93">
        <f>IF(OR('Trust - Frontsheet'!R157="",'Trust - Frontsheet'!R157="-"),0,('Trust - Frontsheet'!R157))</f>
        <v>0</v>
      </c>
      <c r="P145" s="93">
        <f>IF(OR('Trust - Frontsheet'!S157="",'Trust - Frontsheet'!S157="-"),0,('Trust - Frontsheet'!S157))</f>
        <v>0</v>
      </c>
      <c r="Q145" s="93">
        <f>IF(OR('Trust - Frontsheet'!T157="",'Trust - Frontsheet'!T157="-"),0,('Trust - Frontsheet'!T157))</f>
        <v>0</v>
      </c>
      <c r="R145" s="93">
        <f>'Trust - Frontsheet'!U157</f>
        <v>0</v>
      </c>
      <c r="S145" s="93">
        <f>IF(OR('Trust - Frontsheet'!V157="",'Trust - Frontsheet'!V157="-"),0,('Trust - Frontsheet'!V157))</f>
        <v>0</v>
      </c>
      <c r="T145" s="93">
        <f>IF(OR('Trust - Frontsheet'!W157="",'Trust - Frontsheet'!W157="-"),0,('Trust - Frontsheet'!W157))</f>
        <v>0</v>
      </c>
      <c r="U145" s="93">
        <f>IF(OR('Trust - Frontsheet'!X157="",'Trust - Frontsheet'!X157="-"),0,('Trust - Frontsheet'!X157))</f>
        <v>0</v>
      </c>
      <c r="V145" s="93" t="str">
        <f>IF(A145="","",(IF(ISBLANK('Trust - Frontsheet'!F9),"",'Trust - Frontsheet'!F9)))</f>
        <v/>
      </c>
    </row>
    <row r="146" spans="1:22" s="93" customFormat="1" x14ac:dyDescent="0.2">
      <c r="A146" s="93" t="str">
        <f>IF('Trust - Frontsheet'!D158=0,"",IF('Trust - Frontsheet'!D158="","",'Trust - Frontsheet'!D158))</f>
        <v/>
      </c>
      <c r="B146" s="93" t="str">
        <f>IF(ISBLANK('Trust - Frontsheet'!E158),"",'Trust - Frontsheet'!E158)</f>
        <v/>
      </c>
      <c r="C146" s="93" t="str">
        <f>IF(ISBLANK('Trust - Frontsheet'!F158),"","'" &amp; 'Trust - Frontsheet'!F158 &amp; "'")</f>
        <v/>
      </c>
      <c r="D146" s="93" t="str">
        <f>IF(ISBLANK('Trust - Frontsheet'!G158),"",'Trust - Frontsheet'!G158)</f>
        <v/>
      </c>
      <c r="E146" s="93" t="str">
        <f>IF(ISBLANK('Trust - Frontsheet'!H158),"",'Trust - Frontsheet'!H158)</f>
        <v/>
      </c>
      <c r="F146" s="93">
        <f>'Trust - Frontsheet'!I158</f>
        <v>0</v>
      </c>
      <c r="G146" s="93">
        <f>'Trust - Frontsheet'!J158</f>
        <v>0</v>
      </c>
      <c r="H146" s="93">
        <f>'Trust - Frontsheet'!K158</f>
        <v>0</v>
      </c>
      <c r="I146" s="93">
        <f>'Trust - Frontsheet'!L158</f>
        <v>0</v>
      </c>
      <c r="J146" s="93">
        <f>'Trust - Frontsheet'!M158</f>
        <v>0</v>
      </c>
      <c r="K146" s="93">
        <f>'Trust - Frontsheet'!N158</f>
        <v>0</v>
      </c>
      <c r="L146" s="93">
        <f>'Trust - Frontsheet'!O158</f>
        <v>0</v>
      </c>
      <c r="M146" s="93">
        <f>'Trust - Frontsheet'!P158</f>
        <v>0</v>
      </c>
      <c r="N146" s="93">
        <f>IF(OR('Trust - Frontsheet'!Q158="",'Trust - Frontsheet'!Q158="-"),0,('Trust - Frontsheet'!Q158))</f>
        <v>0</v>
      </c>
      <c r="O146" s="93">
        <f>IF(OR('Trust - Frontsheet'!R158="",'Trust - Frontsheet'!R158="-"),0,('Trust - Frontsheet'!R158))</f>
        <v>0</v>
      </c>
      <c r="P146" s="93">
        <f>IF(OR('Trust - Frontsheet'!S158="",'Trust - Frontsheet'!S158="-"),0,('Trust - Frontsheet'!S158))</f>
        <v>0</v>
      </c>
      <c r="Q146" s="93">
        <f>IF(OR('Trust - Frontsheet'!T158="",'Trust - Frontsheet'!T158="-"),0,('Trust - Frontsheet'!T158))</f>
        <v>0</v>
      </c>
      <c r="R146" s="93">
        <f>'Trust - Frontsheet'!U158</f>
        <v>0</v>
      </c>
      <c r="S146" s="93">
        <f>IF(OR('Trust - Frontsheet'!V158="",'Trust - Frontsheet'!V158="-"),0,('Trust - Frontsheet'!V158))</f>
        <v>0</v>
      </c>
      <c r="T146" s="93">
        <f>IF(OR('Trust - Frontsheet'!W158="",'Trust - Frontsheet'!W158="-"),0,('Trust - Frontsheet'!W158))</f>
        <v>0</v>
      </c>
      <c r="U146" s="93">
        <f>IF(OR('Trust - Frontsheet'!X158="",'Trust - Frontsheet'!X158="-"),0,('Trust - Frontsheet'!X158))</f>
        <v>0</v>
      </c>
      <c r="V146" s="93" t="str">
        <f>IF(A146="","",(IF(ISBLANK('Trust - Frontsheet'!F9),"",'Trust - Frontsheet'!F9)))</f>
        <v/>
      </c>
    </row>
    <row r="147" spans="1:22" s="93" customFormat="1" x14ac:dyDescent="0.2">
      <c r="A147" s="93" t="str">
        <f>IF('Trust - Frontsheet'!D159=0,"",IF('Trust - Frontsheet'!D159="","",'Trust - Frontsheet'!D159))</f>
        <v/>
      </c>
      <c r="B147" s="93" t="str">
        <f>IF(ISBLANK('Trust - Frontsheet'!E159),"",'Trust - Frontsheet'!E159)</f>
        <v/>
      </c>
      <c r="C147" s="93" t="str">
        <f>IF(ISBLANK('Trust - Frontsheet'!F159),"","'" &amp; 'Trust - Frontsheet'!F159 &amp; "'")</f>
        <v/>
      </c>
      <c r="D147" s="93" t="str">
        <f>IF(ISBLANK('Trust - Frontsheet'!G159),"",'Trust - Frontsheet'!G159)</f>
        <v/>
      </c>
      <c r="E147" s="93" t="str">
        <f>IF(ISBLANK('Trust - Frontsheet'!H159),"",'Trust - Frontsheet'!H159)</f>
        <v/>
      </c>
      <c r="F147" s="93">
        <f>'Trust - Frontsheet'!I159</f>
        <v>0</v>
      </c>
      <c r="G147" s="93">
        <f>'Trust - Frontsheet'!J159</f>
        <v>0</v>
      </c>
      <c r="H147" s="93">
        <f>'Trust - Frontsheet'!K159</f>
        <v>0</v>
      </c>
      <c r="I147" s="93">
        <f>'Trust - Frontsheet'!L159</f>
        <v>0</v>
      </c>
      <c r="J147" s="93">
        <f>'Trust - Frontsheet'!M159</f>
        <v>0</v>
      </c>
      <c r="K147" s="93">
        <f>'Trust - Frontsheet'!N159</f>
        <v>0</v>
      </c>
      <c r="L147" s="93">
        <f>'Trust - Frontsheet'!O159</f>
        <v>0</v>
      </c>
      <c r="M147" s="93">
        <f>'Trust - Frontsheet'!P159</f>
        <v>0</v>
      </c>
      <c r="N147" s="93">
        <f>IF(OR('Trust - Frontsheet'!Q159="",'Trust - Frontsheet'!Q159="-"),0,('Trust - Frontsheet'!Q159))</f>
        <v>0</v>
      </c>
      <c r="O147" s="93">
        <f>IF(OR('Trust - Frontsheet'!R159="",'Trust - Frontsheet'!R159="-"),0,('Trust - Frontsheet'!R159))</f>
        <v>0</v>
      </c>
      <c r="P147" s="93">
        <f>IF(OR('Trust - Frontsheet'!S159="",'Trust - Frontsheet'!S159="-"),0,('Trust - Frontsheet'!S159))</f>
        <v>0</v>
      </c>
      <c r="Q147" s="93">
        <f>IF(OR('Trust - Frontsheet'!T159="",'Trust - Frontsheet'!T159="-"),0,('Trust - Frontsheet'!T159))</f>
        <v>0</v>
      </c>
      <c r="R147" s="93">
        <f>'Trust - Frontsheet'!U159</f>
        <v>0</v>
      </c>
      <c r="S147" s="93">
        <f>IF(OR('Trust - Frontsheet'!V159="",'Trust - Frontsheet'!V159="-"),0,('Trust - Frontsheet'!V159))</f>
        <v>0</v>
      </c>
      <c r="T147" s="93">
        <f>IF(OR('Trust - Frontsheet'!W159="",'Trust - Frontsheet'!W159="-"),0,('Trust - Frontsheet'!W159))</f>
        <v>0</v>
      </c>
      <c r="U147" s="93">
        <f>IF(OR('Trust - Frontsheet'!X159="",'Trust - Frontsheet'!X159="-"),0,('Trust - Frontsheet'!X159))</f>
        <v>0</v>
      </c>
      <c r="V147" s="93" t="str">
        <f>IF(A147="","",(IF(ISBLANK('Trust - Frontsheet'!F9),"",'Trust - Frontsheet'!F9)))</f>
        <v/>
      </c>
    </row>
    <row r="148" spans="1:22" s="93" customFormat="1" x14ac:dyDescent="0.2">
      <c r="A148" s="93" t="str">
        <f>IF('Trust - Frontsheet'!D160=0,"",IF('Trust - Frontsheet'!D160="","",'Trust - Frontsheet'!D160))</f>
        <v/>
      </c>
      <c r="B148" s="93" t="str">
        <f>IF(ISBLANK('Trust - Frontsheet'!E160),"",'Trust - Frontsheet'!E160)</f>
        <v/>
      </c>
      <c r="C148" s="93" t="str">
        <f>IF(ISBLANK('Trust - Frontsheet'!F160),"","'" &amp; 'Trust - Frontsheet'!F160 &amp; "'")</f>
        <v/>
      </c>
      <c r="D148" s="93" t="str">
        <f>IF(ISBLANK('Trust - Frontsheet'!G160),"",'Trust - Frontsheet'!G160)</f>
        <v/>
      </c>
      <c r="E148" s="93" t="str">
        <f>IF(ISBLANK('Trust - Frontsheet'!H160),"",'Trust - Frontsheet'!H160)</f>
        <v/>
      </c>
      <c r="F148" s="93">
        <f>'Trust - Frontsheet'!I160</f>
        <v>0</v>
      </c>
      <c r="G148" s="93">
        <f>'Trust - Frontsheet'!J160</f>
        <v>0</v>
      </c>
      <c r="H148" s="93">
        <f>'Trust - Frontsheet'!K160</f>
        <v>0</v>
      </c>
      <c r="I148" s="93">
        <f>'Trust - Frontsheet'!L160</f>
        <v>0</v>
      </c>
      <c r="J148" s="93">
        <f>'Trust - Frontsheet'!M160</f>
        <v>0</v>
      </c>
      <c r="K148" s="93">
        <f>'Trust - Frontsheet'!N160</f>
        <v>0</v>
      </c>
      <c r="L148" s="93">
        <f>'Trust - Frontsheet'!O160</f>
        <v>0</v>
      </c>
      <c r="M148" s="93">
        <f>'Trust - Frontsheet'!P160</f>
        <v>0</v>
      </c>
      <c r="N148" s="93">
        <f>IF(OR('Trust - Frontsheet'!Q160="",'Trust - Frontsheet'!Q160="-"),0,('Trust - Frontsheet'!Q160))</f>
        <v>0</v>
      </c>
      <c r="O148" s="93">
        <f>IF(OR('Trust - Frontsheet'!R160="",'Trust - Frontsheet'!R160="-"),0,('Trust - Frontsheet'!R160))</f>
        <v>0</v>
      </c>
      <c r="P148" s="93">
        <f>IF(OR('Trust - Frontsheet'!S160="",'Trust - Frontsheet'!S160="-"),0,('Trust - Frontsheet'!S160))</f>
        <v>0</v>
      </c>
      <c r="Q148" s="93">
        <f>IF(OR('Trust - Frontsheet'!T160="",'Trust - Frontsheet'!T160="-"),0,('Trust - Frontsheet'!T160))</f>
        <v>0</v>
      </c>
      <c r="R148" s="93">
        <f>'Trust - Frontsheet'!U160</f>
        <v>0</v>
      </c>
      <c r="S148" s="93">
        <f>IF(OR('Trust - Frontsheet'!V160="",'Trust - Frontsheet'!V160="-"),0,('Trust - Frontsheet'!V160))</f>
        <v>0</v>
      </c>
      <c r="T148" s="93">
        <f>IF(OR('Trust - Frontsheet'!W160="",'Trust - Frontsheet'!W160="-"),0,('Trust - Frontsheet'!W160))</f>
        <v>0</v>
      </c>
      <c r="U148" s="93">
        <f>IF(OR('Trust - Frontsheet'!X160="",'Trust - Frontsheet'!X160="-"),0,('Trust - Frontsheet'!X160))</f>
        <v>0</v>
      </c>
      <c r="V148" s="93" t="str">
        <f>IF(A148="","",(IF(ISBLANK('Trust - Frontsheet'!F9),"",'Trust - Frontsheet'!F9)))</f>
        <v/>
      </c>
    </row>
    <row r="149" spans="1:22" s="93" customFormat="1" x14ac:dyDescent="0.2">
      <c r="A149" s="93" t="str">
        <f>IF('Trust - Frontsheet'!D161=0,"",IF('Trust - Frontsheet'!D161="","",'Trust - Frontsheet'!D161))</f>
        <v/>
      </c>
      <c r="B149" s="93" t="str">
        <f>IF(ISBLANK('Trust - Frontsheet'!E161),"",'Trust - Frontsheet'!E161)</f>
        <v/>
      </c>
      <c r="C149" s="93" t="str">
        <f>IF(ISBLANK('Trust - Frontsheet'!F161),"","'" &amp; 'Trust - Frontsheet'!F161 &amp; "'")</f>
        <v/>
      </c>
      <c r="D149" s="93" t="str">
        <f>IF(ISBLANK('Trust - Frontsheet'!G161),"",'Trust - Frontsheet'!G161)</f>
        <v/>
      </c>
      <c r="E149" s="93" t="str">
        <f>IF(ISBLANK('Trust - Frontsheet'!H161),"",'Trust - Frontsheet'!H161)</f>
        <v/>
      </c>
      <c r="F149" s="93">
        <f>'Trust - Frontsheet'!I161</f>
        <v>0</v>
      </c>
      <c r="G149" s="93">
        <f>'Trust - Frontsheet'!J161</f>
        <v>0</v>
      </c>
      <c r="H149" s="93">
        <f>'Trust - Frontsheet'!K161</f>
        <v>0</v>
      </c>
      <c r="I149" s="93">
        <f>'Trust - Frontsheet'!L161</f>
        <v>0</v>
      </c>
      <c r="J149" s="93">
        <f>'Trust - Frontsheet'!M161</f>
        <v>0</v>
      </c>
      <c r="K149" s="93">
        <f>'Trust - Frontsheet'!N161</f>
        <v>0</v>
      </c>
      <c r="L149" s="93">
        <f>'Trust - Frontsheet'!O161</f>
        <v>0</v>
      </c>
      <c r="M149" s="93">
        <f>'Trust - Frontsheet'!P161</f>
        <v>0</v>
      </c>
      <c r="N149" s="93">
        <f>IF(OR('Trust - Frontsheet'!Q161="",'Trust - Frontsheet'!Q161="-"),0,('Trust - Frontsheet'!Q161))</f>
        <v>0</v>
      </c>
      <c r="O149" s="93">
        <f>IF(OR('Trust - Frontsheet'!R161="",'Trust - Frontsheet'!R161="-"),0,('Trust - Frontsheet'!R161))</f>
        <v>0</v>
      </c>
      <c r="P149" s="93">
        <f>IF(OR('Trust - Frontsheet'!S161="",'Trust - Frontsheet'!S161="-"),0,('Trust - Frontsheet'!S161))</f>
        <v>0</v>
      </c>
      <c r="Q149" s="93">
        <f>IF(OR('Trust - Frontsheet'!T161="",'Trust - Frontsheet'!T161="-"),0,('Trust - Frontsheet'!T161))</f>
        <v>0</v>
      </c>
      <c r="R149" s="93">
        <f>'Trust - Frontsheet'!U161</f>
        <v>0</v>
      </c>
      <c r="S149" s="93">
        <f>IF(OR('Trust - Frontsheet'!V161="",'Trust - Frontsheet'!V161="-"),0,('Trust - Frontsheet'!V161))</f>
        <v>0</v>
      </c>
      <c r="T149" s="93">
        <f>IF(OR('Trust - Frontsheet'!W161="",'Trust - Frontsheet'!W161="-"),0,('Trust - Frontsheet'!W161))</f>
        <v>0</v>
      </c>
      <c r="U149" s="93">
        <f>IF(OR('Trust - Frontsheet'!X161="",'Trust - Frontsheet'!X161="-"),0,('Trust - Frontsheet'!X161))</f>
        <v>0</v>
      </c>
      <c r="V149" s="93" t="str">
        <f>IF(A149="","",(IF(ISBLANK('Trust - Frontsheet'!F9),"",'Trust - Frontsheet'!F9)))</f>
        <v/>
      </c>
    </row>
    <row r="150" spans="1:22" s="93" customFormat="1" x14ac:dyDescent="0.2">
      <c r="A150" s="93" t="str">
        <f>IF('Trust - Frontsheet'!D162=0,"",IF('Trust - Frontsheet'!D162="","",'Trust - Frontsheet'!D162))</f>
        <v/>
      </c>
      <c r="B150" s="93" t="str">
        <f>IF(ISBLANK('Trust - Frontsheet'!E162),"",'Trust - Frontsheet'!E162)</f>
        <v/>
      </c>
      <c r="C150" s="93" t="str">
        <f>IF(ISBLANK('Trust - Frontsheet'!F162),"","'" &amp; 'Trust - Frontsheet'!F162 &amp; "'")</f>
        <v/>
      </c>
      <c r="D150" s="93" t="str">
        <f>IF(ISBLANK('Trust - Frontsheet'!G162),"",'Trust - Frontsheet'!G162)</f>
        <v/>
      </c>
      <c r="E150" s="93" t="str">
        <f>IF(ISBLANK('Trust - Frontsheet'!H162),"",'Trust - Frontsheet'!H162)</f>
        <v/>
      </c>
      <c r="F150" s="93">
        <f>'Trust - Frontsheet'!I162</f>
        <v>0</v>
      </c>
      <c r="G150" s="93">
        <f>'Trust - Frontsheet'!J162</f>
        <v>0</v>
      </c>
      <c r="H150" s="93">
        <f>'Trust - Frontsheet'!K162</f>
        <v>0</v>
      </c>
      <c r="I150" s="93">
        <f>'Trust - Frontsheet'!L162</f>
        <v>0</v>
      </c>
      <c r="J150" s="93">
        <f>'Trust - Frontsheet'!M162</f>
        <v>0</v>
      </c>
      <c r="K150" s="93">
        <f>'Trust - Frontsheet'!N162</f>
        <v>0</v>
      </c>
      <c r="L150" s="93">
        <f>'Trust - Frontsheet'!O162</f>
        <v>0</v>
      </c>
      <c r="M150" s="93">
        <f>'Trust - Frontsheet'!P162</f>
        <v>0</v>
      </c>
      <c r="N150" s="93">
        <f>IF(OR('Trust - Frontsheet'!Q162="",'Trust - Frontsheet'!Q162="-"),0,('Trust - Frontsheet'!Q162))</f>
        <v>0</v>
      </c>
      <c r="O150" s="93">
        <f>IF(OR('Trust - Frontsheet'!R162="",'Trust - Frontsheet'!R162="-"),0,('Trust - Frontsheet'!R162))</f>
        <v>0</v>
      </c>
      <c r="P150" s="93">
        <f>IF(OR('Trust - Frontsheet'!S162="",'Trust - Frontsheet'!S162="-"),0,('Trust - Frontsheet'!S162))</f>
        <v>0</v>
      </c>
      <c r="Q150" s="93">
        <f>IF(OR('Trust - Frontsheet'!T162="",'Trust - Frontsheet'!T162="-"),0,('Trust - Frontsheet'!T162))</f>
        <v>0</v>
      </c>
      <c r="R150" s="93">
        <f>'Trust - Frontsheet'!U162</f>
        <v>0</v>
      </c>
      <c r="S150" s="93">
        <f>IF(OR('Trust - Frontsheet'!V162="",'Trust - Frontsheet'!V162="-"),0,('Trust - Frontsheet'!V162))</f>
        <v>0</v>
      </c>
      <c r="T150" s="93">
        <f>IF(OR('Trust - Frontsheet'!W162="",'Trust - Frontsheet'!W162="-"),0,('Trust - Frontsheet'!W162))</f>
        <v>0</v>
      </c>
      <c r="U150" s="93">
        <f>IF(OR('Trust - Frontsheet'!X162="",'Trust - Frontsheet'!X162="-"),0,('Trust - Frontsheet'!X162))</f>
        <v>0</v>
      </c>
      <c r="V150" s="93" t="str">
        <f>IF(A150="","",(IF(ISBLANK('Trust - Frontsheet'!F9),"",'Trust - Frontsheet'!F9)))</f>
        <v/>
      </c>
    </row>
    <row r="151" spans="1:22" s="93" customFormat="1" x14ac:dyDescent="0.2">
      <c r="A151" s="93" t="str">
        <f>IF('Trust - Frontsheet'!D163=0,"",IF('Trust - Frontsheet'!D163="","",'Trust - Frontsheet'!D163))</f>
        <v/>
      </c>
      <c r="B151" s="93" t="str">
        <f>IF(ISBLANK('Trust - Frontsheet'!E163),"",'Trust - Frontsheet'!E163)</f>
        <v/>
      </c>
      <c r="C151" s="93" t="str">
        <f>IF(ISBLANK('Trust - Frontsheet'!F163),"","'" &amp; 'Trust - Frontsheet'!F163 &amp; "'")</f>
        <v/>
      </c>
      <c r="D151" s="93" t="str">
        <f>IF(ISBLANK('Trust - Frontsheet'!G163),"",'Trust - Frontsheet'!G163)</f>
        <v/>
      </c>
      <c r="E151" s="93" t="str">
        <f>IF(ISBLANK('Trust - Frontsheet'!H163),"",'Trust - Frontsheet'!H163)</f>
        <v/>
      </c>
      <c r="F151" s="93">
        <f>'Trust - Frontsheet'!I163</f>
        <v>0</v>
      </c>
      <c r="G151" s="93">
        <f>'Trust - Frontsheet'!J163</f>
        <v>0</v>
      </c>
      <c r="H151" s="93">
        <f>'Trust - Frontsheet'!K163</f>
        <v>0</v>
      </c>
      <c r="I151" s="93">
        <f>'Trust - Frontsheet'!L163</f>
        <v>0</v>
      </c>
      <c r="J151" s="93">
        <f>'Trust - Frontsheet'!M163</f>
        <v>0</v>
      </c>
      <c r="K151" s="93">
        <f>'Trust - Frontsheet'!N163</f>
        <v>0</v>
      </c>
      <c r="L151" s="93">
        <f>'Trust - Frontsheet'!O163</f>
        <v>0</v>
      </c>
      <c r="M151" s="93">
        <f>'Trust - Frontsheet'!P163</f>
        <v>0</v>
      </c>
      <c r="N151" s="93">
        <f>IF(OR('Trust - Frontsheet'!Q163="",'Trust - Frontsheet'!Q163="-"),0,('Trust - Frontsheet'!Q163))</f>
        <v>0</v>
      </c>
      <c r="O151" s="93">
        <f>IF(OR('Trust - Frontsheet'!R163="",'Trust - Frontsheet'!R163="-"),0,('Trust - Frontsheet'!R163))</f>
        <v>0</v>
      </c>
      <c r="P151" s="93">
        <f>IF(OR('Trust - Frontsheet'!S163="",'Trust - Frontsheet'!S163="-"),0,('Trust - Frontsheet'!S163))</f>
        <v>0</v>
      </c>
      <c r="Q151" s="93">
        <f>IF(OR('Trust - Frontsheet'!T163="",'Trust - Frontsheet'!T163="-"),0,('Trust - Frontsheet'!T163))</f>
        <v>0</v>
      </c>
      <c r="R151" s="93">
        <f>'Trust - Frontsheet'!U163</f>
        <v>0</v>
      </c>
      <c r="S151" s="93">
        <f>IF(OR('Trust - Frontsheet'!V163="",'Trust - Frontsheet'!V163="-"),0,('Trust - Frontsheet'!V163))</f>
        <v>0</v>
      </c>
      <c r="T151" s="93">
        <f>IF(OR('Trust - Frontsheet'!W163="",'Trust - Frontsheet'!W163="-"),0,('Trust - Frontsheet'!W163))</f>
        <v>0</v>
      </c>
      <c r="U151" s="93">
        <f>IF(OR('Trust - Frontsheet'!X163="",'Trust - Frontsheet'!X163="-"),0,('Trust - Frontsheet'!X163))</f>
        <v>0</v>
      </c>
      <c r="V151" s="93" t="str">
        <f>IF(A151="","",(IF(ISBLANK('Trust - Frontsheet'!F9),"",'Trust - Frontsheet'!F9)))</f>
        <v/>
      </c>
    </row>
    <row r="152" spans="1:22" s="93" customFormat="1" x14ac:dyDescent="0.2">
      <c r="A152" s="93" t="str">
        <f>IF('Trust - Frontsheet'!D164=0,"",IF('Trust - Frontsheet'!D164="","",'Trust - Frontsheet'!D164))</f>
        <v/>
      </c>
      <c r="B152" s="93" t="str">
        <f>IF(ISBLANK('Trust - Frontsheet'!E164),"",'Trust - Frontsheet'!E164)</f>
        <v/>
      </c>
      <c r="C152" s="93" t="str">
        <f>IF(ISBLANK('Trust - Frontsheet'!F164),"","'" &amp; 'Trust - Frontsheet'!F164 &amp; "'")</f>
        <v/>
      </c>
      <c r="D152" s="93" t="str">
        <f>IF(ISBLANK('Trust - Frontsheet'!G164),"",'Trust - Frontsheet'!G164)</f>
        <v/>
      </c>
      <c r="E152" s="93" t="str">
        <f>IF(ISBLANK('Trust - Frontsheet'!H164),"",'Trust - Frontsheet'!H164)</f>
        <v/>
      </c>
      <c r="F152" s="93">
        <f>'Trust - Frontsheet'!I164</f>
        <v>0</v>
      </c>
      <c r="G152" s="93">
        <f>'Trust - Frontsheet'!J164</f>
        <v>0</v>
      </c>
      <c r="H152" s="93">
        <f>'Trust - Frontsheet'!K164</f>
        <v>0</v>
      </c>
      <c r="I152" s="93">
        <f>'Trust - Frontsheet'!L164</f>
        <v>0</v>
      </c>
      <c r="J152" s="93">
        <f>'Trust - Frontsheet'!M164</f>
        <v>0</v>
      </c>
      <c r="K152" s="93">
        <f>'Trust - Frontsheet'!N164</f>
        <v>0</v>
      </c>
      <c r="L152" s="93">
        <f>'Trust - Frontsheet'!O164</f>
        <v>0</v>
      </c>
      <c r="M152" s="93">
        <f>'Trust - Frontsheet'!P164</f>
        <v>0</v>
      </c>
      <c r="N152" s="93">
        <f>IF(OR('Trust - Frontsheet'!Q164="",'Trust - Frontsheet'!Q164="-"),0,('Trust - Frontsheet'!Q164))</f>
        <v>0</v>
      </c>
      <c r="O152" s="93">
        <f>IF(OR('Trust - Frontsheet'!R164="",'Trust - Frontsheet'!R164="-"),0,('Trust - Frontsheet'!R164))</f>
        <v>0</v>
      </c>
      <c r="P152" s="93">
        <f>IF(OR('Trust - Frontsheet'!S164="",'Trust - Frontsheet'!S164="-"),0,('Trust - Frontsheet'!S164))</f>
        <v>0</v>
      </c>
      <c r="Q152" s="93">
        <f>IF(OR('Trust - Frontsheet'!T164="",'Trust - Frontsheet'!T164="-"),0,('Trust - Frontsheet'!T164))</f>
        <v>0</v>
      </c>
      <c r="R152" s="93">
        <f>'Trust - Frontsheet'!U164</f>
        <v>0</v>
      </c>
      <c r="S152" s="93">
        <f>IF(OR('Trust - Frontsheet'!V164="",'Trust - Frontsheet'!V164="-"),0,('Trust - Frontsheet'!V164))</f>
        <v>0</v>
      </c>
      <c r="T152" s="93">
        <f>IF(OR('Trust - Frontsheet'!W164="",'Trust - Frontsheet'!W164="-"),0,('Trust - Frontsheet'!W164))</f>
        <v>0</v>
      </c>
      <c r="U152" s="93">
        <f>IF(OR('Trust - Frontsheet'!X164="",'Trust - Frontsheet'!X164="-"),0,('Trust - Frontsheet'!X164))</f>
        <v>0</v>
      </c>
      <c r="V152" s="93" t="str">
        <f>IF(A152="","",(IF(ISBLANK('Trust - Frontsheet'!F9),"",'Trust - Frontsheet'!F9)))</f>
        <v/>
      </c>
    </row>
    <row r="153" spans="1:22" s="93" customFormat="1" x14ac:dyDescent="0.2">
      <c r="A153" s="93" t="str">
        <f>IF('Trust - Frontsheet'!D165=0,"",IF('Trust - Frontsheet'!D165="","",'Trust - Frontsheet'!D165))</f>
        <v/>
      </c>
      <c r="B153" s="93" t="str">
        <f>IF(ISBLANK('Trust - Frontsheet'!E165),"",'Trust - Frontsheet'!E165)</f>
        <v/>
      </c>
      <c r="C153" s="93" t="str">
        <f>IF(ISBLANK('Trust - Frontsheet'!F165),"","'" &amp; 'Trust - Frontsheet'!F165 &amp; "'")</f>
        <v/>
      </c>
      <c r="D153" s="93" t="str">
        <f>IF(ISBLANK('Trust - Frontsheet'!G165),"",'Trust - Frontsheet'!G165)</f>
        <v/>
      </c>
      <c r="E153" s="93" t="str">
        <f>IF(ISBLANK('Trust - Frontsheet'!H165),"",'Trust - Frontsheet'!H165)</f>
        <v/>
      </c>
      <c r="F153" s="93">
        <f>'Trust - Frontsheet'!I165</f>
        <v>0</v>
      </c>
      <c r="G153" s="93">
        <f>'Trust - Frontsheet'!J165</f>
        <v>0</v>
      </c>
      <c r="H153" s="93">
        <f>'Trust - Frontsheet'!K165</f>
        <v>0</v>
      </c>
      <c r="I153" s="93">
        <f>'Trust - Frontsheet'!L165</f>
        <v>0</v>
      </c>
      <c r="J153" s="93">
        <f>'Trust - Frontsheet'!M165</f>
        <v>0</v>
      </c>
      <c r="K153" s="93">
        <f>'Trust - Frontsheet'!N165</f>
        <v>0</v>
      </c>
      <c r="L153" s="93">
        <f>'Trust - Frontsheet'!O165</f>
        <v>0</v>
      </c>
      <c r="M153" s="93">
        <f>'Trust - Frontsheet'!P165</f>
        <v>0</v>
      </c>
      <c r="N153" s="93">
        <f>IF(OR('Trust - Frontsheet'!Q165="",'Trust - Frontsheet'!Q165="-"),0,('Trust - Frontsheet'!Q165))</f>
        <v>0</v>
      </c>
      <c r="O153" s="93">
        <f>IF(OR('Trust - Frontsheet'!R165="",'Trust - Frontsheet'!R165="-"),0,('Trust - Frontsheet'!R165))</f>
        <v>0</v>
      </c>
      <c r="P153" s="93">
        <f>IF(OR('Trust - Frontsheet'!S165="",'Trust - Frontsheet'!S165="-"),0,('Trust - Frontsheet'!S165))</f>
        <v>0</v>
      </c>
      <c r="Q153" s="93">
        <f>IF(OR('Trust - Frontsheet'!T165="",'Trust - Frontsheet'!T165="-"),0,('Trust - Frontsheet'!T165))</f>
        <v>0</v>
      </c>
      <c r="R153" s="93">
        <f>'Trust - Frontsheet'!U165</f>
        <v>0</v>
      </c>
      <c r="S153" s="93">
        <f>IF(OR('Trust - Frontsheet'!V165="",'Trust - Frontsheet'!V165="-"),0,('Trust - Frontsheet'!V165))</f>
        <v>0</v>
      </c>
      <c r="T153" s="93">
        <f>IF(OR('Trust - Frontsheet'!W165="",'Trust - Frontsheet'!W165="-"),0,('Trust - Frontsheet'!W165))</f>
        <v>0</v>
      </c>
      <c r="U153" s="93">
        <f>IF(OR('Trust - Frontsheet'!X165="",'Trust - Frontsheet'!X165="-"),0,('Trust - Frontsheet'!X165))</f>
        <v>0</v>
      </c>
      <c r="V153" s="93" t="str">
        <f>IF(A153="","",(IF(ISBLANK('Trust - Frontsheet'!F9),"",'Trust - Frontsheet'!F9)))</f>
        <v/>
      </c>
    </row>
    <row r="154" spans="1:22" s="93" customFormat="1" x14ac:dyDescent="0.2">
      <c r="A154" s="93" t="str">
        <f>IF('Trust - Frontsheet'!D166=0,"",IF('Trust - Frontsheet'!D166="","",'Trust - Frontsheet'!D166))</f>
        <v/>
      </c>
      <c r="B154" s="93" t="str">
        <f>IF(ISBLANK('Trust - Frontsheet'!E166),"",'Trust - Frontsheet'!E166)</f>
        <v/>
      </c>
      <c r="C154" s="93" t="str">
        <f>IF(ISBLANK('Trust - Frontsheet'!F166),"","'" &amp; 'Trust - Frontsheet'!F166 &amp; "'")</f>
        <v/>
      </c>
      <c r="D154" s="93" t="str">
        <f>IF(ISBLANK('Trust - Frontsheet'!G166),"",'Trust - Frontsheet'!G166)</f>
        <v/>
      </c>
      <c r="E154" s="93" t="str">
        <f>IF(ISBLANK('Trust - Frontsheet'!H166),"",'Trust - Frontsheet'!H166)</f>
        <v/>
      </c>
      <c r="F154" s="93">
        <f>'Trust - Frontsheet'!I166</f>
        <v>0</v>
      </c>
      <c r="G154" s="93">
        <f>'Trust - Frontsheet'!J166</f>
        <v>0</v>
      </c>
      <c r="H154" s="93">
        <f>'Trust - Frontsheet'!K166</f>
        <v>0</v>
      </c>
      <c r="I154" s="93">
        <f>'Trust - Frontsheet'!L166</f>
        <v>0</v>
      </c>
      <c r="J154" s="93">
        <f>'Trust - Frontsheet'!M166</f>
        <v>0</v>
      </c>
      <c r="K154" s="93">
        <f>'Trust - Frontsheet'!N166</f>
        <v>0</v>
      </c>
      <c r="L154" s="93">
        <f>'Trust - Frontsheet'!O166</f>
        <v>0</v>
      </c>
      <c r="M154" s="93">
        <f>'Trust - Frontsheet'!P166</f>
        <v>0</v>
      </c>
      <c r="N154" s="93">
        <f>IF(OR('Trust - Frontsheet'!Q166="",'Trust - Frontsheet'!Q166="-"),0,('Trust - Frontsheet'!Q166))</f>
        <v>0</v>
      </c>
      <c r="O154" s="93">
        <f>IF(OR('Trust - Frontsheet'!R166="",'Trust - Frontsheet'!R166="-"),0,('Trust - Frontsheet'!R166))</f>
        <v>0</v>
      </c>
      <c r="P154" s="93">
        <f>IF(OR('Trust - Frontsheet'!S166="",'Trust - Frontsheet'!S166="-"),0,('Trust - Frontsheet'!S166))</f>
        <v>0</v>
      </c>
      <c r="Q154" s="93">
        <f>IF(OR('Trust - Frontsheet'!T166="",'Trust - Frontsheet'!T166="-"),0,('Trust - Frontsheet'!T166))</f>
        <v>0</v>
      </c>
      <c r="R154" s="93">
        <f>'Trust - Frontsheet'!U166</f>
        <v>0</v>
      </c>
      <c r="S154" s="93">
        <f>IF(OR('Trust - Frontsheet'!V166="",'Trust - Frontsheet'!V166="-"),0,('Trust - Frontsheet'!V166))</f>
        <v>0</v>
      </c>
      <c r="T154" s="93">
        <f>IF(OR('Trust - Frontsheet'!W166="",'Trust - Frontsheet'!W166="-"),0,('Trust - Frontsheet'!W166))</f>
        <v>0</v>
      </c>
      <c r="U154" s="93">
        <f>IF(OR('Trust - Frontsheet'!X166="",'Trust - Frontsheet'!X166="-"),0,('Trust - Frontsheet'!X166))</f>
        <v>0</v>
      </c>
      <c r="V154" s="93" t="str">
        <f>IF(A154="","",(IF(ISBLANK('Trust - Frontsheet'!F9),"",'Trust - Frontsheet'!F9)))</f>
        <v/>
      </c>
    </row>
    <row r="155" spans="1:22" s="93" customFormat="1" x14ac:dyDescent="0.2">
      <c r="A155" s="93" t="str">
        <f>IF('Trust - Frontsheet'!D167=0,"",IF('Trust - Frontsheet'!D167="","",'Trust - Frontsheet'!D167))</f>
        <v/>
      </c>
      <c r="B155" s="93" t="str">
        <f>IF(ISBLANK('Trust - Frontsheet'!E167),"",'Trust - Frontsheet'!E167)</f>
        <v/>
      </c>
      <c r="C155" s="93" t="str">
        <f>IF(ISBLANK('Trust - Frontsheet'!F167),"","'" &amp; 'Trust - Frontsheet'!F167 &amp; "'")</f>
        <v/>
      </c>
      <c r="D155" s="93" t="str">
        <f>IF(ISBLANK('Trust - Frontsheet'!G167),"",'Trust - Frontsheet'!G167)</f>
        <v/>
      </c>
      <c r="E155" s="93" t="str">
        <f>IF(ISBLANK('Trust - Frontsheet'!H167),"",'Trust - Frontsheet'!H167)</f>
        <v/>
      </c>
      <c r="F155" s="93">
        <f>'Trust - Frontsheet'!I167</f>
        <v>0</v>
      </c>
      <c r="G155" s="93">
        <f>'Trust - Frontsheet'!J167</f>
        <v>0</v>
      </c>
      <c r="H155" s="93">
        <f>'Trust - Frontsheet'!K167</f>
        <v>0</v>
      </c>
      <c r="I155" s="93">
        <f>'Trust - Frontsheet'!L167</f>
        <v>0</v>
      </c>
      <c r="J155" s="93">
        <f>'Trust - Frontsheet'!M167</f>
        <v>0</v>
      </c>
      <c r="K155" s="93">
        <f>'Trust - Frontsheet'!N167</f>
        <v>0</v>
      </c>
      <c r="L155" s="93">
        <f>'Trust - Frontsheet'!O167</f>
        <v>0</v>
      </c>
      <c r="M155" s="93">
        <f>'Trust - Frontsheet'!P167</f>
        <v>0</v>
      </c>
      <c r="N155" s="93">
        <f>IF(OR('Trust - Frontsheet'!Q167="",'Trust - Frontsheet'!Q167="-"),0,('Trust - Frontsheet'!Q167))</f>
        <v>0</v>
      </c>
      <c r="O155" s="93">
        <f>IF(OR('Trust - Frontsheet'!R167="",'Trust - Frontsheet'!R167="-"),0,('Trust - Frontsheet'!R167))</f>
        <v>0</v>
      </c>
      <c r="P155" s="93">
        <f>IF(OR('Trust - Frontsheet'!S167="",'Trust - Frontsheet'!S167="-"),0,('Trust - Frontsheet'!S167))</f>
        <v>0</v>
      </c>
      <c r="Q155" s="93">
        <f>IF(OR('Trust - Frontsheet'!T167="",'Trust - Frontsheet'!T167="-"),0,('Trust - Frontsheet'!T167))</f>
        <v>0</v>
      </c>
      <c r="R155" s="93">
        <f>'Trust - Frontsheet'!U167</f>
        <v>0</v>
      </c>
      <c r="S155" s="93">
        <f>IF(OR('Trust - Frontsheet'!V167="",'Trust - Frontsheet'!V167="-"),0,('Trust - Frontsheet'!V167))</f>
        <v>0</v>
      </c>
      <c r="T155" s="93">
        <f>IF(OR('Trust - Frontsheet'!W167="",'Trust - Frontsheet'!W167="-"),0,('Trust - Frontsheet'!W167))</f>
        <v>0</v>
      </c>
      <c r="U155" s="93">
        <f>IF(OR('Trust - Frontsheet'!X167="",'Trust - Frontsheet'!X167="-"),0,('Trust - Frontsheet'!X167))</f>
        <v>0</v>
      </c>
      <c r="V155" s="93" t="str">
        <f>IF(A155="","",(IF(ISBLANK('Trust - Frontsheet'!F9),"",'Trust - Frontsheet'!F9)))</f>
        <v/>
      </c>
    </row>
    <row r="156" spans="1:22" s="93" customFormat="1" x14ac:dyDescent="0.2">
      <c r="A156" s="93" t="str">
        <f>IF('Trust - Frontsheet'!D168=0,"",IF('Trust - Frontsheet'!D168="","",'Trust - Frontsheet'!D168))</f>
        <v/>
      </c>
      <c r="B156" s="93" t="str">
        <f>IF(ISBLANK('Trust - Frontsheet'!E168),"",'Trust - Frontsheet'!E168)</f>
        <v/>
      </c>
      <c r="C156" s="93" t="str">
        <f>IF(ISBLANK('Trust - Frontsheet'!F168),"","'" &amp; 'Trust - Frontsheet'!F168 &amp; "'")</f>
        <v/>
      </c>
      <c r="D156" s="93" t="str">
        <f>IF(ISBLANK('Trust - Frontsheet'!G168),"",'Trust - Frontsheet'!G168)</f>
        <v/>
      </c>
      <c r="E156" s="93" t="str">
        <f>IF(ISBLANK('Trust - Frontsheet'!H168),"",'Trust - Frontsheet'!H168)</f>
        <v/>
      </c>
      <c r="F156" s="93">
        <f>'Trust - Frontsheet'!I168</f>
        <v>0</v>
      </c>
      <c r="G156" s="93">
        <f>'Trust - Frontsheet'!J168</f>
        <v>0</v>
      </c>
      <c r="H156" s="93">
        <f>'Trust - Frontsheet'!K168</f>
        <v>0</v>
      </c>
      <c r="I156" s="93">
        <f>'Trust - Frontsheet'!L168</f>
        <v>0</v>
      </c>
      <c r="J156" s="93">
        <f>'Trust - Frontsheet'!M168</f>
        <v>0</v>
      </c>
      <c r="K156" s="93">
        <f>'Trust - Frontsheet'!N168</f>
        <v>0</v>
      </c>
      <c r="L156" s="93">
        <f>'Trust - Frontsheet'!O168</f>
        <v>0</v>
      </c>
      <c r="M156" s="93">
        <f>'Trust - Frontsheet'!P168</f>
        <v>0</v>
      </c>
      <c r="N156" s="93">
        <f>IF(OR('Trust - Frontsheet'!Q168="",'Trust - Frontsheet'!Q168="-"),0,('Trust - Frontsheet'!Q168))</f>
        <v>0</v>
      </c>
      <c r="O156" s="93">
        <f>IF(OR('Trust - Frontsheet'!R168="",'Trust - Frontsheet'!R168="-"),0,('Trust - Frontsheet'!R168))</f>
        <v>0</v>
      </c>
      <c r="P156" s="93">
        <f>IF(OR('Trust - Frontsheet'!S168="",'Trust - Frontsheet'!S168="-"),0,('Trust - Frontsheet'!S168))</f>
        <v>0</v>
      </c>
      <c r="Q156" s="93">
        <f>IF(OR('Trust - Frontsheet'!T168="",'Trust - Frontsheet'!T168="-"),0,('Trust - Frontsheet'!T168))</f>
        <v>0</v>
      </c>
      <c r="R156" s="93">
        <f>'Trust - Frontsheet'!U168</f>
        <v>0</v>
      </c>
      <c r="S156" s="93">
        <f>IF(OR('Trust - Frontsheet'!V168="",'Trust - Frontsheet'!V168="-"),0,('Trust - Frontsheet'!V168))</f>
        <v>0</v>
      </c>
      <c r="T156" s="93">
        <f>IF(OR('Trust - Frontsheet'!W168="",'Trust - Frontsheet'!W168="-"),0,('Trust - Frontsheet'!W168))</f>
        <v>0</v>
      </c>
      <c r="U156" s="93">
        <f>IF(OR('Trust - Frontsheet'!X168="",'Trust - Frontsheet'!X168="-"),0,('Trust - Frontsheet'!X168))</f>
        <v>0</v>
      </c>
      <c r="V156" s="93" t="str">
        <f>IF(A156="","",(IF(ISBLANK('Trust - Frontsheet'!F9),"",'Trust - Frontsheet'!F9)))</f>
        <v/>
      </c>
    </row>
    <row r="157" spans="1:22" s="93" customFormat="1" x14ac:dyDescent="0.2">
      <c r="A157" s="93" t="str">
        <f>IF('Trust - Frontsheet'!D169=0,"",IF('Trust - Frontsheet'!D169="","",'Trust - Frontsheet'!D169))</f>
        <v/>
      </c>
      <c r="B157" s="93" t="str">
        <f>IF(ISBLANK('Trust - Frontsheet'!E169),"",'Trust - Frontsheet'!E169)</f>
        <v/>
      </c>
      <c r="C157" s="93" t="str">
        <f>IF(ISBLANK('Trust - Frontsheet'!F169),"","'" &amp; 'Trust - Frontsheet'!F169 &amp; "'")</f>
        <v/>
      </c>
      <c r="D157" s="93" t="str">
        <f>IF(ISBLANK('Trust - Frontsheet'!G169),"",'Trust - Frontsheet'!G169)</f>
        <v/>
      </c>
      <c r="E157" s="93" t="str">
        <f>IF(ISBLANK('Trust - Frontsheet'!H169),"",'Trust - Frontsheet'!H169)</f>
        <v/>
      </c>
      <c r="F157" s="93">
        <f>'Trust - Frontsheet'!I169</f>
        <v>0</v>
      </c>
      <c r="G157" s="93">
        <f>'Trust - Frontsheet'!J169</f>
        <v>0</v>
      </c>
      <c r="H157" s="93">
        <f>'Trust - Frontsheet'!K169</f>
        <v>0</v>
      </c>
      <c r="I157" s="93">
        <f>'Trust - Frontsheet'!L169</f>
        <v>0</v>
      </c>
      <c r="J157" s="93">
        <f>'Trust - Frontsheet'!M169</f>
        <v>0</v>
      </c>
      <c r="K157" s="93">
        <f>'Trust - Frontsheet'!N169</f>
        <v>0</v>
      </c>
      <c r="L157" s="93">
        <f>'Trust - Frontsheet'!O169</f>
        <v>0</v>
      </c>
      <c r="M157" s="93">
        <f>'Trust - Frontsheet'!P169</f>
        <v>0</v>
      </c>
      <c r="N157" s="93">
        <f>IF(OR('Trust - Frontsheet'!Q169="",'Trust - Frontsheet'!Q169="-"),0,('Trust - Frontsheet'!Q169))</f>
        <v>0</v>
      </c>
      <c r="O157" s="93">
        <f>IF(OR('Trust - Frontsheet'!R169="",'Trust - Frontsheet'!R169="-"),0,('Trust - Frontsheet'!R169))</f>
        <v>0</v>
      </c>
      <c r="P157" s="93">
        <f>IF(OR('Trust - Frontsheet'!S169="",'Trust - Frontsheet'!S169="-"),0,('Trust - Frontsheet'!S169))</f>
        <v>0</v>
      </c>
      <c r="Q157" s="93">
        <f>IF(OR('Trust - Frontsheet'!T169="",'Trust - Frontsheet'!T169="-"),0,('Trust - Frontsheet'!T169))</f>
        <v>0</v>
      </c>
      <c r="R157" s="93">
        <f>'Trust - Frontsheet'!U169</f>
        <v>0</v>
      </c>
      <c r="S157" s="93">
        <f>IF(OR('Trust - Frontsheet'!V169="",'Trust - Frontsheet'!V169="-"),0,('Trust - Frontsheet'!V169))</f>
        <v>0</v>
      </c>
      <c r="T157" s="93">
        <f>IF(OR('Trust - Frontsheet'!W169="",'Trust - Frontsheet'!W169="-"),0,('Trust - Frontsheet'!W169))</f>
        <v>0</v>
      </c>
      <c r="U157" s="93">
        <f>IF(OR('Trust - Frontsheet'!X169="",'Trust - Frontsheet'!X169="-"),0,('Trust - Frontsheet'!X169))</f>
        <v>0</v>
      </c>
      <c r="V157" s="93" t="str">
        <f>IF(A157="","",(IF(ISBLANK('Trust - Frontsheet'!F9),"",'Trust - Frontsheet'!F9)))</f>
        <v/>
      </c>
    </row>
    <row r="158" spans="1:22" s="93" customFormat="1" x14ac:dyDescent="0.2">
      <c r="A158" s="93" t="str">
        <f>IF('Trust - Frontsheet'!D170=0,"",IF('Trust - Frontsheet'!D170="","",'Trust - Frontsheet'!D170))</f>
        <v/>
      </c>
      <c r="B158" s="93" t="str">
        <f>IF(ISBLANK('Trust - Frontsheet'!E170),"",'Trust - Frontsheet'!E170)</f>
        <v/>
      </c>
      <c r="C158" s="93" t="str">
        <f>IF(ISBLANK('Trust - Frontsheet'!F170),"","'" &amp; 'Trust - Frontsheet'!F170 &amp; "'")</f>
        <v/>
      </c>
      <c r="D158" s="93" t="str">
        <f>IF(ISBLANK('Trust - Frontsheet'!G170),"",'Trust - Frontsheet'!G170)</f>
        <v/>
      </c>
      <c r="E158" s="93" t="str">
        <f>IF(ISBLANK('Trust - Frontsheet'!H170),"",'Trust - Frontsheet'!H170)</f>
        <v/>
      </c>
      <c r="F158" s="93">
        <f>'Trust - Frontsheet'!I170</f>
        <v>0</v>
      </c>
      <c r="G158" s="93">
        <f>'Trust - Frontsheet'!J170</f>
        <v>0</v>
      </c>
      <c r="H158" s="93">
        <f>'Trust - Frontsheet'!K170</f>
        <v>0</v>
      </c>
      <c r="I158" s="93">
        <f>'Trust - Frontsheet'!L170</f>
        <v>0</v>
      </c>
      <c r="J158" s="93">
        <f>'Trust - Frontsheet'!M170</f>
        <v>0</v>
      </c>
      <c r="K158" s="93">
        <f>'Trust - Frontsheet'!N170</f>
        <v>0</v>
      </c>
      <c r="L158" s="93">
        <f>'Trust - Frontsheet'!O170</f>
        <v>0</v>
      </c>
      <c r="M158" s="93">
        <f>'Trust - Frontsheet'!P170</f>
        <v>0</v>
      </c>
      <c r="N158" s="93">
        <f>IF(OR('Trust - Frontsheet'!Q170="",'Trust - Frontsheet'!Q170="-"),0,('Trust - Frontsheet'!Q170))</f>
        <v>0</v>
      </c>
      <c r="O158" s="93">
        <f>IF(OR('Trust - Frontsheet'!R170="",'Trust - Frontsheet'!R170="-"),0,('Trust - Frontsheet'!R170))</f>
        <v>0</v>
      </c>
      <c r="P158" s="93">
        <f>IF(OR('Trust - Frontsheet'!S170="",'Trust - Frontsheet'!S170="-"),0,('Trust - Frontsheet'!S170))</f>
        <v>0</v>
      </c>
      <c r="Q158" s="93">
        <f>IF(OR('Trust - Frontsheet'!T170="",'Trust - Frontsheet'!T170="-"),0,('Trust - Frontsheet'!T170))</f>
        <v>0</v>
      </c>
      <c r="R158" s="93">
        <f>'Trust - Frontsheet'!U170</f>
        <v>0</v>
      </c>
      <c r="S158" s="93">
        <f>IF(OR('Trust - Frontsheet'!V170="",'Trust - Frontsheet'!V170="-"),0,('Trust - Frontsheet'!V170))</f>
        <v>0</v>
      </c>
      <c r="T158" s="93">
        <f>IF(OR('Trust - Frontsheet'!W170="",'Trust - Frontsheet'!W170="-"),0,('Trust - Frontsheet'!W170))</f>
        <v>0</v>
      </c>
      <c r="U158" s="93">
        <f>IF(OR('Trust - Frontsheet'!X170="",'Trust - Frontsheet'!X170="-"),0,('Trust - Frontsheet'!X170))</f>
        <v>0</v>
      </c>
      <c r="V158" s="93" t="str">
        <f>IF(A158="","",(IF(ISBLANK('Trust - Frontsheet'!F9),"",'Trust - Frontsheet'!F9)))</f>
        <v/>
      </c>
    </row>
    <row r="159" spans="1:22" s="93" customFormat="1" x14ac:dyDescent="0.2">
      <c r="A159" s="93" t="str">
        <f>IF('Trust - Frontsheet'!D171=0,"",IF('Trust - Frontsheet'!D171="","",'Trust - Frontsheet'!D171))</f>
        <v/>
      </c>
      <c r="B159" s="93" t="str">
        <f>IF(ISBLANK('Trust - Frontsheet'!E171),"",'Trust - Frontsheet'!E171)</f>
        <v/>
      </c>
      <c r="C159" s="93" t="str">
        <f>IF(ISBLANK('Trust - Frontsheet'!F171),"","'" &amp; 'Trust - Frontsheet'!F171 &amp; "'")</f>
        <v/>
      </c>
      <c r="D159" s="93" t="str">
        <f>IF(ISBLANK('Trust - Frontsheet'!G171),"",'Trust - Frontsheet'!G171)</f>
        <v/>
      </c>
      <c r="E159" s="93" t="str">
        <f>IF(ISBLANK('Trust - Frontsheet'!H171),"",'Trust - Frontsheet'!H171)</f>
        <v/>
      </c>
      <c r="F159" s="93">
        <f>'Trust - Frontsheet'!I171</f>
        <v>0</v>
      </c>
      <c r="G159" s="93">
        <f>'Trust - Frontsheet'!J171</f>
        <v>0</v>
      </c>
      <c r="H159" s="93">
        <f>'Trust - Frontsheet'!K171</f>
        <v>0</v>
      </c>
      <c r="I159" s="93">
        <f>'Trust - Frontsheet'!L171</f>
        <v>0</v>
      </c>
      <c r="J159" s="93">
        <f>'Trust - Frontsheet'!M171</f>
        <v>0</v>
      </c>
      <c r="K159" s="93">
        <f>'Trust - Frontsheet'!N171</f>
        <v>0</v>
      </c>
      <c r="L159" s="93">
        <f>'Trust - Frontsheet'!O171</f>
        <v>0</v>
      </c>
      <c r="M159" s="93">
        <f>'Trust - Frontsheet'!P171</f>
        <v>0</v>
      </c>
      <c r="N159" s="93">
        <f>IF(OR('Trust - Frontsheet'!Q171="",'Trust - Frontsheet'!Q171="-"),0,('Trust - Frontsheet'!Q171))</f>
        <v>0</v>
      </c>
      <c r="O159" s="93">
        <f>IF(OR('Trust - Frontsheet'!R171="",'Trust - Frontsheet'!R171="-"),0,('Trust - Frontsheet'!R171))</f>
        <v>0</v>
      </c>
      <c r="P159" s="93">
        <f>IF(OR('Trust - Frontsheet'!S171="",'Trust - Frontsheet'!S171="-"),0,('Trust - Frontsheet'!S171))</f>
        <v>0</v>
      </c>
      <c r="Q159" s="93">
        <f>IF(OR('Trust - Frontsheet'!T171="",'Trust - Frontsheet'!T171="-"),0,('Trust - Frontsheet'!T171))</f>
        <v>0</v>
      </c>
      <c r="R159" s="93">
        <f>'Trust - Frontsheet'!U171</f>
        <v>0</v>
      </c>
      <c r="S159" s="93">
        <f>IF(OR('Trust - Frontsheet'!V171="",'Trust - Frontsheet'!V171="-"),0,('Trust - Frontsheet'!V171))</f>
        <v>0</v>
      </c>
      <c r="T159" s="93">
        <f>IF(OR('Trust - Frontsheet'!W171="",'Trust - Frontsheet'!W171="-"),0,('Trust - Frontsheet'!W171))</f>
        <v>0</v>
      </c>
      <c r="U159" s="93">
        <f>IF(OR('Trust - Frontsheet'!X171="",'Trust - Frontsheet'!X171="-"),0,('Trust - Frontsheet'!X171))</f>
        <v>0</v>
      </c>
      <c r="V159" s="93" t="str">
        <f>IF(A159="","",(IF(ISBLANK('Trust - Frontsheet'!F9),"",'Trust - Frontsheet'!F9)))</f>
        <v/>
      </c>
    </row>
    <row r="160" spans="1:22" s="93" customFormat="1" x14ac:dyDescent="0.2">
      <c r="A160" s="93" t="str">
        <f>IF('Trust - Frontsheet'!D172=0,"",IF('Trust - Frontsheet'!D172="","",'Trust - Frontsheet'!D172))</f>
        <v/>
      </c>
      <c r="B160" s="93" t="str">
        <f>IF(ISBLANK('Trust - Frontsheet'!E172),"",'Trust - Frontsheet'!E172)</f>
        <v/>
      </c>
      <c r="C160" s="93" t="str">
        <f>IF(ISBLANK('Trust - Frontsheet'!F172),"","'" &amp; 'Trust - Frontsheet'!F172 &amp; "'")</f>
        <v/>
      </c>
      <c r="D160" s="93" t="str">
        <f>IF(ISBLANK('Trust - Frontsheet'!G172),"",'Trust - Frontsheet'!G172)</f>
        <v/>
      </c>
      <c r="E160" s="93" t="str">
        <f>IF(ISBLANK('Trust - Frontsheet'!H172),"",'Trust - Frontsheet'!H172)</f>
        <v/>
      </c>
      <c r="F160" s="93">
        <f>'Trust - Frontsheet'!I172</f>
        <v>0</v>
      </c>
      <c r="G160" s="93">
        <f>'Trust - Frontsheet'!J172</f>
        <v>0</v>
      </c>
      <c r="H160" s="93">
        <f>'Trust - Frontsheet'!K172</f>
        <v>0</v>
      </c>
      <c r="I160" s="93">
        <f>'Trust - Frontsheet'!L172</f>
        <v>0</v>
      </c>
      <c r="J160" s="93">
        <f>'Trust - Frontsheet'!M172</f>
        <v>0</v>
      </c>
      <c r="K160" s="93">
        <f>'Trust - Frontsheet'!N172</f>
        <v>0</v>
      </c>
      <c r="L160" s="93">
        <f>'Trust - Frontsheet'!O172</f>
        <v>0</v>
      </c>
      <c r="M160" s="93">
        <f>'Trust - Frontsheet'!P172</f>
        <v>0</v>
      </c>
      <c r="N160" s="93">
        <f>IF(OR('Trust - Frontsheet'!Q172="",'Trust - Frontsheet'!Q172="-"),0,('Trust - Frontsheet'!Q172))</f>
        <v>0</v>
      </c>
      <c r="O160" s="93">
        <f>IF(OR('Trust - Frontsheet'!R172="",'Trust - Frontsheet'!R172="-"),0,('Trust - Frontsheet'!R172))</f>
        <v>0</v>
      </c>
      <c r="P160" s="93">
        <f>IF(OR('Trust - Frontsheet'!S172="",'Trust - Frontsheet'!S172="-"),0,('Trust - Frontsheet'!S172))</f>
        <v>0</v>
      </c>
      <c r="Q160" s="93">
        <f>IF(OR('Trust - Frontsheet'!T172="",'Trust - Frontsheet'!T172="-"),0,('Trust - Frontsheet'!T172))</f>
        <v>0</v>
      </c>
      <c r="R160" s="93">
        <f>'Trust - Frontsheet'!U172</f>
        <v>0</v>
      </c>
      <c r="S160" s="93">
        <f>IF(OR('Trust - Frontsheet'!V172="",'Trust - Frontsheet'!V172="-"),0,('Trust - Frontsheet'!V172))</f>
        <v>0</v>
      </c>
      <c r="T160" s="93">
        <f>IF(OR('Trust - Frontsheet'!W172="",'Trust - Frontsheet'!W172="-"),0,('Trust - Frontsheet'!W172))</f>
        <v>0</v>
      </c>
      <c r="U160" s="93">
        <f>IF(OR('Trust - Frontsheet'!X172="",'Trust - Frontsheet'!X172="-"),0,('Trust - Frontsheet'!X172))</f>
        <v>0</v>
      </c>
      <c r="V160" s="93" t="str">
        <f>IF(A160="","",(IF(ISBLANK('Trust - Frontsheet'!F9),"",'Trust - Frontsheet'!F9)))</f>
        <v/>
      </c>
    </row>
    <row r="161" spans="1:22" s="93" customFormat="1" x14ac:dyDescent="0.2">
      <c r="A161" s="93" t="str">
        <f>IF('Trust - Frontsheet'!D173=0,"",IF('Trust - Frontsheet'!D173="","",'Trust - Frontsheet'!D173))</f>
        <v/>
      </c>
      <c r="B161" s="93" t="str">
        <f>IF(ISBLANK('Trust - Frontsheet'!E173),"",'Trust - Frontsheet'!E173)</f>
        <v/>
      </c>
      <c r="C161" s="93" t="str">
        <f>IF(ISBLANK('Trust - Frontsheet'!F173),"","'" &amp; 'Trust - Frontsheet'!F173 &amp; "'")</f>
        <v/>
      </c>
      <c r="D161" s="93" t="str">
        <f>IF(ISBLANK('Trust - Frontsheet'!G173),"",'Trust - Frontsheet'!G173)</f>
        <v/>
      </c>
      <c r="E161" s="93" t="str">
        <f>IF(ISBLANK('Trust - Frontsheet'!H173),"",'Trust - Frontsheet'!H173)</f>
        <v/>
      </c>
      <c r="F161" s="93">
        <f>'Trust - Frontsheet'!I173</f>
        <v>0</v>
      </c>
      <c r="G161" s="93">
        <f>'Trust - Frontsheet'!J173</f>
        <v>0</v>
      </c>
      <c r="H161" s="93">
        <f>'Trust - Frontsheet'!K173</f>
        <v>0</v>
      </c>
      <c r="I161" s="93">
        <f>'Trust - Frontsheet'!L173</f>
        <v>0</v>
      </c>
      <c r="J161" s="93">
        <f>'Trust - Frontsheet'!M173</f>
        <v>0</v>
      </c>
      <c r="K161" s="93">
        <f>'Trust - Frontsheet'!N173</f>
        <v>0</v>
      </c>
      <c r="L161" s="93">
        <f>'Trust - Frontsheet'!O173</f>
        <v>0</v>
      </c>
      <c r="M161" s="93">
        <f>'Trust - Frontsheet'!P173</f>
        <v>0</v>
      </c>
      <c r="N161" s="93">
        <f>IF(OR('Trust - Frontsheet'!Q173="",'Trust - Frontsheet'!Q173="-"),0,('Trust - Frontsheet'!Q173))</f>
        <v>0</v>
      </c>
      <c r="O161" s="93">
        <f>IF(OR('Trust - Frontsheet'!R173="",'Trust - Frontsheet'!R173="-"),0,('Trust - Frontsheet'!R173))</f>
        <v>0</v>
      </c>
      <c r="P161" s="93">
        <f>IF(OR('Trust - Frontsheet'!S173="",'Trust - Frontsheet'!S173="-"),0,('Trust - Frontsheet'!S173))</f>
        <v>0</v>
      </c>
      <c r="Q161" s="93">
        <f>IF(OR('Trust - Frontsheet'!T173="",'Trust - Frontsheet'!T173="-"),0,('Trust - Frontsheet'!T173))</f>
        <v>0</v>
      </c>
      <c r="R161" s="93">
        <f>'Trust - Frontsheet'!U173</f>
        <v>0</v>
      </c>
      <c r="S161" s="93">
        <f>IF(OR('Trust - Frontsheet'!V173="",'Trust - Frontsheet'!V173="-"),0,('Trust - Frontsheet'!V173))</f>
        <v>0</v>
      </c>
      <c r="T161" s="93">
        <f>IF(OR('Trust - Frontsheet'!W173="",'Trust - Frontsheet'!W173="-"),0,('Trust - Frontsheet'!W173))</f>
        <v>0</v>
      </c>
      <c r="U161" s="93">
        <f>IF(OR('Trust - Frontsheet'!X173="",'Trust - Frontsheet'!X173="-"),0,('Trust - Frontsheet'!X173))</f>
        <v>0</v>
      </c>
      <c r="V161" s="93" t="str">
        <f>IF(A161="","",(IF(ISBLANK('Trust - Frontsheet'!F9),"",'Trust - Frontsheet'!F9)))</f>
        <v/>
      </c>
    </row>
    <row r="162" spans="1:22" s="93" customFormat="1" x14ac:dyDescent="0.2">
      <c r="A162" s="93" t="str">
        <f>IF('Trust - Frontsheet'!D174=0,"",IF('Trust - Frontsheet'!D174="","",'Trust - Frontsheet'!D174))</f>
        <v/>
      </c>
      <c r="B162" s="93" t="str">
        <f>IF(ISBLANK('Trust - Frontsheet'!E174),"",'Trust - Frontsheet'!E174)</f>
        <v/>
      </c>
      <c r="C162" s="93" t="str">
        <f>IF(ISBLANK('Trust - Frontsheet'!F174),"","'" &amp; 'Trust - Frontsheet'!F174 &amp; "'")</f>
        <v/>
      </c>
      <c r="D162" s="93" t="str">
        <f>IF(ISBLANK('Trust - Frontsheet'!G174),"",'Trust - Frontsheet'!G174)</f>
        <v/>
      </c>
      <c r="E162" s="93" t="str">
        <f>IF(ISBLANK('Trust - Frontsheet'!H174),"",'Trust - Frontsheet'!H174)</f>
        <v/>
      </c>
      <c r="F162" s="93">
        <f>'Trust - Frontsheet'!I174</f>
        <v>0</v>
      </c>
      <c r="G162" s="93">
        <f>'Trust - Frontsheet'!J174</f>
        <v>0</v>
      </c>
      <c r="H162" s="93">
        <f>'Trust - Frontsheet'!K174</f>
        <v>0</v>
      </c>
      <c r="I162" s="93">
        <f>'Trust - Frontsheet'!L174</f>
        <v>0</v>
      </c>
      <c r="J162" s="93">
        <f>'Trust - Frontsheet'!M174</f>
        <v>0</v>
      </c>
      <c r="K162" s="93">
        <f>'Trust - Frontsheet'!N174</f>
        <v>0</v>
      </c>
      <c r="L162" s="93">
        <f>'Trust - Frontsheet'!O174</f>
        <v>0</v>
      </c>
      <c r="M162" s="93">
        <f>'Trust - Frontsheet'!P174</f>
        <v>0</v>
      </c>
      <c r="N162" s="93">
        <f>IF(OR('Trust - Frontsheet'!Q174="",'Trust - Frontsheet'!Q174="-"),0,('Trust - Frontsheet'!Q174))</f>
        <v>0</v>
      </c>
      <c r="O162" s="93">
        <f>IF(OR('Trust - Frontsheet'!R174="",'Trust - Frontsheet'!R174="-"),0,('Trust - Frontsheet'!R174))</f>
        <v>0</v>
      </c>
      <c r="P162" s="93">
        <f>IF(OR('Trust - Frontsheet'!S174="",'Trust - Frontsheet'!S174="-"),0,('Trust - Frontsheet'!S174))</f>
        <v>0</v>
      </c>
      <c r="Q162" s="93">
        <f>IF(OR('Trust - Frontsheet'!T174="",'Trust - Frontsheet'!T174="-"),0,('Trust - Frontsheet'!T174))</f>
        <v>0</v>
      </c>
      <c r="R162" s="93">
        <f>'Trust - Frontsheet'!U174</f>
        <v>0</v>
      </c>
      <c r="S162" s="93">
        <f>IF(OR('Trust - Frontsheet'!V174="",'Trust - Frontsheet'!V174="-"),0,('Trust - Frontsheet'!V174))</f>
        <v>0</v>
      </c>
      <c r="T162" s="93">
        <f>IF(OR('Trust - Frontsheet'!W174="",'Trust - Frontsheet'!W174="-"),0,('Trust - Frontsheet'!W174))</f>
        <v>0</v>
      </c>
      <c r="U162" s="93">
        <f>IF(OR('Trust - Frontsheet'!X174="",'Trust - Frontsheet'!X174="-"),0,('Trust - Frontsheet'!X174))</f>
        <v>0</v>
      </c>
      <c r="V162" s="93" t="str">
        <f>IF(A162="","",(IF(ISBLANK('Trust - Frontsheet'!F9),"",'Trust - Frontsheet'!F9)))</f>
        <v/>
      </c>
    </row>
    <row r="163" spans="1:22" s="93" customFormat="1" x14ac:dyDescent="0.2">
      <c r="A163" s="93" t="str">
        <f>IF('Trust - Frontsheet'!D175=0,"",IF('Trust - Frontsheet'!D175="","",'Trust - Frontsheet'!D175))</f>
        <v/>
      </c>
      <c r="B163" s="93" t="str">
        <f>IF(ISBLANK('Trust - Frontsheet'!E175),"",'Trust - Frontsheet'!E175)</f>
        <v/>
      </c>
      <c r="C163" s="93" t="str">
        <f>IF(ISBLANK('Trust - Frontsheet'!F175),"","'" &amp; 'Trust - Frontsheet'!F175 &amp; "'")</f>
        <v/>
      </c>
      <c r="D163" s="93" t="str">
        <f>IF(ISBLANK('Trust - Frontsheet'!G175),"",'Trust - Frontsheet'!G175)</f>
        <v/>
      </c>
      <c r="E163" s="93" t="str">
        <f>IF(ISBLANK('Trust - Frontsheet'!H175),"",'Trust - Frontsheet'!H175)</f>
        <v/>
      </c>
      <c r="F163" s="93">
        <f>'Trust - Frontsheet'!I175</f>
        <v>0</v>
      </c>
      <c r="G163" s="93">
        <f>'Trust - Frontsheet'!J175</f>
        <v>0</v>
      </c>
      <c r="H163" s="93">
        <f>'Trust - Frontsheet'!K175</f>
        <v>0</v>
      </c>
      <c r="I163" s="93">
        <f>'Trust - Frontsheet'!L175</f>
        <v>0</v>
      </c>
      <c r="J163" s="93">
        <f>'Trust - Frontsheet'!M175</f>
        <v>0</v>
      </c>
      <c r="K163" s="93">
        <f>'Trust - Frontsheet'!N175</f>
        <v>0</v>
      </c>
      <c r="L163" s="93">
        <f>'Trust - Frontsheet'!O175</f>
        <v>0</v>
      </c>
      <c r="M163" s="93">
        <f>'Trust - Frontsheet'!P175</f>
        <v>0</v>
      </c>
      <c r="N163" s="93">
        <f>IF(OR('Trust - Frontsheet'!Q175="",'Trust - Frontsheet'!Q175="-"),0,('Trust - Frontsheet'!Q175))</f>
        <v>0</v>
      </c>
      <c r="O163" s="93">
        <f>IF(OR('Trust - Frontsheet'!R175="",'Trust - Frontsheet'!R175="-"),0,('Trust - Frontsheet'!R175))</f>
        <v>0</v>
      </c>
      <c r="P163" s="93">
        <f>IF(OR('Trust - Frontsheet'!S175="",'Trust - Frontsheet'!S175="-"),0,('Trust - Frontsheet'!S175))</f>
        <v>0</v>
      </c>
      <c r="Q163" s="93">
        <f>IF(OR('Trust - Frontsheet'!T175="",'Trust - Frontsheet'!T175="-"),0,('Trust - Frontsheet'!T175))</f>
        <v>0</v>
      </c>
      <c r="R163" s="93">
        <f>'Trust - Frontsheet'!U175</f>
        <v>0</v>
      </c>
      <c r="S163" s="93">
        <f>IF(OR('Trust - Frontsheet'!V175="",'Trust - Frontsheet'!V175="-"),0,('Trust - Frontsheet'!V175))</f>
        <v>0</v>
      </c>
      <c r="T163" s="93">
        <f>IF(OR('Trust - Frontsheet'!W175="",'Trust - Frontsheet'!W175="-"),0,('Trust - Frontsheet'!W175))</f>
        <v>0</v>
      </c>
      <c r="U163" s="93">
        <f>IF(OR('Trust - Frontsheet'!X175="",'Trust - Frontsheet'!X175="-"),0,('Trust - Frontsheet'!X175))</f>
        <v>0</v>
      </c>
      <c r="V163" s="93" t="str">
        <f>IF(A163="","",(IF(ISBLANK('Trust - Frontsheet'!F9),"",'Trust - Frontsheet'!F9)))</f>
        <v/>
      </c>
    </row>
    <row r="164" spans="1:22" s="93" customFormat="1" x14ac:dyDescent="0.2">
      <c r="A164" s="93" t="str">
        <f>IF('Trust - Frontsheet'!D176=0,"",IF('Trust - Frontsheet'!D176="","",'Trust - Frontsheet'!D176))</f>
        <v/>
      </c>
      <c r="B164" s="93" t="str">
        <f>IF(ISBLANK('Trust - Frontsheet'!E176),"",'Trust - Frontsheet'!E176)</f>
        <v/>
      </c>
      <c r="C164" s="93" t="str">
        <f>IF(ISBLANK('Trust - Frontsheet'!F176),"","'" &amp; 'Trust - Frontsheet'!F176 &amp; "'")</f>
        <v/>
      </c>
      <c r="D164" s="93" t="str">
        <f>IF(ISBLANK('Trust - Frontsheet'!G176),"",'Trust - Frontsheet'!G176)</f>
        <v/>
      </c>
      <c r="E164" s="93" t="str">
        <f>IF(ISBLANK('Trust - Frontsheet'!H176),"",'Trust - Frontsheet'!H176)</f>
        <v/>
      </c>
      <c r="F164" s="93">
        <f>'Trust - Frontsheet'!I176</f>
        <v>0</v>
      </c>
      <c r="G164" s="93">
        <f>'Trust - Frontsheet'!J176</f>
        <v>0</v>
      </c>
      <c r="H164" s="93">
        <f>'Trust - Frontsheet'!K176</f>
        <v>0</v>
      </c>
      <c r="I164" s="93">
        <f>'Trust - Frontsheet'!L176</f>
        <v>0</v>
      </c>
      <c r="J164" s="93">
        <f>'Trust - Frontsheet'!M176</f>
        <v>0</v>
      </c>
      <c r="K164" s="93">
        <f>'Trust - Frontsheet'!N176</f>
        <v>0</v>
      </c>
      <c r="L164" s="93">
        <f>'Trust - Frontsheet'!O176</f>
        <v>0</v>
      </c>
      <c r="M164" s="93">
        <f>'Trust - Frontsheet'!P176</f>
        <v>0</v>
      </c>
      <c r="N164" s="93">
        <f>IF(OR('Trust - Frontsheet'!Q176="",'Trust - Frontsheet'!Q176="-"),0,('Trust - Frontsheet'!Q176))</f>
        <v>0</v>
      </c>
      <c r="O164" s="93">
        <f>IF(OR('Trust - Frontsheet'!R176="",'Trust - Frontsheet'!R176="-"),0,('Trust - Frontsheet'!R176))</f>
        <v>0</v>
      </c>
      <c r="P164" s="93">
        <f>IF(OR('Trust - Frontsheet'!S176="",'Trust - Frontsheet'!S176="-"),0,('Trust - Frontsheet'!S176))</f>
        <v>0</v>
      </c>
      <c r="Q164" s="93">
        <f>IF(OR('Trust - Frontsheet'!T176="",'Trust - Frontsheet'!T176="-"),0,('Trust - Frontsheet'!T176))</f>
        <v>0</v>
      </c>
      <c r="R164" s="93">
        <f>'Trust - Frontsheet'!U176</f>
        <v>0</v>
      </c>
      <c r="S164" s="93">
        <f>IF(OR('Trust - Frontsheet'!V176="",'Trust - Frontsheet'!V176="-"),0,('Trust - Frontsheet'!V176))</f>
        <v>0</v>
      </c>
      <c r="T164" s="93">
        <f>IF(OR('Trust - Frontsheet'!W176="",'Trust - Frontsheet'!W176="-"),0,('Trust - Frontsheet'!W176))</f>
        <v>0</v>
      </c>
      <c r="U164" s="93">
        <f>IF(OR('Trust - Frontsheet'!X176="",'Trust - Frontsheet'!X176="-"),0,('Trust - Frontsheet'!X176))</f>
        <v>0</v>
      </c>
      <c r="V164" s="93" t="str">
        <f>IF(A164="","",(IF(ISBLANK('Trust - Frontsheet'!F9),"",'Trust - Frontsheet'!F9)))</f>
        <v/>
      </c>
    </row>
    <row r="165" spans="1:22" s="93" customFormat="1" x14ac:dyDescent="0.2">
      <c r="A165" s="93" t="str">
        <f>IF('Trust - Frontsheet'!D177=0,"",IF('Trust - Frontsheet'!D177="","",'Trust - Frontsheet'!D177))</f>
        <v/>
      </c>
      <c r="B165" s="93" t="str">
        <f>IF(ISBLANK('Trust - Frontsheet'!E177),"",'Trust - Frontsheet'!E177)</f>
        <v/>
      </c>
      <c r="C165" s="93" t="str">
        <f>IF(ISBLANK('Trust - Frontsheet'!F177),"","'" &amp; 'Trust - Frontsheet'!F177 &amp; "'")</f>
        <v/>
      </c>
      <c r="D165" s="93" t="str">
        <f>IF(ISBLANK('Trust - Frontsheet'!G177),"",'Trust - Frontsheet'!G177)</f>
        <v/>
      </c>
      <c r="E165" s="93" t="str">
        <f>IF(ISBLANK('Trust - Frontsheet'!H177),"",'Trust - Frontsheet'!H177)</f>
        <v/>
      </c>
      <c r="F165" s="93">
        <f>'Trust - Frontsheet'!I177</f>
        <v>0</v>
      </c>
      <c r="G165" s="93">
        <f>'Trust - Frontsheet'!J177</f>
        <v>0</v>
      </c>
      <c r="H165" s="93">
        <f>'Trust - Frontsheet'!K177</f>
        <v>0</v>
      </c>
      <c r="I165" s="93">
        <f>'Trust - Frontsheet'!L177</f>
        <v>0</v>
      </c>
      <c r="J165" s="93">
        <f>'Trust - Frontsheet'!M177</f>
        <v>0</v>
      </c>
      <c r="K165" s="93">
        <f>'Trust - Frontsheet'!N177</f>
        <v>0</v>
      </c>
      <c r="L165" s="93">
        <f>'Trust - Frontsheet'!O177</f>
        <v>0</v>
      </c>
      <c r="M165" s="93">
        <f>'Trust - Frontsheet'!P177</f>
        <v>0</v>
      </c>
      <c r="N165" s="93">
        <f>IF(OR('Trust - Frontsheet'!Q177="",'Trust - Frontsheet'!Q177="-"),0,('Trust - Frontsheet'!Q177))</f>
        <v>0</v>
      </c>
      <c r="O165" s="93">
        <f>IF(OR('Trust - Frontsheet'!R177="",'Trust - Frontsheet'!R177="-"),0,('Trust - Frontsheet'!R177))</f>
        <v>0</v>
      </c>
      <c r="P165" s="93">
        <f>IF(OR('Trust - Frontsheet'!S177="",'Trust - Frontsheet'!S177="-"),0,('Trust - Frontsheet'!S177))</f>
        <v>0</v>
      </c>
      <c r="Q165" s="93">
        <f>IF(OR('Trust - Frontsheet'!T177="",'Trust - Frontsheet'!T177="-"),0,('Trust - Frontsheet'!T177))</f>
        <v>0</v>
      </c>
      <c r="R165" s="93">
        <f>'Trust - Frontsheet'!U177</f>
        <v>0</v>
      </c>
      <c r="S165" s="93">
        <f>IF(OR('Trust - Frontsheet'!V177="",'Trust - Frontsheet'!V177="-"),0,('Trust - Frontsheet'!V177))</f>
        <v>0</v>
      </c>
      <c r="T165" s="93">
        <f>IF(OR('Trust - Frontsheet'!W177="",'Trust - Frontsheet'!W177="-"),0,('Trust - Frontsheet'!W177))</f>
        <v>0</v>
      </c>
      <c r="U165" s="93">
        <f>IF(OR('Trust - Frontsheet'!X177="",'Trust - Frontsheet'!X177="-"),0,('Trust - Frontsheet'!X177))</f>
        <v>0</v>
      </c>
      <c r="V165" s="93" t="str">
        <f>IF(A165="","",(IF(ISBLANK('Trust - Frontsheet'!F9),"",'Trust - Frontsheet'!F9)))</f>
        <v/>
      </c>
    </row>
    <row r="166" spans="1:22" s="93" customFormat="1" x14ac:dyDescent="0.2">
      <c r="A166" s="93" t="str">
        <f>IF('Trust - Frontsheet'!D178=0,"",IF('Trust - Frontsheet'!D178="","",'Trust - Frontsheet'!D178))</f>
        <v/>
      </c>
      <c r="B166" s="93" t="str">
        <f>IF(ISBLANK('Trust - Frontsheet'!E178),"",'Trust - Frontsheet'!E178)</f>
        <v/>
      </c>
      <c r="C166" s="93" t="str">
        <f>IF(ISBLANK('Trust - Frontsheet'!F178),"","'" &amp; 'Trust - Frontsheet'!F178 &amp; "'")</f>
        <v/>
      </c>
      <c r="D166" s="93" t="str">
        <f>IF(ISBLANK('Trust - Frontsheet'!G178),"",'Trust - Frontsheet'!G178)</f>
        <v/>
      </c>
      <c r="E166" s="93" t="str">
        <f>IF(ISBLANK('Trust - Frontsheet'!H178),"",'Trust - Frontsheet'!H178)</f>
        <v/>
      </c>
      <c r="F166" s="93">
        <f>'Trust - Frontsheet'!I178</f>
        <v>0</v>
      </c>
      <c r="G166" s="93">
        <f>'Trust - Frontsheet'!J178</f>
        <v>0</v>
      </c>
      <c r="H166" s="93">
        <f>'Trust - Frontsheet'!K178</f>
        <v>0</v>
      </c>
      <c r="I166" s="93">
        <f>'Trust - Frontsheet'!L178</f>
        <v>0</v>
      </c>
      <c r="J166" s="93">
        <f>'Trust - Frontsheet'!M178</f>
        <v>0</v>
      </c>
      <c r="K166" s="93">
        <f>'Trust - Frontsheet'!N178</f>
        <v>0</v>
      </c>
      <c r="L166" s="93">
        <f>'Trust - Frontsheet'!O178</f>
        <v>0</v>
      </c>
      <c r="M166" s="93">
        <f>'Trust - Frontsheet'!P178</f>
        <v>0</v>
      </c>
      <c r="N166" s="93">
        <f>IF(OR('Trust - Frontsheet'!Q178="",'Trust - Frontsheet'!Q178="-"),0,('Trust - Frontsheet'!Q178))</f>
        <v>0</v>
      </c>
      <c r="O166" s="93">
        <f>IF(OR('Trust - Frontsheet'!R178="",'Trust - Frontsheet'!R178="-"),0,('Trust - Frontsheet'!R178))</f>
        <v>0</v>
      </c>
      <c r="P166" s="93">
        <f>IF(OR('Trust - Frontsheet'!S178="",'Trust - Frontsheet'!S178="-"),0,('Trust - Frontsheet'!S178))</f>
        <v>0</v>
      </c>
      <c r="Q166" s="93">
        <f>IF(OR('Trust - Frontsheet'!T178="",'Trust - Frontsheet'!T178="-"),0,('Trust - Frontsheet'!T178))</f>
        <v>0</v>
      </c>
      <c r="R166" s="93">
        <f>'Trust - Frontsheet'!U178</f>
        <v>0</v>
      </c>
      <c r="S166" s="93">
        <f>IF(OR('Trust - Frontsheet'!V178="",'Trust - Frontsheet'!V178="-"),0,('Trust - Frontsheet'!V178))</f>
        <v>0</v>
      </c>
      <c r="T166" s="93">
        <f>IF(OR('Trust - Frontsheet'!W178="",'Trust - Frontsheet'!W178="-"),0,('Trust - Frontsheet'!W178))</f>
        <v>0</v>
      </c>
      <c r="U166" s="93">
        <f>IF(OR('Trust - Frontsheet'!X178="",'Trust - Frontsheet'!X178="-"),0,('Trust - Frontsheet'!X178))</f>
        <v>0</v>
      </c>
      <c r="V166" s="93" t="str">
        <f>IF(A166="","",(IF(ISBLANK('Trust - Frontsheet'!F9),"",'Trust - Frontsheet'!F9)))</f>
        <v/>
      </c>
    </row>
    <row r="167" spans="1:22" s="93" customFormat="1" x14ac:dyDescent="0.2">
      <c r="A167" s="93" t="str">
        <f>IF('Trust - Frontsheet'!D179=0,"",IF('Trust - Frontsheet'!D179="","",'Trust - Frontsheet'!D179))</f>
        <v/>
      </c>
      <c r="B167" s="93" t="str">
        <f>IF(ISBLANK('Trust - Frontsheet'!E179),"",'Trust - Frontsheet'!E179)</f>
        <v/>
      </c>
      <c r="C167" s="93" t="str">
        <f>IF(ISBLANK('Trust - Frontsheet'!F179),"","'" &amp; 'Trust - Frontsheet'!F179 &amp; "'")</f>
        <v/>
      </c>
      <c r="D167" s="93" t="str">
        <f>IF(ISBLANK('Trust - Frontsheet'!G179),"",'Trust - Frontsheet'!G179)</f>
        <v/>
      </c>
      <c r="E167" s="93" t="str">
        <f>IF(ISBLANK('Trust - Frontsheet'!H179),"",'Trust - Frontsheet'!H179)</f>
        <v/>
      </c>
      <c r="F167" s="93">
        <f>'Trust - Frontsheet'!I179</f>
        <v>0</v>
      </c>
      <c r="G167" s="93">
        <f>'Trust - Frontsheet'!J179</f>
        <v>0</v>
      </c>
      <c r="H167" s="93">
        <f>'Trust - Frontsheet'!K179</f>
        <v>0</v>
      </c>
      <c r="I167" s="93">
        <f>'Trust - Frontsheet'!L179</f>
        <v>0</v>
      </c>
      <c r="J167" s="93">
        <f>'Trust - Frontsheet'!M179</f>
        <v>0</v>
      </c>
      <c r="K167" s="93">
        <f>'Trust - Frontsheet'!N179</f>
        <v>0</v>
      </c>
      <c r="L167" s="93">
        <f>'Trust - Frontsheet'!O179</f>
        <v>0</v>
      </c>
      <c r="M167" s="93">
        <f>'Trust - Frontsheet'!P179</f>
        <v>0</v>
      </c>
      <c r="N167" s="93">
        <f>IF(OR('Trust - Frontsheet'!Q179="",'Trust - Frontsheet'!Q179="-"),0,('Trust - Frontsheet'!Q179))</f>
        <v>0</v>
      </c>
      <c r="O167" s="93">
        <f>IF(OR('Trust - Frontsheet'!R179="",'Trust - Frontsheet'!R179="-"),0,('Trust - Frontsheet'!R179))</f>
        <v>0</v>
      </c>
      <c r="P167" s="93">
        <f>IF(OR('Trust - Frontsheet'!S179="",'Trust - Frontsheet'!S179="-"),0,('Trust - Frontsheet'!S179))</f>
        <v>0</v>
      </c>
      <c r="Q167" s="93">
        <f>IF(OR('Trust - Frontsheet'!T179="",'Trust - Frontsheet'!T179="-"),0,('Trust - Frontsheet'!T179))</f>
        <v>0</v>
      </c>
      <c r="R167" s="93">
        <f>'Trust - Frontsheet'!U179</f>
        <v>0</v>
      </c>
      <c r="S167" s="93">
        <f>IF(OR('Trust - Frontsheet'!V179="",'Trust - Frontsheet'!V179="-"),0,('Trust - Frontsheet'!V179))</f>
        <v>0</v>
      </c>
      <c r="T167" s="93">
        <f>IF(OR('Trust - Frontsheet'!W179="",'Trust - Frontsheet'!W179="-"),0,('Trust - Frontsheet'!W179))</f>
        <v>0</v>
      </c>
      <c r="U167" s="93">
        <f>IF(OR('Trust - Frontsheet'!X179="",'Trust - Frontsheet'!X179="-"),0,('Trust - Frontsheet'!X179))</f>
        <v>0</v>
      </c>
      <c r="V167" s="93" t="str">
        <f>IF(A167="","",(IF(ISBLANK('Trust - Frontsheet'!F9),"",'Trust - Frontsheet'!F9)))</f>
        <v/>
      </c>
    </row>
    <row r="168" spans="1:22" s="93" customFormat="1" x14ac:dyDescent="0.2">
      <c r="A168" s="93" t="str">
        <f>IF('Trust - Frontsheet'!D180=0,"",IF('Trust - Frontsheet'!D180="","",'Trust - Frontsheet'!D180))</f>
        <v/>
      </c>
      <c r="B168" s="93" t="str">
        <f>IF(ISBLANK('Trust - Frontsheet'!E180),"",'Trust - Frontsheet'!E180)</f>
        <v/>
      </c>
      <c r="C168" s="93" t="str">
        <f>IF(ISBLANK('Trust - Frontsheet'!F180),"","'" &amp; 'Trust - Frontsheet'!F180 &amp; "'")</f>
        <v/>
      </c>
      <c r="D168" s="93" t="str">
        <f>IF(ISBLANK('Trust - Frontsheet'!G180),"",'Trust - Frontsheet'!G180)</f>
        <v/>
      </c>
      <c r="E168" s="93" t="str">
        <f>IF(ISBLANK('Trust - Frontsheet'!H180),"",'Trust - Frontsheet'!H180)</f>
        <v/>
      </c>
      <c r="F168" s="93">
        <f>'Trust - Frontsheet'!I180</f>
        <v>0</v>
      </c>
      <c r="G168" s="93">
        <f>'Trust - Frontsheet'!J180</f>
        <v>0</v>
      </c>
      <c r="H168" s="93">
        <f>'Trust - Frontsheet'!K180</f>
        <v>0</v>
      </c>
      <c r="I168" s="93">
        <f>'Trust - Frontsheet'!L180</f>
        <v>0</v>
      </c>
      <c r="J168" s="93">
        <f>'Trust - Frontsheet'!M180</f>
        <v>0</v>
      </c>
      <c r="K168" s="93">
        <f>'Trust - Frontsheet'!N180</f>
        <v>0</v>
      </c>
      <c r="L168" s="93">
        <f>'Trust - Frontsheet'!O180</f>
        <v>0</v>
      </c>
      <c r="M168" s="93">
        <f>'Trust - Frontsheet'!P180</f>
        <v>0</v>
      </c>
      <c r="N168" s="93">
        <f>IF(OR('Trust - Frontsheet'!Q180="",'Trust - Frontsheet'!Q180="-"),0,('Trust - Frontsheet'!Q180))</f>
        <v>0</v>
      </c>
      <c r="O168" s="93">
        <f>IF(OR('Trust - Frontsheet'!R180="",'Trust - Frontsheet'!R180="-"),0,('Trust - Frontsheet'!R180))</f>
        <v>0</v>
      </c>
      <c r="P168" s="93">
        <f>IF(OR('Trust - Frontsheet'!S180="",'Trust - Frontsheet'!S180="-"),0,('Trust - Frontsheet'!S180))</f>
        <v>0</v>
      </c>
      <c r="Q168" s="93">
        <f>IF(OR('Trust - Frontsheet'!T180="",'Trust - Frontsheet'!T180="-"),0,('Trust - Frontsheet'!T180))</f>
        <v>0</v>
      </c>
      <c r="R168" s="93">
        <f>'Trust - Frontsheet'!U180</f>
        <v>0</v>
      </c>
      <c r="S168" s="93">
        <f>IF(OR('Trust - Frontsheet'!V180="",'Trust - Frontsheet'!V180="-"),0,('Trust - Frontsheet'!V180))</f>
        <v>0</v>
      </c>
      <c r="T168" s="93">
        <f>IF(OR('Trust - Frontsheet'!W180="",'Trust - Frontsheet'!W180="-"),0,('Trust - Frontsheet'!W180))</f>
        <v>0</v>
      </c>
      <c r="U168" s="93">
        <f>IF(OR('Trust - Frontsheet'!X180="",'Trust - Frontsheet'!X180="-"),0,('Trust - Frontsheet'!X180))</f>
        <v>0</v>
      </c>
      <c r="V168" s="93" t="str">
        <f>IF(A168="","",(IF(ISBLANK('Trust - Frontsheet'!F9),"",'Trust - Frontsheet'!F9)))</f>
        <v/>
      </c>
    </row>
    <row r="169" spans="1:22" s="93" customFormat="1" x14ac:dyDescent="0.2">
      <c r="A169" s="93" t="str">
        <f>IF('Trust - Frontsheet'!D181=0,"",IF('Trust - Frontsheet'!D181="","",'Trust - Frontsheet'!D181))</f>
        <v/>
      </c>
      <c r="B169" s="93" t="str">
        <f>IF(ISBLANK('Trust - Frontsheet'!E181),"",'Trust - Frontsheet'!E181)</f>
        <v/>
      </c>
      <c r="C169" s="93" t="str">
        <f>IF(ISBLANK('Trust - Frontsheet'!F181),"","'" &amp; 'Trust - Frontsheet'!F181 &amp; "'")</f>
        <v/>
      </c>
      <c r="D169" s="93" t="str">
        <f>IF(ISBLANK('Trust - Frontsheet'!G181),"",'Trust - Frontsheet'!G181)</f>
        <v/>
      </c>
      <c r="E169" s="93" t="str">
        <f>IF(ISBLANK('Trust - Frontsheet'!H181),"",'Trust - Frontsheet'!H181)</f>
        <v/>
      </c>
      <c r="F169" s="93">
        <f>'Trust - Frontsheet'!I181</f>
        <v>0</v>
      </c>
      <c r="G169" s="93">
        <f>'Trust - Frontsheet'!J181</f>
        <v>0</v>
      </c>
      <c r="H169" s="93">
        <f>'Trust - Frontsheet'!K181</f>
        <v>0</v>
      </c>
      <c r="I169" s="93">
        <f>'Trust - Frontsheet'!L181</f>
        <v>0</v>
      </c>
      <c r="J169" s="93">
        <f>'Trust - Frontsheet'!M181</f>
        <v>0</v>
      </c>
      <c r="K169" s="93">
        <f>'Trust - Frontsheet'!N181</f>
        <v>0</v>
      </c>
      <c r="L169" s="93">
        <f>'Trust - Frontsheet'!O181</f>
        <v>0</v>
      </c>
      <c r="M169" s="93">
        <f>'Trust - Frontsheet'!P181</f>
        <v>0</v>
      </c>
      <c r="N169" s="93">
        <f>IF(OR('Trust - Frontsheet'!Q181="",'Trust - Frontsheet'!Q181="-"),0,('Trust - Frontsheet'!Q181))</f>
        <v>0</v>
      </c>
      <c r="O169" s="93">
        <f>IF(OR('Trust - Frontsheet'!R181="",'Trust - Frontsheet'!R181="-"),0,('Trust - Frontsheet'!R181))</f>
        <v>0</v>
      </c>
      <c r="P169" s="93">
        <f>IF(OR('Trust - Frontsheet'!S181="",'Trust - Frontsheet'!S181="-"),0,('Trust - Frontsheet'!S181))</f>
        <v>0</v>
      </c>
      <c r="Q169" s="93">
        <f>IF(OR('Trust - Frontsheet'!T181="",'Trust - Frontsheet'!T181="-"),0,('Trust - Frontsheet'!T181))</f>
        <v>0</v>
      </c>
      <c r="R169" s="93">
        <f>'Trust - Frontsheet'!U181</f>
        <v>0</v>
      </c>
      <c r="S169" s="93">
        <f>IF(OR('Trust - Frontsheet'!V181="",'Trust - Frontsheet'!V181="-"),0,('Trust - Frontsheet'!V181))</f>
        <v>0</v>
      </c>
      <c r="T169" s="93">
        <f>IF(OR('Trust - Frontsheet'!W181="",'Trust - Frontsheet'!W181="-"),0,('Trust - Frontsheet'!W181))</f>
        <v>0</v>
      </c>
      <c r="U169" s="93">
        <f>IF(OR('Trust - Frontsheet'!X181="",'Trust - Frontsheet'!X181="-"),0,('Trust - Frontsheet'!X181))</f>
        <v>0</v>
      </c>
      <c r="V169" s="93" t="str">
        <f>IF(A169="","",(IF(ISBLANK('Trust - Frontsheet'!F9),"",'Trust - Frontsheet'!F9)))</f>
        <v/>
      </c>
    </row>
    <row r="170" spans="1:22" s="93" customFormat="1" x14ac:dyDescent="0.2">
      <c r="A170" s="93" t="str">
        <f>IF('Trust - Frontsheet'!D182=0,"",IF('Trust - Frontsheet'!D182="","",'Trust - Frontsheet'!D182))</f>
        <v/>
      </c>
      <c r="B170" s="93" t="str">
        <f>IF(ISBLANK('Trust - Frontsheet'!E182),"",'Trust - Frontsheet'!E182)</f>
        <v/>
      </c>
      <c r="C170" s="93" t="str">
        <f>IF(ISBLANK('Trust - Frontsheet'!F182),"","'" &amp; 'Trust - Frontsheet'!F182 &amp; "'")</f>
        <v/>
      </c>
      <c r="D170" s="93" t="str">
        <f>IF(ISBLANK('Trust - Frontsheet'!G182),"",'Trust - Frontsheet'!G182)</f>
        <v/>
      </c>
      <c r="E170" s="93" t="str">
        <f>IF(ISBLANK('Trust - Frontsheet'!H182),"",'Trust - Frontsheet'!H182)</f>
        <v/>
      </c>
      <c r="F170" s="93">
        <f>'Trust - Frontsheet'!I182</f>
        <v>0</v>
      </c>
      <c r="G170" s="93">
        <f>'Trust - Frontsheet'!J182</f>
        <v>0</v>
      </c>
      <c r="H170" s="93">
        <f>'Trust - Frontsheet'!K182</f>
        <v>0</v>
      </c>
      <c r="I170" s="93">
        <f>'Trust - Frontsheet'!L182</f>
        <v>0</v>
      </c>
      <c r="J170" s="93">
        <f>'Trust - Frontsheet'!M182</f>
        <v>0</v>
      </c>
      <c r="K170" s="93">
        <f>'Trust - Frontsheet'!N182</f>
        <v>0</v>
      </c>
      <c r="L170" s="93">
        <f>'Trust - Frontsheet'!O182</f>
        <v>0</v>
      </c>
      <c r="M170" s="93">
        <f>'Trust - Frontsheet'!P182</f>
        <v>0</v>
      </c>
      <c r="N170" s="93">
        <f>IF(OR('Trust - Frontsheet'!Q182="",'Trust - Frontsheet'!Q182="-"),0,('Trust - Frontsheet'!Q182))</f>
        <v>0</v>
      </c>
      <c r="O170" s="93">
        <f>IF(OR('Trust - Frontsheet'!R182="",'Trust - Frontsheet'!R182="-"),0,('Trust - Frontsheet'!R182))</f>
        <v>0</v>
      </c>
      <c r="P170" s="93">
        <f>IF(OR('Trust - Frontsheet'!S182="",'Trust - Frontsheet'!S182="-"),0,('Trust - Frontsheet'!S182))</f>
        <v>0</v>
      </c>
      <c r="Q170" s="93">
        <f>IF(OR('Trust - Frontsheet'!T182="",'Trust - Frontsheet'!T182="-"),0,('Trust - Frontsheet'!T182))</f>
        <v>0</v>
      </c>
      <c r="R170" s="93">
        <f>'Trust - Frontsheet'!U182</f>
        <v>0</v>
      </c>
      <c r="S170" s="93">
        <f>IF(OR('Trust - Frontsheet'!V182="",'Trust - Frontsheet'!V182="-"),0,('Trust - Frontsheet'!V182))</f>
        <v>0</v>
      </c>
      <c r="T170" s="93">
        <f>IF(OR('Trust - Frontsheet'!W182="",'Trust - Frontsheet'!W182="-"),0,('Trust - Frontsheet'!W182))</f>
        <v>0</v>
      </c>
      <c r="U170" s="93">
        <f>IF(OR('Trust - Frontsheet'!X182="",'Trust - Frontsheet'!X182="-"),0,('Trust - Frontsheet'!X182))</f>
        <v>0</v>
      </c>
      <c r="V170" s="93" t="str">
        <f>IF(A170="","",(IF(ISBLANK('Trust - Frontsheet'!F9),"",'Trust - Frontsheet'!F9)))</f>
        <v/>
      </c>
    </row>
    <row r="171" spans="1:22" s="93" customFormat="1" x14ac:dyDescent="0.2">
      <c r="A171" s="93" t="str">
        <f>IF('Trust - Frontsheet'!D183=0,"",IF('Trust - Frontsheet'!D183="","",'Trust - Frontsheet'!D183))</f>
        <v/>
      </c>
      <c r="B171" s="93" t="str">
        <f>IF(ISBLANK('Trust - Frontsheet'!E183),"",'Trust - Frontsheet'!E183)</f>
        <v/>
      </c>
      <c r="C171" s="93" t="str">
        <f>IF(ISBLANK('Trust - Frontsheet'!F183),"","'" &amp; 'Trust - Frontsheet'!F183 &amp; "'")</f>
        <v/>
      </c>
      <c r="D171" s="93" t="str">
        <f>IF(ISBLANK('Trust - Frontsheet'!G183),"",'Trust - Frontsheet'!G183)</f>
        <v/>
      </c>
      <c r="E171" s="93" t="str">
        <f>IF(ISBLANK('Trust - Frontsheet'!H183),"",'Trust - Frontsheet'!H183)</f>
        <v/>
      </c>
      <c r="F171" s="93">
        <f>'Trust - Frontsheet'!I183</f>
        <v>0</v>
      </c>
      <c r="G171" s="93">
        <f>'Trust - Frontsheet'!J183</f>
        <v>0</v>
      </c>
      <c r="H171" s="93">
        <f>'Trust - Frontsheet'!K183</f>
        <v>0</v>
      </c>
      <c r="I171" s="93">
        <f>'Trust - Frontsheet'!L183</f>
        <v>0</v>
      </c>
      <c r="J171" s="93">
        <f>'Trust - Frontsheet'!M183</f>
        <v>0</v>
      </c>
      <c r="K171" s="93">
        <f>'Trust - Frontsheet'!N183</f>
        <v>0</v>
      </c>
      <c r="L171" s="93">
        <f>'Trust - Frontsheet'!O183</f>
        <v>0</v>
      </c>
      <c r="M171" s="93">
        <f>'Trust - Frontsheet'!P183</f>
        <v>0</v>
      </c>
      <c r="N171" s="93">
        <f>IF(OR('Trust - Frontsheet'!Q183="",'Trust - Frontsheet'!Q183="-"),0,('Trust - Frontsheet'!Q183))</f>
        <v>0</v>
      </c>
      <c r="O171" s="93">
        <f>IF(OR('Trust - Frontsheet'!R183="",'Trust - Frontsheet'!R183="-"),0,('Trust - Frontsheet'!R183))</f>
        <v>0</v>
      </c>
      <c r="P171" s="93">
        <f>IF(OR('Trust - Frontsheet'!S183="",'Trust - Frontsheet'!S183="-"),0,('Trust - Frontsheet'!S183))</f>
        <v>0</v>
      </c>
      <c r="Q171" s="93">
        <f>IF(OR('Trust - Frontsheet'!T183="",'Trust - Frontsheet'!T183="-"),0,('Trust - Frontsheet'!T183))</f>
        <v>0</v>
      </c>
      <c r="R171" s="93">
        <f>'Trust - Frontsheet'!U183</f>
        <v>0</v>
      </c>
      <c r="S171" s="93">
        <f>IF(OR('Trust - Frontsheet'!V183="",'Trust - Frontsheet'!V183="-"),0,('Trust - Frontsheet'!V183))</f>
        <v>0</v>
      </c>
      <c r="T171" s="93">
        <f>IF(OR('Trust - Frontsheet'!W183="",'Trust - Frontsheet'!W183="-"),0,('Trust - Frontsheet'!W183))</f>
        <v>0</v>
      </c>
      <c r="U171" s="93">
        <f>IF(OR('Trust - Frontsheet'!X183="",'Trust - Frontsheet'!X183="-"),0,('Trust - Frontsheet'!X183))</f>
        <v>0</v>
      </c>
      <c r="V171" s="93" t="str">
        <f>IF(A171="","",(IF(ISBLANK('Trust - Frontsheet'!F9),"",'Trust - Frontsheet'!F9)))</f>
        <v/>
      </c>
    </row>
    <row r="172" spans="1:22" s="93" customFormat="1" x14ac:dyDescent="0.2">
      <c r="A172" s="93" t="str">
        <f>IF('Trust - Frontsheet'!D184=0,"",IF('Trust - Frontsheet'!D184="","",'Trust - Frontsheet'!D184))</f>
        <v/>
      </c>
      <c r="B172" s="93" t="str">
        <f>IF(ISBLANK('Trust - Frontsheet'!E184),"",'Trust - Frontsheet'!E184)</f>
        <v/>
      </c>
      <c r="C172" s="93" t="str">
        <f>IF(ISBLANK('Trust - Frontsheet'!F184),"","'" &amp; 'Trust - Frontsheet'!F184 &amp; "'")</f>
        <v/>
      </c>
      <c r="D172" s="93" t="str">
        <f>IF(ISBLANK('Trust - Frontsheet'!G184),"",'Trust - Frontsheet'!G184)</f>
        <v/>
      </c>
      <c r="E172" s="93" t="str">
        <f>IF(ISBLANK('Trust - Frontsheet'!H184),"",'Trust - Frontsheet'!H184)</f>
        <v/>
      </c>
      <c r="F172" s="93">
        <f>'Trust - Frontsheet'!I184</f>
        <v>0</v>
      </c>
      <c r="G172" s="93">
        <f>'Trust - Frontsheet'!J184</f>
        <v>0</v>
      </c>
      <c r="H172" s="93">
        <f>'Trust - Frontsheet'!K184</f>
        <v>0</v>
      </c>
      <c r="I172" s="93">
        <f>'Trust - Frontsheet'!L184</f>
        <v>0</v>
      </c>
      <c r="J172" s="93">
        <f>'Trust - Frontsheet'!M184</f>
        <v>0</v>
      </c>
      <c r="K172" s="93">
        <f>'Trust - Frontsheet'!N184</f>
        <v>0</v>
      </c>
      <c r="L172" s="93">
        <f>'Trust - Frontsheet'!O184</f>
        <v>0</v>
      </c>
      <c r="M172" s="93">
        <f>'Trust - Frontsheet'!P184</f>
        <v>0</v>
      </c>
      <c r="N172" s="93">
        <f>IF(OR('Trust - Frontsheet'!Q184="",'Trust - Frontsheet'!Q184="-"),0,('Trust - Frontsheet'!Q184))</f>
        <v>0</v>
      </c>
      <c r="O172" s="93">
        <f>IF(OR('Trust - Frontsheet'!R184="",'Trust - Frontsheet'!R184="-"),0,('Trust - Frontsheet'!R184))</f>
        <v>0</v>
      </c>
      <c r="P172" s="93">
        <f>IF(OR('Trust - Frontsheet'!S184="",'Trust - Frontsheet'!S184="-"),0,('Trust - Frontsheet'!S184))</f>
        <v>0</v>
      </c>
      <c r="Q172" s="93">
        <f>IF(OR('Trust - Frontsheet'!T184="",'Trust - Frontsheet'!T184="-"),0,('Trust - Frontsheet'!T184))</f>
        <v>0</v>
      </c>
      <c r="R172" s="93">
        <f>'Trust - Frontsheet'!U184</f>
        <v>0</v>
      </c>
      <c r="S172" s="93">
        <f>IF(OR('Trust - Frontsheet'!V184="",'Trust - Frontsheet'!V184="-"),0,('Trust - Frontsheet'!V184))</f>
        <v>0</v>
      </c>
      <c r="T172" s="93">
        <f>IF(OR('Trust - Frontsheet'!W184="",'Trust - Frontsheet'!W184="-"),0,('Trust - Frontsheet'!W184))</f>
        <v>0</v>
      </c>
      <c r="U172" s="93">
        <f>IF(OR('Trust - Frontsheet'!X184="",'Trust - Frontsheet'!X184="-"),0,('Trust - Frontsheet'!X184))</f>
        <v>0</v>
      </c>
      <c r="V172" s="93" t="str">
        <f>IF(A172="","",(IF(ISBLANK('Trust - Frontsheet'!F9),"",'Trust - Frontsheet'!F9)))</f>
        <v/>
      </c>
    </row>
    <row r="173" spans="1:22" s="93" customFormat="1" x14ac:dyDescent="0.2">
      <c r="A173" s="93" t="str">
        <f>IF('Trust - Frontsheet'!D185=0,"",IF('Trust - Frontsheet'!D185="","",'Trust - Frontsheet'!D185))</f>
        <v/>
      </c>
      <c r="B173" s="93" t="str">
        <f>IF(ISBLANK('Trust - Frontsheet'!E185),"",'Trust - Frontsheet'!E185)</f>
        <v/>
      </c>
      <c r="C173" s="93" t="str">
        <f>IF(ISBLANK('Trust - Frontsheet'!F185),"","'" &amp; 'Trust - Frontsheet'!F185 &amp; "'")</f>
        <v/>
      </c>
      <c r="D173" s="93" t="str">
        <f>IF(ISBLANK('Trust - Frontsheet'!G185),"",'Trust - Frontsheet'!G185)</f>
        <v/>
      </c>
      <c r="E173" s="93" t="str">
        <f>IF(ISBLANK('Trust - Frontsheet'!H185),"",'Trust - Frontsheet'!H185)</f>
        <v/>
      </c>
      <c r="F173" s="93">
        <f>'Trust - Frontsheet'!I185</f>
        <v>0</v>
      </c>
      <c r="G173" s="93">
        <f>'Trust - Frontsheet'!J185</f>
        <v>0</v>
      </c>
      <c r="H173" s="93">
        <f>'Trust - Frontsheet'!K185</f>
        <v>0</v>
      </c>
      <c r="I173" s="93">
        <f>'Trust - Frontsheet'!L185</f>
        <v>0</v>
      </c>
      <c r="J173" s="93">
        <f>'Trust - Frontsheet'!M185</f>
        <v>0</v>
      </c>
      <c r="K173" s="93">
        <f>'Trust - Frontsheet'!N185</f>
        <v>0</v>
      </c>
      <c r="L173" s="93">
        <f>'Trust - Frontsheet'!O185</f>
        <v>0</v>
      </c>
      <c r="M173" s="93">
        <f>'Trust - Frontsheet'!P185</f>
        <v>0</v>
      </c>
      <c r="N173" s="93">
        <f>IF(OR('Trust - Frontsheet'!Q185="",'Trust - Frontsheet'!Q185="-"),0,('Trust - Frontsheet'!Q185))</f>
        <v>0</v>
      </c>
      <c r="O173" s="93">
        <f>IF(OR('Trust - Frontsheet'!R185="",'Trust - Frontsheet'!R185="-"),0,('Trust - Frontsheet'!R185))</f>
        <v>0</v>
      </c>
      <c r="P173" s="93">
        <f>IF(OR('Trust - Frontsheet'!S185="",'Trust - Frontsheet'!S185="-"),0,('Trust - Frontsheet'!S185))</f>
        <v>0</v>
      </c>
      <c r="Q173" s="93">
        <f>IF(OR('Trust - Frontsheet'!T185="",'Trust - Frontsheet'!T185="-"),0,('Trust - Frontsheet'!T185))</f>
        <v>0</v>
      </c>
      <c r="R173" s="93">
        <f>'Trust - Frontsheet'!U185</f>
        <v>0</v>
      </c>
      <c r="S173" s="93">
        <f>IF(OR('Trust - Frontsheet'!V185="",'Trust - Frontsheet'!V185="-"),0,('Trust - Frontsheet'!V185))</f>
        <v>0</v>
      </c>
      <c r="T173" s="93">
        <f>IF(OR('Trust - Frontsheet'!W185="",'Trust - Frontsheet'!W185="-"),0,('Trust - Frontsheet'!W185))</f>
        <v>0</v>
      </c>
      <c r="U173" s="93">
        <f>IF(OR('Trust - Frontsheet'!X185="",'Trust - Frontsheet'!X185="-"),0,('Trust - Frontsheet'!X185))</f>
        <v>0</v>
      </c>
      <c r="V173" s="93" t="str">
        <f>IF(A173="","",(IF(ISBLANK('Trust - Frontsheet'!F9),"",'Trust - Frontsheet'!F9)))</f>
        <v/>
      </c>
    </row>
    <row r="174" spans="1:22" s="93" customFormat="1" x14ac:dyDescent="0.2">
      <c r="A174" s="93" t="str">
        <f>IF('Trust - Frontsheet'!D186=0,"",IF('Trust - Frontsheet'!D186="","",'Trust - Frontsheet'!D186))</f>
        <v/>
      </c>
      <c r="B174" s="93" t="str">
        <f>IF(ISBLANK('Trust - Frontsheet'!E186),"",'Trust - Frontsheet'!E186)</f>
        <v/>
      </c>
      <c r="C174" s="93" t="str">
        <f>IF(ISBLANK('Trust - Frontsheet'!F186),"","'" &amp; 'Trust - Frontsheet'!F186 &amp; "'")</f>
        <v/>
      </c>
      <c r="D174" s="93" t="str">
        <f>IF(ISBLANK('Trust - Frontsheet'!G186),"",'Trust - Frontsheet'!G186)</f>
        <v/>
      </c>
      <c r="E174" s="93" t="str">
        <f>IF(ISBLANK('Trust - Frontsheet'!H186),"",'Trust - Frontsheet'!H186)</f>
        <v/>
      </c>
      <c r="F174" s="93">
        <f>'Trust - Frontsheet'!I186</f>
        <v>0</v>
      </c>
      <c r="G174" s="93">
        <f>'Trust - Frontsheet'!J186</f>
        <v>0</v>
      </c>
      <c r="H174" s="93">
        <f>'Trust - Frontsheet'!K186</f>
        <v>0</v>
      </c>
      <c r="I174" s="93">
        <f>'Trust - Frontsheet'!L186</f>
        <v>0</v>
      </c>
      <c r="J174" s="93">
        <f>'Trust - Frontsheet'!M186</f>
        <v>0</v>
      </c>
      <c r="K174" s="93">
        <f>'Trust - Frontsheet'!N186</f>
        <v>0</v>
      </c>
      <c r="L174" s="93">
        <f>'Trust - Frontsheet'!O186</f>
        <v>0</v>
      </c>
      <c r="M174" s="93">
        <f>'Trust - Frontsheet'!P186</f>
        <v>0</v>
      </c>
      <c r="N174" s="93">
        <f>IF(OR('Trust - Frontsheet'!Q186="",'Trust - Frontsheet'!Q186="-"),0,('Trust - Frontsheet'!Q186))</f>
        <v>0</v>
      </c>
      <c r="O174" s="93">
        <f>IF(OR('Trust - Frontsheet'!R186="",'Trust - Frontsheet'!R186="-"),0,('Trust - Frontsheet'!R186))</f>
        <v>0</v>
      </c>
      <c r="P174" s="93">
        <f>IF(OR('Trust - Frontsheet'!S186="",'Trust - Frontsheet'!S186="-"),0,('Trust - Frontsheet'!S186))</f>
        <v>0</v>
      </c>
      <c r="Q174" s="93">
        <f>IF(OR('Trust - Frontsheet'!T186="",'Trust - Frontsheet'!T186="-"),0,('Trust - Frontsheet'!T186))</f>
        <v>0</v>
      </c>
      <c r="R174" s="93">
        <f>'Trust - Frontsheet'!U186</f>
        <v>0</v>
      </c>
      <c r="S174" s="93">
        <f>IF(OR('Trust - Frontsheet'!V186="",'Trust - Frontsheet'!V186="-"),0,('Trust - Frontsheet'!V186))</f>
        <v>0</v>
      </c>
      <c r="T174" s="93">
        <f>IF(OR('Trust - Frontsheet'!W186="",'Trust - Frontsheet'!W186="-"),0,('Trust - Frontsheet'!W186))</f>
        <v>0</v>
      </c>
      <c r="U174" s="93">
        <f>IF(OR('Trust - Frontsheet'!X186="",'Trust - Frontsheet'!X186="-"),0,('Trust - Frontsheet'!X186))</f>
        <v>0</v>
      </c>
      <c r="V174" s="93" t="str">
        <f>IF(A174="","",(IF(ISBLANK('Trust - Frontsheet'!F9),"",'Trust - Frontsheet'!F9)))</f>
        <v/>
      </c>
    </row>
    <row r="175" spans="1:22" s="93" customFormat="1" x14ac:dyDescent="0.2">
      <c r="A175" s="93" t="str">
        <f>IF('Trust - Frontsheet'!D187=0,"",IF('Trust - Frontsheet'!D187="","",'Trust - Frontsheet'!D187))</f>
        <v/>
      </c>
      <c r="B175" s="93" t="str">
        <f>IF(ISBLANK('Trust - Frontsheet'!E187),"",'Trust - Frontsheet'!E187)</f>
        <v/>
      </c>
      <c r="C175" s="93" t="str">
        <f>IF(ISBLANK('Trust - Frontsheet'!F187),"","'" &amp; 'Trust - Frontsheet'!F187 &amp; "'")</f>
        <v/>
      </c>
      <c r="D175" s="93" t="str">
        <f>IF(ISBLANK('Trust - Frontsheet'!G187),"",'Trust - Frontsheet'!G187)</f>
        <v/>
      </c>
      <c r="E175" s="93" t="str">
        <f>IF(ISBLANK('Trust - Frontsheet'!H187),"",'Trust - Frontsheet'!H187)</f>
        <v/>
      </c>
      <c r="F175" s="93">
        <f>'Trust - Frontsheet'!I187</f>
        <v>0</v>
      </c>
      <c r="G175" s="93">
        <f>'Trust - Frontsheet'!J187</f>
        <v>0</v>
      </c>
      <c r="H175" s="93">
        <f>'Trust - Frontsheet'!K187</f>
        <v>0</v>
      </c>
      <c r="I175" s="93">
        <f>'Trust - Frontsheet'!L187</f>
        <v>0</v>
      </c>
      <c r="J175" s="93">
        <f>'Trust - Frontsheet'!M187</f>
        <v>0</v>
      </c>
      <c r="K175" s="93">
        <f>'Trust - Frontsheet'!N187</f>
        <v>0</v>
      </c>
      <c r="L175" s="93">
        <f>'Trust - Frontsheet'!O187</f>
        <v>0</v>
      </c>
      <c r="M175" s="93">
        <f>'Trust - Frontsheet'!P187</f>
        <v>0</v>
      </c>
      <c r="N175" s="93">
        <f>IF(OR('Trust - Frontsheet'!Q187="",'Trust - Frontsheet'!Q187="-"),0,('Trust - Frontsheet'!Q187))</f>
        <v>0</v>
      </c>
      <c r="O175" s="93">
        <f>IF(OR('Trust - Frontsheet'!R187="",'Trust - Frontsheet'!R187="-"),0,('Trust - Frontsheet'!R187))</f>
        <v>0</v>
      </c>
      <c r="P175" s="93">
        <f>IF(OR('Trust - Frontsheet'!S187="",'Trust - Frontsheet'!S187="-"),0,('Trust - Frontsheet'!S187))</f>
        <v>0</v>
      </c>
      <c r="Q175" s="93">
        <f>IF(OR('Trust - Frontsheet'!T187="",'Trust - Frontsheet'!T187="-"),0,('Trust - Frontsheet'!T187))</f>
        <v>0</v>
      </c>
      <c r="R175" s="93">
        <f>'Trust - Frontsheet'!U187</f>
        <v>0</v>
      </c>
      <c r="S175" s="93">
        <f>IF(OR('Trust - Frontsheet'!V187="",'Trust - Frontsheet'!V187="-"),0,('Trust - Frontsheet'!V187))</f>
        <v>0</v>
      </c>
      <c r="T175" s="93">
        <f>IF(OR('Trust - Frontsheet'!W187="",'Trust - Frontsheet'!W187="-"),0,('Trust - Frontsheet'!W187))</f>
        <v>0</v>
      </c>
      <c r="U175" s="93">
        <f>IF(OR('Trust - Frontsheet'!X187="",'Trust - Frontsheet'!X187="-"),0,('Trust - Frontsheet'!X187))</f>
        <v>0</v>
      </c>
      <c r="V175" s="93" t="str">
        <f>IF(A175="","",(IF(ISBLANK('Trust - Frontsheet'!F9),"",'Trust - Frontsheet'!F9)))</f>
        <v/>
      </c>
    </row>
    <row r="176" spans="1:22" s="93" customFormat="1" x14ac:dyDescent="0.2">
      <c r="A176" s="93" t="str">
        <f>IF('Trust - Frontsheet'!D188=0,"",IF('Trust - Frontsheet'!D188="","",'Trust - Frontsheet'!D188))</f>
        <v/>
      </c>
      <c r="B176" s="93" t="str">
        <f>IF(ISBLANK('Trust - Frontsheet'!E188),"",'Trust - Frontsheet'!E188)</f>
        <v/>
      </c>
      <c r="C176" s="93" t="str">
        <f>IF(ISBLANK('Trust - Frontsheet'!F188),"","'" &amp; 'Trust - Frontsheet'!F188 &amp; "'")</f>
        <v/>
      </c>
      <c r="D176" s="93" t="str">
        <f>IF(ISBLANK('Trust - Frontsheet'!G188),"",'Trust - Frontsheet'!G188)</f>
        <v/>
      </c>
      <c r="E176" s="93" t="str">
        <f>IF(ISBLANK('Trust - Frontsheet'!H188),"",'Trust - Frontsheet'!H188)</f>
        <v/>
      </c>
      <c r="F176" s="93">
        <f>'Trust - Frontsheet'!I188</f>
        <v>0</v>
      </c>
      <c r="G176" s="93">
        <f>'Trust - Frontsheet'!J188</f>
        <v>0</v>
      </c>
      <c r="H176" s="93">
        <f>'Trust - Frontsheet'!K188</f>
        <v>0</v>
      </c>
      <c r="I176" s="93">
        <f>'Trust - Frontsheet'!L188</f>
        <v>0</v>
      </c>
      <c r="J176" s="93">
        <f>'Trust - Frontsheet'!M188</f>
        <v>0</v>
      </c>
      <c r="K176" s="93">
        <f>'Trust - Frontsheet'!N188</f>
        <v>0</v>
      </c>
      <c r="L176" s="93">
        <f>'Trust - Frontsheet'!O188</f>
        <v>0</v>
      </c>
      <c r="M176" s="93">
        <f>'Trust - Frontsheet'!P188</f>
        <v>0</v>
      </c>
      <c r="N176" s="93">
        <f>IF(OR('Trust - Frontsheet'!Q188="",'Trust - Frontsheet'!Q188="-"),0,('Trust - Frontsheet'!Q188))</f>
        <v>0</v>
      </c>
      <c r="O176" s="93">
        <f>IF(OR('Trust - Frontsheet'!R188="",'Trust - Frontsheet'!R188="-"),0,('Trust - Frontsheet'!R188))</f>
        <v>0</v>
      </c>
      <c r="P176" s="93">
        <f>IF(OR('Trust - Frontsheet'!S188="",'Trust - Frontsheet'!S188="-"),0,('Trust - Frontsheet'!S188))</f>
        <v>0</v>
      </c>
      <c r="Q176" s="93">
        <f>IF(OR('Trust - Frontsheet'!T188="",'Trust - Frontsheet'!T188="-"),0,('Trust - Frontsheet'!T188))</f>
        <v>0</v>
      </c>
      <c r="R176" s="93">
        <f>'Trust - Frontsheet'!U188</f>
        <v>0</v>
      </c>
      <c r="S176" s="93">
        <f>IF(OR('Trust - Frontsheet'!V188="",'Trust - Frontsheet'!V188="-"),0,('Trust - Frontsheet'!V188))</f>
        <v>0</v>
      </c>
      <c r="T176" s="93">
        <f>IF(OR('Trust - Frontsheet'!W188="",'Trust - Frontsheet'!W188="-"),0,('Trust - Frontsheet'!W188))</f>
        <v>0</v>
      </c>
      <c r="U176" s="93">
        <f>IF(OR('Trust - Frontsheet'!X188="",'Trust - Frontsheet'!X188="-"),0,('Trust - Frontsheet'!X188))</f>
        <v>0</v>
      </c>
      <c r="V176" s="93" t="str">
        <f>IF(A176="","",(IF(ISBLANK('Trust - Frontsheet'!F9),"",'Trust - Frontsheet'!F9)))</f>
        <v/>
      </c>
    </row>
    <row r="177" spans="1:22" s="93" customFormat="1" x14ac:dyDescent="0.2">
      <c r="A177" s="93" t="str">
        <f>IF('Trust - Frontsheet'!D189=0,"",IF('Trust - Frontsheet'!D189="","",'Trust - Frontsheet'!D189))</f>
        <v/>
      </c>
      <c r="B177" s="93" t="str">
        <f>IF(ISBLANK('Trust - Frontsheet'!E189),"",'Trust - Frontsheet'!E189)</f>
        <v/>
      </c>
      <c r="C177" s="93" t="str">
        <f>IF(ISBLANK('Trust - Frontsheet'!F189),"","'" &amp; 'Trust - Frontsheet'!F189 &amp; "'")</f>
        <v/>
      </c>
      <c r="D177" s="93" t="str">
        <f>IF(ISBLANK('Trust - Frontsheet'!G189),"",'Trust - Frontsheet'!G189)</f>
        <v/>
      </c>
      <c r="E177" s="93" t="str">
        <f>IF(ISBLANK('Trust - Frontsheet'!H189),"",'Trust - Frontsheet'!H189)</f>
        <v/>
      </c>
      <c r="F177" s="93">
        <f>'Trust - Frontsheet'!I189</f>
        <v>0</v>
      </c>
      <c r="G177" s="93">
        <f>'Trust - Frontsheet'!J189</f>
        <v>0</v>
      </c>
      <c r="H177" s="93">
        <f>'Trust - Frontsheet'!K189</f>
        <v>0</v>
      </c>
      <c r="I177" s="93">
        <f>'Trust - Frontsheet'!L189</f>
        <v>0</v>
      </c>
      <c r="J177" s="93">
        <f>'Trust - Frontsheet'!M189</f>
        <v>0</v>
      </c>
      <c r="K177" s="93">
        <f>'Trust - Frontsheet'!N189</f>
        <v>0</v>
      </c>
      <c r="L177" s="93">
        <f>'Trust - Frontsheet'!O189</f>
        <v>0</v>
      </c>
      <c r="M177" s="93">
        <f>'Trust - Frontsheet'!P189</f>
        <v>0</v>
      </c>
      <c r="N177" s="93">
        <f>IF(OR('Trust - Frontsheet'!Q189="",'Trust - Frontsheet'!Q189="-"),0,('Trust - Frontsheet'!Q189))</f>
        <v>0</v>
      </c>
      <c r="O177" s="93">
        <f>IF(OR('Trust - Frontsheet'!R189="",'Trust - Frontsheet'!R189="-"),0,('Trust - Frontsheet'!R189))</f>
        <v>0</v>
      </c>
      <c r="P177" s="93">
        <f>IF(OR('Trust - Frontsheet'!S189="",'Trust - Frontsheet'!S189="-"),0,('Trust - Frontsheet'!S189))</f>
        <v>0</v>
      </c>
      <c r="Q177" s="93">
        <f>IF(OR('Trust - Frontsheet'!T189="",'Trust - Frontsheet'!T189="-"),0,('Trust - Frontsheet'!T189))</f>
        <v>0</v>
      </c>
      <c r="R177" s="93">
        <f>'Trust - Frontsheet'!U189</f>
        <v>0</v>
      </c>
      <c r="S177" s="93">
        <f>IF(OR('Trust - Frontsheet'!V189="",'Trust - Frontsheet'!V189="-"),0,('Trust - Frontsheet'!V189))</f>
        <v>0</v>
      </c>
      <c r="T177" s="93">
        <f>IF(OR('Trust - Frontsheet'!W189="",'Trust - Frontsheet'!W189="-"),0,('Trust - Frontsheet'!W189))</f>
        <v>0</v>
      </c>
      <c r="U177" s="93">
        <f>IF(OR('Trust - Frontsheet'!X189="",'Trust - Frontsheet'!X189="-"),0,('Trust - Frontsheet'!X189))</f>
        <v>0</v>
      </c>
      <c r="V177" s="93" t="str">
        <f>IF(A177="","",(IF(ISBLANK('Trust - Frontsheet'!F9),"",'Trust - Frontsheet'!F9)))</f>
        <v/>
      </c>
    </row>
    <row r="178" spans="1:22" s="93" customFormat="1" x14ac:dyDescent="0.2">
      <c r="A178" s="93" t="str">
        <f>IF('Trust - Frontsheet'!D190=0,"",IF('Trust - Frontsheet'!D190="","",'Trust - Frontsheet'!D190))</f>
        <v/>
      </c>
      <c r="B178" s="93" t="str">
        <f>IF(ISBLANK('Trust - Frontsheet'!E190),"",'Trust - Frontsheet'!E190)</f>
        <v/>
      </c>
      <c r="C178" s="93" t="str">
        <f>IF(ISBLANK('Trust - Frontsheet'!F190),"","'" &amp; 'Trust - Frontsheet'!F190 &amp; "'")</f>
        <v/>
      </c>
      <c r="D178" s="93" t="str">
        <f>IF(ISBLANK('Trust - Frontsheet'!G190),"",'Trust - Frontsheet'!G190)</f>
        <v/>
      </c>
      <c r="E178" s="93" t="str">
        <f>IF(ISBLANK('Trust - Frontsheet'!H190),"",'Trust - Frontsheet'!H190)</f>
        <v/>
      </c>
      <c r="F178" s="93">
        <f>'Trust - Frontsheet'!I190</f>
        <v>0</v>
      </c>
      <c r="G178" s="93">
        <f>'Trust - Frontsheet'!J190</f>
        <v>0</v>
      </c>
      <c r="H178" s="93">
        <f>'Trust - Frontsheet'!K190</f>
        <v>0</v>
      </c>
      <c r="I178" s="93">
        <f>'Trust - Frontsheet'!L190</f>
        <v>0</v>
      </c>
      <c r="J178" s="93">
        <f>'Trust - Frontsheet'!M190</f>
        <v>0</v>
      </c>
      <c r="K178" s="93">
        <f>'Trust - Frontsheet'!N190</f>
        <v>0</v>
      </c>
      <c r="L178" s="93">
        <f>'Trust - Frontsheet'!O190</f>
        <v>0</v>
      </c>
      <c r="M178" s="93">
        <f>'Trust - Frontsheet'!P190</f>
        <v>0</v>
      </c>
      <c r="N178" s="93">
        <f>IF(OR('Trust - Frontsheet'!Q190="",'Trust - Frontsheet'!Q190="-"),0,('Trust - Frontsheet'!Q190))</f>
        <v>0</v>
      </c>
      <c r="O178" s="93">
        <f>IF(OR('Trust - Frontsheet'!R190="",'Trust - Frontsheet'!R190="-"),0,('Trust - Frontsheet'!R190))</f>
        <v>0</v>
      </c>
      <c r="P178" s="93">
        <f>IF(OR('Trust - Frontsheet'!S190="",'Trust - Frontsheet'!S190="-"),0,('Trust - Frontsheet'!S190))</f>
        <v>0</v>
      </c>
      <c r="Q178" s="93">
        <f>IF(OR('Trust - Frontsheet'!T190="",'Trust - Frontsheet'!T190="-"),0,('Trust - Frontsheet'!T190))</f>
        <v>0</v>
      </c>
      <c r="R178" s="93">
        <f>'Trust - Frontsheet'!U190</f>
        <v>0</v>
      </c>
      <c r="S178" s="93">
        <f>IF(OR('Trust - Frontsheet'!V190="",'Trust - Frontsheet'!V190="-"),0,('Trust - Frontsheet'!V190))</f>
        <v>0</v>
      </c>
      <c r="T178" s="93">
        <f>IF(OR('Trust - Frontsheet'!W190="",'Trust - Frontsheet'!W190="-"),0,('Trust - Frontsheet'!W190))</f>
        <v>0</v>
      </c>
      <c r="U178" s="93">
        <f>IF(OR('Trust - Frontsheet'!X190="",'Trust - Frontsheet'!X190="-"),0,('Trust - Frontsheet'!X190))</f>
        <v>0</v>
      </c>
      <c r="V178" s="93" t="str">
        <f>IF(A178="","",(IF(ISBLANK('Trust - Frontsheet'!F9),"",'Trust - Frontsheet'!F9)))</f>
        <v/>
      </c>
    </row>
    <row r="179" spans="1:22" s="93" customFormat="1" x14ac:dyDescent="0.2">
      <c r="A179" s="93" t="str">
        <f>IF('Trust - Frontsheet'!D191=0,"",IF('Trust - Frontsheet'!D191="","",'Trust - Frontsheet'!D191))</f>
        <v/>
      </c>
      <c r="B179" s="93" t="str">
        <f>IF(ISBLANK('Trust - Frontsheet'!E191),"",'Trust - Frontsheet'!E191)</f>
        <v/>
      </c>
      <c r="C179" s="93" t="str">
        <f>IF(ISBLANK('Trust - Frontsheet'!F191),"","'" &amp; 'Trust - Frontsheet'!F191 &amp; "'")</f>
        <v/>
      </c>
      <c r="D179" s="93" t="str">
        <f>IF(ISBLANK('Trust - Frontsheet'!G191),"",'Trust - Frontsheet'!G191)</f>
        <v/>
      </c>
      <c r="E179" s="93" t="str">
        <f>IF(ISBLANK('Trust - Frontsheet'!H191),"",'Trust - Frontsheet'!H191)</f>
        <v/>
      </c>
      <c r="F179" s="93">
        <f>'Trust - Frontsheet'!I191</f>
        <v>0</v>
      </c>
      <c r="G179" s="93">
        <f>'Trust - Frontsheet'!J191</f>
        <v>0</v>
      </c>
      <c r="H179" s="93">
        <f>'Trust - Frontsheet'!K191</f>
        <v>0</v>
      </c>
      <c r="I179" s="93">
        <f>'Trust - Frontsheet'!L191</f>
        <v>0</v>
      </c>
      <c r="J179" s="93">
        <f>'Trust - Frontsheet'!M191</f>
        <v>0</v>
      </c>
      <c r="K179" s="93">
        <f>'Trust - Frontsheet'!N191</f>
        <v>0</v>
      </c>
      <c r="L179" s="93">
        <f>'Trust - Frontsheet'!O191</f>
        <v>0</v>
      </c>
      <c r="M179" s="93">
        <f>'Trust - Frontsheet'!P191</f>
        <v>0</v>
      </c>
      <c r="N179" s="93">
        <f>IF(OR('Trust - Frontsheet'!Q191="",'Trust - Frontsheet'!Q191="-"),0,('Trust - Frontsheet'!Q191))</f>
        <v>0</v>
      </c>
      <c r="O179" s="93">
        <f>IF(OR('Trust - Frontsheet'!R191="",'Trust - Frontsheet'!R191="-"),0,('Trust - Frontsheet'!R191))</f>
        <v>0</v>
      </c>
      <c r="P179" s="93">
        <f>IF(OR('Trust - Frontsheet'!S191="",'Trust - Frontsheet'!S191="-"),0,('Trust - Frontsheet'!S191))</f>
        <v>0</v>
      </c>
      <c r="Q179" s="93">
        <f>IF(OR('Trust - Frontsheet'!T191="",'Trust - Frontsheet'!T191="-"),0,('Trust - Frontsheet'!T191))</f>
        <v>0</v>
      </c>
      <c r="R179" s="93">
        <f>'Trust - Frontsheet'!U191</f>
        <v>0</v>
      </c>
      <c r="S179" s="93">
        <f>IF(OR('Trust - Frontsheet'!V191="",'Trust - Frontsheet'!V191="-"),0,('Trust - Frontsheet'!V191))</f>
        <v>0</v>
      </c>
      <c r="T179" s="93">
        <f>IF(OR('Trust - Frontsheet'!W191="",'Trust - Frontsheet'!W191="-"),0,('Trust - Frontsheet'!W191))</f>
        <v>0</v>
      </c>
      <c r="U179" s="93">
        <f>IF(OR('Trust - Frontsheet'!X191="",'Trust - Frontsheet'!X191="-"),0,('Trust - Frontsheet'!X191))</f>
        <v>0</v>
      </c>
      <c r="V179" s="93" t="str">
        <f>IF(A179="","",(IF(ISBLANK('Trust - Frontsheet'!F9),"",'Trust - Frontsheet'!F9)))</f>
        <v/>
      </c>
    </row>
    <row r="180" spans="1:22" s="93" customFormat="1" x14ac:dyDescent="0.2">
      <c r="A180" s="93" t="str">
        <f>IF('Trust - Frontsheet'!D192=0,"",IF('Trust - Frontsheet'!D192="","",'Trust - Frontsheet'!D192))</f>
        <v/>
      </c>
      <c r="B180" s="93" t="str">
        <f>IF(ISBLANK('Trust - Frontsheet'!E192),"",'Trust - Frontsheet'!E192)</f>
        <v/>
      </c>
      <c r="C180" s="93" t="str">
        <f>IF(ISBLANK('Trust - Frontsheet'!F192),"","'" &amp; 'Trust - Frontsheet'!F192 &amp; "'")</f>
        <v/>
      </c>
      <c r="D180" s="93" t="str">
        <f>IF(ISBLANK('Trust - Frontsheet'!G192),"",'Trust - Frontsheet'!G192)</f>
        <v/>
      </c>
      <c r="E180" s="93" t="str">
        <f>IF(ISBLANK('Trust - Frontsheet'!H192),"",'Trust - Frontsheet'!H192)</f>
        <v/>
      </c>
      <c r="F180" s="93">
        <f>'Trust - Frontsheet'!I192</f>
        <v>0</v>
      </c>
      <c r="G180" s="93">
        <f>'Trust - Frontsheet'!J192</f>
        <v>0</v>
      </c>
      <c r="H180" s="93">
        <f>'Trust - Frontsheet'!K192</f>
        <v>0</v>
      </c>
      <c r="I180" s="93">
        <f>'Trust - Frontsheet'!L192</f>
        <v>0</v>
      </c>
      <c r="J180" s="93">
        <f>'Trust - Frontsheet'!M192</f>
        <v>0</v>
      </c>
      <c r="K180" s="93">
        <f>'Trust - Frontsheet'!N192</f>
        <v>0</v>
      </c>
      <c r="L180" s="93">
        <f>'Trust - Frontsheet'!O192</f>
        <v>0</v>
      </c>
      <c r="M180" s="93">
        <f>'Trust - Frontsheet'!P192</f>
        <v>0</v>
      </c>
      <c r="N180" s="93">
        <f>IF(OR('Trust - Frontsheet'!Q192="",'Trust - Frontsheet'!Q192="-"),0,('Trust - Frontsheet'!Q192))</f>
        <v>0</v>
      </c>
      <c r="O180" s="93">
        <f>IF(OR('Trust - Frontsheet'!R192="",'Trust - Frontsheet'!R192="-"),0,('Trust - Frontsheet'!R192))</f>
        <v>0</v>
      </c>
      <c r="P180" s="93">
        <f>IF(OR('Trust - Frontsheet'!S192="",'Trust - Frontsheet'!S192="-"),0,('Trust - Frontsheet'!S192))</f>
        <v>0</v>
      </c>
      <c r="Q180" s="93">
        <f>IF(OR('Trust - Frontsheet'!T192="",'Trust - Frontsheet'!T192="-"),0,('Trust - Frontsheet'!T192))</f>
        <v>0</v>
      </c>
      <c r="R180" s="93">
        <f>'Trust - Frontsheet'!U192</f>
        <v>0</v>
      </c>
      <c r="S180" s="93">
        <f>IF(OR('Trust - Frontsheet'!V192="",'Trust - Frontsheet'!V192="-"),0,('Trust - Frontsheet'!V192))</f>
        <v>0</v>
      </c>
      <c r="T180" s="93">
        <f>IF(OR('Trust - Frontsheet'!W192="",'Trust - Frontsheet'!W192="-"),0,('Trust - Frontsheet'!W192))</f>
        <v>0</v>
      </c>
      <c r="U180" s="93">
        <f>IF(OR('Trust - Frontsheet'!X192="",'Trust - Frontsheet'!X192="-"),0,('Trust - Frontsheet'!X192))</f>
        <v>0</v>
      </c>
      <c r="V180" s="93" t="str">
        <f>IF(A180="","",(IF(ISBLANK('Trust - Frontsheet'!F9),"",'Trust - Frontsheet'!F9)))</f>
        <v/>
      </c>
    </row>
    <row r="181" spans="1:22" s="93" customFormat="1" x14ac:dyDescent="0.2">
      <c r="A181" s="93" t="str">
        <f>IF('Trust - Frontsheet'!D193=0,"",IF('Trust - Frontsheet'!D193="","",'Trust - Frontsheet'!D193))</f>
        <v/>
      </c>
      <c r="B181" s="93" t="str">
        <f>IF(ISBLANK('Trust - Frontsheet'!E193),"",'Trust - Frontsheet'!E193)</f>
        <v/>
      </c>
      <c r="C181" s="93" t="str">
        <f>IF(ISBLANK('Trust - Frontsheet'!F193),"","'" &amp; 'Trust - Frontsheet'!F193 &amp; "'")</f>
        <v/>
      </c>
      <c r="D181" s="93" t="str">
        <f>IF(ISBLANK('Trust - Frontsheet'!G193),"",'Trust - Frontsheet'!G193)</f>
        <v/>
      </c>
      <c r="E181" s="93" t="str">
        <f>IF(ISBLANK('Trust - Frontsheet'!H193),"",'Trust - Frontsheet'!H193)</f>
        <v/>
      </c>
      <c r="F181" s="93">
        <f>'Trust - Frontsheet'!I193</f>
        <v>0</v>
      </c>
      <c r="G181" s="93">
        <f>'Trust - Frontsheet'!J193</f>
        <v>0</v>
      </c>
      <c r="H181" s="93">
        <f>'Trust - Frontsheet'!K193</f>
        <v>0</v>
      </c>
      <c r="I181" s="93">
        <f>'Trust - Frontsheet'!L193</f>
        <v>0</v>
      </c>
      <c r="J181" s="93">
        <f>'Trust - Frontsheet'!M193</f>
        <v>0</v>
      </c>
      <c r="K181" s="93">
        <f>'Trust - Frontsheet'!N193</f>
        <v>0</v>
      </c>
      <c r="L181" s="93">
        <f>'Trust - Frontsheet'!O193</f>
        <v>0</v>
      </c>
      <c r="M181" s="93">
        <f>'Trust - Frontsheet'!P193</f>
        <v>0</v>
      </c>
      <c r="N181" s="93">
        <f>IF(OR('Trust - Frontsheet'!Q193="",'Trust - Frontsheet'!Q193="-"),0,('Trust - Frontsheet'!Q193))</f>
        <v>0</v>
      </c>
      <c r="O181" s="93">
        <f>IF(OR('Trust - Frontsheet'!R193="",'Trust - Frontsheet'!R193="-"),0,('Trust - Frontsheet'!R193))</f>
        <v>0</v>
      </c>
      <c r="P181" s="93">
        <f>IF(OR('Trust - Frontsheet'!S193="",'Trust - Frontsheet'!S193="-"),0,('Trust - Frontsheet'!S193))</f>
        <v>0</v>
      </c>
      <c r="Q181" s="93">
        <f>IF(OR('Trust - Frontsheet'!T193="",'Trust - Frontsheet'!T193="-"),0,('Trust - Frontsheet'!T193))</f>
        <v>0</v>
      </c>
      <c r="R181" s="93">
        <f>'Trust - Frontsheet'!U193</f>
        <v>0</v>
      </c>
      <c r="S181" s="93">
        <f>IF(OR('Trust - Frontsheet'!V193="",'Trust - Frontsheet'!V193="-"),0,('Trust - Frontsheet'!V193))</f>
        <v>0</v>
      </c>
      <c r="T181" s="93">
        <f>IF(OR('Trust - Frontsheet'!W193="",'Trust - Frontsheet'!W193="-"),0,('Trust - Frontsheet'!W193))</f>
        <v>0</v>
      </c>
      <c r="U181" s="93">
        <f>IF(OR('Trust - Frontsheet'!X193="",'Trust - Frontsheet'!X193="-"),0,('Trust - Frontsheet'!X193))</f>
        <v>0</v>
      </c>
      <c r="V181" s="93" t="str">
        <f>IF(A181="","",(IF(ISBLANK('Trust - Frontsheet'!F9),"",'Trust - Frontsheet'!F9)))</f>
        <v/>
      </c>
    </row>
    <row r="182" spans="1:22" s="93" customFormat="1" x14ac:dyDescent="0.2">
      <c r="A182" s="93" t="str">
        <f>IF('Trust - Frontsheet'!D194=0,"",IF('Trust - Frontsheet'!D194="","",'Trust - Frontsheet'!D194))</f>
        <v/>
      </c>
      <c r="B182" s="93" t="str">
        <f>IF(ISBLANK('Trust - Frontsheet'!E194),"",'Trust - Frontsheet'!E194)</f>
        <v/>
      </c>
      <c r="C182" s="93" t="str">
        <f>IF(ISBLANK('Trust - Frontsheet'!F194),"","'" &amp; 'Trust - Frontsheet'!F194 &amp; "'")</f>
        <v/>
      </c>
      <c r="D182" s="93" t="str">
        <f>IF(ISBLANK('Trust - Frontsheet'!G194),"",'Trust - Frontsheet'!G194)</f>
        <v/>
      </c>
      <c r="E182" s="93" t="str">
        <f>IF(ISBLANK('Trust - Frontsheet'!H194),"",'Trust - Frontsheet'!H194)</f>
        <v/>
      </c>
      <c r="F182" s="93">
        <f>'Trust - Frontsheet'!I194</f>
        <v>0</v>
      </c>
      <c r="G182" s="93">
        <f>'Trust - Frontsheet'!J194</f>
        <v>0</v>
      </c>
      <c r="H182" s="93">
        <f>'Trust - Frontsheet'!K194</f>
        <v>0</v>
      </c>
      <c r="I182" s="93">
        <f>'Trust - Frontsheet'!L194</f>
        <v>0</v>
      </c>
      <c r="J182" s="93">
        <f>'Trust - Frontsheet'!M194</f>
        <v>0</v>
      </c>
      <c r="K182" s="93">
        <f>'Trust - Frontsheet'!N194</f>
        <v>0</v>
      </c>
      <c r="L182" s="93">
        <f>'Trust - Frontsheet'!O194</f>
        <v>0</v>
      </c>
      <c r="M182" s="93">
        <f>'Trust - Frontsheet'!P194</f>
        <v>0</v>
      </c>
      <c r="N182" s="93">
        <f>IF(OR('Trust - Frontsheet'!Q194="",'Trust - Frontsheet'!Q194="-"),0,('Trust - Frontsheet'!Q194))</f>
        <v>0</v>
      </c>
      <c r="O182" s="93">
        <f>IF(OR('Trust - Frontsheet'!R194="",'Trust - Frontsheet'!R194="-"),0,('Trust - Frontsheet'!R194))</f>
        <v>0</v>
      </c>
      <c r="P182" s="93">
        <f>IF(OR('Trust - Frontsheet'!S194="",'Trust - Frontsheet'!S194="-"),0,('Trust - Frontsheet'!S194))</f>
        <v>0</v>
      </c>
      <c r="Q182" s="93">
        <f>IF(OR('Trust - Frontsheet'!T194="",'Trust - Frontsheet'!T194="-"),0,('Trust - Frontsheet'!T194))</f>
        <v>0</v>
      </c>
      <c r="R182" s="93">
        <f>'Trust - Frontsheet'!U194</f>
        <v>0</v>
      </c>
      <c r="S182" s="93">
        <f>IF(OR('Trust - Frontsheet'!V194="",'Trust - Frontsheet'!V194="-"),0,('Trust - Frontsheet'!V194))</f>
        <v>0</v>
      </c>
      <c r="T182" s="93">
        <f>IF(OR('Trust - Frontsheet'!W194="",'Trust - Frontsheet'!W194="-"),0,('Trust - Frontsheet'!W194))</f>
        <v>0</v>
      </c>
      <c r="U182" s="93">
        <f>IF(OR('Trust - Frontsheet'!X194="",'Trust - Frontsheet'!X194="-"),0,('Trust - Frontsheet'!X194))</f>
        <v>0</v>
      </c>
      <c r="V182" s="93" t="str">
        <f>IF(A182="","",(IF(ISBLANK('Trust - Frontsheet'!F9),"",'Trust - Frontsheet'!F9)))</f>
        <v/>
      </c>
    </row>
    <row r="183" spans="1:22" s="93" customFormat="1" x14ac:dyDescent="0.2">
      <c r="A183" s="93" t="str">
        <f>IF('Trust - Frontsheet'!D195=0,"",IF('Trust - Frontsheet'!D195="","",'Trust - Frontsheet'!D195))</f>
        <v/>
      </c>
      <c r="B183" s="93" t="str">
        <f>IF(ISBLANK('Trust - Frontsheet'!E195),"",'Trust - Frontsheet'!E195)</f>
        <v/>
      </c>
      <c r="C183" s="93" t="str">
        <f>IF(ISBLANK('Trust - Frontsheet'!F195),"","'" &amp; 'Trust - Frontsheet'!F195 &amp; "'")</f>
        <v/>
      </c>
      <c r="D183" s="93" t="str">
        <f>IF(ISBLANK('Trust - Frontsheet'!G195),"",'Trust - Frontsheet'!G195)</f>
        <v/>
      </c>
      <c r="E183" s="93" t="str">
        <f>IF(ISBLANK('Trust - Frontsheet'!H195),"",'Trust - Frontsheet'!H195)</f>
        <v/>
      </c>
      <c r="F183" s="93">
        <f>'Trust - Frontsheet'!I195</f>
        <v>0</v>
      </c>
      <c r="G183" s="93">
        <f>'Trust - Frontsheet'!J195</f>
        <v>0</v>
      </c>
      <c r="H183" s="93">
        <f>'Trust - Frontsheet'!K195</f>
        <v>0</v>
      </c>
      <c r="I183" s="93">
        <f>'Trust - Frontsheet'!L195</f>
        <v>0</v>
      </c>
      <c r="J183" s="93">
        <f>'Trust - Frontsheet'!M195</f>
        <v>0</v>
      </c>
      <c r="K183" s="93">
        <f>'Trust - Frontsheet'!N195</f>
        <v>0</v>
      </c>
      <c r="L183" s="93">
        <f>'Trust - Frontsheet'!O195</f>
        <v>0</v>
      </c>
      <c r="M183" s="93">
        <f>'Trust - Frontsheet'!P195</f>
        <v>0</v>
      </c>
      <c r="N183" s="93">
        <f>IF(OR('Trust - Frontsheet'!Q195="",'Trust - Frontsheet'!Q195="-"),0,('Trust - Frontsheet'!Q195))</f>
        <v>0</v>
      </c>
      <c r="O183" s="93">
        <f>IF(OR('Trust - Frontsheet'!R195="",'Trust - Frontsheet'!R195="-"),0,('Trust - Frontsheet'!R195))</f>
        <v>0</v>
      </c>
      <c r="P183" s="93">
        <f>IF(OR('Trust - Frontsheet'!S195="",'Trust - Frontsheet'!S195="-"),0,('Trust - Frontsheet'!S195))</f>
        <v>0</v>
      </c>
      <c r="Q183" s="93">
        <f>IF(OR('Trust - Frontsheet'!T195="",'Trust - Frontsheet'!T195="-"),0,('Trust - Frontsheet'!T195))</f>
        <v>0</v>
      </c>
      <c r="R183" s="93">
        <f>'Trust - Frontsheet'!U195</f>
        <v>0</v>
      </c>
      <c r="S183" s="93">
        <f>IF(OR('Trust - Frontsheet'!V195="",'Trust - Frontsheet'!V195="-"),0,('Trust - Frontsheet'!V195))</f>
        <v>0</v>
      </c>
      <c r="T183" s="93">
        <f>IF(OR('Trust - Frontsheet'!W195="",'Trust - Frontsheet'!W195="-"),0,('Trust - Frontsheet'!W195))</f>
        <v>0</v>
      </c>
      <c r="U183" s="93">
        <f>IF(OR('Trust - Frontsheet'!X195="",'Trust - Frontsheet'!X195="-"),0,('Trust - Frontsheet'!X195))</f>
        <v>0</v>
      </c>
      <c r="V183" s="93" t="str">
        <f>IF(A183="","",(IF(ISBLANK('Trust - Frontsheet'!F9),"",'Trust - Frontsheet'!F9)))</f>
        <v/>
      </c>
    </row>
    <row r="184" spans="1:22" s="93" customFormat="1" x14ac:dyDescent="0.2">
      <c r="A184" s="93" t="str">
        <f>IF('Trust - Frontsheet'!D196=0,"",IF('Trust - Frontsheet'!D196="","",'Trust - Frontsheet'!D196))</f>
        <v/>
      </c>
      <c r="B184" s="93" t="str">
        <f>IF(ISBLANK('Trust - Frontsheet'!E196),"",'Trust - Frontsheet'!E196)</f>
        <v/>
      </c>
      <c r="C184" s="93" t="str">
        <f>IF(ISBLANK('Trust - Frontsheet'!F196),"","'" &amp; 'Trust - Frontsheet'!F196 &amp; "'")</f>
        <v/>
      </c>
      <c r="D184" s="93" t="str">
        <f>IF(ISBLANK('Trust - Frontsheet'!G196),"",'Trust - Frontsheet'!G196)</f>
        <v/>
      </c>
      <c r="E184" s="93" t="str">
        <f>IF(ISBLANK('Trust - Frontsheet'!H196),"",'Trust - Frontsheet'!H196)</f>
        <v/>
      </c>
      <c r="F184" s="93">
        <f>'Trust - Frontsheet'!I196</f>
        <v>0</v>
      </c>
      <c r="G184" s="93">
        <f>'Trust - Frontsheet'!J196</f>
        <v>0</v>
      </c>
      <c r="H184" s="93">
        <f>'Trust - Frontsheet'!K196</f>
        <v>0</v>
      </c>
      <c r="I184" s="93">
        <f>'Trust - Frontsheet'!L196</f>
        <v>0</v>
      </c>
      <c r="J184" s="93">
        <f>'Trust - Frontsheet'!M196</f>
        <v>0</v>
      </c>
      <c r="K184" s="93">
        <f>'Trust - Frontsheet'!N196</f>
        <v>0</v>
      </c>
      <c r="L184" s="93">
        <f>'Trust - Frontsheet'!O196</f>
        <v>0</v>
      </c>
      <c r="M184" s="93">
        <f>'Trust - Frontsheet'!P196</f>
        <v>0</v>
      </c>
      <c r="N184" s="93">
        <f>IF(OR('Trust - Frontsheet'!Q196="",'Trust - Frontsheet'!Q196="-"),0,('Trust - Frontsheet'!Q196))</f>
        <v>0</v>
      </c>
      <c r="O184" s="93">
        <f>IF(OR('Trust - Frontsheet'!R196="",'Trust - Frontsheet'!R196="-"),0,('Trust - Frontsheet'!R196))</f>
        <v>0</v>
      </c>
      <c r="P184" s="93">
        <f>IF(OR('Trust - Frontsheet'!S196="",'Trust - Frontsheet'!S196="-"),0,('Trust - Frontsheet'!S196))</f>
        <v>0</v>
      </c>
      <c r="Q184" s="93">
        <f>IF(OR('Trust - Frontsheet'!T196="",'Trust - Frontsheet'!T196="-"),0,('Trust - Frontsheet'!T196))</f>
        <v>0</v>
      </c>
      <c r="R184" s="93">
        <f>'Trust - Frontsheet'!U196</f>
        <v>0</v>
      </c>
      <c r="S184" s="93">
        <f>IF(OR('Trust - Frontsheet'!V196="",'Trust - Frontsheet'!V196="-"),0,('Trust - Frontsheet'!V196))</f>
        <v>0</v>
      </c>
      <c r="T184" s="93">
        <f>IF(OR('Trust - Frontsheet'!W196="",'Trust - Frontsheet'!W196="-"),0,('Trust - Frontsheet'!W196))</f>
        <v>0</v>
      </c>
      <c r="U184" s="93">
        <f>IF(OR('Trust - Frontsheet'!X196="",'Trust - Frontsheet'!X196="-"),0,('Trust - Frontsheet'!X196))</f>
        <v>0</v>
      </c>
      <c r="V184" s="93" t="str">
        <f>IF(A184="","",(IF(ISBLANK('Trust - Frontsheet'!F9),"",'Trust - Frontsheet'!F9)))</f>
        <v/>
      </c>
    </row>
    <row r="185" spans="1:22" s="93" customFormat="1" x14ac:dyDescent="0.2">
      <c r="A185" s="93" t="str">
        <f>IF('Trust - Frontsheet'!D197=0,"",IF('Trust - Frontsheet'!D197="","",'Trust - Frontsheet'!D197))</f>
        <v/>
      </c>
      <c r="B185" s="93" t="str">
        <f>IF(ISBLANK('Trust - Frontsheet'!E197),"",'Trust - Frontsheet'!E197)</f>
        <v/>
      </c>
      <c r="C185" s="93" t="str">
        <f>IF(ISBLANK('Trust - Frontsheet'!F197),"","'" &amp; 'Trust - Frontsheet'!F197 &amp; "'")</f>
        <v/>
      </c>
      <c r="D185" s="93" t="str">
        <f>IF(ISBLANK('Trust - Frontsheet'!G197),"",'Trust - Frontsheet'!G197)</f>
        <v/>
      </c>
      <c r="E185" s="93" t="str">
        <f>IF(ISBLANK('Trust - Frontsheet'!H197),"",'Trust - Frontsheet'!H197)</f>
        <v/>
      </c>
      <c r="F185" s="93">
        <f>'Trust - Frontsheet'!I197</f>
        <v>0</v>
      </c>
      <c r="G185" s="93">
        <f>'Trust - Frontsheet'!J197</f>
        <v>0</v>
      </c>
      <c r="H185" s="93">
        <f>'Trust - Frontsheet'!K197</f>
        <v>0</v>
      </c>
      <c r="I185" s="93">
        <f>'Trust - Frontsheet'!L197</f>
        <v>0</v>
      </c>
      <c r="J185" s="93">
        <f>'Trust - Frontsheet'!M197</f>
        <v>0</v>
      </c>
      <c r="K185" s="93">
        <f>'Trust - Frontsheet'!N197</f>
        <v>0</v>
      </c>
      <c r="L185" s="93">
        <f>'Trust - Frontsheet'!O197</f>
        <v>0</v>
      </c>
      <c r="M185" s="93">
        <f>'Trust - Frontsheet'!P197</f>
        <v>0</v>
      </c>
      <c r="N185" s="93">
        <f>IF(OR('Trust - Frontsheet'!Q197="",'Trust - Frontsheet'!Q197="-"),0,('Trust - Frontsheet'!Q197))</f>
        <v>0</v>
      </c>
      <c r="O185" s="93">
        <f>IF(OR('Trust - Frontsheet'!R197="",'Trust - Frontsheet'!R197="-"),0,('Trust - Frontsheet'!R197))</f>
        <v>0</v>
      </c>
      <c r="P185" s="93">
        <f>IF(OR('Trust - Frontsheet'!S197="",'Trust - Frontsheet'!S197="-"),0,('Trust - Frontsheet'!S197))</f>
        <v>0</v>
      </c>
      <c r="Q185" s="93">
        <f>IF(OR('Trust - Frontsheet'!T197="",'Trust - Frontsheet'!T197="-"),0,('Trust - Frontsheet'!T197))</f>
        <v>0</v>
      </c>
      <c r="R185" s="93">
        <f>'Trust - Frontsheet'!U197</f>
        <v>0</v>
      </c>
      <c r="S185" s="93">
        <f>IF(OR('Trust - Frontsheet'!V197="",'Trust - Frontsheet'!V197="-"),0,('Trust - Frontsheet'!V197))</f>
        <v>0</v>
      </c>
      <c r="T185" s="93">
        <f>IF(OR('Trust - Frontsheet'!W197="",'Trust - Frontsheet'!W197="-"),0,('Trust - Frontsheet'!W197))</f>
        <v>0</v>
      </c>
      <c r="U185" s="93">
        <f>IF(OR('Trust - Frontsheet'!X197="",'Trust - Frontsheet'!X197="-"),0,('Trust - Frontsheet'!X197))</f>
        <v>0</v>
      </c>
      <c r="V185" s="93" t="str">
        <f>IF(A185="","",(IF(ISBLANK('Trust - Frontsheet'!F9),"",'Trust - Frontsheet'!F9)))</f>
        <v/>
      </c>
    </row>
    <row r="186" spans="1:22" s="93" customFormat="1" x14ac:dyDescent="0.2">
      <c r="A186" s="93" t="str">
        <f>IF('Trust - Frontsheet'!D198=0,"",IF('Trust - Frontsheet'!D198="","",'Trust - Frontsheet'!D198))</f>
        <v/>
      </c>
      <c r="B186" s="93" t="str">
        <f>IF(ISBLANK('Trust - Frontsheet'!E198),"",'Trust - Frontsheet'!E198)</f>
        <v/>
      </c>
      <c r="C186" s="93" t="str">
        <f>IF(ISBLANK('Trust - Frontsheet'!F198),"","'" &amp; 'Trust - Frontsheet'!F198 &amp; "'")</f>
        <v/>
      </c>
      <c r="D186" s="93" t="str">
        <f>IF(ISBLANK('Trust - Frontsheet'!G198),"",'Trust - Frontsheet'!G198)</f>
        <v/>
      </c>
      <c r="E186" s="93" t="str">
        <f>IF(ISBLANK('Trust - Frontsheet'!H198),"",'Trust - Frontsheet'!H198)</f>
        <v/>
      </c>
      <c r="F186" s="93">
        <f>'Trust - Frontsheet'!I198</f>
        <v>0</v>
      </c>
      <c r="G186" s="93">
        <f>'Trust - Frontsheet'!J198</f>
        <v>0</v>
      </c>
      <c r="H186" s="93">
        <f>'Trust - Frontsheet'!K198</f>
        <v>0</v>
      </c>
      <c r="I186" s="93">
        <f>'Trust - Frontsheet'!L198</f>
        <v>0</v>
      </c>
      <c r="J186" s="93">
        <f>'Trust - Frontsheet'!M198</f>
        <v>0</v>
      </c>
      <c r="K186" s="93">
        <f>'Trust - Frontsheet'!N198</f>
        <v>0</v>
      </c>
      <c r="L186" s="93">
        <f>'Trust - Frontsheet'!O198</f>
        <v>0</v>
      </c>
      <c r="M186" s="93">
        <f>'Trust - Frontsheet'!P198</f>
        <v>0</v>
      </c>
      <c r="N186" s="93">
        <f>IF(OR('Trust - Frontsheet'!Q198="",'Trust - Frontsheet'!Q198="-"),0,('Trust - Frontsheet'!Q198))</f>
        <v>0</v>
      </c>
      <c r="O186" s="93">
        <f>IF(OR('Trust - Frontsheet'!R198="",'Trust - Frontsheet'!R198="-"),0,('Trust - Frontsheet'!R198))</f>
        <v>0</v>
      </c>
      <c r="P186" s="93">
        <f>IF(OR('Trust - Frontsheet'!S198="",'Trust - Frontsheet'!S198="-"),0,('Trust - Frontsheet'!S198))</f>
        <v>0</v>
      </c>
      <c r="Q186" s="93">
        <f>IF(OR('Trust - Frontsheet'!T198="",'Trust - Frontsheet'!T198="-"),0,('Trust - Frontsheet'!T198))</f>
        <v>0</v>
      </c>
      <c r="R186" s="93">
        <f>'Trust - Frontsheet'!U198</f>
        <v>0</v>
      </c>
      <c r="S186" s="93">
        <f>IF(OR('Trust - Frontsheet'!V198="",'Trust - Frontsheet'!V198="-"),0,('Trust - Frontsheet'!V198))</f>
        <v>0</v>
      </c>
      <c r="T186" s="93">
        <f>IF(OR('Trust - Frontsheet'!W198="",'Trust - Frontsheet'!W198="-"),0,('Trust - Frontsheet'!W198))</f>
        <v>0</v>
      </c>
      <c r="U186" s="93">
        <f>IF(OR('Trust - Frontsheet'!X198="",'Trust - Frontsheet'!X198="-"),0,('Trust - Frontsheet'!X198))</f>
        <v>0</v>
      </c>
      <c r="V186" s="93" t="str">
        <f>IF(A186="","",(IF(ISBLANK('Trust - Frontsheet'!F9),"",'Trust - Frontsheet'!F9)))</f>
        <v/>
      </c>
    </row>
    <row r="187" spans="1:22" s="93" customFormat="1" x14ac:dyDescent="0.2">
      <c r="A187" s="93" t="str">
        <f>IF('Trust - Frontsheet'!D199=0,"",IF('Trust - Frontsheet'!D199="","",'Trust - Frontsheet'!D199))</f>
        <v/>
      </c>
      <c r="B187" s="93" t="str">
        <f>IF(ISBLANK('Trust - Frontsheet'!E199),"",'Trust - Frontsheet'!E199)</f>
        <v/>
      </c>
      <c r="C187" s="93" t="str">
        <f>IF(ISBLANK('Trust - Frontsheet'!F199),"","'" &amp; 'Trust - Frontsheet'!F199 &amp; "'")</f>
        <v/>
      </c>
      <c r="D187" s="93" t="str">
        <f>IF(ISBLANK('Trust - Frontsheet'!G199),"",'Trust - Frontsheet'!G199)</f>
        <v/>
      </c>
      <c r="E187" s="93" t="str">
        <f>IF(ISBLANK('Trust - Frontsheet'!H199),"",'Trust - Frontsheet'!H199)</f>
        <v/>
      </c>
      <c r="F187" s="93">
        <f>'Trust - Frontsheet'!I199</f>
        <v>0</v>
      </c>
      <c r="G187" s="93">
        <f>'Trust - Frontsheet'!J199</f>
        <v>0</v>
      </c>
      <c r="H187" s="93">
        <f>'Trust - Frontsheet'!K199</f>
        <v>0</v>
      </c>
      <c r="I187" s="93">
        <f>'Trust - Frontsheet'!L199</f>
        <v>0</v>
      </c>
      <c r="J187" s="93">
        <f>'Trust - Frontsheet'!M199</f>
        <v>0</v>
      </c>
      <c r="K187" s="93">
        <f>'Trust - Frontsheet'!N199</f>
        <v>0</v>
      </c>
      <c r="L187" s="93">
        <f>'Trust - Frontsheet'!O199</f>
        <v>0</v>
      </c>
      <c r="M187" s="93">
        <f>'Trust - Frontsheet'!P199</f>
        <v>0</v>
      </c>
      <c r="N187" s="93">
        <f>IF(OR('Trust - Frontsheet'!Q199="",'Trust - Frontsheet'!Q199="-"),0,('Trust - Frontsheet'!Q199))</f>
        <v>0</v>
      </c>
      <c r="O187" s="93">
        <f>IF(OR('Trust - Frontsheet'!R199="",'Trust - Frontsheet'!R199="-"),0,('Trust - Frontsheet'!R199))</f>
        <v>0</v>
      </c>
      <c r="P187" s="93">
        <f>IF(OR('Trust - Frontsheet'!S199="",'Trust - Frontsheet'!S199="-"),0,('Trust - Frontsheet'!S199))</f>
        <v>0</v>
      </c>
      <c r="Q187" s="93">
        <f>IF(OR('Trust - Frontsheet'!T199="",'Trust - Frontsheet'!T199="-"),0,('Trust - Frontsheet'!T199))</f>
        <v>0</v>
      </c>
      <c r="R187" s="93">
        <f>'Trust - Frontsheet'!U199</f>
        <v>0</v>
      </c>
      <c r="S187" s="93">
        <f>IF(OR('Trust - Frontsheet'!V199="",'Trust - Frontsheet'!V199="-"),0,('Trust - Frontsheet'!V199))</f>
        <v>0</v>
      </c>
      <c r="T187" s="93">
        <f>IF(OR('Trust - Frontsheet'!W199="",'Trust - Frontsheet'!W199="-"),0,('Trust - Frontsheet'!W199))</f>
        <v>0</v>
      </c>
      <c r="U187" s="93">
        <f>IF(OR('Trust - Frontsheet'!X199="",'Trust - Frontsheet'!X199="-"),0,('Trust - Frontsheet'!X199))</f>
        <v>0</v>
      </c>
      <c r="V187" s="93" t="str">
        <f>IF(A187="","",(IF(ISBLANK('Trust - Frontsheet'!F9),"",'Trust - Frontsheet'!F9)))</f>
        <v/>
      </c>
    </row>
    <row r="188" spans="1:22" s="93" customFormat="1" x14ac:dyDescent="0.2">
      <c r="A188" s="93" t="str">
        <f>IF('Trust - Frontsheet'!D200=0,"",IF('Trust - Frontsheet'!D200="","",'Trust - Frontsheet'!D200))</f>
        <v/>
      </c>
      <c r="B188" s="93" t="str">
        <f>IF(ISBLANK('Trust - Frontsheet'!E200),"",'Trust - Frontsheet'!E200)</f>
        <v/>
      </c>
      <c r="C188" s="93" t="str">
        <f>IF(ISBLANK('Trust - Frontsheet'!F200),"","'" &amp; 'Trust - Frontsheet'!F200 &amp; "'")</f>
        <v/>
      </c>
      <c r="D188" s="93" t="str">
        <f>IF(ISBLANK('Trust - Frontsheet'!G200),"",'Trust - Frontsheet'!G200)</f>
        <v/>
      </c>
      <c r="E188" s="93" t="str">
        <f>IF(ISBLANK('Trust - Frontsheet'!H200),"",'Trust - Frontsheet'!H200)</f>
        <v/>
      </c>
      <c r="F188" s="93">
        <f>'Trust - Frontsheet'!I200</f>
        <v>0</v>
      </c>
      <c r="G188" s="93">
        <f>'Trust - Frontsheet'!J200</f>
        <v>0</v>
      </c>
      <c r="H188" s="93">
        <f>'Trust - Frontsheet'!K200</f>
        <v>0</v>
      </c>
      <c r="I188" s="93">
        <f>'Trust - Frontsheet'!L200</f>
        <v>0</v>
      </c>
      <c r="J188" s="93">
        <f>'Trust - Frontsheet'!M200</f>
        <v>0</v>
      </c>
      <c r="K188" s="93">
        <f>'Trust - Frontsheet'!N200</f>
        <v>0</v>
      </c>
      <c r="L188" s="93">
        <f>'Trust - Frontsheet'!O200</f>
        <v>0</v>
      </c>
      <c r="M188" s="93">
        <f>'Trust - Frontsheet'!P200</f>
        <v>0</v>
      </c>
      <c r="N188" s="93">
        <f>IF(OR('Trust - Frontsheet'!Q200="",'Trust - Frontsheet'!Q200="-"),0,('Trust - Frontsheet'!Q200))</f>
        <v>0</v>
      </c>
      <c r="O188" s="93">
        <f>IF(OR('Trust - Frontsheet'!R200="",'Trust - Frontsheet'!R200="-"),0,('Trust - Frontsheet'!R200))</f>
        <v>0</v>
      </c>
      <c r="P188" s="93">
        <f>IF(OR('Trust - Frontsheet'!S200="",'Trust - Frontsheet'!S200="-"),0,('Trust - Frontsheet'!S200))</f>
        <v>0</v>
      </c>
      <c r="Q188" s="93">
        <f>IF(OR('Trust - Frontsheet'!T200="",'Trust - Frontsheet'!T200="-"),0,('Trust - Frontsheet'!T200))</f>
        <v>0</v>
      </c>
      <c r="R188" s="93">
        <f>'Trust - Frontsheet'!U200</f>
        <v>0</v>
      </c>
      <c r="S188" s="93">
        <f>IF(OR('Trust - Frontsheet'!V200="",'Trust - Frontsheet'!V200="-"),0,('Trust - Frontsheet'!V200))</f>
        <v>0</v>
      </c>
      <c r="T188" s="93">
        <f>IF(OR('Trust - Frontsheet'!W200="",'Trust - Frontsheet'!W200="-"),0,('Trust - Frontsheet'!W200))</f>
        <v>0</v>
      </c>
      <c r="U188" s="93">
        <f>IF(OR('Trust - Frontsheet'!X200="",'Trust - Frontsheet'!X200="-"),0,('Trust - Frontsheet'!X200))</f>
        <v>0</v>
      </c>
      <c r="V188" s="93" t="str">
        <f>IF(A188="","",(IF(ISBLANK('Trust - Frontsheet'!F9),"",'Trust - Frontsheet'!F9)))</f>
        <v/>
      </c>
    </row>
    <row r="189" spans="1:22" s="93" customFormat="1" x14ac:dyDescent="0.2">
      <c r="A189" s="93" t="str">
        <f>IF('Trust - Frontsheet'!D201=0,"",IF('Trust - Frontsheet'!D201="","",'Trust - Frontsheet'!D201))</f>
        <v/>
      </c>
      <c r="B189" s="93" t="str">
        <f>IF(ISBLANK('Trust - Frontsheet'!E201),"",'Trust - Frontsheet'!E201)</f>
        <v/>
      </c>
      <c r="C189" s="93" t="str">
        <f>IF(ISBLANK('Trust - Frontsheet'!F201),"","'" &amp; 'Trust - Frontsheet'!F201 &amp; "'")</f>
        <v/>
      </c>
      <c r="D189" s="93" t="str">
        <f>IF(ISBLANK('Trust - Frontsheet'!G201),"",'Trust - Frontsheet'!G201)</f>
        <v/>
      </c>
      <c r="E189" s="93" t="str">
        <f>IF(ISBLANK('Trust - Frontsheet'!H201),"",'Trust - Frontsheet'!H201)</f>
        <v/>
      </c>
      <c r="F189" s="93">
        <f>'Trust - Frontsheet'!I201</f>
        <v>0</v>
      </c>
      <c r="G189" s="93">
        <f>'Trust - Frontsheet'!J201</f>
        <v>0</v>
      </c>
      <c r="H189" s="93">
        <f>'Trust - Frontsheet'!K201</f>
        <v>0</v>
      </c>
      <c r="I189" s="93">
        <f>'Trust - Frontsheet'!L201</f>
        <v>0</v>
      </c>
      <c r="J189" s="93">
        <f>'Trust - Frontsheet'!M201</f>
        <v>0</v>
      </c>
      <c r="K189" s="93">
        <f>'Trust - Frontsheet'!N201</f>
        <v>0</v>
      </c>
      <c r="L189" s="93">
        <f>'Trust - Frontsheet'!O201</f>
        <v>0</v>
      </c>
      <c r="M189" s="93">
        <f>'Trust - Frontsheet'!P201</f>
        <v>0</v>
      </c>
      <c r="N189" s="93">
        <f>IF(OR('Trust - Frontsheet'!Q201="",'Trust - Frontsheet'!Q201="-"),0,('Trust - Frontsheet'!Q201))</f>
        <v>0</v>
      </c>
      <c r="O189" s="93">
        <f>IF(OR('Trust - Frontsheet'!R201="",'Trust - Frontsheet'!R201="-"),0,('Trust - Frontsheet'!R201))</f>
        <v>0</v>
      </c>
      <c r="P189" s="93">
        <f>IF(OR('Trust - Frontsheet'!S201="",'Trust - Frontsheet'!S201="-"),0,('Trust - Frontsheet'!S201))</f>
        <v>0</v>
      </c>
      <c r="Q189" s="93">
        <f>IF(OR('Trust - Frontsheet'!T201="",'Trust - Frontsheet'!T201="-"),0,('Trust - Frontsheet'!T201))</f>
        <v>0</v>
      </c>
      <c r="R189" s="93">
        <f>'Trust - Frontsheet'!U201</f>
        <v>0</v>
      </c>
      <c r="S189" s="93">
        <f>IF(OR('Trust - Frontsheet'!V201="",'Trust - Frontsheet'!V201="-"),0,('Trust - Frontsheet'!V201))</f>
        <v>0</v>
      </c>
      <c r="T189" s="93">
        <f>IF(OR('Trust - Frontsheet'!W201="",'Trust - Frontsheet'!W201="-"),0,('Trust - Frontsheet'!W201))</f>
        <v>0</v>
      </c>
      <c r="U189" s="93">
        <f>IF(OR('Trust - Frontsheet'!X201="",'Trust - Frontsheet'!X201="-"),0,('Trust - Frontsheet'!X201))</f>
        <v>0</v>
      </c>
      <c r="V189" s="93" t="str">
        <f>IF(A189="","",(IF(ISBLANK('Trust - Frontsheet'!F9),"",'Trust - Frontsheet'!F9)))</f>
        <v/>
      </c>
    </row>
    <row r="190" spans="1:22" s="93" customFormat="1" x14ac:dyDescent="0.2">
      <c r="A190" s="93" t="str">
        <f>IF('Trust - Frontsheet'!D202=0,"",IF('Trust - Frontsheet'!D202="","",'Trust - Frontsheet'!D202))</f>
        <v/>
      </c>
      <c r="B190" s="93" t="str">
        <f>IF(ISBLANK('Trust - Frontsheet'!E202),"",'Trust - Frontsheet'!E202)</f>
        <v/>
      </c>
      <c r="C190" s="93" t="str">
        <f>IF(ISBLANK('Trust - Frontsheet'!F202),"","'" &amp; 'Trust - Frontsheet'!F202 &amp; "'")</f>
        <v/>
      </c>
      <c r="D190" s="93" t="str">
        <f>IF(ISBLANK('Trust - Frontsheet'!G202),"",'Trust - Frontsheet'!G202)</f>
        <v/>
      </c>
      <c r="E190" s="93" t="str">
        <f>IF(ISBLANK('Trust - Frontsheet'!H202),"",'Trust - Frontsheet'!H202)</f>
        <v/>
      </c>
      <c r="F190" s="93">
        <f>'Trust - Frontsheet'!I202</f>
        <v>0</v>
      </c>
      <c r="G190" s="93">
        <f>'Trust - Frontsheet'!J202</f>
        <v>0</v>
      </c>
      <c r="H190" s="93">
        <f>'Trust - Frontsheet'!K202</f>
        <v>0</v>
      </c>
      <c r="I190" s="93">
        <f>'Trust - Frontsheet'!L202</f>
        <v>0</v>
      </c>
      <c r="J190" s="93">
        <f>'Trust - Frontsheet'!M202</f>
        <v>0</v>
      </c>
      <c r="K190" s="93">
        <f>'Trust - Frontsheet'!N202</f>
        <v>0</v>
      </c>
      <c r="L190" s="93">
        <f>'Trust - Frontsheet'!O202</f>
        <v>0</v>
      </c>
      <c r="M190" s="93">
        <f>'Trust - Frontsheet'!P202</f>
        <v>0</v>
      </c>
      <c r="N190" s="93">
        <f>IF(OR('Trust - Frontsheet'!Q202="",'Trust - Frontsheet'!Q202="-"),0,('Trust - Frontsheet'!Q202))</f>
        <v>0</v>
      </c>
      <c r="O190" s="93">
        <f>IF(OR('Trust - Frontsheet'!R202="",'Trust - Frontsheet'!R202="-"),0,('Trust - Frontsheet'!R202))</f>
        <v>0</v>
      </c>
      <c r="P190" s="93">
        <f>IF(OR('Trust - Frontsheet'!S202="",'Trust - Frontsheet'!S202="-"),0,('Trust - Frontsheet'!S202))</f>
        <v>0</v>
      </c>
      <c r="Q190" s="93">
        <f>IF(OR('Trust - Frontsheet'!T202="",'Trust - Frontsheet'!T202="-"),0,('Trust - Frontsheet'!T202))</f>
        <v>0</v>
      </c>
      <c r="R190" s="93">
        <f>'Trust - Frontsheet'!U202</f>
        <v>0</v>
      </c>
      <c r="S190" s="93">
        <f>IF(OR('Trust - Frontsheet'!V202="",'Trust - Frontsheet'!V202="-"),0,('Trust - Frontsheet'!V202))</f>
        <v>0</v>
      </c>
      <c r="T190" s="93">
        <f>IF(OR('Trust - Frontsheet'!W202="",'Trust - Frontsheet'!W202="-"),0,('Trust - Frontsheet'!W202))</f>
        <v>0</v>
      </c>
      <c r="U190" s="93">
        <f>IF(OR('Trust - Frontsheet'!X202="",'Trust - Frontsheet'!X202="-"),0,('Trust - Frontsheet'!X202))</f>
        <v>0</v>
      </c>
      <c r="V190" s="93" t="str">
        <f>IF(A190="","",(IF(ISBLANK('Trust - Frontsheet'!F9),"",'Trust - Frontsheet'!F9)))</f>
        <v/>
      </c>
    </row>
    <row r="191" spans="1:22" s="93" customFormat="1" x14ac:dyDescent="0.2">
      <c r="A191" s="93" t="str">
        <f>IF('Trust - Frontsheet'!D203=0,"",IF('Trust - Frontsheet'!D203="","",'Trust - Frontsheet'!D203))</f>
        <v/>
      </c>
      <c r="B191" s="93" t="str">
        <f>IF(ISBLANK('Trust - Frontsheet'!E203),"",'Trust - Frontsheet'!E203)</f>
        <v/>
      </c>
      <c r="C191" s="93" t="str">
        <f>IF(ISBLANK('Trust - Frontsheet'!F203),"","'" &amp; 'Trust - Frontsheet'!F203 &amp; "'")</f>
        <v/>
      </c>
      <c r="D191" s="93" t="str">
        <f>IF(ISBLANK('Trust - Frontsheet'!G203),"",'Trust - Frontsheet'!G203)</f>
        <v/>
      </c>
      <c r="E191" s="93" t="str">
        <f>IF(ISBLANK('Trust - Frontsheet'!H203),"",'Trust - Frontsheet'!H203)</f>
        <v/>
      </c>
      <c r="F191" s="93">
        <f>'Trust - Frontsheet'!I203</f>
        <v>0</v>
      </c>
      <c r="G191" s="93">
        <f>'Trust - Frontsheet'!J203</f>
        <v>0</v>
      </c>
      <c r="H191" s="93">
        <f>'Trust - Frontsheet'!K203</f>
        <v>0</v>
      </c>
      <c r="I191" s="93">
        <f>'Trust - Frontsheet'!L203</f>
        <v>0</v>
      </c>
      <c r="J191" s="93">
        <f>'Trust - Frontsheet'!M203</f>
        <v>0</v>
      </c>
      <c r="K191" s="93">
        <f>'Trust - Frontsheet'!N203</f>
        <v>0</v>
      </c>
      <c r="L191" s="93">
        <f>'Trust - Frontsheet'!O203</f>
        <v>0</v>
      </c>
      <c r="M191" s="93">
        <f>'Trust - Frontsheet'!P203</f>
        <v>0</v>
      </c>
      <c r="N191" s="93">
        <f>IF(OR('Trust - Frontsheet'!Q203="",'Trust - Frontsheet'!Q203="-"),0,('Trust - Frontsheet'!Q203))</f>
        <v>0</v>
      </c>
      <c r="O191" s="93">
        <f>IF(OR('Trust - Frontsheet'!R203="",'Trust - Frontsheet'!R203="-"),0,('Trust - Frontsheet'!R203))</f>
        <v>0</v>
      </c>
      <c r="P191" s="93">
        <f>IF(OR('Trust - Frontsheet'!S203="",'Trust - Frontsheet'!S203="-"),0,('Trust - Frontsheet'!S203))</f>
        <v>0</v>
      </c>
      <c r="Q191" s="93">
        <f>IF(OR('Trust - Frontsheet'!T203="",'Trust - Frontsheet'!T203="-"),0,('Trust - Frontsheet'!T203))</f>
        <v>0</v>
      </c>
      <c r="R191" s="93">
        <f>'Trust - Frontsheet'!U203</f>
        <v>0</v>
      </c>
      <c r="S191" s="93">
        <f>IF(OR('Trust - Frontsheet'!V203="",'Trust - Frontsheet'!V203="-"),0,('Trust - Frontsheet'!V203))</f>
        <v>0</v>
      </c>
      <c r="T191" s="93">
        <f>IF(OR('Trust - Frontsheet'!W203="",'Trust - Frontsheet'!W203="-"),0,('Trust - Frontsheet'!W203))</f>
        <v>0</v>
      </c>
      <c r="U191" s="93">
        <f>IF(OR('Trust - Frontsheet'!X203="",'Trust - Frontsheet'!X203="-"),0,('Trust - Frontsheet'!X203))</f>
        <v>0</v>
      </c>
      <c r="V191" s="93" t="str">
        <f>IF(A191="","",(IF(ISBLANK('Trust - Frontsheet'!F9),"",'Trust - Frontsheet'!F9)))</f>
        <v/>
      </c>
    </row>
    <row r="192" spans="1:22" s="93" customFormat="1" x14ac:dyDescent="0.2">
      <c r="A192" s="93" t="str">
        <f>IF('Trust - Frontsheet'!D204=0,"",IF('Trust - Frontsheet'!D204="","",'Trust - Frontsheet'!D204))</f>
        <v/>
      </c>
      <c r="B192" s="93" t="str">
        <f>IF(ISBLANK('Trust - Frontsheet'!E204),"",'Trust - Frontsheet'!E204)</f>
        <v/>
      </c>
      <c r="C192" s="93" t="str">
        <f>IF(ISBLANK('Trust - Frontsheet'!F204),"","'" &amp; 'Trust - Frontsheet'!F204 &amp; "'")</f>
        <v/>
      </c>
      <c r="D192" s="93" t="str">
        <f>IF(ISBLANK('Trust - Frontsheet'!G204),"",'Trust - Frontsheet'!G204)</f>
        <v/>
      </c>
      <c r="E192" s="93" t="str">
        <f>IF(ISBLANK('Trust - Frontsheet'!H204),"",'Trust - Frontsheet'!H204)</f>
        <v/>
      </c>
      <c r="F192" s="93">
        <f>'Trust - Frontsheet'!I204</f>
        <v>0</v>
      </c>
      <c r="G192" s="93">
        <f>'Trust - Frontsheet'!J204</f>
        <v>0</v>
      </c>
      <c r="H192" s="93">
        <f>'Trust - Frontsheet'!K204</f>
        <v>0</v>
      </c>
      <c r="I192" s="93">
        <f>'Trust - Frontsheet'!L204</f>
        <v>0</v>
      </c>
      <c r="J192" s="93">
        <f>'Trust - Frontsheet'!M204</f>
        <v>0</v>
      </c>
      <c r="K192" s="93">
        <f>'Trust - Frontsheet'!N204</f>
        <v>0</v>
      </c>
      <c r="L192" s="93">
        <f>'Trust - Frontsheet'!O204</f>
        <v>0</v>
      </c>
      <c r="M192" s="93">
        <f>'Trust - Frontsheet'!P204</f>
        <v>0</v>
      </c>
      <c r="N192" s="93">
        <f>IF(OR('Trust - Frontsheet'!Q204="",'Trust - Frontsheet'!Q204="-"),0,('Trust - Frontsheet'!Q204))</f>
        <v>0</v>
      </c>
      <c r="O192" s="93">
        <f>IF(OR('Trust - Frontsheet'!R204="",'Trust - Frontsheet'!R204="-"),0,('Trust - Frontsheet'!R204))</f>
        <v>0</v>
      </c>
      <c r="P192" s="93">
        <f>IF(OR('Trust - Frontsheet'!S204="",'Trust - Frontsheet'!S204="-"),0,('Trust - Frontsheet'!S204))</f>
        <v>0</v>
      </c>
      <c r="Q192" s="93">
        <f>IF(OR('Trust - Frontsheet'!T204="",'Trust - Frontsheet'!T204="-"),0,('Trust - Frontsheet'!T204))</f>
        <v>0</v>
      </c>
      <c r="R192" s="93">
        <f>'Trust - Frontsheet'!U204</f>
        <v>0</v>
      </c>
      <c r="S192" s="93">
        <f>IF(OR('Trust - Frontsheet'!V204="",'Trust - Frontsheet'!V204="-"),0,('Trust - Frontsheet'!V204))</f>
        <v>0</v>
      </c>
      <c r="T192" s="93">
        <f>IF(OR('Trust - Frontsheet'!W204="",'Trust - Frontsheet'!W204="-"),0,('Trust - Frontsheet'!W204))</f>
        <v>0</v>
      </c>
      <c r="U192" s="93">
        <f>IF(OR('Trust - Frontsheet'!X204="",'Trust - Frontsheet'!X204="-"),0,('Trust - Frontsheet'!X204))</f>
        <v>0</v>
      </c>
      <c r="V192" s="93" t="str">
        <f>IF(A192="","",(IF(ISBLANK('Trust - Frontsheet'!F9),"",'Trust - Frontsheet'!F9)))</f>
        <v/>
      </c>
    </row>
    <row r="193" spans="1:22" s="93" customFormat="1" x14ac:dyDescent="0.2">
      <c r="A193" s="93" t="str">
        <f>IF('Trust - Frontsheet'!D205=0,"",IF('Trust - Frontsheet'!D205="","",'Trust - Frontsheet'!D205))</f>
        <v/>
      </c>
      <c r="B193" s="93" t="str">
        <f>IF(ISBLANK('Trust - Frontsheet'!E205),"",'Trust - Frontsheet'!E205)</f>
        <v/>
      </c>
      <c r="C193" s="93" t="str">
        <f>IF(ISBLANK('Trust - Frontsheet'!F205),"","'" &amp; 'Trust - Frontsheet'!F205 &amp; "'")</f>
        <v/>
      </c>
      <c r="D193" s="93" t="str">
        <f>IF(ISBLANK('Trust - Frontsheet'!G205),"",'Trust - Frontsheet'!G205)</f>
        <v/>
      </c>
      <c r="E193" s="93" t="str">
        <f>IF(ISBLANK('Trust - Frontsheet'!H205),"",'Trust - Frontsheet'!H205)</f>
        <v/>
      </c>
      <c r="F193" s="93">
        <f>'Trust - Frontsheet'!I205</f>
        <v>0</v>
      </c>
      <c r="G193" s="93">
        <f>'Trust - Frontsheet'!J205</f>
        <v>0</v>
      </c>
      <c r="H193" s="93">
        <f>'Trust - Frontsheet'!K205</f>
        <v>0</v>
      </c>
      <c r="I193" s="93">
        <f>'Trust - Frontsheet'!L205</f>
        <v>0</v>
      </c>
      <c r="J193" s="93">
        <f>'Trust - Frontsheet'!M205</f>
        <v>0</v>
      </c>
      <c r="K193" s="93">
        <f>'Trust - Frontsheet'!N205</f>
        <v>0</v>
      </c>
      <c r="L193" s="93">
        <f>'Trust - Frontsheet'!O205</f>
        <v>0</v>
      </c>
      <c r="M193" s="93">
        <f>'Trust - Frontsheet'!P205</f>
        <v>0</v>
      </c>
      <c r="N193" s="93">
        <f>IF(OR('Trust - Frontsheet'!Q205="",'Trust - Frontsheet'!Q205="-"),0,('Trust - Frontsheet'!Q205))</f>
        <v>0</v>
      </c>
      <c r="O193" s="93">
        <f>IF(OR('Trust - Frontsheet'!R205="",'Trust - Frontsheet'!R205="-"),0,('Trust - Frontsheet'!R205))</f>
        <v>0</v>
      </c>
      <c r="P193" s="93">
        <f>IF(OR('Trust - Frontsheet'!S205="",'Trust - Frontsheet'!S205="-"),0,('Trust - Frontsheet'!S205))</f>
        <v>0</v>
      </c>
      <c r="Q193" s="93">
        <f>IF(OR('Trust - Frontsheet'!T205="",'Trust - Frontsheet'!T205="-"),0,('Trust - Frontsheet'!T205))</f>
        <v>0</v>
      </c>
      <c r="R193" s="93">
        <f>'Trust - Frontsheet'!U205</f>
        <v>0</v>
      </c>
      <c r="S193" s="93">
        <f>IF(OR('Trust - Frontsheet'!V205="",'Trust - Frontsheet'!V205="-"),0,('Trust - Frontsheet'!V205))</f>
        <v>0</v>
      </c>
      <c r="T193" s="93">
        <f>IF(OR('Trust - Frontsheet'!W205="",'Trust - Frontsheet'!W205="-"),0,('Trust - Frontsheet'!W205))</f>
        <v>0</v>
      </c>
      <c r="U193" s="93">
        <f>IF(OR('Trust - Frontsheet'!X205="",'Trust - Frontsheet'!X205="-"),0,('Trust - Frontsheet'!X205))</f>
        <v>0</v>
      </c>
      <c r="V193" s="93" t="str">
        <f>IF(A193="","",(IF(ISBLANK('Trust - Frontsheet'!F9),"",'Trust - Frontsheet'!F9)))</f>
        <v/>
      </c>
    </row>
    <row r="194" spans="1:22" s="93" customFormat="1" x14ac:dyDescent="0.2">
      <c r="A194" s="93" t="str">
        <f>IF('Trust - Frontsheet'!D206=0,"",IF('Trust - Frontsheet'!D206="","",'Trust - Frontsheet'!D206))</f>
        <v/>
      </c>
      <c r="B194" s="93" t="str">
        <f>IF(ISBLANK('Trust - Frontsheet'!E206),"",'Trust - Frontsheet'!E206)</f>
        <v/>
      </c>
      <c r="C194" s="93" t="str">
        <f>IF(ISBLANK('Trust - Frontsheet'!F206),"","'" &amp; 'Trust - Frontsheet'!F206 &amp; "'")</f>
        <v/>
      </c>
      <c r="D194" s="93" t="str">
        <f>IF(ISBLANK('Trust - Frontsheet'!G206),"",'Trust - Frontsheet'!G206)</f>
        <v/>
      </c>
      <c r="E194" s="93" t="str">
        <f>IF(ISBLANK('Trust - Frontsheet'!H206),"",'Trust - Frontsheet'!H206)</f>
        <v/>
      </c>
      <c r="F194" s="93">
        <f>'Trust - Frontsheet'!I206</f>
        <v>0</v>
      </c>
      <c r="G194" s="93">
        <f>'Trust - Frontsheet'!J206</f>
        <v>0</v>
      </c>
      <c r="H194" s="93">
        <f>'Trust - Frontsheet'!K206</f>
        <v>0</v>
      </c>
      <c r="I194" s="93">
        <f>'Trust - Frontsheet'!L206</f>
        <v>0</v>
      </c>
      <c r="J194" s="93">
        <f>'Trust - Frontsheet'!M206</f>
        <v>0</v>
      </c>
      <c r="K194" s="93">
        <f>'Trust - Frontsheet'!N206</f>
        <v>0</v>
      </c>
      <c r="L194" s="93">
        <f>'Trust - Frontsheet'!O206</f>
        <v>0</v>
      </c>
      <c r="M194" s="93">
        <f>'Trust - Frontsheet'!P206</f>
        <v>0</v>
      </c>
      <c r="N194" s="93">
        <f>IF(OR('Trust - Frontsheet'!Q206="",'Trust - Frontsheet'!Q206="-"),0,('Trust - Frontsheet'!Q206))</f>
        <v>0</v>
      </c>
      <c r="O194" s="93">
        <f>IF(OR('Trust - Frontsheet'!R206="",'Trust - Frontsheet'!R206="-"),0,('Trust - Frontsheet'!R206))</f>
        <v>0</v>
      </c>
      <c r="P194" s="93">
        <f>IF(OR('Trust - Frontsheet'!S206="",'Trust - Frontsheet'!S206="-"),0,('Trust - Frontsheet'!S206))</f>
        <v>0</v>
      </c>
      <c r="Q194" s="93">
        <f>IF(OR('Trust - Frontsheet'!T206="",'Trust - Frontsheet'!T206="-"),0,('Trust - Frontsheet'!T206))</f>
        <v>0</v>
      </c>
      <c r="R194" s="93">
        <f>'Trust - Frontsheet'!U206</f>
        <v>0</v>
      </c>
      <c r="S194" s="93">
        <f>IF(OR('Trust - Frontsheet'!V206="",'Trust - Frontsheet'!V206="-"),0,('Trust - Frontsheet'!V206))</f>
        <v>0</v>
      </c>
      <c r="T194" s="93">
        <f>IF(OR('Trust - Frontsheet'!W206="",'Trust - Frontsheet'!W206="-"),0,('Trust - Frontsheet'!W206))</f>
        <v>0</v>
      </c>
      <c r="U194" s="93">
        <f>IF(OR('Trust - Frontsheet'!X206="",'Trust - Frontsheet'!X206="-"),0,('Trust - Frontsheet'!X206))</f>
        <v>0</v>
      </c>
      <c r="V194" s="93" t="str">
        <f>IF(A194="","",(IF(ISBLANK('Trust - Frontsheet'!F9),"",'Trust - Frontsheet'!F9)))</f>
        <v/>
      </c>
    </row>
    <row r="195" spans="1:22" s="93" customFormat="1" x14ac:dyDescent="0.2">
      <c r="A195" s="93" t="str">
        <f>IF('Trust - Frontsheet'!D207=0,"",IF('Trust - Frontsheet'!D207="","",'Trust - Frontsheet'!D207))</f>
        <v/>
      </c>
      <c r="B195" s="93" t="str">
        <f>IF(ISBLANK('Trust - Frontsheet'!E207),"",'Trust - Frontsheet'!E207)</f>
        <v/>
      </c>
      <c r="C195" s="93" t="str">
        <f>IF(ISBLANK('Trust - Frontsheet'!F207),"","'" &amp; 'Trust - Frontsheet'!F207 &amp; "'")</f>
        <v/>
      </c>
      <c r="D195" s="93" t="str">
        <f>IF(ISBLANK('Trust - Frontsheet'!G207),"",'Trust - Frontsheet'!G207)</f>
        <v/>
      </c>
      <c r="E195" s="93" t="str">
        <f>IF(ISBLANK('Trust - Frontsheet'!H207),"",'Trust - Frontsheet'!H207)</f>
        <v/>
      </c>
      <c r="F195" s="93">
        <f>'Trust - Frontsheet'!I207</f>
        <v>0</v>
      </c>
      <c r="G195" s="93">
        <f>'Trust - Frontsheet'!J207</f>
        <v>0</v>
      </c>
      <c r="H195" s="93">
        <f>'Trust - Frontsheet'!K207</f>
        <v>0</v>
      </c>
      <c r="I195" s="93">
        <f>'Trust - Frontsheet'!L207</f>
        <v>0</v>
      </c>
      <c r="J195" s="93">
        <f>'Trust - Frontsheet'!M207</f>
        <v>0</v>
      </c>
      <c r="K195" s="93">
        <f>'Trust - Frontsheet'!N207</f>
        <v>0</v>
      </c>
      <c r="L195" s="93">
        <f>'Trust - Frontsheet'!O207</f>
        <v>0</v>
      </c>
      <c r="M195" s="93">
        <f>'Trust - Frontsheet'!P207</f>
        <v>0</v>
      </c>
      <c r="N195" s="93">
        <f>IF(OR('Trust - Frontsheet'!Q207="",'Trust - Frontsheet'!Q207="-"),0,('Trust - Frontsheet'!Q207))</f>
        <v>0</v>
      </c>
      <c r="O195" s="93">
        <f>IF(OR('Trust - Frontsheet'!R207="",'Trust - Frontsheet'!R207="-"),0,('Trust - Frontsheet'!R207))</f>
        <v>0</v>
      </c>
      <c r="P195" s="93">
        <f>IF(OR('Trust - Frontsheet'!S207="",'Trust - Frontsheet'!S207="-"),0,('Trust - Frontsheet'!S207))</f>
        <v>0</v>
      </c>
      <c r="Q195" s="93">
        <f>IF(OR('Trust - Frontsheet'!T207="",'Trust - Frontsheet'!T207="-"),0,('Trust - Frontsheet'!T207))</f>
        <v>0</v>
      </c>
      <c r="R195" s="93">
        <f>'Trust - Frontsheet'!U207</f>
        <v>0</v>
      </c>
      <c r="S195" s="93">
        <f>IF(OR('Trust - Frontsheet'!V207="",'Trust - Frontsheet'!V207="-"),0,('Trust - Frontsheet'!V207))</f>
        <v>0</v>
      </c>
      <c r="T195" s="93">
        <f>IF(OR('Trust - Frontsheet'!W207="",'Trust - Frontsheet'!W207="-"),0,('Trust - Frontsheet'!W207))</f>
        <v>0</v>
      </c>
      <c r="U195" s="93">
        <f>IF(OR('Trust - Frontsheet'!X207="",'Trust - Frontsheet'!X207="-"),0,('Trust - Frontsheet'!X207))</f>
        <v>0</v>
      </c>
      <c r="V195" s="93" t="str">
        <f>IF(A195="","",(IF(ISBLANK('Trust - Frontsheet'!F9),"",'Trust - Frontsheet'!F9)))</f>
        <v/>
      </c>
    </row>
    <row r="196" spans="1:22" s="93" customFormat="1" x14ac:dyDescent="0.2">
      <c r="A196" s="93" t="str">
        <f>IF('Trust - Frontsheet'!D208=0,"",IF('Trust - Frontsheet'!D208="","",'Trust - Frontsheet'!D208))</f>
        <v/>
      </c>
      <c r="B196" s="93" t="str">
        <f>IF(ISBLANK('Trust - Frontsheet'!E208),"",'Trust - Frontsheet'!E208)</f>
        <v/>
      </c>
      <c r="C196" s="93" t="str">
        <f>IF(ISBLANK('Trust - Frontsheet'!F208),"","'" &amp; 'Trust - Frontsheet'!F208 &amp; "'")</f>
        <v/>
      </c>
      <c r="D196" s="93" t="str">
        <f>IF(ISBLANK('Trust - Frontsheet'!G208),"",'Trust - Frontsheet'!G208)</f>
        <v/>
      </c>
      <c r="E196" s="93" t="str">
        <f>IF(ISBLANK('Trust - Frontsheet'!H208),"",'Trust - Frontsheet'!H208)</f>
        <v/>
      </c>
      <c r="F196" s="93">
        <f>'Trust - Frontsheet'!I208</f>
        <v>0</v>
      </c>
      <c r="G196" s="93">
        <f>'Trust - Frontsheet'!J208</f>
        <v>0</v>
      </c>
      <c r="H196" s="93">
        <f>'Trust - Frontsheet'!K208</f>
        <v>0</v>
      </c>
      <c r="I196" s="93">
        <f>'Trust - Frontsheet'!L208</f>
        <v>0</v>
      </c>
      <c r="J196" s="93">
        <f>'Trust - Frontsheet'!M208</f>
        <v>0</v>
      </c>
      <c r="K196" s="93">
        <f>'Trust - Frontsheet'!N208</f>
        <v>0</v>
      </c>
      <c r="L196" s="93">
        <f>'Trust - Frontsheet'!O208</f>
        <v>0</v>
      </c>
      <c r="M196" s="93">
        <f>'Trust - Frontsheet'!P208</f>
        <v>0</v>
      </c>
      <c r="N196" s="93">
        <f>IF(OR('Trust - Frontsheet'!Q208="",'Trust - Frontsheet'!Q208="-"),0,('Trust - Frontsheet'!Q208))</f>
        <v>0</v>
      </c>
      <c r="O196" s="93">
        <f>IF(OR('Trust - Frontsheet'!R208="",'Trust - Frontsheet'!R208="-"),0,('Trust - Frontsheet'!R208))</f>
        <v>0</v>
      </c>
      <c r="P196" s="93">
        <f>IF(OR('Trust - Frontsheet'!S208="",'Trust - Frontsheet'!S208="-"),0,('Trust - Frontsheet'!S208))</f>
        <v>0</v>
      </c>
      <c r="Q196" s="93">
        <f>IF(OR('Trust - Frontsheet'!T208="",'Trust - Frontsheet'!T208="-"),0,('Trust - Frontsheet'!T208))</f>
        <v>0</v>
      </c>
      <c r="R196" s="93">
        <f>'Trust - Frontsheet'!U208</f>
        <v>0</v>
      </c>
      <c r="S196" s="93">
        <f>IF(OR('Trust - Frontsheet'!V208="",'Trust - Frontsheet'!V208="-"),0,('Trust - Frontsheet'!V208))</f>
        <v>0</v>
      </c>
      <c r="T196" s="93">
        <f>IF(OR('Trust - Frontsheet'!W208="",'Trust - Frontsheet'!W208="-"),0,('Trust - Frontsheet'!W208))</f>
        <v>0</v>
      </c>
      <c r="U196" s="93">
        <f>IF(OR('Trust - Frontsheet'!X208="",'Trust - Frontsheet'!X208="-"),0,('Trust - Frontsheet'!X208))</f>
        <v>0</v>
      </c>
      <c r="V196" s="93" t="str">
        <f>IF(A196="","",(IF(ISBLANK('Trust - Frontsheet'!F9),"",'Trust - Frontsheet'!F9)))</f>
        <v/>
      </c>
    </row>
    <row r="197" spans="1:22" s="93" customFormat="1" x14ac:dyDescent="0.2">
      <c r="A197" s="93" t="str">
        <f>IF('Trust - Frontsheet'!D209=0,"",IF('Trust - Frontsheet'!D209="","",'Trust - Frontsheet'!D209))</f>
        <v/>
      </c>
      <c r="B197" s="93" t="str">
        <f>IF(ISBLANK('Trust - Frontsheet'!E209),"",'Trust - Frontsheet'!E209)</f>
        <v/>
      </c>
      <c r="C197" s="93" t="str">
        <f>IF(ISBLANK('Trust - Frontsheet'!F209),"","'" &amp; 'Trust - Frontsheet'!F209 &amp; "'")</f>
        <v/>
      </c>
      <c r="D197" s="93" t="str">
        <f>IF(ISBLANK('Trust - Frontsheet'!G209),"",'Trust - Frontsheet'!G209)</f>
        <v/>
      </c>
      <c r="E197" s="93" t="str">
        <f>IF(ISBLANK('Trust - Frontsheet'!H209),"",'Trust - Frontsheet'!H209)</f>
        <v/>
      </c>
      <c r="F197" s="93">
        <f>'Trust - Frontsheet'!I209</f>
        <v>0</v>
      </c>
      <c r="G197" s="93">
        <f>'Trust - Frontsheet'!J209</f>
        <v>0</v>
      </c>
      <c r="H197" s="93">
        <f>'Trust - Frontsheet'!K209</f>
        <v>0</v>
      </c>
      <c r="I197" s="93">
        <f>'Trust - Frontsheet'!L209</f>
        <v>0</v>
      </c>
      <c r="J197" s="93">
        <f>'Trust - Frontsheet'!M209</f>
        <v>0</v>
      </c>
      <c r="K197" s="93">
        <f>'Trust - Frontsheet'!N209</f>
        <v>0</v>
      </c>
      <c r="L197" s="93">
        <f>'Trust - Frontsheet'!O209</f>
        <v>0</v>
      </c>
      <c r="M197" s="93">
        <f>'Trust - Frontsheet'!P209</f>
        <v>0</v>
      </c>
      <c r="N197" s="93">
        <f>IF(OR('Trust - Frontsheet'!Q209="",'Trust - Frontsheet'!Q209="-"),0,('Trust - Frontsheet'!Q209))</f>
        <v>0</v>
      </c>
      <c r="O197" s="93">
        <f>IF(OR('Trust - Frontsheet'!R209="",'Trust - Frontsheet'!R209="-"),0,('Trust - Frontsheet'!R209))</f>
        <v>0</v>
      </c>
      <c r="P197" s="93">
        <f>IF(OR('Trust - Frontsheet'!S209="",'Trust - Frontsheet'!S209="-"),0,('Trust - Frontsheet'!S209))</f>
        <v>0</v>
      </c>
      <c r="Q197" s="93">
        <f>IF(OR('Trust - Frontsheet'!T209="",'Trust - Frontsheet'!T209="-"),0,('Trust - Frontsheet'!T209))</f>
        <v>0</v>
      </c>
      <c r="R197" s="93">
        <f>'Trust - Frontsheet'!U209</f>
        <v>0</v>
      </c>
      <c r="S197" s="93">
        <f>IF(OR('Trust - Frontsheet'!V209="",'Trust - Frontsheet'!V209="-"),0,('Trust - Frontsheet'!V209))</f>
        <v>0</v>
      </c>
      <c r="T197" s="93">
        <f>IF(OR('Trust - Frontsheet'!W209="",'Trust - Frontsheet'!W209="-"),0,('Trust - Frontsheet'!W209))</f>
        <v>0</v>
      </c>
      <c r="U197" s="93">
        <f>IF(OR('Trust - Frontsheet'!X209="",'Trust - Frontsheet'!X209="-"),0,('Trust - Frontsheet'!X209))</f>
        <v>0</v>
      </c>
      <c r="V197" s="93" t="str">
        <f>IF(A197="","",(IF(ISBLANK('Trust - Frontsheet'!F9),"",'Trust - Frontsheet'!F9)))</f>
        <v/>
      </c>
    </row>
    <row r="198" spans="1:22" s="93" customFormat="1" x14ac:dyDescent="0.2">
      <c r="A198" s="93" t="str">
        <f>IF('Trust - Frontsheet'!D210=0,"",IF('Trust - Frontsheet'!D210="","",'Trust - Frontsheet'!D210))</f>
        <v/>
      </c>
      <c r="B198" s="93" t="str">
        <f>IF(ISBLANK('Trust - Frontsheet'!E210),"",'Trust - Frontsheet'!E210)</f>
        <v/>
      </c>
      <c r="C198" s="93" t="str">
        <f>IF(ISBLANK('Trust - Frontsheet'!F210),"","'" &amp; 'Trust - Frontsheet'!F210 &amp; "'")</f>
        <v/>
      </c>
      <c r="D198" s="93" t="str">
        <f>IF(ISBLANK('Trust - Frontsheet'!G210),"",'Trust - Frontsheet'!G210)</f>
        <v/>
      </c>
      <c r="E198" s="93" t="str">
        <f>IF(ISBLANK('Trust - Frontsheet'!H210),"",'Trust - Frontsheet'!H210)</f>
        <v/>
      </c>
      <c r="F198" s="93">
        <f>'Trust - Frontsheet'!I210</f>
        <v>0</v>
      </c>
      <c r="G198" s="93">
        <f>'Trust - Frontsheet'!J210</f>
        <v>0</v>
      </c>
      <c r="H198" s="93">
        <f>'Trust - Frontsheet'!K210</f>
        <v>0</v>
      </c>
      <c r="I198" s="93">
        <f>'Trust - Frontsheet'!L210</f>
        <v>0</v>
      </c>
      <c r="J198" s="93">
        <f>'Trust - Frontsheet'!M210</f>
        <v>0</v>
      </c>
      <c r="K198" s="93">
        <f>'Trust - Frontsheet'!N210</f>
        <v>0</v>
      </c>
      <c r="L198" s="93">
        <f>'Trust - Frontsheet'!O210</f>
        <v>0</v>
      </c>
      <c r="M198" s="93">
        <f>'Trust - Frontsheet'!P210</f>
        <v>0</v>
      </c>
      <c r="N198" s="93">
        <f>IF(OR('Trust - Frontsheet'!Q210="",'Trust - Frontsheet'!Q210="-"),0,('Trust - Frontsheet'!Q210))</f>
        <v>0</v>
      </c>
      <c r="O198" s="93">
        <f>IF(OR('Trust - Frontsheet'!R210="",'Trust - Frontsheet'!R210="-"),0,('Trust - Frontsheet'!R210))</f>
        <v>0</v>
      </c>
      <c r="P198" s="93">
        <f>IF(OR('Trust - Frontsheet'!S210="",'Trust - Frontsheet'!S210="-"),0,('Trust - Frontsheet'!S210))</f>
        <v>0</v>
      </c>
      <c r="Q198" s="93">
        <f>IF(OR('Trust - Frontsheet'!T210="",'Trust - Frontsheet'!T210="-"),0,('Trust - Frontsheet'!T210))</f>
        <v>0</v>
      </c>
      <c r="R198" s="93">
        <f>'Trust - Frontsheet'!U210</f>
        <v>0</v>
      </c>
      <c r="S198" s="93">
        <f>IF(OR('Trust - Frontsheet'!V210="",'Trust - Frontsheet'!V210="-"),0,('Trust - Frontsheet'!V210))</f>
        <v>0</v>
      </c>
      <c r="T198" s="93">
        <f>IF(OR('Trust - Frontsheet'!W210="",'Trust - Frontsheet'!W210="-"),0,('Trust - Frontsheet'!W210))</f>
        <v>0</v>
      </c>
      <c r="U198" s="93">
        <f>IF(OR('Trust - Frontsheet'!X210="",'Trust - Frontsheet'!X210="-"),0,('Trust - Frontsheet'!X210))</f>
        <v>0</v>
      </c>
      <c r="V198" s="93" t="str">
        <f>IF(A198="","",(IF(ISBLANK('Trust - Frontsheet'!F9),"",'Trust - Frontsheet'!F9)))</f>
        <v/>
      </c>
    </row>
    <row r="199" spans="1:22" s="93" customFormat="1" x14ac:dyDescent="0.2">
      <c r="A199" s="93" t="str">
        <f>IF('Trust - Frontsheet'!D211=0,"",IF('Trust - Frontsheet'!D211="","",'Trust - Frontsheet'!D211))</f>
        <v/>
      </c>
      <c r="B199" s="93" t="str">
        <f>IF(ISBLANK('Trust - Frontsheet'!E211),"",'Trust - Frontsheet'!E211)</f>
        <v/>
      </c>
      <c r="C199" s="93" t="str">
        <f>IF(ISBLANK('Trust - Frontsheet'!F211),"","'" &amp; 'Trust - Frontsheet'!F211 &amp; "'")</f>
        <v/>
      </c>
      <c r="D199" s="93" t="str">
        <f>IF(ISBLANK('Trust - Frontsheet'!G211),"",'Trust - Frontsheet'!G211)</f>
        <v/>
      </c>
      <c r="E199" s="93" t="str">
        <f>IF(ISBLANK('Trust - Frontsheet'!H211),"",'Trust - Frontsheet'!H211)</f>
        <v/>
      </c>
      <c r="F199" s="93">
        <f>'Trust - Frontsheet'!I211</f>
        <v>0</v>
      </c>
      <c r="G199" s="93">
        <f>'Trust - Frontsheet'!J211</f>
        <v>0</v>
      </c>
      <c r="H199" s="93">
        <f>'Trust - Frontsheet'!K211</f>
        <v>0</v>
      </c>
      <c r="I199" s="93">
        <f>'Trust - Frontsheet'!L211</f>
        <v>0</v>
      </c>
      <c r="J199" s="93">
        <f>'Trust - Frontsheet'!M211</f>
        <v>0</v>
      </c>
      <c r="K199" s="93">
        <f>'Trust - Frontsheet'!N211</f>
        <v>0</v>
      </c>
      <c r="L199" s="93">
        <f>'Trust - Frontsheet'!O211</f>
        <v>0</v>
      </c>
      <c r="M199" s="93">
        <f>'Trust - Frontsheet'!P211</f>
        <v>0</v>
      </c>
      <c r="N199" s="93">
        <f>IF(OR('Trust - Frontsheet'!Q211="",'Trust - Frontsheet'!Q211="-"),0,('Trust - Frontsheet'!Q211))</f>
        <v>0</v>
      </c>
      <c r="O199" s="93">
        <f>IF(OR('Trust - Frontsheet'!R211="",'Trust - Frontsheet'!R211="-"),0,('Trust - Frontsheet'!R211))</f>
        <v>0</v>
      </c>
      <c r="P199" s="93">
        <f>IF(OR('Trust - Frontsheet'!S211="",'Trust - Frontsheet'!S211="-"),0,('Trust - Frontsheet'!S211))</f>
        <v>0</v>
      </c>
      <c r="Q199" s="93">
        <f>IF(OR('Trust - Frontsheet'!T211="",'Trust - Frontsheet'!T211="-"),0,('Trust - Frontsheet'!T211))</f>
        <v>0</v>
      </c>
      <c r="R199" s="93">
        <f>'Trust - Frontsheet'!U211</f>
        <v>0</v>
      </c>
      <c r="S199" s="93">
        <f>IF(OR('Trust - Frontsheet'!V211="",'Trust - Frontsheet'!V211="-"),0,('Trust - Frontsheet'!V211))</f>
        <v>0</v>
      </c>
      <c r="T199" s="93">
        <f>IF(OR('Trust - Frontsheet'!W211="",'Trust - Frontsheet'!W211="-"),0,('Trust - Frontsheet'!W211))</f>
        <v>0</v>
      </c>
      <c r="U199" s="93">
        <f>IF(OR('Trust - Frontsheet'!X211="",'Trust - Frontsheet'!X211="-"),0,('Trust - Frontsheet'!X211))</f>
        <v>0</v>
      </c>
      <c r="V199" s="93" t="str">
        <f>IF(A199="","",(IF(ISBLANK('Trust - Frontsheet'!F9),"",'Trust - Frontsheet'!F9)))</f>
        <v/>
      </c>
    </row>
    <row r="200" spans="1:22" s="93" customFormat="1" x14ac:dyDescent="0.2">
      <c r="A200" s="93" t="str">
        <f>IF('Trust - Frontsheet'!D212=0,"",IF('Trust - Frontsheet'!D212="","",'Trust - Frontsheet'!D212))</f>
        <v/>
      </c>
      <c r="B200" s="93" t="str">
        <f>IF(ISBLANK('Trust - Frontsheet'!E212),"",'Trust - Frontsheet'!E212)</f>
        <v/>
      </c>
      <c r="C200" s="93" t="str">
        <f>IF(ISBLANK('Trust - Frontsheet'!F212),"","'" &amp; 'Trust - Frontsheet'!F212 &amp; "'")</f>
        <v/>
      </c>
      <c r="D200" s="93" t="str">
        <f>IF(ISBLANK('Trust - Frontsheet'!G212),"",'Trust - Frontsheet'!G212)</f>
        <v/>
      </c>
      <c r="E200" s="93" t="str">
        <f>IF(ISBLANK('Trust - Frontsheet'!H212),"",'Trust - Frontsheet'!H212)</f>
        <v/>
      </c>
      <c r="F200" s="93">
        <f>'Trust - Frontsheet'!I212</f>
        <v>0</v>
      </c>
      <c r="G200" s="93">
        <f>'Trust - Frontsheet'!J212</f>
        <v>0</v>
      </c>
      <c r="H200" s="93">
        <f>'Trust - Frontsheet'!K212</f>
        <v>0</v>
      </c>
      <c r="I200" s="93">
        <f>'Trust - Frontsheet'!L212</f>
        <v>0</v>
      </c>
      <c r="J200" s="93">
        <f>'Trust - Frontsheet'!M212</f>
        <v>0</v>
      </c>
      <c r="K200" s="93">
        <f>'Trust - Frontsheet'!N212</f>
        <v>0</v>
      </c>
      <c r="L200" s="93">
        <f>'Trust - Frontsheet'!O212</f>
        <v>0</v>
      </c>
      <c r="M200" s="93">
        <f>'Trust - Frontsheet'!P212</f>
        <v>0</v>
      </c>
      <c r="N200" s="93">
        <f>IF(OR('Trust - Frontsheet'!Q212="",'Trust - Frontsheet'!Q212="-"),0,('Trust - Frontsheet'!Q212))</f>
        <v>0</v>
      </c>
      <c r="O200" s="93">
        <f>IF(OR('Trust - Frontsheet'!R212="",'Trust - Frontsheet'!R212="-"),0,('Trust - Frontsheet'!R212))</f>
        <v>0</v>
      </c>
      <c r="P200" s="93">
        <f>IF(OR('Trust - Frontsheet'!S212="",'Trust - Frontsheet'!S212="-"),0,('Trust - Frontsheet'!S212))</f>
        <v>0</v>
      </c>
      <c r="Q200" s="93">
        <f>IF(OR('Trust - Frontsheet'!T212="",'Trust - Frontsheet'!T212="-"),0,('Trust - Frontsheet'!T212))</f>
        <v>0</v>
      </c>
      <c r="R200" s="93">
        <f>'Trust - Frontsheet'!U212</f>
        <v>0</v>
      </c>
      <c r="S200" s="93">
        <f>IF(OR('Trust - Frontsheet'!V212="",'Trust - Frontsheet'!V212="-"),0,('Trust - Frontsheet'!V212))</f>
        <v>0</v>
      </c>
      <c r="T200" s="93">
        <f>IF(OR('Trust - Frontsheet'!W212="",'Trust - Frontsheet'!W212="-"),0,('Trust - Frontsheet'!W212))</f>
        <v>0</v>
      </c>
      <c r="U200" s="93">
        <f>IF(OR('Trust - Frontsheet'!X212="",'Trust - Frontsheet'!X212="-"),0,('Trust - Frontsheet'!X212))</f>
        <v>0</v>
      </c>
      <c r="V200" s="93" t="str">
        <f>IF(A200="","",(IF(ISBLANK('Trust - Frontsheet'!F9),"",'Trust - Frontsheet'!F9)))</f>
        <v/>
      </c>
    </row>
    <row r="201" spans="1:22" s="93" customFormat="1" x14ac:dyDescent="0.2">
      <c r="A201" s="93" t="str">
        <f>IF('Trust - Frontsheet'!D213=0,"",IF('Trust - Frontsheet'!D213="","",'Trust - Frontsheet'!D213))</f>
        <v/>
      </c>
      <c r="B201" s="93" t="str">
        <f>IF(ISBLANK('Trust - Frontsheet'!E213),"",'Trust - Frontsheet'!E213)</f>
        <v/>
      </c>
      <c r="C201" s="93" t="str">
        <f>IF(ISBLANK('Trust - Frontsheet'!F213),"","'" &amp; 'Trust - Frontsheet'!F213 &amp; "'")</f>
        <v/>
      </c>
      <c r="D201" s="93" t="str">
        <f>IF(ISBLANK('Trust - Frontsheet'!G213),"",'Trust - Frontsheet'!G213)</f>
        <v/>
      </c>
      <c r="E201" s="93" t="str">
        <f>IF(ISBLANK('Trust - Frontsheet'!H213),"",'Trust - Frontsheet'!H213)</f>
        <v/>
      </c>
      <c r="F201" s="93">
        <f>'Trust - Frontsheet'!I213</f>
        <v>0</v>
      </c>
      <c r="G201" s="93">
        <f>'Trust - Frontsheet'!J213</f>
        <v>0</v>
      </c>
      <c r="H201" s="93">
        <f>'Trust - Frontsheet'!K213</f>
        <v>0</v>
      </c>
      <c r="I201" s="93">
        <f>'Trust - Frontsheet'!L213</f>
        <v>0</v>
      </c>
      <c r="J201" s="93">
        <f>'Trust - Frontsheet'!M213</f>
        <v>0</v>
      </c>
      <c r="K201" s="93">
        <f>'Trust - Frontsheet'!N213</f>
        <v>0</v>
      </c>
      <c r="L201" s="93">
        <f>'Trust - Frontsheet'!O213</f>
        <v>0</v>
      </c>
      <c r="M201" s="93">
        <f>'Trust - Frontsheet'!P213</f>
        <v>0</v>
      </c>
      <c r="N201" s="93">
        <f>IF(OR('Trust - Frontsheet'!Q213="",'Trust - Frontsheet'!Q213="-"),0,('Trust - Frontsheet'!Q213))</f>
        <v>0</v>
      </c>
      <c r="O201" s="93">
        <f>IF(OR('Trust - Frontsheet'!R213="",'Trust - Frontsheet'!R213="-"),0,('Trust - Frontsheet'!R213))</f>
        <v>0</v>
      </c>
      <c r="P201" s="93">
        <f>IF(OR('Trust - Frontsheet'!S213="",'Trust - Frontsheet'!S213="-"),0,('Trust - Frontsheet'!S213))</f>
        <v>0</v>
      </c>
      <c r="Q201" s="93">
        <f>IF(OR('Trust - Frontsheet'!T213="",'Trust - Frontsheet'!T213="-"),0,('Trust - Frontsheet'!T213))</f>
        <v>0</v>
      </c>
      <c r="R201" s="93">
        <f>'Trust - Frontsheet'!U213</f>
        <v>0</v>
      </c>
      <c r="S201" s="93">
        <f>IF(OR('Trust - Frontsheet'!V213="",'Trust - Frontsheet'!V213="-"),0,('Trust - Frontsheet'!V213))</f>
        <v>0</v>
      </c>
      <c r="T201" s="93">
        <f>IF(OR('Trust - Frontsheet'!W213="",'Trust - Frontsheet'!W213="-"),0,('Trust - Frontsheet'!W213))</f>
        <v>0</v>
      </c>
      <c r="U201" s="93">
        <f>IF(OR('Trust - Frontsheet'!X213="",'Trust - Frontsheet'!X213="-"),0,('Trust - Frontsheet'!X213))</f>
        <v>0</v>
      </c>
      <c r="V201" s="93" t="str">
        <f>IF(A201="","",(IF(ISBLANK('Trust - Frontsheet'!F9),"",'Trust - Frontsheet'!F9)))</f>
        <v/>
      </c>
    </row>
  </sheetData>
  <sheetProtection password="DCA1" sheet="1" objects="1" scenarios="1"/>
  <phoneticPr fontId="0" type="noConversion"/>
  <pageMargins left="0.75" right="0.75" top="1" bottom="1" header="0.5" footer="0.5"/>
  <pageSetup paperSize="9" orientation="portrait" r:id="rId1"/>
  <headerFooter alignWithMargins="0">
    <oddHeader>&amp;A</oddHeader>
    <oddFooter>Page &amp;P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3E19F5817FD6044F8F99D1E0657B5E40" ma:contentTypeVersion="0" ma:contentTypeDescription="Create a new document." ma:contentTypeScope="" ma:versionID="9faaaa39768d9cb86a0d15c3f5debd2b">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B2C8E89-B0FD-49F1-85A7-74E995459444}">
  <ds:schemaRefs>
    <ds:schemaRef ds:uri="http://schemas.microsoft.com/sharepoint/v3/contenttype/forms"/>
  </ds:schemaRefs>
</ds:datastoreItem>
</file>

<file path=customXml/itemProps2.xml><?xml version="1.0" encoding="utf-8"?>
<ds:datastoreItem xmlns:ds="http://schemas.openxmlformats.org/officeDocument/2006/customXml" ds:itemID="{CC15574A-1633-4E33-BE70-C1689B0FA4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77FF4A79-B5B2-4303-9252-99009632EE21}">
  <ds:schemaRefs>
    <ds:schemaRef ds:uri="http://purl.org/dc/terms/"/>
    <ds:schemaRef ds:uri="http://schemas.microsoft.com/office/2006/metadata/properties"/>
    <ds:schemaRef ds:uri="http://purl.org/dc/elements/1.1/"/>
    <ds:schemaRef ds:uri="http://schemas.openxmlformats.org/package/2006/metadata/core-properties"/>
    <ds:schemaRef ds:uri="http://schemas.microsoft.com/office/2006/documentManagement/types"/>
    <ds:schemaRef ds:uri="http://purl.org/dc/dcmitype/"/>
    <ds:schemaRef ds:uri="http://www.w3.org/XML/1998/namespace"/>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8</vt:i4>
      </vt:variant>
    </vt:vector>
  </HeadingPairs>
  <TitlesOfParts>
    <vt:vector size="15" baseType="lpstr">
      <vt:lpstr>Revision History</vt:lpstr>
      <vt:lpstr>Cover</vt:lpstr>
      <vt:lpstr>Control_Panel</vt:lpstr>
      <vt:lpstr>Trust - Frontsheet</vt:lpstr>
      <vt:lpstr>Validation</vt:lpstr>
      <vt:lpstr>Index</vt:lpstr>
      <vt:lpstr>Backsheet</vt:lpstr>
      <vt:lpstr>Control_Panel!OrgCodeSelection</vt:lpstr>
      <vt:lpstr>Control_Panel!OrgNameSelection</vt:lpstr>
      <vt:lpstr>Orgs</vt:lpstr>
      <vt:lpstr>Periods</vt:lpstr>
      <vt:lpstr>'Trust - Frontsheet'!Print_Area</vt:lpstr>
      <vt:lpstr>'Trust - Frontsheet'!Print_Titles</vt:lpstr>
      <vt:lpstr>ValRange1</vt:lpstr>
      <vt:lpstr>ValRange2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Quentin</dc:creator>
  <cp:lastModifiedBy>Jones Jo (RWG) West Hertfordshire TR</cp:lastModifiedBy>
  <cp:lastPrinted>2018-07-09T14:04:57Z</cp:lastPrinted>
  <dcterms:created xsi:type="dcterms:W3CDTF">2005-09-03T00:54:05Z</dcterms:created>
  <dcterms:modified xsi:type="dcterms:W3CDTF">2018-07-16T08:56:28Z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0x0101003E19F5817FD6044F8F99D1E0657B5E40</vt:lpwstr>
  </property>
</Properties>
</file>