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875" yWindow="1260" windowWidth="28830" windowHeight="5925"/>
  </bookViews>
  <sheets>
    <sheet name="Overall" sheetId="1" r:id="rId1"/>
  </sheets>
  <definedNames>
    <definedName name="_xlnm.Print_Area" localSheetId="0">Overall!$A$1:$AH$49</definedName>
  </definedNames>
  <calcPr calcId="145621"/>
</workbook>
</file>

<file path=xl/calcChain.xml><?xml version="1.0" encoding="utf-8"?>
<calcChain xmlns="http://schemas.openxmlformats.org/spreadsheetml/2006/main">
  <c r="U42" i="1" l="1"/>
  <c r="AI11" i="1" l="1"/>
  <c r="Z11" i="1"/>
  <c r="AB20" i="1" l="1"/>
  <c r="Y11" i="1" l="1"/>
  <c r="W11" i="1"/>
  <c r="U11" i="1"/>
  <c r="W30" i="1" l="1"/>
  <c r="U30" i="1"/>
  <c r="W25" i="1"/>
  <c r="U25" i="1"/>
  <c r="U10" i="1" l="1"/>
  <c r="W26" i="1" l="1"/>
  <c r="W27" i="1"/>
  <c r="W28" i="1"/>
  <c r="W29" i="1"/>
  <c r="W31" i="1"/>
  <c r="Y26" i="1"/>
  <c r="Y27" i="1"/>
  <c r="Y28" i="1"/>
  <c r="Y29" i="1"/>
  <c r="Y31" i="1"/>
  <c r="Y12" i="1"/>
  <c r="Y13" i="1"/>
  <c r="Y15" i="1"/>
  <c r="Y16" i="1"/>
  <c r="Y17" i="1"/>
  <c r="Y18" i="1"/>
  <c r="Y19" i="1"/>
  <c r="Y20" i="1"/>
  <c r="Y21" i="1"/>
  <c r="Y22" i="1"/>
  <c r="W12" i="1"/>
  <c r="W13" i="1"/>
  <c r="W15" i="1"/>
  <c r="W16" i="1"/>
  <c r="W17" i="1"/>
  <c r="W18" i="1"/>
  <c r="W19" i="1"/>
  <c r="W20" i="1"/>
  <c r="W21" i="1"/>
  <c r="W22" i="1"/>
  <c r="W5" i="1"/>
  <c r="W6" i="1"/>
  <c r="W8" i="1"/>
  <c r="Y5" i="1"/>
  <c r="Y6" i="1"/>
  <c r="Y8" i="1"/>
  <c r="AB6" i="1"/>
  <c r="AB8" i="1"/>
  <c r="AB12" i="1"/>
  <c r="AB13" i="1"/>
  <c r="AB15" i="1"/>
  <c r="AB16" i="1"/>
  <c r="AB17" i="1"/>
  <c r="AB18" i="1"/>
  <c r="AB19" i="1"/>
  <c r="AB21" i="1"/>
  <c r="AB22" i="1"/>
  <c r="AB26" i="1"/>
  <c r="AB27" i="1"/>
  <c r="AB28" i="1"/>
  <c r="AB29" i="1"/>
  <c r="AB31" i="1"/>
  <c r="AB32" i="1"/>
  <c r="AD5" i="1"/>
  <c r="AD6" i="1"/>
  <c r="AD8" i="1"/>
  <c r="AD12" i="1"/>
  <c r="AD13" i="1"/>
  <c r="AD15" i="1"/>
  <c r="AD16" i="1"/>
  <c r="AD17" i="1"/>
  <c r="AD18" i="1"/>
  <c r="AD19" i="1"/>
  <c r="AD20" i="1"/>
  <c r="AD21" i="1"/>
  <c r="AD22" i="1"/>
  <c r="AD26" i="1"/>
  <c r="AD27" i="1"/>
  <c r="AD28" i="1"/>
  <c r="AD29" i="1"/>
  <c r="AD31" i="1"/>
  <c r="AD32" i="1"/>
  <c r="AD35" i="1"/>
  <c r="AD36" i="1"/>
  <c r="AD37" i="1"/>
  <c r="AB5" i="1"/>
  <c r="AB10" i="1"/>
  <c r="AB34" i="1"/>
  <c r="AB35" i="1"/>
  <c r="AB36" i="1"/>
  <c r="AB37" i="1"/>
  <c r="U36" i="1" l="1"/>
  <c r="W36" i="1"/>
  <c r="U34" i="1"/>
  <c r="W34" i="1"/>
  <c r="U21" i="1"/>
  <c r="AF20" i="1" l="1"/>
  <c r="U35" i="1" l="1"/>
  <c r="S9" i="1"/>
  <c r="AI7" i="1" l="1"/>
  <c r="AI8" i="1"/>
  <c r="AI14" i="1"/>
  <c r="AI23" i="1"/>
  <c r="AI25" i="1"/>
  <c r="AI30" i="1"/>
  <c r="AI38" i="1"/>
  <c r="AI39" i="1"/>
  <c r="AI40" i="1"/>
  <c r="AI41" i="1"/>
  <c r="AI42" i="1"/>
  <c r="AI44" i="1"/>
  <c r="AI4" i="1"/>
  <c r="U28" i="1" l="1"/>
  <c r="U20" i="1"/>
  <c r="U13" i="1"/>
  <c r="I33" i="1"/>
  <c r="U38" i="1"/>
  <c r="W38" i="1"/>
  <c r="U39" i="1"/>
  <c r="W39" i="1"/>
  <c r="U40" i="1"/>
  <c r="W40" i="1"/>
  <c r="U41" i="1"/>
  <c r="W41" i="1"/>
  <c r="W42" i="1"/>
  <c r="W35" i="1"/>
  <c r="Y35" i="1"/>
  <c r="Z35" i="1"/>
  <c r="Y36" i="1"/>
  <c r="Z36" i="1"/>
  <c r="U37" i="1"/>
  <c r="W37" i="1"/>
  <c r="Y37" i="1"/>
  <c r="Z37" i="1"/>
  <c r="U26" i="1"/>
  <c r="Z26" i="1"/>
  <c r="U27" i="1"/>
  <c r="Z27" i="1"/>
  <c r="Z28" i="1"/>
  <c r="U29" i="1"/>
  <c r="Z29" i="1"/>
  <c r="Z30" i="1"/>
  <c r="U31" i="1"/>
  <c r="Z31" i="1"/>
  <c r="U32" i="1"/>
  <c r="W32" i="1"/>
  <c r="Y32" i="1"/>
  <c r="Z32" i="1"/>
  <c r="U12" i="1"/>
  <c r="Z12" i="1"/>
  <c r="Z13" i="1"/>
  <c r="Z14" i="1"/>
  <c r="U15" i="1"/>
  <c r="Z15" i="1"/>
  <c r="U16" i="1"/>
  <c r="Z16" i="1"/>
  <c r="U17" i="1"/>
  <c r="Z17" i="1"/>
  <c r="U18" i="1"/>
  <c r="Z18" i="1"/>
  <c r="U19" i="1"/>
  <c r="Z19" i="1"/>
  <c r="Z20" i="1"/>
  <c r="Z21" i="1"/>
  <c r="U22" i="1"/>
  <c r="Z22" i="1"/>
  <c r="Z23" i="1"/>
  <c r="U5" i="1"/>
  <c r="Z5" i="1"/>
  <c r="U6" i="1"/>
  <c r="Z6" i="1"/>
  <c r="Z7" i="1"/>
  <c r="U8" i="1"/>
  <c r="Z8" i="1"/>
  <c r="AF5" i="1" l="1"/>
  <c r="AH5" i="1"/>
  <c r="AI5" i="1" s="1"/>
  <c r="X9" i="1" l="1"/>
  <c r="AG9" i="1" l="1"/>
  <c r="AE9" i="1"/>
  <c r="D24" i="1" l="1"/>
  <c r="AE45" i="1"/>
  <c r="AG24" i="1"/>
  <c r="AE24" i="1"/>
  <c r="AC24" i="1"/>
  <c r="AA24" i="1"/>
  <c r="X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M9" i="1"/>
  <c r="M45" i="1" s="1"/>
  <c r="L9" i="1"/>
  <c r="L45" i="1" s="1"/>
  <c r="K9" i="1"/>
  <c r="K45" i="1" s="1"/>
  <c r="J9" i="1"/>
  <c r="J45" i="1" s="1"/>
  <c r="I9" i="1"/>
  <c r="I45" i="1" s="1"/>
  <c r="H9" i="1"/>
  <c r="H45" i="1" s="1"/>
  <c r="G9" i="1"/>
  <c r="G45" i="1" s="1"/>
  <c r="F9" i="1"/>
  <c r="F45" i="1" s="1"/>
  <c r="E9" i="1"/>
  <c r="E45" i="1" s="1"/>
  <c r="D9" i="1"/>
  <c r="D45" i="1" s="1"/>
  <c r="AG45" i="1"/>
  <c r="AE33" i="1"/>
  <c r="AC9" i="1"/>
  <c r="AC45" i="1" s="1"/>
  <c r="AA9" i="1"/>
  <c r="V9" i="1"/>
  <c r="S45" i="1"/>
  <c r="R9" i="1"/>
  <c r="R45" i="1" s="1"/>
  <c r="Q9" i="1"/>
  <c r="Q45" i="1" s="1"/>
  <c r="P9" i="1"/>
  <c r="P45" i="1" s="1"/>
  <c r="O9" i="1"/>
  <c r="O45" i="1" s="1"/>
  <c r="N9" i="1"/>
  <c r="N45" i="1" s="1"/>
  <c r="AH10" i="1"/>
  <c r="AI10" i="1" s="1"/>
  <c r="AF10" i="1"/>
  <c r="AD10" i="1"/>
  <c r="Z10" i="1"/>
  <c r="Y10" i="1"/>
  <c r="W10" i="1"/>
  <c r="AA45" i="1" l="1"/>
  <c r="AB24" i="1"/>
  <c r="V45" i="1"/>
  <c r="U24" i="1"/>
  <c r="AH24" i="1"/>
  <c r="AI24" i="1" s="1"/>
  <c r="X45" i="1"/>
  <c r="AH9" i="1"/>
  <c r="AH45" i="1" l="1"/>
  <c r="AI45" i="1" s="1"/>
  <c r="AI9" i="1"/>
  <c r="AF6" i="1"/>
  <c r="AF9" i="1" l="1"/>
  <c r="AF45" i="1" s="1"/>
  <c r="AF26" i="1" l="1"/>
  <c r="AF27" i="1"/>
  <c r="R33" i="1" l="1"/>
  <c r="P47" i="1"/>
  <c r="P46" i="1"/>
  <c r="P43" i="1"/>
  <c r="P48" i="1" s="1"/>
  <c r="P49" i="1" l="1"/>
  <c r="J33" i="1"/>
  <c r="Q43" i="1" l="1"/>
  <c r="Q48" i="1" s="1"/>
  <c r="R43" i="1"/>
  <c r="R48" i="1" s="1"/>
  <c r="S43" i="1"/>
  <c r="S48" i="1" s="1"/>
  <c r="H43" i="1"/>
  <c r="H48" i="1" s="1"/>
  <c r="I43" i="1"/>
  <c r="I48" i="1" s="1"/>
  <c r="J43" i="1"/>
  <c r="J48" i="1" s="1"/>
  <c r="K43" i="1"/>
  <c r="K48" i="1" s="1"/>
  <c r="Q33" i="1"/>
  <c r="Q47" i="1" s="1"/>
  <c r="R47" i="1"/>
  <c r="S33" i="1"/>
  <c r="S47" i="1" s="1"/>
  <c r="H33" i="1"/>
  <c r="H47" i="1" s="1"/>
  <c r="I47" i="1"/>
  <c r="J47" i="1"/>
  <c r="K33" i="1"/>
  <c r="K47" i="1" s="1"/>
  <c r="Q46" i="1"/>
  <c r="R46" i="1"/>
  <c r="S46" i="1"/>
  <c r="H46" i="1"/>
  <c r="I46" i="1"/>
  <c r="J46" i="1"/>
  <c r="K46" i="1"/>
  <c r="I49" i="1" l="1"/>
  <c r="Q49" i="1"/>
  <c r="H49" i="1"/>
  <c r="K49" i="1"/>
  <c r="S49" i="1"/>
  <c r="J49" i="1"/>
  <c r="R49" i="1"/>
  <c r="AF37" i="1" l="1"/>
  <c r="AF36" i="1"/>
  <c r="AF35" i="1"/>
  <c r="AF34" i="1"/>
  <c r="U4" i="1" l="1"/>
  <c r="W4" i="1"/>
  <c r="AG43" i="1" l="1"/>
  <c r="AG48" i="1" s="1"/>
  <c r="AF43" i="1"/>
  <c r="AF48" i="1" s="1"/>
  <c r="AE43" i="1"/>
  <c r="AC43" i="1"/>
  <c r="AC48" i="1" s="1"/>
  <c r="AA43" i="1"/>
  <c r="AA48" i="1" s="1"/>
  <c r="X43" i="1"/>
  <c r="X48" i="1" s="1"/>
  <c r="V43" i="1"/>
  <c r="V48" i="1" s="1"/>
  <c r="T43" i="1"/>
  <c r="O43" i="1"/>
  <c r="O48" i="1" s="1"/>
  <c r="N43" i="1"/>
  <c r="N48" i="1" s="1"/>
  <c r="M43" i="1"/>
  <c r="M48" i="1" s="1"/>
  <c r="L43" i="1"/>
  <c r="L48" i="1" s="1"/>
  <c r="AG33" i="1"/>
  <c r="AG47" i="1" s="1"/>
  <c r="AE47" i="1"/>
  <c r="AC47" i="1"/>
  <c r="AA33" i="1"/>
  <c r="X33" i="1"/>
  <c r="V33" i="1"/>
  <c r="V47" i="1" s="1"/>
  <c r="T33" i="1"/>
  <c r="T47" i="1" s="1"/>
  <c r="O33" i="1"/>
  <c r="O47" i="1" s="1"/>
  <c r="N33" i="1"/>
  <c r="N47" i="1" s="1"/>
  <c r="M33" i="1"/>
  <c r="M47" i="1" s="1"/>
  <c r="L33" i="1"/>
  <c r="L47" i="1" s="1"/>
  <c r="AG46" i="1"/>
  <c r="AE46" i="1"/>
  <c r="AC46" i="1"/>
  <c r="AA46" i="1"/>
  <c r="V46" i="1"/>
  <c r="T46" i="1"/>
  <c r="O46" i="1"/>
  <c r="N46" i="1"/>
  <c r="M46" i="1"/>
  <c r="L46" i="1"/>
  <c r="AA47" i="1" l="1"/>
  <c r="AA49" i="1" s="1"/>
  <c r="AB33" i="1"/>
  <c r="AB47" i="1" s="1"/>
  <c r="N49" i="1"/>
  <c r="O49" i="1"/>
  <c r="AG49" i="1"/>
  <c r="AC49" i="1"/>
  <c r="V49" i="1"/>
  <c r="L49" i="1"/>
  <c r="M49" i="1"/>
  <c r="AB43" i="1"/>
  <c r="AB48" i="1" s="1"/>
  <c r="AH43" i="1"/>
  <c r="AI43" i="1" s="1"/>
  <c r="AH47" i="1"/>
  <c r="AI47" i="1" s="1"/>
  <c r="AH33" i="1"/>
  <c r="AI33" i="1" s="1"/>
  <c r="AE48" i="1"/>
  <c r="AH48" i="1" s="1"/>
  <c r="AI48" i="1" s="1"/>
  <c r="AH46" i="1"/>
  <c r="AI46" i="1" s="1"/>
  <c r="W43" i="1"/>
  <c r="W48" i="1" s="1"/>
  <c r="T48" i="1"/>
  <c r="U43" i="1"/>
  <c r="U48" i="1" s="1"/>
  <c r="Y43" i="1"/>
  <c r="Y48" i="1" s="1"/>
  <c r="AD43" i="1"/>
  <c r="AD48" i="1" s="1"/>
  <c r="U46" i="1"/>
  <c r="AB46" i="1"/>
  <c r="Y24" i="1"/>
  <c r="Y46" i="1" s="1"/>
  <c r="AD24" i="1"/>
  <c r="AD46" i="1" s="1"/>
  <c r="X46" i="1"/>
  <c r="AD33" i="1"/>
  <c r="AD47" i="1" s="1"/>
  <c r="Y33" i="1"/>
  <c r="Y47" i="1" s="1"/>
  <c r="U33" i="1"/>
  <c r="U47" i="1" s="1"/>
  <c r="X47" i="1"/>
  <c r="W33" i="1"/>
  <c r="W47" i="1" s="1"/>
  <c r="Z4" i="1"/>
  <c r="Z25" i="1"/>
  <c r="Z34" i="1"/>
  <c r="Z38" i="1"/>
  <c r="Z39" i="1"/>
  <c r="Z40" i="1"/>
  <c r="Z41" i="1"/>
  <c r="Z42" i="1"/>
  <c r="AE49" i="1" l="1"/>
  <c r="AH49" i="1" s="1"/>
  <c r="AI49" i="1" s="1"/>
  <c r="X49" i="1"/>
  <c r="Y4" i="1" l="1"/>
  <c r="T9" i="1"/>
  <c r="AB9" i="1" s="1"/>
  <c r="T45" i="1" l="1"/>
  <c r="T49" i="1" s="1"/>
  <c r="Y9" i="1"/>
  <c r="Y45" i="1" s="1"/>
  <c r="AD9" i="1"/>
  <c r="AD45" i="1" s="1"/>
  <c r="W9" i="1"/>
  <c r="W45" i="1" s="1"/>
  <c r="Z9" i="1"/>
  <c r="AB45" i="1"/>
  <c r="U9" i="1"/>
  <c r="U45" i="1" s="1"/>
  <c r="Y39" i="1"/>
  <c r="Y40" i="1"/>
  <c r="Y41" i="1"/>
  <c r="Y42" i="1"/>
  <c r="U49" i="1" l="1"/>
  <c r="AD49" i="1"/>
  <c r="Y49" i="1"/>
  <c r="W49" i="1"/>
  <c r="AB49" i="1"/>
  <c r="AH36" i="1"/>
  <c r="AI36" i="1" s="1"/>
  <c r="AF13" i="1" l="1"/>
  <c r="AF22" i="1"/>
  <c r="AF17" i="1"/>
  <c r="AF19" i="1"/>
  <c r="AF18" i="1"/>
  <c r="AF21" i="1"/>
  <c r="AF15" i="1"/>
  <c r="AF12" i="1"/>
  <c r="AF16" i="1"/>
  <c r="AF25" i="1"/>
  <c r="AF32" i="1"/>
  <c r="AF31" i="1"/>
  <c r="AF30" i="1"/>
  <c r="AF29" i="1"/>
  <c r="AF28" i="1"/>
  <c r="Y38" i="1"/>
  <c r="Y34" i="1"/>
  <c r="AF24" i="1" l="1"/>
  <c r="AF46" i="1" s="1"/>
  <c r="AF33" i="1"/>
  <c r="AF47" i="1" s="1"/>
  <c r="AF49" i="1" l="1"/>
  <c r="D33" i="1" l="1"/>
  <c r="D47" i="1" s="1"/>
  <c r="E33" i="1"/>
  <c r="F33" i="1"/>
  <c r="G33" i="1"/>
  <c r="D46" i="1"/>
  <c r="Z33" i="1" l="1"/>
  <c r="AH37" i="1" l="1"/>
  <c r="AI37" i="1" s="1"/>
  <c r="AH35" i="1" l="1"/>
  <c r="AI35" i="1" s="1"/>
  <c r="G43" i="1" l="1"/>
  <c r="G48" i="1" s="1"/>
  <c r="F43" i="1"/>
  <c r="F48" i="1" s="1"/>
  <c r="E43" i="1"/>
  <c r="E48" i="1" s="1"/>
  <c r="D43" i="1"/>
  <c r="D48" i="1" s="1"/>
  <c r="D49" i="1" s="1"/>
  <c r="G47" i="1"/>
  <c r="F47" i="1"/>
  <c r="E47" i="1"/>
  <c r="E46" i="1"/>
  <c r="E49" i="1" l="1"/>
  <c r="Z24" i="1"/>
  <c r="W24" i="1"/>
  <c r="W46" i="1" s="1"/>
  <c r="F46" i="1" l="1"/>
  <c r="F49" i="1" s="1"/>
  <c r="G46" i="1"/>
  <c r="G49" i="1" s="1"/>
  <c r="AH32" i="1" l="1"/>
  <c r="AI32" i="1" s="1"/>
  <c r="AH29" i="1" l="1"/>
  <c r="AI29" i="1" s="1"/>
  <c r="AH28" i="1"/>
  <c r="AI28" i="1" s="1"/>
  <c r="AH27" i="1"/>
  <c r="AI27" i="1" s="1"/>
  <c r="AH26" i="1"/>
  <c r="AI26" i="1" s="1"/>
  <c r="AH16" i="1"/>
  <c r="AI16" i="1" s="1"/>
  <c r="AH6" i="1"/>
  <c r="AI6" i="1" s="1"/>
  <c r="AH34" i="1" l="1"/>
  <c r="AI34" i="1" s="1"/>
  <c r="AD34" i="1"/>
  <c r="AD4" i="1"/>
  <c r="AB4" i="1"/>
  <c r="AH31" i="1" l="1"/>
  <c r="AI31" i="1" s="1"/>
  <c r="AH15" i="1"/>
  <c r="AI15" i="1" s="1"/>
  <c r="AH13" i="1"/>
  <c r="AI13" i="1" s="1"/>
  <c r="AH19" i="1"/>
  <c r="AI19" i="1" s="1"/>
  <c r="AH20" i="1"/>
  <c r="AI20" i="1" s="1"/>
  <c r="AH18" i="1"/>
  <c r="AI18" i="1" s="1"/>
  <c r="AH12" i="1"/>
  <c r="AI12" i="1" s="1"/>
  <c r="AH22" i="1"/>
  <c r="AI22" i="1" s="1"/>
  <c r="AH21" i="1"/>
  <c r="AI21" i="1" s="1"/>
  <c r="AH17" i="1"/>
  <c r="AI17" i="1" s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WM(template 2 on Mo, Tu, Th &amp; Fr and 1 on We)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<sst xmlns="http://schemas.openxmlformats.org/spreadsheetml/2006/main" count="152" uniqueCount="78">
  <si>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</si>
  <si>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</si>
  <si>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</si>
  <si>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</si>
  <si>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</si>
  <si>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</si>
  <si>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</si>
  <si>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</si>
  <si>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</si>
  <si>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</si>
  <si>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</si>
  <si>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</si>
  <si>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</si>
  <si>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</si>
  <si>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</si>
  <si>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</si>
  <si>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</si>
  <si>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</si>
  <si>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</si>
  <si>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</si>
  <si>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</si>
  <si>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</si>
  <si>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</si>
  <si>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</si>
  <si>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</si>
  <si>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</si>
  <si>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</si>
  <si>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</si>
  <si>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</si>
  <si>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</si>
  <si>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</si>
  <si>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</si>
  <si>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</si>
  <si>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</si>
  <si>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</si>
  <si>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</si>
  <si>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</si>
  <si>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</si>
  <si>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</si>
  <si>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</si>
  <si>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</si>
  <si>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</si>
  <si>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</si>
  <si>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</si>
  <si>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</si>
  <si>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</si>
  <si>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</si>
  <si>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</si>
  <si>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</si>
  <si>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</si>
  <si>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</si>
  <si>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</si>
  <si>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</si>
  <si>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</si>
  <si>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</si>
  <si>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</si>
  <si>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</si>
  <si>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</si>
  <si>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</si>
  <si>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</si>
  <si>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</si>
  <si>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</si>
  <si>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</si>
  <si>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</si>
  <si>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</si>
  <si>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</si>
  <si>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</si>
  <si>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</si>
  <si>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Scorecard</t>
  </si>
  <si>
    <t>Langley</t>
  </si>
  <si>
    <r>
      <t>Alexandra BC</t>
    </r>
    <r>
      <rPr>
        <sz val="6"/>
        <rFont val="Arial"/>
        <family val="2"/>
      </rPr>
      <t>(including ABC Lotus Team)</t>
    </r>
  </si>
  <si>
    <t>Heronsgate &amp; Gade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</si>
  <si>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</si>
  <si>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</si>
  <si>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</si>
  <si>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r>
      <t xml:space="preserve">Bluebell </t>
    </r>
    <r>
      <rPr>
        <sz val="6"/>
        <rFont val="Arial"/>
        <family val="2"/>
      </rPr>
      <t>(incl in Granger)</t>
    </r>
  </si>
  <si>
    <r>
      <t xml:space="preserve">Winyard </t>
    </r>
    <r>
      <rPr>
        <sz val="6"/>
        <rFont val="Arial"/>
        <family val="2"/>
      </rPr>
      <t>(incl in Granger)</t>
    </r>
  </si>
  <si>
    <t>AAU Level 3 Isolation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</si>
</sst>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</cellStyleXfs>
  <cellXfs count="385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4" fontId="2" fillId="3" borderId="68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67" xfId="0" applyNumberFormat="1" applyFont="1" applyFill="1" applyBorder="1" applyAlignment="1" applyProtection="1">
      <alignment horizontal="center" vertic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0" borderId="69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70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5" fontId="2" fillId="3" borderId="56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0" fontId="2" fillId="3" borderId="67" xfId="1" applyFont="1" applyFill="1" applyBorder="1" applyAlignment="1" applyProtection="1">
      <alignment horizontal="center" vertical="center"/>
    </xf>
    <xf numFmtId="164" fontId="2" fillId="3" borderId="68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2" fillId="3" borderId="56" xfId="1" applyFont="1" applyFill="1" applyBorder="1" applyAlignment="1" applyProtection="1">
      <alignment horizontal="center" vertical="center"/>
    </xf>
    <xf numFmtId="164" fontId="2" fillId="3" borderId="50" xfId="1" applyNumberFormat="1" applyFont="1" applyFill="1" applyBorder="1" applyAlignment="1" applyProtection="1">
      <alignment horizontal="center" vertical="center"/>
    </xf>
    <xf numFmtId="0" fontId="2" fillId="3" borderId="50" xfId="1" applyFont="1" applyFill="1" applyBorder="1" applyAlignment="1" applyProtection="1">
      <alignment horizontal="center" vertical="center"/>
    </xf>
    <xf numFmtId="164" fontId="2" fillId="3" borderId="51" xfId="1" applyNumberFormat="1" applyFont="1" applyFill="1" applyBorder="1" applyAlignment="1" applyProtection="1">
      <alignment horizontal="center" vertical="center"/>
    </xf>
    <xf numFmtId="2" fontId="2" fillId="11" borderId="59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2" fontId="2" fillId="0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2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4" fontId="0" fillId="0" borderId="0" xfId="16" applyNumberFormat="1" applyFont="1" applyProtection="1"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0" fontId="5" fillId="0" borderId="13" xfId="18" applyNumberFormat="1" applyFont="1" applyFill="1" applyBorder="1"/>
    <xf numFmtId="0" fontId="5" fillId="12" borderId="2" xfId="18" applyNumberFormat="1" applyFont="1" applyFill="1" applyBorder="1" applyAlignment="1">
      <alignment horizontal="center"/>
    </xf>
    <xf numFmtId="0" fontId="5" fillId="0" borderId="4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0" fontId="5" fillId="12" borderId="22" xfId="18" applyNumberFormat="1" applyFont="1" applyFill="1" applyBorder="1" applyAlignment="1">
      <alignment horizontal="center"/>
    </xf>
    <xf numFmtId="0" fontId="5" fillId="0" borderId="14" xfId="18" applyNumberFormat="1" applyFont="1" applyFill="1" applyBorder="1"/>
    <xf numFmtId="0" fontId="5" fillId="0" borderId="12" xfId="18" applyNumberFormat="1" applyFont="1" applyFill="1" applyBorder="1"/>
    <xf numFmtId="0" fontId="5" fillId="12" borderId="12" xfId="18" applyNumberFormat="1" applyFont="1" applyFill="1" applyBorder="1" applyAlignment="1">
      <alignment horizontal="center"/>
    </xf>
    <xf numFmtId="0" fontId="5" fillId="12" borderId="15" xfId="18" applyNumberFormat="1" applyFont="1" applyFill="1" applyBorder="1" applyAlignment="1">
      <alignment horizontal="center"/>
    </xf>
    <xf numFmtId="0" fontId="5" fillId="0" borderId="24" xfId="18" applyNumberFormat="1" applyFont="1" applyFill="1" applyBorder="1"/>
    <xf numFmtId="0" fontId="5" fillId="0" borderId="21" xfId="18" applyNumberFormat="1" applyFont="1" applyFill="1" applyBorder="1"/>
    <xf numFmtId="0" fontId="5" fillId="12" borderId="21" xfId="18" applyNumberFormat="1" applyFont="1" applyFill="1" applyBorder="1" applyAlignment="1">
      <alignment horizontal="center"/>
    </xf>
    <xf numFmtId="0" fontId="5" fillId="12" borderId="19" xfId="18" applyNumberFormat="1" applyFont="1" applyFill="1" applyBorder="1" applyAlignment="1">
      <alignment horizontal="center"/>
    </xf>
    <xf numFmtId="0" fontId="5" fillId="0" borderId="5" xfId="18" applyNumberFormat="1" applyFont="1" applyFill="1" applyBorder="1" applyAlignment="1">
      <alignment horizontal="center"/>
    </xf>
    <xf numFmtId="0" fontId="5" fillId="0" borderId="22" xfId="18" applyNumberFormat="1" applyFont="1" applyFill="1" applyBorder="1" applyAlignment="1">
      <alignment horizontal="center"/>
    </xf>
    <xf numFmtId="0" fontId="5" fillId="0" borderId="24" xfId="18" applyNumberFormat="1" applyFont="1" applyFill="1" applyBorder="1" applyAlignment="1">
      <alignment horizontal="center"/>
    </xf>
    <xf numFmtId="0" fontId="5" fillId="0" borderId="21" xfId="18" applyNumberFormat="1" applyFont="1" applyFill="1" applyBorder="1" applyAlignment="1">
      <alignment horizontal="center"/>
    </xf>
    <xf numFmtId="0" fontId="5" fillId="0" borderId="13" xfId="18" applyNumberFormat="1" applyFont="1" applyFill="1" applyBorder="1" applyAlignment="1">
      <alignment horizontal="center"/>
    </xf>
    <xf numFmtId="0" fontId="5" fillId="0" borderId="14" xfId="18" applyNumberFormat="1" applyFont="1" applyFill="1" applyBorder="1" applyAlignment="1">
      <alignment horizontal="center"/>
    </xf>
    <xf numFmtId="0" fontId="5" fillId="0" borderId="12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5" xfId="1" applyNumberFormat="1" applyFont="1" applyFill="1" applyBorder="1" applyAlignment="1" applyProtection="1">
      <alignment horizontal="center" vertical="center"/>
    </xf>
    <xf numFmtId="0" fontId="3" fillId="0" borderId="75" xfId="1" applyFont="1" applyFill="1" applyBorder="1" applyAlignment="1" applyProtection="1">
      <alignment horizontal="center" vertical="center"/>
      <protection locked="0"/>
    </xf>
    <xf numFmtId="0" fontId="5" fillId="0" borderId="75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1" fontId="2" fillId="0" borderId="67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164" fontId="0" fillId="0" borderId="40" xfId="16" applyNumberFormat="1" applyFont="1" applyBorder="1" applyAlignment="1" applyProtection="1">
      <alignment horizontal="center"/>
      <protection locked="0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</cellXfs>
  <cellStyles count="19">
    <cellStyle name="Normal" xfId="0" builtinId="0"/>
    <cellStyle name="Normal 10" xfId="17"/>
    <cellStyle name="Normal 11" xfId="18"/>
    <cellStyle name="Normal 2" xfId="1"/>
    <cellStyle name="Normal 2 2" xfId="15"/>
    <cellStyle name="Normal 3" xfId="3"/>
    <cellStyle name="Normal 3 2" xfId="14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Normal 9" xfId="13"/>
    <cellStyle name="Percent" xfId="16" builtinId="5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5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4" width="6.140625" style="1" customWidth="1"/>
    <col min="25" max="25" width="6.2851562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14" customWidth="1"/>
    <col min="34" max="34" width="8.28515625" style="1" customWidth="1"/>
    <col min="35" max="35" width="9.140625" style="248" customWidth="1"/>
    <col min="36" max="16384" width="9.140625" style="1"/>
  </cols>
  <sheetData>
    <row r="1" spans="1:35" ht="64.5" customHeight="1" x14ac:dyDescent="0.25">
      <c r="A1" s="308" t="s">
        <v>23</v>
      </c>
      <c r="B1" s="313"/>
      <c r="C1" s="308" t="s">
        <v>0</v>
      </c>
      <c r="D1" s="302" t="s">
        <v>1</v>
      </c>
      <c r="E1" s="303"/>
      <c r="F1" s="303"/>
      <c r="G1" s="303"/>
      <c r="H1" s="303"/>
      <c r="I1" s="303"/>
      <c r="J1" s="303"/>
      <c r="K1" s="304"/>
      <c r="L1" s="302" t="s">
        <v>2</v>
      </c>
      <c r="M1" s="303"/>
      <c r="N1" s="303"/>
      <c r="O1" s="303"/>
      <c r="P1" s="303"/>
      <c r="Q1" s="303"/>
      <c r="R1" s="303"/>
      <c r="S1" s="352"/>
      <c r="T1" s="359" t="s">
        <v>46</v>
      </c>
      <c r="U1" s="362" t="s">
        <v>43</v>
      </c>
      <c r="V1" s="365" t="s">
        <v>47</v>
      </c>
      <c r="W1" s="368" t="s">
        <v>44</v>
      </c>
      <c r="X1" s="356" t="s">
        <v>48</v>
      </c>
      <c r="Y1" s="353" t="s">
        <v>45</v>
      </c>
      <c r="Z1" s="74"/>
      <c r="AA1" s="382" t="s">
        <v>58</v>
      </c>
      <c r="AB1" s="377" t="s">
        <v>59</v>
      </c>
      <c r="AC1" s="380" t="s">
        <v>57</v>
      </c>
      <c r="AD1" s="380" t="s">
        <v>56</v>
      </c>
      <c r="AE1" s="371" t="s">
        <v>41</v>
      </c>
      <c r="AF1" s="372"/>
      <c r="AG1" s="372"/>
      <c r="AH1" s="373"/>
      <c r="AI1" s="350" t="s">
        <v>68</v>
      </c>
    </row>
    <row r="2" spans="1:35" ht="22.5" x14ac:dyDescent="0.25">
      <c r="A2" s="309"/>
      <c r="B2" s="314"/>
      <c r="C2" s="309"/>
      <c r="D2" s="15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35" t="s">
        <v>4</v>
      </c>
      <c r="L2" s="15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7" t="s">
        <v>4</v>
      </c>
      <c r="T2" s="360"/>
      <c r="U2" s="363"/>
      <c r="V2" s="366"/>
      <c r="W2" s="369"/>
      <c r="X2" s="357"/>
      <c r="Y2" s="354"/>
      <c r="Z2" s="75"/>
      <c r="AA2" s="383"/>
      <c r="AB2" s="378"/>
      <c r="AC2" s="381"/>
      <c r="AD2" s="381"/>
      <c r="AE2" s="374"/>
      <c r="AF2" s="375"/>
      <c r="AG2" s="375"/>
      <c r="AH2" s="376"/>
      <c r="AI2" s="350"/>
    </row>
    <row r="3" spans="1:35" ht="32.25" customHeight="1" thickBot="1" x14ac:dyDescent="0.3">
      <c r="A3" s="315"/>
      <c r="B3" s="316"/>
      <c r="C3" s="309"/>
      <c r="D3" s="300" t="s">
        <v>34</v>
      </c>
      <c r="E3" s="301"/>
      <c r="F3" s="301" t="s">
        <v>5</v>
      </c>
      <c r="G3" s="301"/>
      <c r="H3" s="301" t="s">
        <v>64</v>
      </c>
      <c r="I3" s="301"/>
      <c r="J3" s="301" t="s">
        <v>65</v>
      </c>
      <c r="K3" s="305"/>
      <c r="L3" s="300" t="s">
        <v>34</v>
      </c>
      <c r="M3" s="301"/>
      <c r="N3" s="301" t="s">
        <v>5</v>
      </c>
      <c r="O3" s="301"/>
      <c r="P3" s="301" t="s">
        <v>64</v>
      </c>
      <c r="Q3" s="301"/>
      <c r="R3" s="301" t="s">
        <v>65</v>
      </c>
      <c r="S3" s="351"/>
      <c r="T3" s="361"/>
      <c r="U3" s="364"/>
      <c r="V3" s="367"/>
      <c r="W3" s="370"/>
      <c r="X3" s="358"/>
      <c r="Y3" s="355"/>
      <c r="Z3" s="98"/>
      <c r="AA3" s="384"/>
      <c r="AB3" s="379"/>
      <c r="AC3" s="381"/>
      <c r="AD3" s="381"/>
      <c r="AE3" s="99" t="s">
        <v>3</v>
      </c>
      <c r="AF3" s="100" t="s">
        <v>4</v>
      </c>
      <c r="AG3" s="101" t="s">
        <v>40</v>
      </c>
      <c r="AH3" s="102" t="s">
        <v>42</v>
      </c>
      <c r="AI3" s="350"/>
    </row>
    <row r="4" spans="1:35" ht="15" customHeight="1" x14ac:dyDescent="0.25">
      <c r="A4" s="324" t="s">
        <v>62</v>
      </c>
      <c r="B4" s="325"/>
      <c r="C4" s="81" t="s">
        <v>6</v>
      </c>
      <c r="D4" s="255">
        <v>642</v>
      </c>
      <c r="E4" s="255">
        <v>568</v>
      </c>
      <c r="F4" s="255">
        <v>341</v>
      </c>
      <c r="G4" s="255">
        <v>253</v>
      </c>
      <c r="H4" s="254">
        <v>0</v>
      </c>
      <c r="I4" s="254">
        <v>9</v>
      </c>
      <c r="J4" s="254">
        <v>0</v>
      </c>
      <c r="K4" s="254">
        <v>19</v>
      </c>
      <c r="L4" s="256">
        <v>527</v>
      </c>
      <c r="M4" s="256">
        <v>508</v>
      </c>
      <c r="N4" s="256">
        <v>279</v>
      </c>
      <c r="O4" s="256">
        <v>234</v>
      </c>
      <c r="P4" s="254">
        <v>0</v>
      </c>
      <c r="Q4" s="254">
        <v>16</v>
      </c>
      <c r="R4" s="254">
        <v>0</v>
      </c>
      <c r="S4" s="254">
        <v>8</v>
      </c>
      <c r="T4" s="190">
        <v>32</v>
      </c>
      <c r="U4" s="106">
        <f t="shared" ref="U4:U24" si="0">T4/(T4+V4+X4)</f>
        <v>0.5161290322580645</v>
      </c>
      <c r="V4" s="105">
        <v>30</v>
      </c>
      <c r="W4" s="82">
        <f t="shared" ref="W4:W24" si="1">V4/(T4+V4+X4)</f>
        <v>0.4838709677419355</v>
      </c>
      <c r="X4" s="83">
        <v>0</v>
      </c>
      <c r="Y4" s="82">
        <f t="shared" ref="Y4:Y24" si="2">X4/(T4+V4+X4)</f>
        <v>0</v>
      </c>
      <c r="Z4" s="205">
        <f>T4+V4+X4</f>
        <v>62</v>
      </c>
      <c r="AA4" s="206">
        <v>0</v>
      </c>
      <c r="AB4" s="207">
        <f>AA4/(T4+V4+X4)</f>
        <v>0</v>
      </c>
      <c r="AC4" s="221">
        <v>0</v>
      </c>
      <c r="AD4" s="231">
        <f>AC4/(T4+V4+X4)</f>
        <v>0</v>
      </c>
      <c r="AE4" s="286" t="s">
        <v>39</v>
      </c>
      <c r="AF4" s="196" t="s">
        <v>39</v>
      </c>
      <c r="AG4" s="291" t="s">
        <v>39</v>
      </c>
      <c r="AH4" s="107" t="s">
        <v>39</v>
      </c>
      <c r="AI4" s="248" t="e">
        <f>100%-AH4</f>
        <v>#VALUE!</v>
      </c>
    </row>
    <row r="5" spans="1:35" s="85" customFormat="1" ht="15" customHeight="1" x14ac:dyDescent="0.25">
      <c r="A5" s="326"/>
      <c r="B5" s="327"/>
      <c r="C5" s="86" t="s">
        <v>72</v>
      </c>
      <c r="D5" s="255">
        <v>469</v>
      </c>
      <c r="E5" s="255">
        <v>345</v>
      </c>
      <c r="F5" s="255">
        <v>248</v>
      </c>
      <c r="G5" s="255">
        <v>277</v>
      </c>
      <c r="H5" s="254">
        <v>0</v>
      </c>
      <c r="I5" s="254">
        <v>0</v>
      </c>
      <c r="J5" s="254">
        <v>0</v>
      </c>
      <c r="K5" s="254">
        <v>1</v>
      </c>
      <c r="L5" s="256">
        <v>372</v>
      </c>
      <c r="M5" s="256">
        <v>329</v>
      </c>
      <c r="N5" s="256">
        <v>248</v>
      </c>
      <c r="O5" s="256">
        <v>305</v>
      </c>
      <c r="P5" s="254">
        <v>0</v>
      </c>
      <c r="Q5" s="254">
        <v>0</v>
      </c>
      <c r="R5" s="254">
        <v>0</v>
      </c>
      <c r="S5" s="254">
        <v>0</v>
      </c>
      <c r="T5" s="5">
        <v>48</v>
      </c>
      <c r="U5" s="70">
        <f t="shared" ref="U5:U8" si="3">T5/(T5+V5+X5)</f>
        <v>0.77419354838709675</v>
      </c>
      <c r="V5" s="6">
        <v>14</v>
      </c>
      <c r="W5" s="71">
        <f t="shared" ref="W5:W8" si="4">V5/(T5+V5+X5)</f>
        <v>0.22580645161290322</v>
      </c>
      <c r="X5" s="7">
        <v>0</v>
      </c>
      <c r="Y5" s="71">
        <f t="shared" ref="Y5:Y8" si="5">X5/(T5+V5+X5)</f>
        <v>0</v>
      </c>
      <c r="Z5" s="197">
        <f t="shared" ref="Z5:Z8" si="6">T5+V5+X5</f>
        <v>62</v>
      </c>
      <c r="AA5" s="3">
        <v>0</v>
      </c>
      <c r="AB5" s="198">
        <f t="shared" ref="AB5:AB8" si="7">AA5/(T5+V5+X5)</f>
        <v>0</v>
      </c>
      <c r="AC5" s="222">
        <v>0</v>
      </c>
      <c r="AD5" s="232">
        <f t="shared" ref="AD5:AD8" si="8">AC5/(T5+V5+X5)</f>
        <v>0</v>
      </c>
      <c r="AE5" s="246">
        <v>763.5</v>
      </c>
      <c r="AF5" s="104">
        <f>AE5-AG5</f>
        <v>403.5</v>
      </c>
      <c r="AG5" s="292">
        <v>360</v>
      </c>
      <c r="AH5" s="89">
        <f>AG5/AE5</f>
        <v>0.47151277013752457</v>
      </c>
      <c r="AI5" s="248">
        <f t="shared" ref="AI5:AI49" si="9">100%-AH5</f>
        <v>0.52848722986247543</v>
      </c>
    </row>
    <row r="6" spans="1:35" s="85" customFormat="1" ht="15" customHeight="1" x14ac:dyDescent="0.25">
      <c r="A6" s="326"/>
      <c r="B6" s="327"/>
      <c r="C6" s="86" t="s">
        <v>73</v>
      </c>
      <c r="D6" s="255">
        <v>370</v>
      </c>
      <c r="E6" s="255">
        <v>281</v>
      </c>
      <c r="F6" s="255">
        <v>155</v>
      </c>
      <c r="G6" s="255">
        <v>80</v>
      </c>
      <c r="H6" s="254">
        <v>0</v>
      </c>
      <c r="I6" s="254">
        <v>0</v>
      </c>
      <c r="J6" s="254">
        <v>0</v>
      </c>
      <c r="K6" s="254">
        <v>14</v>
      </c>
      <c r="L6" s="256">
        <v>93</v>
      </c>
      <c r="M6" s="256">
        <v>85</v>
      </c>
      <c r="N6" s="256">
        <v>62</v>
      </c>
      <c r="O6" s="256">
        <v>57</v>
      </c>
      <c r="P6" s="254">
        <v>0</v>
      </c>
      <c r="Q6" s="254">
        <v>0</v>
      </c>
      <c r="R6" s="254">
        <v>0</v>
      </c>
      <c r="S6" s="254">
        <v>0</v>
      </c>
      <c r="T6" s="5">
        <v>20</v>
      </c>
      <c r="U6" s="70">
        <f t="shared" si="3"/>
        <v>0.32258064516129031</v>
      </c>
      <c r="V6" s="6">
        <v>42</v>
      </c>
      <c r="W6" s="71">
        <f t="shared" si="4"/>
        <v>0.67741935483870963</v>
      </c>
      <c r="X6" s="7">
        <v>0</v>
      </c>
      <c r="Y6" s="71">
        <f t="shared" si="5"/>
        <v>0</v>
      </c>
      <c r="Z6" s="197">
        <f t="shared" si="6"/>
        <v>62</v>
      </c>
      <c r="AA6" s="3">
        <v>0</v>
      </c>
      <c r="AB6" s="198">
        <f t="shared" si="7"/>
        <v>0</v>
      </c>
      <c r="AC6" s="222">
        <v>0</v>
      </c>
      <c r="AD6" s="232">
        <f t="shared" si="8"/>
        <v>0</v>
      </c>
      <c r="AE6" s="132">
        <v>330</v>
      </c>
      <c r="AF6" s="104">
        <f>AE6-AG6</f>
        <v>202.5</v>
      </c>
      <c r="AG6" s="292">
        <v>127.5</v>
      </c>
      <c r="AH6" s="89">
        <f>AG6/AE6</f>
        <v>0.38636363636363635</v>
      </c>
      <c r="AI6" s="248">
        <f t="shared" si="9"/>
        <v>0.61363636363636365</v>
      </c>
    </row>
    <row r="7" spans="1:35" ht="15" customHeight="1" x14ac:dyDescent="0.25">
      <c r="A7" s="326"/>
      <c r="B7" s="327"/>
      <c r="C7" s="134" t="s">
        <v>7</v>
      </c>
      <c r="D7" s="255">
        <v>115</v>
      </c>
      <c r="E7" s="255">
        <v>0</v>
      </c>
      <c r="F7" s="255">
        <v>0</v>
      </c>
      <c r="G7" s="255">
        <v>0</v>
      </c>
      <c r="H7" s="254">
        <v>0</v>
      </c>
      <c r="I7" s="254">
        <v>0</v>
      </c>
      <c r="J7" s="254">
        <v>0</v>
      </c>
      <c r="K7" s="254">
        <v>0</v>
      </c>
      <c r="L7" s="256"/>
      <c r="M7" s="256"/>
      <c r="N7" s="256"/>
      <c r="O7" s="256"/>
      <c r="P7" s="260"/>
      <c r="Q7" s="260"/>
      <c r="R7" s="260"/>
      <c r="S7" s="260"/>
      <c r="T7" s="5">
        <v>0</v>
      </c>
      <c r="U7" s="70">
        <v>0</v>
      </c>
      <c r="V7" s="6">
        <v>0</v>
      </c>
      <c r="W7" s="71">
        <v>0</v>
      </c>
      <c r="X7" s="7">
        <v>0</v>
      </c>
      <c r="Y7" s="71">
        <v>0</v>
      </c>
      <c r="Z7" s="197">
        <f t="shared" si="6"/>
        <v>0</v>
      </c>
      <c r="AA7" s="3">
        <v>0</v>
      </c>
      <c r="AB7" s="198">
        <v>0</v>
      </c>
      <c r="AC7" s="222">
        <v>0</v>
      </c>
      <c r="AD7" s="232">
        <v>0</v>
      </c>
      <c r="AE7" s="132" t="s">
        <v>39</v>
      </c>
      <c r="AF7" s="3" t="s">
        <v>39</v>
      </c>
      <c r="AG7" s="292" t="s">
        <v>39</v>
      </c>
      <c r="AH7" s="21" t="s">
        <v>39</v>
      </c>
      <c r="AI7" s="248" t="e">
        <f t="shared" si="9"/>
        <v>#VALUE!</v>
      </c>
    </row>
    <row r="8" spans="1:35" ht="15" customHeight="1" thickBot="1" x14ac:dyDescent="0.3">
      <c r="A8" s="326"/>
      <c r="B8" s="327"/>
      <c r="C8" s="147" t="s">
        <v>66</v>
      </c>
      <c r="D8" s="255">
        <v>208</v>
      </c>
      <c r="E8" s="255">
        <v>186</v>
      </c>
      <c r="F8" s="255">
        <v>31</v>
      </c>
      <c r="G8" s="255">
        <v>31</v>
      </c>
      <c r="H8" s="254">
        <v>0</v>
      </c>
      <c r="I8" s="254">
        <v>0</v>
      </c>
      <c r="J8" s="254">
        <v>0</v>
      </c>
      <c r="K8" s="254">
        <v>0</v>
      </c>
      <c r="L8" s="256"/>
      <c r="M8" s="256"/>
      <c r="N8" s="256"/>
      <c r="O8" s="256"/>
      <c r="P8" s="260"/>
      <c r="Q8" s="260"/>
      <c r="R8" s="260"/>
      <c r="S8" s="260"/>
      <c r="T8" s="191">
        <v>8</v>
      </c>
      <c r="U8" s="192">
        <f t="shared" si="3"/>
        <v>0.25806451612903225</v>
      </c>
      <c r="V8" s="193">
        <v>23</v>
      </c>
      <c r="W8" s="194">
        <f t="shared" si="4"/>
        <v>0.74193548387096775</v>
      </c>
      <c r="X8" s="208">
        <v>0</v>
      </c>
      <c r="Y8" s="194">
        <f t="shared" si="5"/>
        <v>0</v>
      </c>
      <c r="Z8" s="209">
        <f t="shared" si="6"/>
        <v>31</v>
      </c>
      <c r="AA8" s="72">
        <v>0</v>
      </c>
      <c r="AB8" s="210">
        <f t="shared" si="7"/>
        <v>0</v>
      </c>
      <c r="AC8" s="223">
        <v>0</v>
      </c>
      <c r="AD8" s="233">
        <f t="shared" si="8"/>
        <v>0</v>
      </c>
      <c r="AE8" s="69" t="s">
        <v>39</v>
      </c>
      <c r="AF8" s="108" t="s">
        <v>39</v>
      </c>
      <c r="AG8" s="293" t="s">
        <v>39</v>
      </c>
      <c r="AH8" s="110" t="s">
        <v>39</v>
      </c>
      <c r="AI8" s="248" t="e">
        <f t="shared" si="9"/>
        <v>#VALUE!</v>
      </c>
    </row>
    <row r="9" spans="1:35" ht="15" customHeight="1" thickBot="1" x14ac:dyDescent="0.3">
      <c r="A9" s="306" t="s">
        <v>28</v>
      </c>
      <c r="B9" s="307"/>
      <c r="C9" s="307"/>
      <c r="D9" s="23">
        <f t="shared" ref="D9:T9" si="10">SUM(D4:D8)</f>
        <v>1804</v>
      </c>
      <c r="E9" s="25">
        <f t="shared" si="10"/>
        <v>1380</v>
      </c>
      <c r="F9" s="25">
        <f t="shared" si="10"/>
        <v>775</v>
      </c>
      <c r="G9" s="127">
        <f t="shared" si="10"/>
        <v>641</v>
      </c>
      <c r="H9" s="127">
        <f t="shared" si="10"/>
        <v>0</v>
      </c>
      <c r="I9" s="127">
        <f t="shared" si="10"/>
        <v>9</v>
      </c>
      <c r="J9" s="127">
        <f t="shared" si="10"/>
        <v>0</v>
      </c>
      <c r="K9" s="127">
        <f t="shared" si="10"/>
        <v>34</v>
      </c>
      <c r="L9" s="23">
        <f t="shared" si="10"/>
        <v>992</v>
      </c>
      <c r="M9" s="25">
        <f t="shared" si="10"/>
        <v>922</v>
      </c>
      <c r="N9" s="25">
        <f t="shared" si="10"/>
        <v>589</v>
      </c>
      <c r="O9" s="25">
        <f t="shared" si="10"/>
        <v>596</v>
      </c>
      <c r="P9" s="127">
        <f t="shared" si="10"/>
        <v>0</v>
      </c>
      <c r="Q9" s="25">
        <f t="shared" si="10"/>
        <v>16</v>
      </c>
      <c r="R9" s="127">
        <f t="shared" si="10"/>
        <v>0</v>
      </c>
      <c r="S9" s="127">
        <f t="shared" si="10"/>
        <v>8</v>
      </c>
      <c r="T9" s="183">
        <f t="shared" si="10"/>
        <v>108</v>
      </c>
      <c r="U9" s="184">
        <f t="shared" si="0"/>
        <v>0.49769585253456222</v>
      </c>
      <c r="V9" s="185">
        <f>SUM(V4:V8)</f>
        <v>109</v>
      </c>
      <c r="W9" s="184">
        <f t="shared" si="1"/>
        <v>0.50230414746543783</v>
      </c>
      <c r="X9" s="185">
        <f>SUM(X4:X8)</f>
        <v>0</v>
      </c>
      <c r="Y9" s="186">
        <f t="shared" si="2"/>
        <v>0</v>
      </c>
      <c r="Z9" s="187">
        <f>T9+V9+X9</f>
        <v>217</v>
      </c>
      <c r="AA9" s="188">
        <f>SUM(AA4:AA8)</f>
        <v>0</v>
      </c>
      <c r="AB9" s="189">
        <f>AA9/(T9+V9+X9)</f>
        <v>0</v>
      </c>
      <c r="AC9" s="224">
        <f>SUM(AC4:AC8)</f>
        <v>0</v>
      </c>
      <c r="AD9" s="234">
        <f>AC9/(T9+V9+X9)</f>
        <v>0</v>
      </c>
      <c r="AE9" s="287">
        <f>SUM(AE4:AE8)</f>
        <v>1093.5</v>
      </c>
      <c r="AF9" s="150">
        <f>SUM(AF4:AF8)</f>
        <v>606</v>
      </c>
      <c r="AG9" s="294">
        <f>SUM(AG4:AG8)</f>
        <v>487.5</v>
      </c>
      <c r="AH9" s="22">
        <f>AG9/AE9</f>
        <v>0.44581618655692729</v>
      </c>
      <c r="AI9" s="248">
        <f t="shared" si="9"/>
        <v>0.55418381344307277</v>
      </c>
    </row>
    <row r="10" spans="1:35" s="85" customFormat="1" ht="15" customHeight="1" x14ac:dyDescent="0.25">
      <c r="A10" s="142"/>
      <c r="B10" s="143"/>
      <c r="C10" s="81" t="s">
        <v>36</v>
      </c>
      <c r="D10" s="261">
        <v>239</v>
      </c>
      <c r="E10" s="261">
        <v>196</v>
      </c>
      <c r="F10" s="261">
        <v>124</v>
      </c>
      <c r="G10" s="261">
        <v>110</v>
      </c>
      <c r="H10" s="260">
        <v>0</v>
      </c>
      <c r="I10" s="260">
        <v>0</v>
      </c>
      <c r="J10" s="260">
        <v>0</v>
      </c>
      <c r="K10" s="260">
        <v>7</v>
      </c>
      <c r="L10" s="262">
        <v>217</v>
      </c>
      <c r="M10" s="262">
        <v>208</v>
      </c>
      <c r="N10" s="262">
        <v>124</v>
      </c>
      <c r="O10" s="262">
        <v>142</v>
      </c>
      <c r="P10" s="260">
        <v>0</v>
      </c>
      <c r="Q10" s="260">
        <v>0</v>
      </c>
      <c r="R10" s="260">
        <v>0</v>
      </c>
      <c r="S10" s="260">
        <v>0</v>
      </c>
      <c r="T10" s="181">
        <v>60</v>
      </c>
      <c r="U10" s="283">
        <f t="shared" si="0"/>
        <v>0.967741935483871</v>
      </c>
      <c r="V10" s="284">
        <v>2</v>
      </c>
      <c r="W10" s="283">
        <f t="shared" si="1"/>
        <v>3.2258064516129031E-2</v>
      </c>
      <c r="X10" s="285">
        <v>0</v>
      </c>
      <c r="Y10" s="283">
        <f t="shared" si="2"/>
        <v>0</v>
      </c>
      <c r="Z10" s="211">
        <f>T10+V10+X10</f>
        <v>62</v>
      </c>
      <c r="AA10" s="95">
        <v>0</v>
      </c>
      <c r="AB10" s="212">
        <f t="shared" ref="AB10" si="11">AA10/(T10+V10+X10)</f>
        <v>0</v>
      </c>
      <c r="AC10" s="225">
        <v>0</v>
      </c>
      <c r="AD10" s="235">
        <f t="shared" ref="AD10" si="12">AC10/(T10+V10+X10)</f>
        <v>0</v>
      </c>
      <c r="AE10" s="180">
        <v>165</v>
      </c>
      <c r="AF10" s="148">
        <f t="shared" ref="AF10:AF22" si="13">AE10-AG10</f>
        <v>60</v>
      </c>
      <c r="AG10" s="295">
        <v>105</v>
      </c>
      <c r="AH10" s="151">
        <f>AG10/AE10</f>
        <v>0.63636363636363635</v>
      </c>
      <c r="AI10" s="248">
        <f t="shared" si="9"/>
        <v>0.36363636363636365</v>
      </c>
    </row>
    <row r="11" spans="1:35" s="85" customFormat="1" ht="15" customHeight="1" x14ac:dyDescent="0.25">
      <c r="A11" s="249"/>
      <c r="B11" s="250"/>
      <c r="C11" s="282" t="s">
        <v>77</v>
      </c>
      <c r="D11" s="261">
        <v>62</v>
      </c>
      <c r="E11" s="261">
        <v>44</v>
      </c>
      <c r="F11" s="261">
        <v>31</v>
      </c>
      <c r="G11" s="261">
        <v>24</v>
      </c>
      <c r="H11" s="260">
        <v>0</v>
      </c>
      <c r="I11" s="260">
        <v>4</v>
      </c>
      <c r="J11" s="260">
        <v>0</v>
      </c>
      <c r="K11" s="260">
        <v>1</v>
      </c>
      <c r="L11" s="262">
        <v>62</v>
      </c>
      <c r="M11" s="262">
        <v>57</v>
      </c>
      <c r="N11" s="262">
        <v>31</v>
      </c>
      <c r="O11" s="262">
        <v>40</v>
      </c>
      <c r="P11" s="260">
        <v>0</v>
      </c>
      <c r="Q11" s="260">
        <v>0</v>
      </c>
      <c r="R11" s="260">
        <v>0</v>
      </c>
      <c r="S11" s="260">
        <v>0</v>
      </c>
      <c r="T11" s="121">
        <v>58</v>
      </c>
      <c r="U11" s="71">
        <f t="shared" si="0"/>
        <v>0.93548387096774188</v>
      </c>
      <c r="V11" s="7">
        <v>4</v>
      </c>
      <c r="W11" s="71">
        <f t="shared" si="1"/>
        <v>6.4516129032258063E-2</v>
      </c>
      <c r="X11" s="130">
        <v>0</v>
      </c>
      <c r="Y11" s="71">
        <f t="shared" si="2"/>
        <v>0</v>
      </c>
      <c r="Z11" s="279">
        <f>T11+V11+X11</f>
        <v>62</v>
      </c>
      <c r="AA11" s="280">
        <v>0</v>
      </c>
      <c r="AB11" s="151">
        <v>0</v>
      </c>
      <c r="AC11" s="281">
        <v>0</v>
      </c>
      <c r="AD11" s="238">
        <v>0</v>
      </c>
      <c r="AE11" s="180">
        <v>0</v>
      </c>
      <c r="AF11" s="148">
        <v>0</v>
      </c>
      <c r="AG11" s="295">
        <v>0</v>
      </c>
      <c r="AH11" s="151">
        <v>0</v>
      </c>
      <c r="AI11" s="248">
        <f t="shared" si="9"/>
        <v>1</v>
      </c>
    </row>
    <row r="12" spans="1:35" s="85" customFormat="1" ht="15" customHeight="1" x14ac:dyDescent="0.25">
      <c r="A12" s="326" t="s">
        <v>24</v>
      </c>
      <c r="B12" s="328"/>
      <c r="C12" s="86" t="s">
        <v>74</v>
      </c>
      <c r="D12" s="261">
        <v>526</v>
      </c>
      <c r="E12" s="261">
        <v>371</v>
      </c>
      <c r="F12" s="261">
        <v>454</v>
      </c>
      <c r="G12" s="261">
        <v>282</v>
      </c>
      <c r="H12" s="260">
        <v>0</v>
      </c>
      <c r="I12" s="260">
        <v>14</v>
      </c>
      <c r="J12" s="260">
        <v>0</v>
      </c>
      <c r="K12" s="260">
        <v>23</v>
      </c>
      <c r="L12" s="262">
        <v>392</v>
      </c>
      <c r="M12" s="262">
        <v>319</v>
      </c>
      <c r="N12" s="262">
        <v>419</v>
      </c>
      <c r="O12" s="262">
        <v>344</v>
      </c>
      <c r="P12" s="260">
        <v>0</v>
      </c>
      <c r="Q12" s="260">
        <v>9</v>
      </c>
      <c r="R12" s="260">
        <v>0</v>
      </c>
      <c r="S12" s="260">
        <v>9</v>
      </c>
      <c r="T12" s="87">
        <v>61</v>
      </c>
      <c r="U12" s="71">
        <f t="shared" ref="U12:U22" si="14">T12/(T12+V12+X12)</f>
        <v>0.9838709677419355</v>
      </c>
      <c r="V12" s="7">
        <v>1</v>
      </c>
      <c r="W12" s="71">
        <f t="shared" ref="W12:W22" si="15">V12/(T12+V12+X12)</f>
        <v>1.6129032258064516E-2</v>
      </c>
      <c r="X12" s="130">
        <v>0</v>
      </c>
      <c r="Y12" s="71">
        <f t="shared" ref="Y12:Y22" si="16">X12/(T12+V12+X12)</f>
        <v>0</v>
      </c>
      <c r="Z12" s="204">
        <f t="shared" ref="Z12:Z23" si="17">T12+V12+X12</f>
        <v>62</v>
      </c>
      <c r="AA12" s="4">
        <v>0</v>
      </c>
      <c r="AB12" s="103">
        <f t="shared" ref="AB12:AB22" si="18">AA12/(T12+V12+X12)</f>
        <v>0</v>
      </c>
      <c r="AC12" s="226">
        <v>0</v>
      </c>
      <c r="AD12" s="236">
        <f t="shared" ref="AD12:AD22" si="19">AC12/(T12+V12+X12)</f>
        <v>0</v>
      </c>
      <c r="AE12" s="132">
        <v>930</v>
      </c>
      <c r="AF12" s="4">
        <f t="shared" si="13"/>
        <v>346</v>
      </c>
      <c r="AG12" s="292">
        <v>584</v>
      </c>
      <c r="AH12" s="103">
        <f t="shared" ref="AH12:AH20" si="20">AG12/AE12</f>
        <v>0.6279569892473118</v>
      </c>
      <c r="AI12" s="248">
        <f t="shared" si="9"/>
        <v>0.3720430107526882</v>
      </c>
    </row>
    <row r="13" spans="1:35" s="85" customFormat="1" ht="15" customHeight="1" x14ac:dyDescent="0.25">
      <c r="A13" s="326"/>
      <c r="B13" s="328"/>
      <c r="C13" s="86" t="s">
        <v>10</v>
      </c>
      <c r="D13" s="255">
        <v>105</v>
      </c>
      <c r="E13" s="255">
        <v>138</v>
      </c>
      <c r="F13" s="255">
        <v>140</v>
      </c>
      <c r="G13" s="255">
        <v>133</v>
      </c>
      <c r="H13" s="254">
        <v>0</v>
      </c>
      <c r="I13" s="254">
        <v>0</v>
      </c>
      <c r="J13" s="254">
        <v>0</v>
      </c>
      <c r="K13" s="254">
        <v>7</v>
      </c>
      <c r="L13" s="256">
        <v>88</v>
      </c>
      <c r="M13" s="256">
        <v>100</v>
      </c>
      <c r="N13" s="256">
        <v>113</v>
      </c>
      <c r="O13" s="256">
        <v>154</v>
      </c>
      <c r="P13" s="254">
        <v>0</v>
      </c>
      <c r="Q13" s="254">
        <v>0</v>
      </c>
      <c r="R13" s="254">
        <v>0</v>
      </c>
      <c r="S13" s="254">
        <v>0</v>
      </c>
      <c r="T13" s="87">
        <v>54</v>
      </c>
      <c r="U13" s="71">
        <f t="shared" si="14"/>
        <v>0.87096774193548387</v>
      </c>
      <c r="V13" s="7">
        <v>8</v>
      </c>
      <c r="W13" s="71">
        <f t="shared" si="15"/>
        <v>0.12903225806451613</v>
      </c>
      <c r="X13" s="130">
        <v>0</v>
      </c>
      <c r="Y13" s="71">
        <f t="shared" si="16"/>
        <v>0</v>
      </c>
      <c r="Z13" s="204">
        <f t="shared" si="17"/>
        <v>62</v>
      </c>
      <c r="AA13" s="4">
        <v>0</v>
      </c>
      <c r="AB13" s="103">
        <f t="shared" si="18"/>
        <v>0</v>
      </c>
      <c r="AC13" s="226">
        <v>0</v>
      </c>
      <c r="AD13" s="236">
        <f t="shared" si="19"/>
        <v>0</v>
      </c>
      <c r="AE13" s="132">
        <v>165</v>
      </c>
      <c r="AF13" s="4">
        <f t="shared" si="13"/>
        <v>139.5</v>
      </c>
      <c r="AG13" s="292">
        <v>25.5</v>
      </c>
      <c r="AH13" s="103">
        <f t="shared" si="20"/>
        <v>0.15454545454545454</v>
      </c>
      <c r="AI13" s="248">
        <f t="shared" si="9"/>
        <v>0.84545454545454546</v>
      </c>
    </row>
    <row r="14" spans="1:35" s="85" customFormat="1" ht="15" customHeight="1" x14ac:dyDescent="0.25">
      <c r="A14" s="326"/>
      <c r="B14" s="328"/>
      <c r="C14" s="86" t="s">
        <v>75</v>
      </c>
      <c r="D14" s="255"/>
      <c r="E14" s="255"/>
      <c r="F14" s="255"/>
      <c r="G14" s="255"/>
      <c r="H14" s="254"/>
      <c r="I14" s="254"/>
      <c r="J14" s="254"/>
      <c r="K14" s="254"/>
      <c r="L14" s="256"/>
      <c r="M14" s="256"/>
      <c r="N14" s="256"/>
      <c r="O14" s="256"/>
      <c r="P14" s="254"/>
      <c r="Q14" s="254"/>
      <c r="R14" s="254"/>
      <c r="S14" s="254"/>
      <c r="T14" s="87"/>
      <c r="U14" s="71">
        <v>0</v>
      </c>
      <c r="V14" s="7"/>
      <c r="W14" s="71">
        <v>0</v>
      </c>
      <c r="X14" s="130">
        <v>0</v>
      </c>
      <c r="Y14" s="71">
        <v>0</v>
      </c>
      <c r="Z14" s="204">
        <f t="shared" si="17"/>
        <v>0</v>
      </c>
      <c r="AA14" s="4">
        <v>0</v>
      </c>
      <c r="AB14" s="103">
        <v>0</v>
      </c>
      <c r="AC14" s="226">
        <v>0</v>
      </c>
      <c r="AD14" s="236">
        <v>0</v>
      </c>
      <c r="AE14" s="246">
        <v>0</v>
      </c>
      <c r="AF14" s="4">
        <v>0</v>
      </c>
      <c r="AG14" s="292">
        <v>0</v>
      </c>
      <c r="AH14" s="103">
        <v>0</v>
      </c>
      <c r="AI14" s="248">
        <f t="shared" si="9"/>
        <v>1</v>
      </c>
    </row>
    <row r="15" spans="1:35" s="85" customFormat="1" ht="15" customHeight="1" x14ac:dyDescent="0.25">
      <c r="A15" s="326"/>
      <c r="B15" s="328"/>
      <c r="C15" s="86" t="s">
        <v>37</v>
      </c>
      <c r="D15" s="255">
        <v>208</v>
      </c>
      <c r="E15" s="255">
        <v>163</v>
      </c>
      <c r="F15" s="255">
        <v>62</v>
      </c>
      <c r="G15" s="255">
        <v>53</v>
      </c>
      <c r="H15" s="254">
        <v>0</v>
      </c>
      <c r="I15" s="254">
        <v>0</v>
      </c>
      <c r="J15" s="254">
        <v>0</v>
      </c>
      <c r="K15" s="254">
        <v>1</v>
      </c>
      <c r="L15" s="256">
        <v>155</v>
      </c>
      <c r="M15" s="256">
        <v>148</v>
      </c>
      <c r="N15" s="256">
        <v>31</v>
      </c>
      <c r="O15" s="256">
        <v>39</v>
      </c>
      <c r="P15" s="254">
        <v>0</v>
      </c>
      <c r="Q15" s="254">
        <v>0</v>
      </c>
      <c r="R15" s="254">
        <v>0</v>
      </c>
      <c r="S15" s="254">
        <v>0</v>
      </c>
      <c r="T15" s="87">
        <v>51</v>
      </c>
      <c r="U15" s="71">
        <f t="shared" si="14"/>
        <v>0.82258064516129037</v>
      </c>
      <c r="V15" s="7">
        <v>11</v>
      </c>
      <c r="W15" s="71">
        <f t="shared" si="15"/>
        <v>0.17741935483870969</v>
      </c>
      <c r="X15" s="130">
        <v>0</v>
      </c>
      <c r="Y15" s="71">
        <f t="shared" si="16"/>
        <v>0</v>
      </c>
      <c r="Z15" s="204">
        <f t="shared" si="17"/>
        <v>62</v>
      </c>
      <c r="AA15" s="4">
        <v>0</v>
      </c>
      <c r="AB15" s="103">
        <f t="shared" si="18"/>
        <v>0</v>
      </c>
      <c r="AC15" s="226">
        <v>0</v>
      </c>
      <c r="AD15" s="236">
        <f t="shared" si="19"/>
        <v>0</v>
      </c>
      <c r="AE15" s="246">
        <v>165</v>
      </c>
      <c r="AF15" s="4">
        <f t="shared" si="13"/>
        <v>60</v>
      </c>
      <c r="AG15" s="292">
        <v>105</v>
      </c>
      <c r="AH15" s="103">
        <f t="shared" si="20"/>
        <v>0.63636363636363635</v>
      </c>
      <c r="AI15" s="248">
        <f t="shared" si="9"/>
        <v>0.36363636363636365</v>
      </c>
    </row>
    <row r="16" spans="1:35" s="85" customFormat="1" ht="15" customHeight="1" x14ac:dyDescent="0.25">
      <c r="A16" s="326"/>
      <c r="B16" s="328"/>
      <c r="C16" s="86" t="s">
        <v>9</v>
      </c>
      <c r="D16" s="255">
        <v>84</v>
      </c>
      <c r="E16" s="255">
        <v>83</v>
      </c>
      <c r="F16" s="255">
        <v>93</v>
      </c>
      <c r="G16" s="255">
        <v>75</v>
      </c>
      <c r="H16" s="254">
        <v>0</v>
      </c>
      <c r="I16" s="254">
        <v>11</v>
      </c>
      <c r="J16" s="254">
        <v>0</v>
      </c>
      <c r="K16" s="254">
        <v>10</v>
      </c>
      <c r="L16" s="256">
        <v>62</v>
      </c>
      <c r="M16" s="256">
        <v>79</v>
      </c>
      <c r="N16" s="256">
        <v>62</v>
      </c>
      <c r="O16" s="256">
        <v>71</v>
      </c>
      <c r="P16" s="254">
        <v>0</v>
      </c>
      <c r="Q16" s="254">
        <v>10</v>
      </c>
      <c r="R16" s="254">
        <v>0</v>
      </c>
      <c r="S16" s="254">
        <v>0</v>
      </c>
      <c r="T16" s="87">
        <v>34</v>
      </c>
      <c r="U16" s="71">
        <f t="shared" si="14"/>
        <v>0.54838709677419351</v>
      </c>
      <c r="V16" s="7">
        <v>28</v>
      </c>
      <c r="W16" s="71">
        <f t="shared" si="15"/>
        <v>0.45161290322580644</v>
      </c>
      <c r="X16" s="130">
        <v>0</v>
      </c>
      <c r="Y16" s="71">
        <f t="shared" si="16"/>
        <v>0</v>
      </c>
      <c r="Z16" s="204">
        <f t="shared" si="17"/>
        <v>62</v>
      </c>
      <c r="AA16" s="4">
        <v>0</v>
      </c>
      <c r="AB16" s="103">
        <f t="shared" si="18"/>
        <v>0</v>
      </c>
      <c r="AC16" s="226">
        <v>0</v>
      </c>
      <c r="AD16" s="236">
        <f t="shared" si="19"/>
        <v>0</v>
      </c>
      <c r="AE16" s="246">
        <v>165</v>
      </c>
      <c r="AF16" s="104">
        <f t="shared" si="13"/>
        <v>112.5</v>
      </c>
      <c r="AG16" s="292">
        <v>52.5</v>
      </c>
      <c r="AH16" s="103">
        <f t="shared" si="20"/>
        <v>0.31818181818181818</v>
      </c>
      <c r="AI16" s="248">
        <f t="shared" si="9"/>
        <v>0.68181818181818188</v>
      </c>
    </row>
    <row r="17" spans="1:35" s="85" customFormat="1" ht="15" customHeight="1" x14ac:dyDescent="0.25">
      <c r="A17" s="326"/>
      <c r="B17" s="328"/>
      <c r="C17" s="86" t="s">
        <v>49</v>
      </c>
      <c r="D17" s="261">
        <v>110</v>
      </c>
      <c r="E17" s="261">
        <v>101</v>
      </c>
      <c r="F17" s="261">
        <v>155</v>
      </c>
      <c r="G17" s="261">
        <v>134</v>
      </c>
      <c r="H17" s="260">
        <v>0</v>
      </c>
      <c r="I17" s="260">
        <v>0</v>
      </c>
      <c r="J17" s="260">
        <v>0</v>
      </c>
      <c r="K17" s="260">
        <v>5</v>
      </c>
      <c r="L17" s="262">
        <v>93</v>
      </c>
      <c r="M17" s="262">
        <v>88</v>
      </c>
      <c r="N17" s="262">
        <v>124</v>
      </c>
      <c r="O17" s="262">
        <v>141</v>
      </c>
      <c r="P17" s="260">
        <v>0</v>
      </c>
      <c r="Q17" s="260">
        <v>0</v>
      </c>
      <c r="R17" s="260">
        <v>0</v>
      </c>
      <c r="S17" s="260">
        <v>0</v>
      </c>
      <c r="T17" s="87">
        <v>44</v>
      </c>
      <c r="U17" s="71">
        <f t="shared" si="14"/>
        <v>0.70967741935483875</v>
      </c>
      <c r="V17" s="7">
        <v>18</v>
      </c>
      <c r="W17" s="71">
        <f t="shared" si="15"/>
        <v>0.29032258064516131</v>
      </c>
      <c r="X17" s="130">
        <v>0</v>
      </c>
      <c r="Y17" s="71">
        <f t="shared" si="16"/>
        <v>0</v>
      </c>
      <c r="Z17" s="204">
        <f t="shared" si="17"/>
        <v>62</v>
      </c>
      <c r="AA17" s="4">
        <v>0</v>
      </c>
      <c r="AB17" s="103">
        <f t="shared" si="18"/>
        <v>0</v>
      </c>
      <c r="AC17" s="226">
        <v>0</v>
      </c>
      <c r="AD17" s="236">
        <f t="shared" si="19"/>
        <v>0</v>
      </c>
      <c r="AE17" s="132">
        <v>165</v>
      </c>
      <c r="AF17" s="4">
        <f t="shared" si="13"/>
        <v>165</v>
      </c>
      <c r="AG17" s="292">
        <v>0</v>
      </c>
      <c r="AH17" s="103">
        <f t="shared" si="20"/>
        <v>0</v>
      </c>
      <c r="AI17" s="248">
        <f t="shared" si="9"/>
        <v>1</v>
      </c>
    </row>
    <row r="18" spans="1:35" s="85" customFormat="1" ht="15" customHeight="1" x14ac:dyDescent="0.25">
      <c r="A18" s="326"/>
      <c r="B18" s="328"/>
      <c r="C18" s="86" t="s">
        <v>63</v>
      </c>
      <c r="D18" s="261">
        <v>234</v>
      </c>
      <c r="E18" s="261">
        <v>199</v>
      </c>
      <c r="F18" s="261">
        <v>124</v>
      </c>
      <c r="G18" s="261">
        <v>161</v>
      </c>
      <c r="H18" s="260">
        <v>0</v>
      </c>
      <c r="I18" s="260">
        <v>10</v>
      </c>
      <c r="J18" s="260">
        <v>0</v>
      </c>
      <c r="K18" s="260">
        <v>3</v>
      </c>
      <c r="L18" s="262">
        <v>186</v>
      </c>
      <c r="M18" s="262">
        <v>183</v>
      </c>
      <c r="N18" s="262">
        <v>124</v>
      </c>
      <c r="O18" s="262">
        <v>160</v>
      </c>
      <c r="P18" s="260">
        <v>0</v>
      </c>
      <c r="Q18" s="260">
        <v>0</v>
      </c>
      <c r="R18" s="260">
        <v>0</v>
      </c>
      <c r="S18" s="260">
        <v>5</v>
      </c>
      <c r="T18" s="87">
        <v>47</v>
      </c>
      <c r="U18" s="71">
        <f t="shared" si="14"/>
        <v>0.75806451612903225</v>
      </c>
      <c r="V18" s="7">
        <v>15</v>
      </c>
      <c r="W18" s="71">
        <f t="shared" si="15"/>
        <v>0.24193548387096775</v>
      </c>
      <c r="X18" s="130">
        <v>0</v>
      </c>
      <c r="Y18" s="71">
        <f t="shared" si="16"/>
        <v>0</v>
      </c>
      <c r="Z18" s="204">
        <f t="shared" si="17"/>
        <v>62</v>
      </c>
      <c r="AA18" s="4">
        <v>0</v>
      </c>
      <c r="AB18" s="103">
        <f t="shared" si="18"/>
        <v>0</v>
      </c>
      <c r="AC18" s="226">
        <v>0</v>
      </c>
      <c r="AD18" s="236">
        <f t="shared" si="19"/>
        <v>0</v>
      </c>
      <c r="AE18" s="132">
        <v>165</v>
      </c>
      <c r="AF18" s="4">
        <f t="shared" si="13"/>
        <v>105</v>
      </c>
      <c r="AG18" s="292">
        <v>60</v>
      </c>
      <c r="AH18" s="103">
        <f t="shared" si="20"/>
        <v>0.36363636363636365</v>
      </c>
      <c r="AI18" s="248">
        <f t="shared" si="9"/>
        <v>0.63636363636363635</v>
      </c>
    </row>
    <row r="19" spans="1:35" s="85" customFormat="1" ht="15" customHeight="1" x14ac:dyDescent="0.25">
      <c r="A19" s="326"/>
      <c r="B19" s="328"/>
      <c r="C19" s="86" t="s">
        <v>71</v>
      </c>
      <c r="D19" s="261">
        <v>230</v>
      </c>
      <c r="E19" s="261">
        <v>147</v>
      </c>
      <c r="F19" s="261">
        <v>248</v>
      </c>
      <c r="G19" s="261">
        <v>206</v>
      </c>
      <c r="H19" s="260">
        <v>0</v>
      </c>
      <c r="I19" s="260">
        <v>6</v>
      </c>
      <c r="J19" s="260">
        <v>0</v>
      </c>
      <c r="K19" s="260">
        <v>0</v>
      </c>
      <c r="L19" s="262">
        <v>184</v>
      </c>
      <c r="M19" s="262">
        <v>141</v>
      </c>
      <c r="N19" s="262">
        <v>248</v>
      </c>
      <c r="O19" s="262">
        <v>203</v>
      </c>
      <c r="P19" s="260">
        <v>0</v>
      </c>
      <c r="Q19" s="260">
        <v>6</v>
      </c>
      <c r="R19" s="260">
        <v>0</v>
      </c>
      <c r="S19" s="260">
        <v>0</v>
      </c>
      <c r="T19" s="87">
        <v>40</v>
      </c>
      <c r="U19" s="71">
        <f t="shared" si="14"/>
        <v>0.64516129032258063</v>
      </c>
      <c r="V19" s="7">
        <v>22</v>
      </c>
      <c r="W19" s="71">
        <f t="shared" si="15"/>
        <v>0.35483870967741937</v>
      </c>
      <c r="X19" s="130">
        <v>0</v>
      </c>
      <c r="Y19" s="71">
        <f t="shared" si="16"/>
        <v>0</v>
      </c>
      <c r="Z19" s="204">
        <f t="shared" si="17"/>
        <v>62</v>
      </c>
      <c r="AA19" s="4">
        <v>0</v>
      </c>
      <c r="AB19" s="103">
        <f t="shared" si="18"/>
        <v>0</v>
      </c>
      <c r="AC19" s="226">
        <v>0</v>
      </c>
      <c r="AD19" s="236">
        <f t="shared" si="19"/>
        <v>0</v>
      </c>
      <c r="AE19" s="132">
        <v>330</v>
      </c>
      <c r="AF19" s="4">
        <f t="shared" si="13"/>
        <v>270</v>
      </c>
      <c r="AG19" s="292">
        <v>60</v>
      </c>
      <c r="AH19" s="103">
        <f t="shared" si="20"/>
        <v>0.18181818181818182</v>
      </c>
      <c r="AI19" s="248">
        <f t="shared" si="9"/>
        <v>0.81818181818181812</v>
      </c>
    </row>
    <row r="20" spans="1:35" s="85" customFormat="1" ht="15" customHeight="1" x14ac:dyDescent="0.25">
      <c r="A20" s="326"/>
      <c r="B20" s="328"/>
      <c r="C20" s="86" t="s">
        <v>38</v>
      </c>
      <c r="D20" s="261">
        <v>84</v>
      </c>
      <c r="E20" s="261">
        <v>80</v>
      </c>
      <c r="F20" s="261">
        <v>124</v>
      </c>
      <c r="G20" s="261">
        <v>173</v>
      </c>
      <c r="H20" s="260">
        <v>0</v>
      </c>
      <c r="I20" s="260">
        <v>0</v>
      </c>
      <c r="J20" s="260">
        <v>0</v>
      </c>
      <c r="K20" s="260">
        <v>8</v>
      </c>
      <c r="L20" s="262">
        <v>62</v>
      </c>
      <c r="M20" s="262">
        <v>67</v>
      </c>
      <c r="N20" s="262">
        <v>124</v>
      </c>
      <c r="O20" s="262">
        <v>123</v>
      </c>
      <c r="P20" s="260">
        <v>0</v>
      </c>
      <c r="Q20" s="260">
        <v>0</v>
      </c>
      <c r="R20" s="260">
        <v>0</v>
      </c>
      <c r="S20" s="260">
        <v>6</v>
      </c>
      <c r="T20" s="87">
        <v>61</v>
      </c>
      <c r="U20" s="71">
        <f t="shared" si="14"/>
        <v>0.9838709677419355</v>
      </c>
      <c r="V20" s="7">
        <v>1</v>
      </c>
      <c r="W20" s="71">
        <f t="shared" si="15"/>
        <v>1.6129032258064516E-2</v>
      </c>
      <c r="X20" s="130">
        <v>0</v>
      </c>
      <c r="Y20" s="71">
        <f t="shared" si="16"/>
        <v>0</v>
      </c>
      <c r="Z20" s="204">
        <f t="shared" si="17"/>
        <v>62</v>
      </c>
      <c r="AA20" s="4">
        <v>0</v>
      </c>
      <c r="AB20" s="103">
        <f t="shared" si="18"/>
        <v>0</v>
      </c>
      <c r="AC20" s="226">
        <v>0</v>
      </c>
      <c r="AD20" s="236">
        <f t="shared" si="19"/>
        <v>0</v>
      </c>
      <c r="AE20" s="246">
        <v>165</v>
      </c>
      <c r="AF20" s="4">
        <f t="shared" si="13"/>
        <v>105</v>
      </c>
      <c r="AG20" s="292">
        <v>60</v>
      </c>
      <c r="AH20" s="103">
        <f t="shared" si="20"/>
        <v>0.36363636363636365</v>
      </c>
      <c r="AI20" s="248">
        <f t="shared" si="9"/>
        <v>0.63636363636363635</v>
      </c>
    </row>
    <row r="21" spans="1:35" s="85" customFormat="1" ht="15" customHeight="1" x14ac:dyDescent="0.25">
      <c r="A21" s="326"/>
      <c r="B21" s="328"/>
      <c r="C21" s="86" t="s">
        <v>8</v>
      </c>
      <c r="D21" s="261">
        <v>195</v>
      </c>
      <c r="E21" s="261">
        <v>153</v>
      </c>
      <c r="F21" s="261">
        <v>155</v>
      </c>
      <c r="G21" s="261">
        <v>195</v>
      </c>
      <c r="H21" s="260">
        <v>0</v>
      </c>
      <c r="I21" s="260">
        <v>13</v>
      </c>
      <c r="J21" s="260">
        <v>0</v>
      </c>
      <c r="K21" s="260">
        <v>10</v>
      </c>
      <c r="L21" s="262">
        <v>124</v>
      </c>
      <c r="M21" s="262">
        <v>122</v>
      </c>
      <c r="N21" s="262">
        <v>186</v>
      </c>
      <c r="O21" s="262">
        <v>244</v>
      </c>
      <c r="P21" s="260">
        <v>0</v>
      </c>
      <c r="Q21" s="260">
        <v>0</v>
      </c>
      <c r="R21" s="260">
        <v>0</v>
      </c>
      <c r="S21" s="260">
        <v>2</v>
      </c>
      <c r="T21" s="87">
        <v>33</v>
      </c>
      <c r="U21" s="71">
        <f t="shared" si="14"/>
        <v>0.532258064516129</v>
      </c>
      <c r="V21" s="7">
        <v>29</v>
      </c>
      <c r="W21" s="71">
        <f t="shared" si="15"/>
        <v>0.46774193548387094</v>
      </c>
      <c r="X21" s="130">
        <v>0</v>
      </c>
      <c r="Y21" s="71">
        <f t="shared" si="16"/>
        <v>0</v>
      </c>
      <c r="Z21" s="204">
        <f t="shared" si="17"/>
        <v>62</v>
      </c>
      <c r="AA21" s="4">
        <v>0</v>
      </c>
      <c r="AB21" s="103">
        <f t="shared" si="18"/>
        <v>0</v>
      </c>
      <c r="AC21" s="226">
        <v>0</v>
      </c>
      <c r="AD21" s="236">
        <f t="shared" si="19"/>
        <v>0</v>
      </c>
      <c r="AE21" s="132">
        <v>330</v>
      </c>
      <c r="AF21" s="104">
        <f t="shared" si="13"/>
        <v>180</v>
      </c>
      <c r="AG21" s="292">
        <v>150</v>
      </c>
      <c r="AH21" s="103">
        <f>AG21/AE21</f>
        <v>0.45454545454545453</v>
      </c>
      <c r="AI21" s="248">
        <f t="shared" si="9"/>
        <v>0.54545454545454541</v>
      </c>
    </row>
    <row r="22" spans="1:35" s="85" customFormat="1" ht="15" customHeight="1" x14ac:dyDescent="0.25">
      <c r="A22" s="326"/>
      <c r="B22" s="328"/>
      <c r="C22" s="86" t="s">
        <v>55</v>
      </c>
      <c r="D22" s="261">
        <v>182</v>
      </c>
      <c r="E22" s="261">
        <v>207</v>
      </c>
      <c r="F22" s="261">
        <v>186</v>
      </c>
      <c r="G22" s="261">
        <v>197</v>
      </c>
      <c r="H22" s="260">
        <v>0</v>
      </c>
      <c r="I22" s="260">
        <v>15</v>
      </c>
      <c r="J22" s="260">
        <v>0</v>
      </c>
      <c r="K22" s="260">
        <v>6</v>
      </c>
      <c r="L22" s="262">
        <v>155</v>
      </c>
      <c r="M22" s="262">
        <v>191</v>
      </c>
      <c r="N22" s="262">
        <v>186</v>
      </c>
      <c r="O22" s="262">
        <v>209</v>
      </c>
      <c r="P22" s="260">
        <v>0</v>
      </c>
      <c r="Q22" s="260">
        <v>0</v>
      </c>
      <c r="R22" s="260">
        <v>0</v>
      </c>
      <c r="S22" s="260">
        <v>1</v>
      </c>
      <c r="T22" s="87">
        <v>48</v>
      </c>
      <c r="U22" s="71">
        <f t="shared" si="14"/>
        <v>0.77419354838709675</v>
      </c>
      <c r="V22" s="7">
        <v>14</v>
      </c>
      <c r="W22" s="71">
        <f t="shared" si="15"/>
        <v>0.22580645161290322</v>
      </c>
      <c r="X22" s="130">
        <v>0</v>
      </c>
      <c r="Y22" s="71">
        <f t="shared" si="16"/>
        <v>0</v>
      </c>
      <c r="Z22" s="204">
        <f t="shared" si="17"/>
        <v>62</v>
      </c>
      <c r="AA22" s="4">
        <v>0</v>
      </c>
      <c r="AB22" s="103">
        <f t="shared" si="18"/>
        <v>0</v>
      </c>
      <c r="AC22" s="226">
        <v>0</v>
      </c>
      <c r="AD22" s="236">
        <f t="shared" si="19"/>
        <v>0</v>
      </c>
      <c r="AE22" s="132">
        <v>165</v>
      </c>
      <c r="AF22" s="4">
        <f t="shared" si="13"/>
        <v>97.5</v>
      </c>
      <c r="AG22" s="292">
        <v>67.5</v>
      </c>
      <c r="AH22" s="103">
        <f>AG22/AE22</f>
        <v>0.40909090909090912</v>
      </c>
      <c r="AI22" s="248">
        <f t="shared" si="9"/>
        <v>0.59090909090909083</v>
      </c>
    </row>
    <row r="23" spans="1:35" s="90" customFormat="1" ht="15" customHeight="1" thickBot="1" x14ac:dyDescent="0.3">
      <c r="A23" s="326"/>
      <c r="B23" s="328"/>
      <c r="C23" s="91" t="s">
        <v>76</v>
      </c>
      <c r="D23" s="252"/>
      <c r="E23" s="252"/>
      <c r="F23" s="252"/>
      <c r="G23" s="252"/>
      <c r="H23" s="251"/>
      <c r="I23" s="251"/>
      <c r="J23" s="251"/>
      <c r="K23" s="251"/>
      <c r="L23" s="253"/>
      <c r="M23" s="253"/>
      <c r="N23" s="253"/>
      <c r="O23" s="253"/>
      <c r="P23" s="251"/>
      <c r="Q23" s="251"/>
      <c r="R23" s="251"/>
      <c r="S23" s="251"/>
      <c r="T23" s="213"/>
      <c r="U23" s="194">
        <v>0</v>
      </c>
      <c r="V23" s="208"/>
      <c r="W23" s="194">
        <v>0</v>
      </c>
      <c r="X23" s="182">
        <v>0</v>
      </c>
      <c r="Y23" s="194">
        <v>0</v>
      </c>
      <c r="Z23" s="214">
        <f t="shared" si="17"/>
        <v>0</v>
      </c>
      <c r="AA23" s="119">
        <v>0</v>
      </c>
      <c r="AB23" s="215">
        <v>0</v>
      </c>
      <c r="AC23" s="227">
        <v>0</v>
      </c>
      <c r="AD23" s="237">
        <v>0</v>
      </c>
      <c r="AE23" s="247">
        <v>0</v>
      </c>
      <c r="AF23" s="109">
        <v>0</v>
      </c>
      <c r="AG23" s="296">
        <v>0</v>
      </c>
      <c r="AH23" s="120">
        <v>0</v>
      </c>
      <c r="AI23" s="248">
        <f t="shared" si="9"/>
        <v>1</v>
      </c>
    </row>
    <row r="24" spans="1:35" ht="15" customHeight="1" thickBot="1" x14ac:dyDescent="0.3">
      <c r="A24" s="306" t="s">
        <v>28</v>
      </c>
      <c r="B24" s="307"/>
      <c r="C24" s="307"/>
      <c r="D24" s="23">
        <f t="shared" ref="D24:T24" si="21">SUM(D10:D23)</f>
        <v>2259</v>
      </c>
      <c r="E24" s="25">
        <f t="shared" si="21"/>
        <v>1882</v>
      </c>
      <c r="F24" s="25">
        <f t="shared" si="21"/>
        <v>1896</v>
      </c>
      <c r="G24" s="127">
        <f t="shared" si="21"/>
        <v>1743</v>
      </c>
      <c r="H24" s="127">
        <f t="shared" si="21"/>
        <v>0</v>
      </c>
      <c r="I24" s="127">
        <f t="shared" si="21"/>
        <v>73</v>
      </c>
      <c r="J24" s="127">
        <f t="shared" si="21"/>
        <v>0</v>
      </c>
      <c r="K24" s="127">
        <f t="shared" si="21"/>
        <v>81</v>
      </c>
      <c r="L24" s="23">
        <f t="shared" si="21"/>
        <v>1780</v>
      </c>
      <c r="M24" s="25">
        <f t="shared" si="21"/>
        <v>1703</v>
      </c>
      <c r="N24" s="25">
        <f t="shared" si="21"/>
        <v>1772</v>
      </c>
      <c r="O24" s="25">
        <f t="shared" si="21"/>
        <v>1870</v>
      </c>
      <c r="P24" s="127">
        <f t="shared" si="21"/>
        <v>0</v>
      </c>
      <c r="Q24" s="25">
        <f t="shared" si="21"/>
        <v>25</v>
      </c>
      <c r="R24" s="127">
        <f t="shared" si="21"/>
        <v>0</v>
      </c>
      <c r="S24" s="126">
        <f t="shared" si="21"/>
        <v>23</v>
      </c>
      <c r="T24" s="199">
        <f t="shared" si="21"/>
        <v>591</v>
      </c>
      <c r="U24" s="200">
        <f t="shared" si="0"/>
        <v>0.79435483870967738</v>
      </c>
      <c r="V24" s="201">
        <f>SUM(V10:V23)</f>
        <v>153</v>
      </c>
      <c r="W24" s="200">
        <f t="shared" si="1"/>
        <v>0.20564516129032259</v>
      </c>
      <c r="X24" s="201">
        <f>SUM(X10:X23)</f>
        <v>0</v>
      </c>
      <c r="Y24" s="202">
        <f t="shared" si="2"/>
        <v>0</v>
      </c>
      <c r="Z24" s="203">
        <f t="shared" ref="Z24:Z42" si="22">T24+V24+X24</f>
        <v>744</v>
      </c>
      <c r="AA24" s="62">
        <f>SUM(AA10:AA23)</f>
        <v>0</v>
      </c>
      <c r="AB24" s="65">
        <f>AA24/(T24+V24+X24)</f>
        <v>0</v>
      </c>
      <c r="AC24" s="228">
        <f>SUM(AC10:AC23)</f>
        <v>0</v>
      </c>
      <c r="AD24" s="234">
        <f>AC24/(T24+V24+X24)</f>
        <v>0</v>
      </c>
      <c r="AE24" s="287">
        <f>SUM(AE10:AE23)</f>
        <v>2910</v>
      </c>
      <c r="AF24" s="150">
        <f>SUM(AF10:AF23)</f>
        <v>1640.5</v>
      </c>
      <c r="AG24" s="294">
        <f>SUM(AG10:AG23)</f>
        <v>1269.5</v>
      </c>
      <c r="AH24" s="22">
        <f>AG24/AE24</f>
        <v>0.43625429553264605</v>
      </c>
      <c r="AI24" s="248">
        <f t="shared" si="9"/>
        <v>0.56374570446735395</v>
      </c>
    </row>
    <row r="25" spans="1:35" s="85" customFormat="1" ht="15" customHeight="1" x14ac:dyDescent="0.25">
      <c r="A25" s="320" t="s">
        <v>25</v>
      </c>
      <c r="B25" s="321"/>
      <c r="C25" s="152" t="s">
        <v>60</v>
      </c>
      <c r="D25" s="261">
        <v>133</v>
      </c>
      <c r="E25" s="261">
        <v>130</v>
      </c>
      <c r="F25" s="261">
        <v>114</v>
      </c>
      <c r="G25" s="261">
        <v>130</v>
      </c>
      <c r="H25" s="260">
        <v>0</v>
      </c>
      <c r="I25" s="260">
        <v>0</v>
      </c>
      <c r="J25" s="260">
        <v>0</v>
      </c>
      <c r="K25" s="260">
        <v>0</v>
      </c>
      <c r="L25" s="262">
        <v>112</v>
      </c>
      <c r="M25" s="262">
        <v>112</v>
      </c>
      <c r="N25" s="262">
        <v>64</v>
      </c>
      <c r="O25" s="262">
        <v>64</v>
      </c>
      <c r="P25" s="260">
        <v>0</v>
      </c>
      <c r="Q25" s="260">
        <v>0</v>
      </c>
      <c r="R25" s="260">
        <v>0</v>
      </c>
      <c r="S25" s="260">
        <v>0</v>
      </c>
      <c r="T25" s="121">
        <v>62</v>
      </c>
      <c r="U25" s="175">
        <f t="shared" ref="U25:U32" si="23">T25/(T25+V25+X25)</f>
        <v>1</v>
      </c>
      <c r="V25" s="122">
        <v>0</v>
      </c>
      <c r="W25" s="175">
        <f t="shared" ref="W25:W32" si="24">V25/(T25+V25+X25)</f>
        <v>0</v>
      </c>
      <c r="X25" s="131">
        <v>0</v>
      </c>
      <c r="Y25" s="176">
        <v>0</v>
      </c>
      <c r="Z25" s="123">
        <f t="shared" si="22"/>
        <v>62</v>
      </c>
      <c r="AA25" s="124">
        <v>0</v>
      </c>
      <c r="AB25" s="88">
        <v>0</v>
      </c>
      <c r="AC25" s="229">
        <v>0</v>
      </c>
      <c r="AD25" s="235">
        <v>0</v>
      </c>
      <c r="AE25" s="124">
        <v>460</v>
      </c>
      <c r="AF25" s="148">
        <f>AE25-AG25</f>
        <v>460</v>
      </c>
      <c r="AG25" s="295">
        <v>0</v>
      </c>
      <c r="AH25" s="149">
        <v>0</v>
      </c>
      <c r="AI25" s="248">
        <f t="shared" si="9"/>
        <v>1</v>
      </c>
    </row>
    <row r="26" spans="1:35" s="85" customFormat="1" ht="15" customHeight="1" x14ac:dyDescent="0.25">
      <c r="A26" s="320"/>
      <c r="B26" s="321"/>
      <c r="C26" s="93" t="s">
        <v>11</v>
      </c>
      <c r="D26" s="261">
        <v>114</v>
      </c>
      <c r="E26" s="261">
        <v>92</v>
      </c>
      <c r="F26" s="261">
        <v>93</v>
      </c>
      <c r="G26" s="261">
        <v>103</v>
      </c>
      <c r="H26" s="260">
        <v>0</v>
      </c>
      <c r="I26" s="260">
        <v>7</v>
      </c>
      <c r="J26" s="260">
        <v>0</v>
      </c>
      <c r="K26" s="260">
        <v>3</v>
      </c>
      <c r="L26" s="262">
        <v>93</v>
      </c>
      <c r="M26" s="262">
        <v>85</v>
      </c>
      <c r="N26" s="262">
        <v>62</v>
      </c>
      <c r="O26" s="262">
        <v>81</v>
      </c>
      <c r="P26" s="260">
        <v>0</v>
      </c>
      <c r="Q26" s="260">
        <v>7</v>
      </c>
      <c r="R26" s="260">
        <v>0</v>
      </c>
      <c r="S26" s="260">
        <v>9</v>
      </c>
      <c r="T26" s="121">
        <v>55</v>
      </c>
      <c r="U26" s="175">
        <f t="shared" si="23"/>
        <v>0.88709677419354838</v>
      </c>
      <c r="V26" s="122">
        <v>7</v>
      </c>
      <c r="W26" s="175">
        <f t="shared" si="24"/>
        <v>0.11290322580645161</v>
      </c>
      <c r="X26" s="131">
        <v>0</v>
      </c>
      <c r="Y26" s="176">
        <f t="shared" ref="Y26:Y32" si="25">X26/(T26+V26+X26)</f>
        <v>0</v>
      </c>
      <c r="Z26" s="123">
        <f t="shared" ref="Z26:Z32" si="26">T26+V26+X26</f>
        <v>62</v>
      </c>
      <c r="AA26" s="124">
        <v>0</v>
      </c>
      <c r="AB26" s="88">
        <f t="shared" ref="AB26:AB32" si="27">AA26/(T26+V26+X26)</f>
        <v>0</v>
      </c>
      <c r="AC26" s="229">
        <v>0</v>
      </c>
      <c r="AD26" s="238">
        <f t="shared" ref="AD26:AD31" si="28">AC26/(T26+V26+X26)</f>
        <v>0</v>
      </c>
      <c r="AE26" s="246">
        <v>187</v>
      </c>
      <c r="AF26" s="4">
        <f>AE26-AG26</f>
        <v>59.5</v>
      </c>
      <c r="AG26" s="292">
        <v>127.5</v>
      </c>
      <c r="AH26" s="89">
        <f t="shared" ref="AH26:AH31" si="29">AG26/AE26</f>
        <v>0.68181818181818177</v>
      </c>
      <c r="AI26" s="248">
        <f t="shared" si="9"/>
        <v>0.31818181818181823</v>
      </c>
    </row>
    <row r="27" spans="1:35" s="85" customFormat="1" ht="15" customHeight="1" x14ac:dyDescent="0.25">
      <c r="A27" s="320"/>
      <c r="B27" s="321"/>
      <c r="C27" s="93" t="s">
        <v>12</v>
      </c>
      <c r="D27" s="261">
        <v>115</v>
      </c>
      <c r="E27" s="261">
        <v>120</v>
      </c>
      <c r="F27" s="261">
        <v>155</v>
      </c>
      <c r="G27" s="261">
        <v>133</v>
      </c>
      <c r="H27" s="260">
        <v>0</v>
      </c>
      <c r="I27" s="260">
        <v>0</v>
      </c>
      <c r="J27" s="260">
        <v>0</v>
      </c>
      <c r="K27" s="260">
        <v>7</v>
      </c>
      <c r="L27" s="262">
        <v>124</v>
      </c>
      <c r="M27" s="262">
        <v>124</v>
      </c>
      <c r="N27" s="262">
        <v>93</v>
      </c>
      <c r="O27" s="262">
        <v>120</v>
      </c>
      <c r="P27" s="260">
        <v>0</v>
      </c>
      <c r="Q27" s="260">
        <v>0</v>
      </c>
      <c r="R27" s="260">
        <v>0</v>
      </c>
      <c r="S27" s="260">
        <v>8</v>
      </c>
      <c r="T27" s="121">
        <v>61</v>
      </c>
      <c r="U27" s="175">
        <f t="shared" si="23"/>
        <v>0.9838709677419355</v>
      </c>
      <c r="V27" s="122">
        <v>1</v>
      </c>
      <c r="W27" s="175">
        <f t="shared" si="24"/>
        <v>1.6129032258064516E-2</v>
      </c>
      <c r="X27" s="131">
        <v>0</v>
      </c>
      <c r="Y27" s="176">
        <f t="shared" si="25"/>
        <v>0</v>
      </c>
      <c r="Z27" s="123">
        <f t="shared" si="26"/>
        <v>62</v>
      </c>
      <c r="AA27" s="124">
        <v>0</v>
      </c>
      <c r="AB27" s="88">
        <f t="shared" si="27"/>
        <v>0</v>
      </c>
      <c r="AC27" s="229">
        <v>0</v>
      </c>
      <c r="AD27" s="238">
        <f t="shared" si="28"/>
        <v>0</v>
      </c>
      <c r="AE27" s="132">
        <v>187</v>
      </c>
      <c r="AF27" s="4">
        <f t="shared" ref="AF27:AF37" si="30">AE27-AG27</f>
        <v>93.5</v>
      </c>
      <c r="AG27" s="292">
        <v>93.5</v>
      </c>
      <c r="AH27" s="89">
        <f t="shared" si="29"/>
        <v>0.5</v>
      </c>
      <c r="AI27" s="248">
        <f t="shared" si="9"/>
        <v>0.5</v>
      </c>
    </row>
    <row r="28" spans="1:35" s="85" customFormat="1" ht="15" customHeight="1" x14ac:dyDescent="0.25">
      <c r="A28" s="320"/>
      <c r="B28" s="321"/>
      <c r="C28" s="93" t="s">
        <v>13</v>
      </c>
      <c r="D28" s="261">
        <v>146</v>
      </c>
      <c r="E28" s="261">
        <v>122</v>
      </c>
      <c r="F28" s="261">
        <v>124</v>
      </c>
      <c r="G28" s="261">
        <v>120</v>
      </c>
      <c r="H28" s="260">
        <v>0</v>
      </c>
      <c r="I28" s="260">
        <v>11</v>
      </c>
      <c r="J28" s="260">
        <v>0</v>
      </c>
      <c r="K28" s="260">
        <v>16</v>
      </c>
      <c r="L28" s="262">
        <v>123</v>
      </c>
      <c r="M28" s="262">
        <v>121</v>
      </c>
      <c r="N28" s="262">
        <v>93</v>
      </c>
      <c r="O28" s="262">
        <v>103</v>
      </c>
      <c r="P28" s="260">
        <v>0</v>
      </c>
      <c r="Q28" s="260">
        <v>0</v>
      </c>
      <c r="R28" s="260">
        <v>0</v>
      </c>
      <c r="S28" s="260">
        <v>0</v>
      </c>
      <c r="T28" s="121">
        <v>35</v>
      </c>
      <c r="U28" s="175">
        <f t="shared" si="23"/>
        <v>0.56451612903225812</v>
      </c>
      <c r="V28" s="122">
        <v>27</v>
      </c>
      <c r="W28" s="175">
        <f t="shared" si="24"/>
        <v>0.43548387096774194</v>
      </c>
      <c r="X28" s="131">
        <v>0</v>
      </c>
      <c r="Y28" s="176">
        <f t="shared" si="25"/>
        <v>0</v>
      </c>
      <c r="Z28" s="123">
        <f t="shared" si="26"/>
        <v>62</v>
      </c>
      <c r="AA28" s="124">
        <v>0</v>
      </c>
      <c r="AB28" s="88">
        <f t="shared" si="27"/>
        <v>0</v>
      </c>
      <c r="AC28" s="229">
        <v>0</v>
      </c>
      <c r="AD28" s="238">
        <f t="shared" si="28"/>
        <v>0</v>
      </c>
      <c r="AE28" s="132">
        <v>187</v>
      </c>
      <c r="AF28" s="4">
        <f t="shared" si="30"/>
        <v>127.5</v>
      </c>
      <c r="AG28" s="292">
        <v>59.5</v>
      </c>
      <c r="AH28" s="89">
        <f t="shared" si="29"/>
        <v>0.31818181818181818</v>
      </c>
      <c r="AI28" s="248">
        <f t="shared" si="9"/>
        <v>0.68181818181818188</v>
      </c>
    </row>
    <row r="29" spans="1:35" s="85" customFormat="1" ht="15" customHeight="1" x14ac:dyDescent="0.25">
      <c r="A29" s="320"/>
      <c r="B29" s="321"/>
      <c r="C29" s="93" t="s">
        <v>14</v>
      </c>
      <c r="D29" s="261">
        <v>84</v>
      </c>
      <c r="E29" s="261">
        <v>106</v>
      </c>
      <c r="F29" s="261">
        <v>124</v>
      </c>
      <c r="G29" s="261">
        <v>73</v>
      </c>
      <c r="H29" s="260">
        <v>0</v>
      </c>
      <c r="I29" s="260">
        <v>0</v>
      </c>
      <c r="J29" s="260">
        <v>0</v>
      </c>
      <c r="K29" s="260">
        <v>8</v>
      </c>
      <c r="L29" s="262">
        <v>93</v>
      </c>
      <c r="M29" s="262">
        <v>91</v>
      </c>
      <c r="N29" s="262">
        <v>62</v>
      </c>
      <c r="O29" s="262">
        <v>74</v>
      </c>
      <c r="P29" s="260">
        <v>0</v>
      </c>
      <c r="Q29" s="260">
        <v>0</v>
      </c>
      <c r="R29" s="260">
        <v>0</v>
      </c>
      <c r="S29" s="260">
        <v>0</v>
      </c>
      <c r="T29" s="121">
        <v>34</v>
      </c>
      <c r="U29" s="175">
        <f t="shared" si="23"/>
        <v>0.54838709677419351</v>
      </c>
      <c r="V29" s="122">
        <v>28</v>
      </c>
      <c r="W29" s="175">
        <f t="shared" si="24"/>
        <v>0.45161290322580644</v>
      </c>
      <c r="X29" s="131">
        <v>0</v>
      </c>
      <c r="Y29" s="176">
        <f t="shared" si="25"/>
        <v>0</v>
      </c>
      <c r="Z29" s="123">
        <f t="shared" si="26"/>
        <v>62</v>
      </c>
      <c r="AA29" s="124">
        <v>0</v>
      </c>
      <c r="AB29" s="88">
        <f t="shared" si="27"/>
        <v>0</v>
      </c>
      <c r="AC29" s="229">
        <v>0</v>
      </c>
      <c r="AD29" s="238">
        <f t="shared" si="28"/>
        <v>0</v>
      </c>
      <c r="AE29" s="132">
        <v>187</v>
      </c>
      <c r="AF29" s="4">
        <f t="shared" si="30"/>
        <v>110.5</v>
      </c>
      <c r="AG29" s="292">
        <v>76.5</v>
      </c>
      <c r="AH29" s="89">
        <f t="shared" si="29"/>
        <v>0.40909090909090912</v>
      </c>
      <c r="AI29" s="248">
        <f t="shared" si="9"/>
        <v>0.59090909090909083</v>
      </c>
    </row>
    <row r="30" spans="1:35" s="85" customFormat="1" ht="15" customHeight="1" x14ac:dyDescent="0.25">
      <c r="A30" s="320"/>
      <c r="B30" s="321"/>
      <c r="C30" s="94" t="s">
        <v>69</v>
      </c>
      <c r="D30" s="261">
        <v>84</v>
      </c>
      <c r="E30" s="261">
        <v>82</v>
      </c>
      <c r="F30" s="261">
        <v>62</v>
      </c>
      <c r="G30" s="261">
        <v>90</v>
      </c>
      <c r="H30" s="260">
        <v>0</v>
      </c>
      <c r="I30" s="260">
        <v>0</v>
      </c>
      <c r="J30" s="260">
        <v>0</v>
      </c>
      <c r="K30" s="260">
        <v>0</v>
      </c>
      <c r="L30" s="262">
        <v>62</v>
      </c>
      <c r="M30" s="262">
        <v>64</v>
      </c>
      <c r="N30" s="262">
        <v>31</v>
      </c>
      <c r="O30" s="262">
        <v>54</v>
      </c>
      <c r="P30" s="260">
        <v>0</v>
      </c>
      <c r="Q30" s="260">
        <v>0</v>
      </c>
      <c r="R30" s="260">
        <v>0</v>
      </c>
      <c r="S30" s="260">
        <v>0</v>
      </c>
      <c r="T30" s="121">
        <v>25</v>
      </c>
      <c r="U30" s="175">
        <f t="shared" si="23"/>
        <v>0.40322580645161288</v>
      </c>
      <c r="V30" s="122">
        <v>37</v>
      </c>
      <c r="W30" s="175">
        <f t="shared" si="24"/>
        <v>0.59677419354838712</v>
      </c>
      <c r="X30" s="131">
        <v>0</v>
      </c>
      <c r="Y30" s="176">
        <v>0</v>
      </c>
      <c r="Z30" s="123">
        <f t="shared" si="26"/>
        <v>62</v>
      </c>
      <c r="AA30" s="124">
        <v>0</v>
      </c>
      <c r="AB30" s="88">
        <v>0</v>
      </c>
      <c r="AC30" s="229">
        <v>0</v>
      </c>
      <c r="AD30" s="238">
        <v>0</v>
      </c>
      <c r="AE30" s="246">
        <v>187</v>
      </c>
      <c r="AF30" s="4">
        <f t="shared" si="30"/>
        <v>153</v>
      </c>
      <c r="AG30" s="292">
        <v>34</v>
      </c>
      <c r="AH30" s="89">
        <v>0</v>
      </c>
      <c r="AI30" s="248">
        <f t="shared" si="9"/>
        <v>1</v>
      </c>
    </row>
    <row r="31" spans="1:35" s="85" customFormat="1" ht="15" customHeight="1" x14ac:dyDescent="0.25">
      <c r="A31" s="320"/>
      <c r="B31" s="321"/>
      <c r="C31" s="94" t="s">
        <v>33</v>
      </c>
      <c r="D31" s="261">
        <v>479</v>
      </c>
      <c r="E31" s="261">
        <v>523</v>
      </c>
      <c r="F31" s="261">
        <v>18</v>
      </c>
      <c r="G31" s="261">
        <v>25</v>
      </c>
      <c r="H31" s="260">
        <v>0</v>
      </c>
      <c r="I31" s="260">
        <v>0</v>
      </c>
      <c r="J31" s="260">
        <v>0</v>
      </c>
      <c r="K31" s="260">
        <v>0</v>
      </c>
      <c r="L31" s="262">
        <v>466</v>
      </c>
      <c r="M31" s="262">
        <v>479</v>
      </c>
      <c r="N31" s="262">
        <v>23</v>
      </c>
      <c r="O31" s="262">
        <v>29</v>
      </c>
      <c r="P31" s="260">
        <v>0</v>
      </c>
      <c r="Q31" s="260">
        <v>0</v>
      </c>
      <c r="R31" s="260">
        <v>0</v>
      </c>
      <c r="S31" s="260">
        <v>0</v>
      </c>
      <c r="T31" s="121">
        <v>53</v>
      </c>
      <c r="U31" s="175">
        <f t="shared" si="23"/>
        <v>0.85483870967741937</v>
      </c>
      <c r="V31" s="122">
        <v>9</v>
      </c>
      <c r="W31" s="175">
        <f t="shared" si="24"/>
        <v>0.14516129032258066</v>
      </c>
      <c r="X31" s="131">
        <v>0</v>
      </c>
      <c r="Y31" s="176">
        <f t="shared" si="25"/>
        <v>0</v>
      </c>
      <c r="Z31" s="123">
        <f t="shared" si="26"/>
        <v>62</v>
      </c>
      <c r="AA31" s="124">
        <v>0</v>
      </c>
      <c r="AB31" s="88">
        <f t="shared" si="27"/>
        <v>0</v>
      </c>
      <c r="AC31" s="229">
        <v>0</v>
      </c>
      <c r="AD31" s="238">
        <f t="shared" si="28"/>
        <v>0</v>
      </c>
      <c r="AE31" s="132">
        <v>165</v>
      </c>
      <c r="AF31" s="4">
        <f t="shared" si="30"/>
        <v>165</v>
      </c>
      <c r="AG31" s="292">
        <v>0</v>
      </c>
      <c r="AH31" s="89">
        <f t="shared" si="29"/>
        <v>0</v>
      </c>
      <c r="AI31" s="248">
        <f t="shared" si="9"/>
        <v>1</v>
      </c>
    </row>
    <row r="32" spans="1:35" s="85" customFormat="1" ht="15" customHeight="1" thickBot="1" x14ac:dyDescent="0.3">
      <c r="A32" s="322"/>
      <c r="B32" s="323"/>
      <c r="C32" s="94" t="s">
        <v>19</v>
      </c>
      <c r="D32" s="261">
        <v>115</v>
      </c>
      <c r="E32" s="261">
        <v>129</v>
      </c>
      <c r="F32" s="261">
        <v>130</v>
      </c>
      <c r="G32" s="261">
        <v>107</v>
      </c>
      <c r="H32" s="260">
        <v>0</v>
      </c>
      <c r="I32" s="260">
        <v>0</v>
      </c>
      <c r="J32" s="260">
        <v>0</v>
      </c>
      <c r="K32" s="260">
        <v>0</v>
      </c>
      <c r="L32" s="262">
        <v>93</v>
      </c>
      <c r="M32" s="262">
        <v>111</v>
      </c>
      <c r="N32" s="262">
        <v>62</v>
      </c>
      <c r="O32" s="262">
        <v>86</v>
      </c>
      <c r="P32" s="260">
        <v>0</v>
      </c>
      <c r="Q32" s="260">
        <v>0</v>
      </c>
      <c r="R32" s="260">
        <v>0</v>
      </c>
      <c r="S32" s="260">
        <v>0</v>
      </c>
      <c r="T32" s="121">
        <v>42</v>
      </c>
      <c r="U32" s="175">
        <f t="shared" si="23"/>
        <v>0.67741935483870963</v>
      </c>
      <c r="V32" s="122">
        <v>20</v>
      </c>
      <c r="W32" s="175">
        <f t="shared" si="24"/>
        <v>0.32258064516129031</v>
      </c>
      <c r="X32" s="131">
        <v>0</v>
      </c>
      <c r="Y32" s="176">
        <f t="shared" si="25"/>
        <v>0</v>
      </c>
      <c r="Z32" s="123">
        <f t="shared" si="26"/>
        <v>62</v>
      </c>
      <c r="AA32" s="124">
        <v>0</v>
      </c>
      <c r="AB32" s="88">
        <f t="shared" si="27"/>
        <v>0</v>
      </c>
      <c r="AC32" s="229">
        <v>0</v>
      </c>
      <c r="AD32" s="239">
        <f t="shared" ref="AD32:AD37" si="31">AC32/(T32+V32+X32)</f>
        <v>0</v>
      </c>
      <c r="AE32" s="230">
        <v>187</v>
      </c>
      <c r="AF32" s="138">
        <f t="shared" si="30"/>
        <v>127.5</v>
      </c>
      <c r="AG32" s="297">
        <v>59.5</v>
      </c>
      <c r="AH32" s="140">
        <f t="shared" ref="AH32:AH37" si="32">AG32/AE32</f>
        <v>0.31818181818181818</v>
      </c>
      <c r="AI32" s="248">
        <f t="shared" si="9"/>
        <v>0.68181818181818188</v>
      </c>
    </row>
    <row r="33" spans="1:35" ht="15" customHeight="1" thickBot="1" x14ac:dyDescent="0.3">
      <c r="A33" s="317" t="s">
        <v>28</v>
      </c>
      <c r="B33" s="318"/>
      <c r="C33" s="319"/>
      <c r="D33" s="23">
        <f t="shared" ref="D33:O33" si="33">SUM(D25:D32)</f>
        <v>1270</v>
      </c>
      <c r="E33" s="24">
        <f t="shared" si="33"/>
        <v>1304</v>
      </c>
      <c r="F33" s="25">
        <f t="shared" si="33"/>
        <v>820</v>
      </c>
      <c r="G33" s="25">
        <f t="shared" si="33"/>
        <v>781</v>
      </c>
      <c r="H33" s="25">
        <f t="shared" si="33"/>
        <v>0</v>
      </c>
      <c r="I33" s="25">
        <f t="shared" si="33"/>
        <v>18</v>
      </c>
      <c r="J33" s="25">
        <f t="shared" si="33"/>
        <v>0</v>
      </c>
      <c r="K33" s="126">
        <f t="shared" si="33"/>
        <v>34</v>
      </c>
      <c r="L33" s="136">
        <f t="shared" si="33"/>
        <v>1166</v>
      </c>
      <c r="M33" s="24">
        <f t="shared" si="33"/>
        <v>1187</v>
      </c>
      <c r="N33" s="25">
        <f t="shared" si="33"/>
        <v>490</v>
      </c>
      <c r="O33" s="24">
        <f t="shared" si="33"/>
        <v>611</v>
      </c>
      <c r="P33" s="25">
        <v>0</v>
      </c>
      <c r="Q33" s="24">
        <f>SUM(Q25:Q32)</f>
        <v>7</v>
      </c>
      <c r="R33" s="25">
        <f>SUM(R25:R32)</f>
        <v>0</v>
      </c>
      <c r="S33" s="128">
        <f>SUM(S25:S32)</f>
        <v>17</v>
      </c>
      <c r="T33" s="136">
        <f>SUM(T25:T32)</f>
        <v>367</v>
      </c>
      <c r="U33" s="27">
        <f>T33/(T33+V33+X33)</f>
        <v>0.73991935483870963</v>
      </c>
      <c r="V33" s="25">
        <f>SUM(V25:V32)</f>
        <v>129</v>
      </c>
      <c r="W33" s="27">
        <f>V33/(T33+V33+X33)</f>
        <v>0.26008064516129031</v>
      </c>
      <c r="X33" s="25">
        <f>SUM(X25:X32)</f>
        <v>0</v>
      </c>
      <c r="Y33" s="28">
        <f>X33/(T33+V33+X33)</f>
        <v>0</v>
      </c>
      <c r="Z33" s="129">
        <f t="shared" si="22"/>
        <v>496</v>
      </c>
      <c r="AA33" s="30">
        <f>SUM(AA25:AA32)</f>
        <v>0</v>
      </c>
      <c r="AB33" s="22">
        <f t="shared" ref="AB33:AB34" si="34">AA33/(T33+V33+X33)</f>
        <v>0</v>
      </c>
      <c r="AC33" s="30">
        <v>0</v>
      </c>
      <c r="AD33" s="65">
        <f t="shared" si="31"/>
        <v>0</v>
      </c>
      <c r="AE33" s="288">
        <f>SUM(AE25:AE32)</f>
        <v>1747</v>
      </c>
      <c r="AF33" s="141">
        <f>SUM(AF25:AF32)</f>
        <v>1296.5</v>
      </c>
      <c r="AG33" s="298">
        <f>SUM(AG25:AG32)</f>
        <v>450.5</v>
      </c>
      <c r="AH33" s="139">
        <f t="shared" si="32"/>
        <v>0.25787063537492844</v>
      </c>
      <c r="AI33" s="248">
        <f t="shared" si="9"/>
        <v>0.74212936462507151</v>
      </c>
    </row>
    <row r="34" spans="1:35" s="85" customFormat="1" ht="15" customHeight="1" x14ac:dyDescent="0.25">
      <c r="A34" s="342" t="s">
        <v>35</v>
      </c>
      <c r="B34" s="310" t="s">
        <v>26</v>
      </c>
      <c r="C34" s="81" t="s">
        <v>15</v>
      </c>
      <c r="D34" s="257">
        <v>129</v>
      </c>
      <c r="E34" s="261">
        <v>122</v>
      </c>
      <c r="F34" s="261">
        <v>31</v>
      </c>
      <c r="G34" s="261">
        <v>29</v>
      </c>
      <c r="H34" s="260">
        <v>0</v>
      </c>
      <c r="I34" s="260">
        <v>0</v>
      </c>
      <c r="J34" s="260">
        <v>0</v>
      </c>
      <c r="K34" s="258">
        <v>2</v>
      </c>
      <c r="L34" s="274">
        <v>101</v>
      </c>
      <c r="M34" s="275">
        <v>84</v>
      </c>
      <c r="N34" s="275">
        <v>31</v>
      </c>
      <c r="O34" s="275">
        <v>35</v>
      </c>
      <c r="P34" s="270">
        <v>0</v>
      </c>
      <c r="Q34" s="270">
        <v>0</v>
      </c>
      <c r="R34" s="270">
        <v>0</v>
      </c>
      <c r="S34" s="271">
        <v>0</v>
      </c>
      <c r="T34" s="181">
        <v>59</v>
      </c>
      <c r="U34" s="216">
        <f t="shared" ref="U34" si="35">T34/(T34+V34+X34)</f>
        <v>0.95161290322580649</v>
      </c>
      <c r="V34" s="83">
        <v>3</v>
      </c>
      <c r="W34" s="216">
        <f t="shared" ref="W34" si="36">V34/(T34+V34+X34)</f>
        <v>4.8387096774193547E-2</v>
      </c>
      <c r="X34" s="83">
        <v>0</v>
      </c>
      <c r="Y34" s="217">
        <f t="shared" ref="Y34:Y42" si="37">X34/(T34+V34+X34)</f>
        <v>0</v>
      </c>
      <c r="Z34" s="123">
        <f t="shared" si="22"/>
        <v>62</v>
      </c>
      <c r="AA34" s="125">
        <v>0</v>
      </c>
      <c r="AB34" s="88">
        <f t="shared" si="34"/>
        <v>0</v>
      </c>
      <c r="AC34" s="229">
        <v>0</v>
      </c>
      <c r="AD34" s="235">
        <f t="shared" si="31"/>
        <v>0</v>
      </c>
      <c r="AE34" s="137">
        <v>165</v>
      </c>
      <c r="AF34" s="95">
        <f t="shared" si="30"/>
        <v>165</v>
      </c>
      <c r="AG34" s="291">
        <v>0</v>
      </c>
      <c r="AH34" s="84">
        <f t="shared" si="32"/>
        <v>0</v>
      </c>
      <c r="AI34" s="248">
        <f t="shared" si="9"/>
        <v>1</v>
      </c>
    </row>
    <row r="35" spans="1:35" ht="15" customHeight="1" x14ac:dyDescent="0.25">
      <c r="A35" s="343"/>
      <c r="B35" s="311"/>
      <c r="C35" s="86" t="s">
        <v>16</v>
      </c>
      <c r="D35" s="257">
        <v>171</v>
      </c>
      <c r="E35" s="261">
        <v>158</v>
      </c>
      <c r="F35" s="261">
        <v>31</v>
      </c>
      <c r="G35" s="261">
        <v>32</v>
      </c>
      <c r="H35" s="260">
        <v>0</v>
      </c>
      <c r="I35" s="260">
        <v>0</v>
      </c>
      <c r="J35" s="260">
        <v>0</v>
      </c>
      <c r="K35" s="258">
        <v>0</v>
      </c>
      <c r="L35" s="276">
        <v>155</v>
      </c>
      <c r="M35" s="262">
        <v>138</v>
      </c>
      <c r="N35" s="262">
        <v>31</v>
      </c>
      <c r="O35" s="262">
        <v>36</v>
      </c>
      <c r="P35" s="260">
        <v>0</v>
      </c>
      <c r="Q35" s="260">
        <v>0</v>
      </c>
      <c r="R35" s="260">
        <v>0</v>
      </c>
      <c r="S35" s="258">
        <v>0</v>
      </c>
      <c r="T35" s="121">
        <v>30</v>
      </c>
      <c r="U35" s="175">
        <f t="shared" ref="U35:U37" si="38">T35/(T35+V35+X35)</f>
        <v>0.4838709677419355</v>
      </c>
      <c r="V35" s="122">
        <v>32</v>
      </c>
      <c r="W35" s="175">
        <f t="shared" ref="W35:W37" si="39">V35/(T35+V35+X35)</f>
        <v>0.5161290322580645</v>
      </c>
      <c r="X35" s="122">
        <v>0</v>
      </c>
      <c r="Y35" s="176">
        <f t="shared" ref="Y35:Y37" si="40">X35/(T35+V35+X35)</f>
        <v>0</v>
      </c>
      <c r="Z35" s="123">
        <f t="shared" ref="Z35:Z37" si="41">T35+V35+X35</f>
        <v>62</v>
      </c>
      <c r="AA35" s="125">
        <v>0</v>
      </c>
      <c r="AB35" s="88">
        <f t="shared" ref="AB35:AB37" si="42">AA35/(T35+V35+X35)</f>
        <v>0</v>
      </c>
      <c r="AC35" s="229">
        <v>0</v>
      </c>
      <c r="AD35" s="232">
        <f t="shared" si="31"/>
        <v>0</v>
      </c>
      <c r="AE35" s="133">
        <v>165</v>
      </c>
      <c r="AF35" s="3">
        <f t="shared" si="30"/>
        <v>165</v>
      </c>
      <c r="AG35" s="292">
        <v>0</v>
      </c>
      <c r="AH35" s="21">
        <f t="shared" si="32"/>
        <v>0</v>
      </c>
      <c r="AI35" s="248">
        <f t="shared" si="9"/>
        <v>1</v>
      </c>
    </row>
    <row r="36" spans="1:35" ht="15" customHeight="1" x14ac:dyDescent="0.25">
      <c r="A36" s="343"/>
      <c r="B36" s="311"/>
      <c r="C36" s="86" t="s">
        <v>17</v>
      </c>
      <c r="D36" s="257">
        <v>59</v>
      </c>
      <c r="E36" s="261">
        <v>48</v>
      </c>
      <c r="F36" s="261">
        <v>17</v>
      </c>
      <c r="G36" s="261">
        <v>4</v>
      </c>
      <c r="H36" s="260">
        <v>0</v>
      </c>
      <c r="I36" s="260">
        <v>0</v>
      </c>
      <c r="J36" s="260">
        <v>0</v>
      </c>
      <c r="K36" s="258">
        <v>0</v>
      </c>
      <c r="L36" s="276">
        <v>23</v>
      </c>
      <c r="M36" s="262">
        <v>38</v>
      </c>
      <c r="N36" s="262">
        <v>0</v>
      </c>
      <c r="O36" s="262">
        <v>0</v>
      </c>
      <c r="P36" s="260">
        <v>0</v>
      </c>
      <c r="Q36" s="260">
        <v>0</v>
      </c>
      <c r="R36" s="260">
        <v>0</v>
      </c>
      <c r="S36" s="258">
        <v>0</v>
      </c>
      <c r="T36" s="121">
        <v>47</v>
      </c>
      <c r="U36" s="175">
        <f t="shared" si="38"/>
        <v>0.92156862745098034</v>
      </c>
      <c r="V36" s="122">
        <v>4</v>
      </c>
      <c r="W36" s="175">
        <f t="shared" si="39"/>
        <v>7.8431372549019607E-2</v>
      </c>
      <c r="X36" s="122">
        <v>0</v>
      </c>
      <c r="Y36" s="176">
        <f t="shared" si="40"/>
        <v>0</v>
      </c>
      <c r="Z36" s="123">
        <f t="shared" si="41"/>
        <v>51</v>
      </c>
      <c r="AA36" s="125">
        <v>0</v>
      </c>
      <c r="AB36" s="88">
        <f t="shared" si="42"/>
        <v>0</v>
      </c>
      <c r="AC36" s="229">
        <v>0</v>
      </c>
      <c r="AD36" s="232">
        <f t="shared" si="31"/>
        <v>0</v>
      </c>
      <c r="AE36" s="133">
        <v>165</v>
      </c>
      <c r="AF36" s="3">
        <f t="shared" si="30"/>
        <v>127.5</v>
      </c>
      <c r="AG36" s="292">
        <v>37.5</v>
      </c>
      <c r="AH36" s="21">
        <f t="shared" si="32"/>
        <v>0.22727272727272727</v>
      </c>
      <c r="AI36" s="248">
        <f t="shared" si="9"/>
        <v>0.77272727272727271</v>
      </c>
    </row>
    <row r="37" spans="1:35" s="85" customFormat="1" ht="15" customHeight="1" thickBot="1" x14ac:dyDescent="0.3">
      <c r="A37" s="343"/>
      <c r="B37" s="311"/>
      <c r="C37" s="86" t="s">
        <v>61</v>
      </c>
      <c r="D37" s="257">
        <v>239</v>
      </c>
      <c r="E37" s="261">
        <v>244</v>
      </c>
      <c r="F37" s="261">
        <v>60</v>
      </c>
      <c r="G37" s="261">
        <v>58</v>
      </c>
      <c r="H37" s="260">
        <v>0</v>
      </c>
      <c r="I37" s="260">
        <v>0</v>
      </c>
      <c r="J37" s="260">
        <v>0</v>
      </c>
      <c r="K37" s="258">
        <v>0</v>
      </c>
      <c r="L37" s="276">
        <v>182</v>
      </c>
      <c r="M37" s="262">
        <v>183</v>
      </c>
      <c r="N37" s="262">
        <v>7</v>
      </c>
      <c r="O37" s="262">
        <v>6</v>
      </c>
      <c r="P37" s="260">
        <v>0</v>
      </c>
      <c r="Q37" s="260">
        <v>0</v>
      </c>
      <c r="R37" s="260">
        <v>0</v>
      </c>
      <c r="S37" s="258">
        <v>0</v>
      </c>
      <c r="T37" s="121">
        <v>35</v>
      </c>
      <c r="U37" s="175">
        <f t="shared" si="38"/>
        <v>0.56451612903225812</v>
      </c>
      <c r="V37" s="122">
        <v>27</v>
      </c>
      <c r="W37" s="175">
        <f t="shared" si="39"/>
        <v>0.43548387096774194</v>
      </c>
      <c r="X37" s="122">
        <v>0</v>
      </c>
      <c r="Y37" s="176">
        <f t="shared" si="40"/>
        <v>0</v>
      </c>
      <c r="Z37" s="123">
        <f t="shared" si="41"/>
        <v>62</v>
      </c>
      <c r="AA37" s="125">
        <v>0</v>
      </c>
      <c r="AB37" s="88">
        <f t="shared" si="42"/>
        <v>0</v>
      </c>
      <c r="AC37" s="229">
        <v>0</v>
      </c>
      <c r="AD37" s="238">
        <f t="shared" si="31"/>
        <v>0</v>
      </c>
      <c r="AE37" s="133">
        <v>165</v>
      </c>
      <c r="AF37" s="4">
        <f t="shared" si="30"/>
        <v>165</v>
      </c>
      <c r="AG37" s="292">
        <v>0</v>
      </c>
      <c r="AH37" s="89">
        <f t="shared" si="32"/>
        <v>0</v>
      </c>
      <c r="AI37" s="248">
        <f t="shared" si="9"/>
        <v>1</v>
      </c>
    </row>
    <row r="38" spans="1:35" ht="15" customHeight="1" thickBot="1" x14ac:dyDescent="0.3">
      <c r="A38" s="343"/>
      <c r="B38" s="312"/>
      <c r="C38" s="91" t="s">
        <v>18</v>
      </c>
      <c r="D38" s="264">
        <v>14</v>
      </c>
      <c r="E38" s="265">
        <v>14</v>
      </c>
      <c r="F38" s="265">
        <v>26</v>
      </c>
      <c r="G38" s="265">
        <v>24</v>
      </c>
      <c r="H38" s="266">
        <v>0</v>
      </c>
      <c r="I38" s="266">
        <v>0</v>
      </c>
      <c r="J38" s="266">
        <v>0</v>
      </c>
      <c r="K38" s="267">
        <v>0</v>
      </c>
      <c r="L38" s="277">
        <v>16</v>
      </c>
      <c r="M38" s="278">
        <v>17</v>
      </c>
      <c r="N38" s="278">
        <v>19</v>
      </c>
      <c r="O38" s="278">
        <v>18</v>
      </c>
      <c r="P38" s="266">
        <v>0</v>
      </c>
      <c r="Q38" s="266">
        <v>0</v>
      </c>
      <c r="R38" s="266">
        <v>0</v>
      </c>
      <c r="S38" s="267">
        <v>0</v>
      </c>
      <c r="T38" s="218">
        <v>61</v>
      </c>
      <c r="U38" s="219">
        <f t="shared" ref="U38:U42" si="43">T38/(T38+V38+X38)</f>
        <v>0.9838709677419355</v>
      </c>
      <c r="V38" s="220">
        <v>1</v>
      </c>
      <c r="W38" s="219">
        <f t="shared" ref="W38:W42" si="44">V38/(T38+V38+X38)</f>
        <v>1.6129032258064516E-2</v>
      </c>
      <c r="X38" s="220">
        <v>0</v>
      </c>
      <c r="Y38" s="177">
        <f t="shared" si="37"/>
        <v>0</v>
      </c>
      <c r="Z38" s="116">
        <f t="shared" si="22"/>
        <v>62</v>
      </c>
      <c r="AA38" s="117" t="s">
        <v>39</v>
      </c>
      <c r="AB38" s="118" t="s">
        <v>39</v>
      </c>
      <c r="AC38" s="240" t="s">
        <v>39</v>
      </c>
      <c r="AD38" s="233" t="s">
        <v>39</v>
      </c>
      <c r="AE38" s="92" t="s">
        <v>39</v>
      </c>
      <c r="AF38" s="119" t="s">
        <v>39</v>
      </c>
      <c r="AG38" s="297" t="s">
        <v>39</v>
      </c>
      <c r="AH38" s="73" t="s">
        <v>39</v>
      </c>
      <c r="AI38" s="248" t="e">
        <f t="shared" si="9"/>
        <v>#VALUE!</v>
      </c>
    </row>
    <row r="39" spans="1:35" ht="15" customHeight="1" thickBot="1" x14ac:dyDescent="0.3">
      <c r="A39" s="343"/>
      <c r="B39" s="341" t="s">
        <v>27</v>
      </c>
      <c r="C39" s="112" t="s">
        <v>20</v>
      </c>
      <c r="D39" s="268">
        <v>330</v>
      </c>
      <c r="E39" s="269">
        <v>294</v>
      </c>
      <c r="F39" s="269">
        <v>62</v>
      </c>
      <c r="G39" s="269">
        <v>55</v>
      </c>
      <c r="H39" s="270">
        <v>0</v>
      </c>
      <c r="I39" s="270">
        <v>0</v>
      </c>
      <c r="J39" s="270">
        <v>0</v>
      </c>
      <c r="K39" s="271">
        <v>0</v>
      </c>
      <c r="L39" s="272">
        <v>310</v>
      </c>
      <c r="M39" s="273">
        <v>273</v>
      </c>
      <c r="N39" s="273">
        <v>62</v>
      </c>
      <c r="O39" s="273">
        <v>59</v>
      </c>
      <c r="P39" s="263">
        <v>0</v>
      </c>
      <c r="Q39" s="263">
        <v>0</v>
      </c>
      <c r="R39" s="263">
        <v>0</v>
      </c>
      <c r="S39" s="263">
        <v>0</v>
      </c>
      <c r="T39" s="121">
        <v>23</v>
      </c>
      <c r="U39" s="175">
        <f t="shared" si="43"/>
        <v>0.37096774193548387</v>
      </c>
      <c r="V39" s="122">
        <v>39</v>
      </c>
      <c r="W39" s="175">
        <f t="shared" si="44"/>
        <v>0.62903225806451613</v>
      </c>
      <c r="X39" s="122">
        <v>0</v>
      </c>
      <c r="Y39" s="178">
        <f t="shared" si="37"/>
        <v>0</v>
      </c>
      <c r="Z39" s="111">
        <f t="shared" si="22"/>
        <v>62</v>
      </c>
      <c r="AA39" s="113" t="s">
        <v>39</v>
      </c>
      <c r="AB39" s="18" t="s">
        <v>39</v>
      </c>
      <c r="AC39" s="241" t="s">
        <v>39</v>
      </c>
      <c r="AD39" s="243" t="s">
        <v>39</v>
      </c>
      <c r="AE39" s="289" t="s">
        <v>39</v>
      </c>
      <c r="AF39" s="114" t="s">
        <v>39</v>
      </c>
      <c r="AG39" s="295" t="s">
        <v>39</v>
      </c>
      <c r="AH39" s="115" t="s">
        <v>39</v>
      </c>
      <c r="AI39" s="248" t="e">
        <f t="shared" si="9"/>
        <v>#VALUE!</v>
      </c>
    </row>
    <row r="40" spans="1:35" ht="15" customHeight="1" thickBot="1" x14ac:dyDescent="0.3">
      <c r="A40" s="343"/>
      <c r="B40" s="341"/>
      <c r="C40" s="96" t="s">
        <v>70</v>
      </c>
      <c r="D40" s="257">
        <v>91</v>
      </c>
      <c r="E40" s="261">
        <v>81</v>
      </c>
      <c r="F40" s="261">
        <v>31</v>
      </c>
      <c r="G40" s="261">
        <v>28</v>
      </c>
      <c r="H40" s="260">
        <v>0</v>
      </c>
      <c r="I40" s="260">
        <v>0</v>
      </c>
      <c r="J40" s="260">
        <v>0</v>
      </c>
      <c r="K40" s="258">
        <v>0</v>
      </c>
      <c r="L40" s="259">
        <v>93</v>
      </c>
      <c r="M40" s="262">
        <v>62</v>
      </c>
      <c r="N40" s="262">
        <v>31</v>
      </c>
      <c r="O40" s="262">
        <v>24</v>
      </c>
      <c r="P40" s="260">
        <v>0</v>
      </c>
      <c r="Q40" s="260">
        <v>0</v>
      </c>
      <c r="R40" s="260">
        <v>0</v>
      </c>
      <c r="S40" s="260">
        <v>0</v>
      </c>
      <c r="T40" s="121">
        <v>41</v>
      </c>
      <c r="U40" s="175">
        <f t="shared" si="43"/>
        <v>0.69491525423728817</v>
      </c>
      <c r="V40" s="122">
        <v>18</v>
      </c>
      <c r="W40" s="175">
        <f t="shared" si="44"/>
        <v>0.30508474576271188</v>
      </c>
      <c r="X40" s="122">
        <v>0</v>
      </c>
      <c r="Y40" s="179">
        <f t="shared" si="37"/>
        <v>0</v>
      </c>
      <c r="Z40" s="80">
        <f t="shared" si="22"/>
        <v>59</v>
      </c>
      <c r="AA40" s="2" t="s">
        <v>39</v>
      </c>
      <c r="AB40" s="19" t="s">
        <v>39</v>
      </c>
      <c r="AC40" s="242" t="s">
        <v>39</v>
      </c>
      <c r="AD40" s="244" t="s">
        <v>39</v>
      </c>
      <c r="AE40" s="133" t="s">
        <v>39</v>
      </c>
      <c r="AF40" s="3" t="s">
        <v>39</v>
      </c>
      <c r="AG40" s="292" t="s">
        <v>39</v>
      </c>
      <c r="AH40" s="31" t="s">
        <v>39</v>
      </c>
      <c r="AI40" s="248" t="e">
        <f t="shared" si="9"/>
        <v>#VALUE!</v>
      </c>
    </row>
    <row r="41" spans="1:35" ht="15" customHeight="1" thickBot="1" x14ac:dyDescent="0.3">
      <c r="A41" s="343"/>
      <c r="B41" s="341"/>
      <c r="C41" s="96" t="s">
        <v>21</v>
      </c>
      <c r="D41" s="257">
        <v>62</v>
      </c>
      <c r="E41" s="261">
        <v>61</v>
      </c>
      <c r="F41" s="261">
        <v>33</v>
      </c>
      <c r="G41" s="261">
        <v>29</v>
      </c>
      <c r="H41" s="260">
        <v>0</v>
      </c>
      <c r="I41" s="260">
        <v>0</v>
      </c>
      <c r="J41" s="260">
        <v>0</v>
      </c>
      <c r="K41" s="258">
        <v>0</v>
      </c>
      <c r="L41" s="259">
        <v>62</v>
      </c>
      <c r="M41" s="262">
        <v>62</v>
      </c>
      <c r="N41" s="262">
        <v>31</v>
      </c>
      <c r="O41" s="262">
        <v>27</v>
      </c>
      <c r="P41" s="260">
        <v>0</v>
      </c>
      <c r="Q41" s="260">
        <v>0</v>
      </c>
      <c r="R41" s="260">
        <v>0</v>
      </c>
      <c r="S41" s="260">
        <v>0</v>
      </c>
      <c r="T41" s="121">
        <v>57</v>
      </c>
      <c r="U41" s="175">
        <f t="shared" si="43"/>
        <v>0.91935483870967738</v>
      </c>
      <c r="V41" s="122">
        <v>5</v>
      </c>
      <c r="W41" s="175">
        <f t="shared" si="44"/>
        <v>8.0645161290322578E-2</v>
      </c>
      <c r="X41" s="122">
        <v>0</v>
      </c>
      <c r="Y41" s="179">
        <f t="shared" si="37"/>
        <v>0</v>
      </c>
      <c r="Z41" s="80">
        <f t="shared" si="22"/>
        <v>62</v>
      </c>
      <c r="AA41" s="2" t="s">
        <v>39</v>
      </c>
      <c r="AB41" s="19" t="s">
        <v>39</v>
      </c>
      <c r="AC41" s="242" t="s">
        <v>39</v>
      </c>
      <c r="AD41" s="244" t="s">
        <v>39</v>
      </c>
      <c r="AE41" s="133" t="s">
        <v>39</v>
      </c>
      <c r="AF41" s="3" t="s">
        <v>39</v>
      </c>
      <c r="AG41" s="292" t="s">
        <v>39</v>
      </c>
      <c r="AH41" s="31" t="s">
        <v>39</v>
      </c>
      <c r="AI41" s="248" t="e">
        <f t="shared" si="9"/>
        <v>#VALUE!</v>
      </c>
    </row>
    <row r="42" spans="1:35" ht="15" customHeight="1" thickBot="1" x14ac:dyDescent="0.3">
      <c r="A42" s="343"/>
      <c r="B42" s="341"/>
      <c r="C42" s="97" t="s">
        <v>22</v>
      </c>
      <c r="D42" s="264">
        <v>124</v>
      </c>
      <c r="E42" s="265">
        <v>115</v>
      </c>
      <c r="F42" s="265">
        <v>126</v>
      </c>
      <c r="G42" s="265">
        <v>70</v>
      </c>
      <c r="H42" s="266">
        <v>0</v>
      </c>
      <c r="I42" s="266">
        <v>0</v>
      </c>
      <c r="J42" s="266">
        <v>0</v>
      </c>
      <c r="K42" s="267">
        <v>12</v>
      </c>
      <c r="L42" s="259">
        <v>92</v>
      </c>
      <c r="M42" s="262">
        <v>84</v>
      </c>
      <c r="N42" s="262">
        <v>124</v>
      </c>
      <c r="O42" s="262">
        <v>87</v>
      </c>
      <c r="P42" s="260">
        <v>0</v>
      </c>
      <c r="Q42" s="260">
        <v>0</v>
      </c>
      <c r="R42" s="260">
        <v>0</v>
      </c>
      <c r="S42" s="260">
        <v>7</v>
      </c>
      <c r="T42" s="121">
        <v>20</v>
      </c>
      <c r="U42" s="175">
        <f t="shared" si="43"/>
        <v>0.32258064516129031</v>
      </c>
      <c r="V42" s="122">
        <v>42</v>
      </c>
      <c r="W42" s="175">
        <f t="shared" si="44"/>
        <v>0.67741935483870963</v>
      </c>
      <c r="X42" s="122">
        <v>0</v>
      </c>
      <c r="Y42" s="179">
        <f t="shared" si="37"/>
        <v>0</v>
      </c>
      <c r="Z42" s="80">
        <f t="shared" si="22"/>
        <v>62</v>
      </c>
      <c r="AA42" s="2" t="s">
        <v>39</v>
      </c>
      <c r="AB42" s="19" t="s">
        <v>39</v>
      </c>
      <c r="AC42" s="242" t="s">
        <v>39</v>
      </c>
      <c r="AD42" s="245" t="s">
        <v>39</v>
      </c>
      <c r="AE42" s="92" t="s">
        <v>39</v>
      </c>
      <c r="AF42" s="72" t="s">
        <v>39</v>
      </c>
      <c r="AG42" s="297" t="s">
        <v>39</v>
      </c>
      <c r="AH42" s="73" t="s">
        <v>39</v>
      </c>
      <c r="AI42" s="248" t="e">
        <f t="shared" si="9"/>
        <v>#VALUE!</v>
      </c>
    </row>
    <row r="43" spans="1:35" ht="15.75" thickBot="1" x14ac:dyDescent="0.3">
      <c r="A43" s="344" t="s">
        <v>28</v>
      </c>
      <c r="B43" s="345"/>
      <c r="C43" s="346"/>
      <c r="D43" s="32">
        <f t="shared" ref="D43:K43" si="45">SUM(D34:D42)</f>
        <v>1219</v>
      </c>
      <c r="E43" s="24">
        <f t="shared" si="45"/>
        <v>1137</v>
      </c>
      <c r="F43" s="24">
        <f t="shared" si="45"/>
        <v>417</v>
      </c>
      <c r="G43" s="24">
        <f t="shared" si="45"/>
        <v>329</v>
      </c>
      <c r="H43" s="24">
        <f t="shared" si="45"/>
        <v>0</v>
      </c>
      <c r="I43" s="24">
        <f t="shared" si="45"/>
        <v>0</v>
      </c>
      <c r="J43" s="24">
        <f t="shared" si="45"/>
        <v>0</v>
      </c>
      <c r="K43" s="24">
        <f t="shared" si="45"/>
        <v>14</v>
      </c>
      <c r="L43" s="23">
        <f t="shared" ref="L43:T43" si="46">SUM(L34:L42)</f>
        <v>1034</v>
      </c>
      <c r="M43" s="24">
        <f t="shared" si="46"/>
        <v>941</v>
      </c>
      <c r="N43" s="25">
        <f t="shared" si="46"/>
        <v>336</v>
      </c>
      <c r="O43" s="26">
        <f t="shared" si="46"/>
        <v>292</v>
      </c>
      <c r="P43" s="26">
        <f t="shared" si="46"/>
        <v>0</v>
      </c>
      <c r="Q43" s="26">
        <f t="shared" si="46"/>
        <v>0</v>
      </c>
      <c r="R43" s="26">
        <f t="shared" si="46"/>
        <v>0</v>
      </c>
      <c r="S43" s="26">
        <f t="shared" si="46"/>
        <v>7</v>
      </c>
      <c r="T43" s="23">
        <f t="shared" si="46"/>
        <v>373</v>
      </c>
      <c r="U43" s="27">
        <f>T43/(T43+V43+X43)</f>
        <v>0.68566176470588236</v>
      </c>
      <c r="V43" s="25">
        <f>SUM(V34:V42)</f>
        <v>171</v>
      </c>
      <c r="W43" s="27">
        <f>V43/(T43+V43+X43)</f>
        <v>0.31433823529411764</v>
      </c>
      <c r="X43" s="25">
        <f>SUM(X34:X42)</f>
        <v>0</v>
      </c>
      <c r="Y43" s="28">
        <f>X43/(T43+V43+X43)</f>
        <v>0</v>
      </c>
      <c r="Z43" s="76"/>
      <c r="AA43" s="29">
        <f>SUM(AA34:AA42)</f>
        <v>0</v>
      </c>
      <c r="AB43" s="20">
        <f>AA43/(T43+V43+X43)</f>
        <v>0</v>
      </c>
      <c r="AC43" s="30">
        <f>SUM(AC34:AC42)</f>
        <v>0</v>
      </c>
      <c r="AD43" s="20">
        <f>AC43/(T43+V43+X43)</f>
        <v>0</v>
      </c>
      <c r="AE43" s="290">
        <f>SUM(AE34:AE42)</f>
        <v>660</v>
      </c>
      <c r="AF43" s="63">
        <f>SUM(AF34:AF42)</f>
        <v>622.5</v>
      </c>
      <c r="AG43" s="299">
        <f>SUM(AG34:AG42)</f>
        <v>37.5</v>
      </c>
      <c r="AH43" s="65">
        <f>AG43/AE43</f>
        <v>5.6818181818181816E-2</v>
      </c>
      <c r="AI43" s="248">
        <f t="shared" si="9"/>
        <v>0.94318181818181823</v>
      </c>
    </row>
    <row r="44" spans="1:35" ht="15.75" thickBot="1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9"/>
      <c r="AA44" s="11"/>
      <c r="AB44" s="11"/>
      <c r="AC44" s="11"/>
      <c r="AD44" s="11"/>
      <c r="AE44" s="12"/>
      <c r="AF44" s="12"/>
      <c r="AG44" s="13"/>
      <c r="AI44" s="248">
        <f t="shared" si="9"/>
        <v>1</v>
      </c>
    </row>
    <row r="45" spans="1:35" ht="15.75" thickBot="1" x14ac:dyDescent="0.3">
      <c r="A45" s="347" t="s">
        <v>67</v>
      </c>
      <c r="B45" s="348"/>
      <c r="C45" s="349"/>
      <c r="D45" s="33">
        <f t="shared" ref="D45:Y45" si="47">D9</f>
        <v>1804</v>
      </c>
      <c r="E45" s="34">
        <f t="shared" si="47"/>
        <v>1380</v>
      </c>
      <c r="F45" s="34">
        <f t="shared" si="47"/>
        <v>775</v>
      </c>
      <c r="G45" s="34">
        <f t="shared" si="47"/>
        <v>641</v>
      </c>
      <c r="H45" s="34">
        <f t="shared" si="47"/>
        <v>0</v>
      </c>
      <c r="I45" s="34">
        <f t="shared" si="47"/>
        <v>9</v>
      </c>
      <c r="J45" s="34">
        <f t="shared" si="47"/>
        <v>0</v>
      </c>
      <c r="K45" s="35">
        <f t="shared" si="47"/>
        <v>34</v>
      </c>
      <c r="L45" s="166">
        <f t="shared" si="47"/>
        <v>992</v>
      </c>
      <c r="M45" s="170">
        <f t="shared" si="47"/>
        <v>922</v>
      </c>
      <c r="N45" s="170">
        <f t="shared" si="47"/>
        <v>589</v>
      </c>
      <c r="O45" s="170">
        <f t="shared" si="47"/>
        <v>596</v>
      </c>
      <c r="P45" s="170">
        <f t="shared" si="47"/>
        <v>0</v>
      </c>
      <c r="Q45" s="170">
        <f t="shared" si="47"/>
        <v>16</v>
      </c>
      <c r="R45" s="170">
        <f t="shared" si="47"/>
        <v>0</v>
      </c>
      <c r="S45" s="173">
        <f t="shared" si="47"/>
        <v>8</v>
      </c>
      <c r="T45" s="166">
        <f t="shared" si="47"/>
        <v>108</v>
      </c>
      <c r="U45" s="172">
        <f t="shared" si="47"/>
        <v>0.49769585253456222</v>
      </c>
      <c r="V45" s="170">
        <f t="shared" si="47"/>
        <v>109</v>
      </c>
      <c r="W45" s="172">
        <f t="shared" si="47"/>
        <v>0.50230414746543783</v>
      </c>
      <c r="X45" s="170">
        <f t="shared" si="47"/>
        <v>0</v>
      </c>
      <c r="Y45" s="168">
        <f t="shared" si="47"/>
        <v>0</v>
      </c>
      <c r="Z45" s="167"/>
      <c r="AA45" s="36">
        <f t="shared" ref="AA45:AH45" si="48">AA9</f>
        <v>0</v>
      </c>
      <c r="AB45" s="37">
        <f t="shared" si="48"/>
        <v>0</v>
      </c>
      <c r="AC45" s="38">
        <f t="shared" si="48"/>
        <v>0</v>
      </c>
      <c r="AD45" s="37">
        <f t="shared" si="48"/>
        <v>0</v>
      </c>
      <c r="AE45" s="171">
        <f t="shared" si="48"/>
        <v>1093.5</v>
      </c>
      <c r="AF45" s="170">
        <f t="shared" si="48"/>
        <v>606</v>
      </c>
      <c r="AG45" s="169">
        <f t="shared" si="48"/>
        <v>487.5</v>
      </c>
      <c r="AH45" s="168">
        <f t="shared" si="48"/>
        <v>0.44581618655692729</v>
      </c>
      <c r="AI45" s="248">
        <f t="shared" si="9"/>
        <v>0.55418381344307277</v>
      </c>
    </row>
    <row r="46" spans="1:35" ht="15.75" customHeight="1" x14ac:dyDescent="0.25">
      <c r="A46" s="329" t="s">
        <v>30</v>
      </c>
      <c r="B46" s="330"/>
      <c r="C46" s="331"/>
      <c r="D46" s="39">
        <f t="shared" ref="D46:Y46" si="49">D24</f>
        <v>2259</v>
      </c>
      <c r="E46" s="40">
        <f t="shared" si="49"/>
        <v>1882</v>
      </c>
      <c r="F46" s="40">
        <f t="shared" si="49"/>
        <v>1896</v>
      </c>
      <c r="G46" s="40">
        <f t="shared" si="49"/>
        <v>1743</v>
      </c>
      <c r="H46" s="40">
        <f t="shared" si="49"/>
        <v>0</v>
      </c>
      <c r="I46" s="40">
        <f t="shared" si="49"/>
        <v>73</v>
      </c>
      <c r="J46" s="40">
        <f t="shared" si="49"/>
        <v>0</v>
      </c>
      <c r="K46" s="42">
        <f t="shared" si="49"/>
        <v>81</v>
      </c>
      <c r="L46" s="39">
        <f t="shared" si="49"/>
        <v>1780</v>
      </c>
      <c r="M46" s="40">
        <f t="shared" si="49"/>
        <v>1703</v>
      </c>
      <c r="N46" s="40">
        <f t="shared" si="49"/>
        <v>1772</v>
      </c>
      <c r="O46" s="40">
        <f t="shared" si="49"/>
        <v>1870</v>
      </c>
      <c r="P46" s="40">
        <f t="shared" si="49"/>
        <v>0</v>
      </c>
      <c r="Q46" s="40">
        <f t="shared" si="49"/>
        <v>25</v>
      </c>
      <c r="R46" s="40">
        <f t="shared" si="49"/>
        <v>0</v>
      </c>
      <c r="S46" s="41">
        <f t="shared" si="49"/>
        <v>23</v>
      </c>
      <c r="T46" s="155">
        <f t="shared" si="49"/>
        <v>591</v>
      </c>
      <c r="U46" s="43">
        <f t="shared" si="49"/>
        <v>0.79435483870967738</v>
      </c>
      <c r="V46" s="44">
        <f t="shared" si="49"/>
        <v>153</v>
      </c>
      <c r="W46" s="43">
        <f t="shared" si="49"/>
        <v>0.20564516129032259</v>
      </c>
      <c r="X46" s="44">
        <f t="shared" si="49"/>
        <v>0</v>
      </c>
      <c r="Y46" s="156">
        <f t="shared" si="49"/>
        <v>0</v>
      </c>
      <c r="Z46" s="153"/>
      <c r="AA46" s="174">
        <f t="shared" ref="AA46:AG46" si="50">AA24</f>
        <v>0</v>
      </c>
      <c r="AB46" s="45">
        <f t="shared" si="50"/>
        <v>0</v>
      </c>
      <c r="AC46" s="46">
        <f t="shared" si="50"/>
        <v>0</v>
      </c>
      <c r="AD46" s="45">
        <f t="shared" si="50"/>
        <v>0</v>
      </c>
      <c r="AE46" s="158">
        <f t="shared" si="50"/>
        <v>2910</v>
      </c>
      <c r="AF46" s="144">
        <f t="shared" si="50"/>
        <v>1640.5</v>
      </c>
      <c r="AG46" s="154">
        <f t="shared" si="50"/>
        <v>1269.5</v>
      </c>
      <c r="AH46" s="45">
        <f>AG46/AE46</f>
        <v>0.43625429553264605</v>
      </c>
      <c r="AI46" s="248">
        <f t="shared" si="9"/>
        <v>0.56374570446735395</v>
      </c>
    </row>
    <row r="47" spans="1:35" x14ac:dyDescent="0.25">
      <c r="A47" s="332" t="s">
        <v>31</v>
      </c>
      <c r="B47" s="333"/>
      <c r="C47" s="334"/>
      <c r="D47" s="39">
        <f>D33</f>
        <v>1270</v>
      </c>
      <c r="E47" s="40">
        <f t="shared" ref="E47:K47" si="51">E33</f>
        <v>1304</v>
      </c>
      <c r="F47" s="40">
        <f t="shared" si="51"/>
        <v>820</v>
      </c>
      <c r="G47" s="40">
        <f t="shared" si="51"/>
        <v>781</v>
      </c>
      <c r="H47" s="40">
        <f t="shared" si="51"/>
        <v>0</v>
      </c>
      <c r="I47" s="40">
        <f t="shared" si="51"/>
        <v>18</v>
      </c>
      <c r="J47" s="40">
        <f t="shared" si="51"/>
        <v>0</v>
      </c>
      <c r="K47" s="42">
        <f t="shared" si="51"/>
        <v>34</v>
      </c>
      <c r="L47" s="39">
        <f t="shared" ref="L47:Y47" si="52">L33</f>
        <v>1166</v>
      </c>
      <c r="M47" s="40">
        <f t="shared" si="52"/>
        <v>1187</v>
      </c>
      <c r="N47" s="40">
        <f t="shared" si="52"/>
        <v>490</v>
      </c>
      <c r="O47" s="40">
        <f t="shared" si="52"/>
        <v>611</v>
      </c>
      <c r="P47" s="40">
        <f t="shared" si="52"/>
        <v>0</v>
      </c>
      <c r="Q47" s="40">
        <f t="shared" si="52"/>
        <v>7</v>
      </c>
      <c r="R47" s="40">
        <f t="shared" si="52"/>
        <v>0</v>
      </c>
      <c r="S47" s="41">
        <f t="shared" si="52"/>
        <v>17</v>
      </c>
      <c r="T47" s="155">
        <f t="shared" si="52"/>
        <v>367</v>
      </c>
      <c r="U47" s="43">
        <f t="shared" si="52"/>
        <v>0.73991935483870963</v>
      </c>
      <c r="V47" s="44">
        <f t="shared" si="52"/>
        <v>129</v>
      </c>
      <c r="W47" s="43">
        <f t="shared" si="52"/>
        <v>0.26008064516129031</v>
      </c>
      <c r="X47" s="44">
        <f t="shared" si="52"/>
        <v>0</v>
      </c>
      <c r="Y47" s="156">
        <f t="shared" si="52"/>
        <v>0</v>
      </c>
      <c r="Z47" s="77"/>
      <c r="AA47" s="174">
        <f t="shared" ref="AA47:AG47" si="53">AA33</f>
        <v>0</v>
      </c>
      <c r="AB47" s="45">
        <f t="shared" si="53"/>
        <v>0</v>
      </c>
      <c r="AC47" s="46">
        <f t="shared" si="53"/>
        <v>0</v>
      </c>
      <c r="AD47" s="45">
        <f t="shared" si="53"/>
        <v>0</v>
      </c>
      <c r="AE47" s="67">
        <f t="shared" si="53"/>
        <v>1747</v>
      </c>
      <c r="AF47" s="68">
        <f t="shared" si="53"/>
        <v>1296.5</v>
      </c>
      <c r="AG47" s="68">
        <f t="shared" si="53"/>
        <v>450.5</v>
      </c>
      <c r="AH47" s="45">
        <f>AG47/AE47</f>
        <v>0.25787063537492844</v>
      </c>
      <c r="AI47" s="248">
        <f t="shared" si="9"/>
        <v>0.74212936462507151</v>
      </c>
    </row>
    <row r="48" spans="1:35" ht="15.75" thickBot="1" x14ac:dyDescent="0.3">
      <c r="A48" s="335" t="s">
        <v>32</v>
      </c>
      <c r="B48" s="336"/>
      <c r="C48" s="337"/>
      <c r="D48" s="47">
        <f>D43</f>
        <v>1219</v>
      </c>
      <c r="E48" s="48">
        <f t="shared" ref="E48:K48" si="54">E43</f>
        <v>1137</v>
      </c>
      <c r="F48" s="48">
        <f t="shared" si="54"/>
        <v>417</v>
      </c>
      <c r="G48" s="48">
        <f t="shared" si="54"/>
        <v>329</v>
      </c>
      <c r="H48" s="48">
        <f t="shared" si="54"/>
        <v>0</v>
      </c>
      <c r="I48" s="48">
        <f t="shared" si="54"/>
        <v>0</v>
      </c>
      <c r="J48" s="48">
        <f t="shared" si="54"/>
        <v>0</v>
      </c>
      <c r="K48" s="50">
        <f t="shared" si="54"/>
        <v>14</v>
      </c>
      <c r="L48" s="47">
        <f t="shared" ref="L48:Y48" si="55">L43</f>
        <v>1034</v>
      </c>
      <c r="M48" s="48">
        <f t="shared" si="55"/>
        <v>941</v>
      </c>
      <c r="N48" s="48">
        <f t="shared" si="55"/>
        <v>336</v>
      </c>
      <c r="O48" s="48">
        <f t="shared" si="55"/>
        <v>292</v>
      </c>
      <c r="P48" s="48">
        <f t="shared" si="55"/>
        <v>0</v>
      </c>
      <c r="Q48" s="48">
        <f t="shared" si="55"/>
        <v>0</v>
      </c>
      <c r="R48" s="48">
        <f t="shared" si="55"/>
        <v>0</v>
      </c>
      <c r="S48" s="49">
        <f t="shared" si="55"/>
        <v>7</v>
      </c>
      <c r="T48" s="145">
        <f t="shared" si="55"/>
        <v>373</v>
      </c>
      <c r="U48" s="51">
        <f t="shared" si="55"/>
        <v>0.68566176470588236</v>
      </c>
      <c r="V48" s="146">
        <f t="shared" si="55"/>
        <v>171</v>
      </c>
      <c r="W48" s="51">
        <f t="shared" si="55"/>
        <v>0.31433823529411764</v>
      </c>
      <c r="X48" s="146">
        <f t="shared" si="55"/>
        <v>0</v>
      </c>
      <c r="Y48" s="157">
        <f t="shared" si="55"/>
        <v>0</v>
      </c>
      <c r="Z48" s="78"/>
      <c r="AA48" s="52">
        <f t="shared" ref="AA48:AG48" si="56">AA43</f>
        <v>0</v>
      </c>
      <c r="AB48" s="53">
        <f t="shared" si="56"/>
        <v>0</v>
      </c>
      <c r="AC48" s="195">
        <f t="shared" si="56"/>
        <v>0</v>
      </c>
      <c r="AD48" s="160">
        <f t="shared" si="56"/>
        <v>0</v>
      </c>
      <c r="AE48" s="52">
        <f t="shared" si="56"/>
        <v>660</v>
      </c>
      <c r="AF48" s="54">
        <f t="shared" si="56"/>
        <v>622.5</v>
      </c>
      <c r="AG48" s="55">
        <f t="shared" si="56"/>
        <v>37.5</v>
      </c>
      <c r="AH48" s="53">
        <f>AG48/AE48</f>
        <v>5.6818181818181816E-2</v>
      </c>
      <c r="AI48" s="248">
        <f t="shared" si="9"/>
        <v>0.94318181818181823</v>
      </c>
    </row>
    <row r="49" spans="1:35" ht="15.75" thickBot="1" x14ac:dyDescent="0.3">
      <c r="A49" s="338" t="s">
        <v>29</v>
      </c>
      <c r="B49" s="339"/>
      <c r="C49" s="340"/>
      <c r="D49" s="163">
        <f t="shared" ref="D49:T49" si="57">SUM(D45:D48)</f>
        <v>6552</v>
      </c>
      <c r="E49" s="164">
        <f t="shared" si="57"/>
        <v>5703</v>
      </c>
      <c r="F49" s="164">
        <f t="shared" si="57"/>
        <v>3908</v>
      </c>
      <c r="G49" s="164">
        <f t="shared" si="57"/>
        <v>3494</v>
      </c>
      <c r="H49" s="164">
        <f t="shared" si="57"/>
        <v>0</v>
      </c>
      <c r="I49" s="164">
        <f>SUM(I45:I48)</f>
        <v>100</v>
      </c>
      <c r="J49" s="164">
        <f t="shared" si="57"/>
        <v>0</v>
      </c>
      <c r="K49" s="165">
        <f t="shared" si="57"/>
        <v>163</v>
      </c>
      <c r="L49" s="162">
        <f t="shared" si="57"/>
        <v>4972</v>
      </c>
      <c r="M49" s="56">
        <f t="shared" si="57"/>
        <v>4753</v>
      </c>
      <c r="N49" s="56">
        <f t="shared" si="57"/>
        <v>3187</v>
      </c>
      <c r="O49" s="57">
        <f t="shared" si="57"/>
        <v>3369</v>
      </c>
      <c r="P49" s="57">
        <f t="shared" si="57"/>
        <v>0</v>
      </c>
      <c r="Q49" s="57">
        <f t="shared" si="57"/>
        <v>48</v>
      </c>
      <c r="R49" s="57">
        <f t="shared" si="57"/>
        <v>0</v>
      </c>
      <c r="S49" s="57">
        <f t="shared" si="57"/>
        <v>55</v>
      </c>
      <c r="T49" s="58">
        <f t="shared" si="57"/>
        <v>1439</v>
      </c>
      <c r="U49" s="59">
        <f>T49/(T49+V49+X49)</f>
        <v>0.71914042978510739</v>
      </c>
      <c r="V49" s="60">
        <f>SUM(V45:V48)</f>
        <v>562</v>
      </c>
      <c r="W49" s="59">
        <f>V49/(T49+V49+X49)</f>
        <v>0.28085957021489255</v>
      </c>
      <c r="X49" s="60">
        <f>SUM(X45:X48)</f>
        <v>0</v>
      </c>
      <c r="Y49" s="61">
        <f>X49/(T49+V49+X49)</f>
        <v>0</v>
      </c>
      <c r="Z49" s="79"/>
      <c r="AA49" s="30">
        <f>SUM(AA45:AA48)</f>
        <v>0</v>
      </c>
      <c r="AB49" s="161">
        <f>AA49/(T49+V49+X49)</f>
        <v>0</v>
      </c>
      <c r="AC49" s="150">
        <f>SUM(AC45:AC48)</f>
        <v>0</v>
      </c>
      <c r="AD49" s="22">
        <f>AC49/(T49+V49+X49)</f>
        <v>0</v>
      </c>
      <c r="AE49" s="159">
        <f>SUM(AE45:AE48)</f>
        <v>6410.5</v>
      </c>
      <c r="AF49" s="63">
        <f>SUM(AF45:AF48)</f>
        <v>4165.5</v>
      </c>
      <c r="AG49" s="64">
        <f>SUM(AG45:AG48)</f>
        <v>2245</v>
      </c>
      <c r="AH49" s="65">
        <f>AG49/AE49</f>
        <v>0.35020669214569844</v>
      </c>
      <c r="AI49" s="248">
        <f t="shared" si="9"/>
        <v>0.64979330785430156</v>
      </c>
    </row>
    <row r="51" spans="1:35" hidden="1" x14ac:dyDescent="0.25">
      <c r="B51" s="66" t="s">
        <v>50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35" hidden="1" x14ac:dyDescent="0.25">
      <c r="B52" s="66" t="s">
        <v>51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35" hidden="1" x14ac:dyDescent="0.25">
      <c r="B53" s="66" t="s">
        <v>52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35" hidden="1" x14ac:dyDescent="0.25">
      <c r="B54" s="66" t="s">
        <v>53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35" hidden="1" x14ac:dyDescent="0.25">
      <c r="B55" s="66" t="s">
        <v>54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</sheetData>
  <mergeCells count="39">
    <mergeCell ref="AI1:AI3"/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  <mergeCell ref="A46:C46"/>
    <mergeCell ref="A47:C47"/>
    <mergeCell ref="A48:C48"/>
    <mergeCell ref="A49:C49"/>
    <mergeCell ref="B39:B42"/>
    <mergeCell ref="A34:A42"/>
    <mergeCell ref="A43:C43"/>
    <mergeCell ref="A45:C45"/>
    <mergeCell ref="A24:C24"/>
    <mergeCell ref="C1:C3"/>
    <mergeCell ref="B34:B38"/>
    <mergeCell ref="A1:B3"/>
    <mergeCell ref="A33:C33"/>
    <mergeCell ref="A25:B32"/>
    <mergeCell ref="A4:B8"/>
    <mergeCell ref="A12:B23"/>
    <mergeCell ref="A9:C9"/>
    <mergeCell ref="D3:E3"/>
    <mergeCell ref="F3:G3"/>
    <mergeCell ref="L3:M3"/>
    <mergeCell ref="N3:O3"/>
    <mergeCell ref="D1:K1"/>
    <mergeCell ref="H3:I3"/>
    <mergeCell ref="J3:K3"/>
  </mergeCells>
  <conditionalFormatting sqref="AA34:AA37 X4:X8 AA4:AA8 AA25:AA32 X25:X32 X10:X23 AA10:AA23">
    <cfRule type="cellIs" dxfId="1" priority="8" operator="greaterThan">
      <formula>0</formula>
    </cfRule>
  </conditionalFormatting>
  <conditionalFormatting sqref="X34:X42">
    <cfRule type="cellIs" dxfId="0" priority="7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9" orientation="landscape" r:id="rId1"/>
  <headerFooter>
    <oddHeader>&amp;F</oddHeader>
  </headerFooter>
  <ignoredErrors>
    <ignoredError sqref="U4 W4 Y4 AB4 AD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2020-09-08T10:53:48Z</cp:lastPrinted>
  <dcterms:created xsi:type="dcterms:W3CDTF">2014-06-13T12:13:28Z</dcterms:created>
  <dcterms:modified xsi:type="dcterms:W3CDTF">2020-11-10T14:49:14Z</dcterms:modified>
</cp:coreProperties>
</file>