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8830" windowHeight="5925"/>
  </bookViews>
  <sheets>
    <sheet name="Overall" sheetId="1" r:id="rId1"/>
  </sheets>
  <definedNames>
    <definedName name="_xlnm.Print_Area" localSheetId="0">Overall!$A$1:$AH$52</definedName>
  </definedNames>
  <calcPr calcId="145621"/>
</workbook>
</file>

<file path=xl/calcChain.xml><?xml version="1.0" encoding="utf-8"?>
<calcChain xmlns="http://schemas.openxmlformats.org/spreadsheetml/2006/main">
  <c r="AI5" i="1" l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4" i="1"/>
  <c r="U30" i="1" l="1"/>
  <c r="U21" i="1"/>
  <c r="U14" i="1"/>
  <c r="I36" i="1"/>
  <c r="U41" i="1"/>
  <c r="W41" i="1"/>
  <c r="U42" i="1"/>
  <c r="W42" i="1"/>
  <c r="U43" i="1"/>
  <c r="W43" i="1"/>
  <c r="U44" i="1"/>
  <c r="W44" i="1"/>
  <c r="U45" i="1"/>
  <c r="W45" i="1"/>
  <c r="U38" i="1"/>
  <c r="W38" i="1"/>
  <c r="Y38" i="1"/>
  <c r="Z38" i="1"/>
  <c r="AB38" i="1"/>
  <c r="U39" i="1"/>
  <c r="W39" i="1"/>
  <c r="Y39" i="1"/>
  <c r="Z39" i="1"/>
  <c r="AB39" i="1"/>
  <c r="U40" i="1"/>
  <c r="W40" i="1"/>
  <c r="Y40" i="1"/>
  <c r="Z40" i="1"/>
  <c r="AB40" i="1"/>
  <c r="U28" i="1"/>
  <c r="W28" i="1"/>
  <c r="Y28" i="1"/>
  <c r="Z28" i="1"/>
  <c r="AB28" i="1"/>
  <c r="U29" i="1"/>
  <c r="W29" i="1"/>
  <c r="Y29" i="1"/>
  <c r="Z29" i="1"/>
  <c r="AB29" i="1"/>
  <c r="W30" i="1"/>
  <c r="Y30" i="1"/>
  <c r="Z30" i="1"/>
  <c r="AB30" i="1"/>
  <c r="U31" i="1"/>
  <c r="W31" i="1"/>
  <c r="Y31" i="1"/>
  <c r="Z31" i="1"/>
  <c r="AB31" i="1"/>
  <c r="Z32" i="1"/>
  <c r="U33" i="1"/>
  <c r="W33" i="1"/>
  <c r="Y33" i="1"/>
  <c r="Z33" i="1"/>
  <c r="AB33" i="1"/>
  <c r="U34" i="1"/>
  <c r="W34" i="1"/>
  <c r="Y34" i="1"/>
  <c r="Z34" i="1"/>
  <c r="AB34" i="1"/>
  <c r="U35" i="1"/>
  <c r="W35" i="1"/>
  <c r="Y35" i="1"/>
  <c r="Z35" i="1"/>
  <c r="AB35" i="1"/>
  <c r="U13" i="1"/>
  <c r="W13" i="1"/>
  <c r="Y13" i="1"/>
  <c r="Z13" i="1"/>
  <c r="AB13" i="1"/>
  <c r="AD13" i="1"/>
  <c r="W14" i="1"/>
  <c r="Y14" i="1"/>
  <c r="Z14" i="1"/>
  <c r="AB14" i="1"/>
  <c r="AD14" i="1"/>
  <c r="Z15" i="1"/>
  <c r="U16" i="1"/>
  <c r="W16" i="1"/>
  <c r="Y16" i="1"/>
  <c r="Z16" i="1"/>
  <c r="AB16" i="1"/>
  <c r="AD16" i="1"/>
  <c r="U17" i="1"/>
  <c r="W17" i="1"/>
  <c r="Y17" i="1"/>
  <c r="Z17" i="1"/>
  <c r="AB17" i="1"/>
  <c r="AD17" i="1"/>
  <c r="U18" i="1"/>
  <c r="W18" i="1"/>
  <c r="Y18" i="1"/>
  <c r="Z18" i="1"/>
  <c r="AB18" i="1"/>
  <c r="AD18" i="1"/>
  <c r="U19" i="1"/>
  <c r="W19" i="1"/>
  <c r="Y19" i="1"/>
  <c r="Z19" i="1"/>
  <c r="AB19" i="1"/>
  <c r="AD19" i="1"/>
  <c r="U20" i="1"/>
  <c r="W20" i="1"/>
  <c r="Y20" i="1"/>
  <c r="Z20" i="1"/>
  <c r="AB20" i="1"/>
  <c r="AD20" i="1"/>
  <c r="W21" i="1"/>
  <c r="Y21" i="1"/>
  <c r="Z21" i="1"/>
  <c r="AB21" i="1"/>
  <c r="AD21" i="1"/>
  <c r="U22" i="1"/>
  <c r="W22" i="1"/>
  <c r="Y22" i="1"/>
  <c r="Z22" i="1"/>
  <c r="AB22" i="1"/>
  <c r="AD22" i="1"/>
  <c r="U23" i="1"/>
  <c r="W23" i="1"/>
  <c r="Y23" i="1"/>
  <c r="Z23" i="1"/>
  <c r="AB23" i="1"/>
  <c r="AD23" i="1"/>
  <c r="U24" i="1"/>
  <c r="W24" i="1"/>
  <c r="Y24" i="1"/>
  <c r="Z24" i="1"/>
  <c r="AB24" i="1"/>
  <c r="AD24" i="1"/>
  <c r="Z25" i="1"/>
  <c r="U5" i="1"/>
  <c r="W5" i="1"/>
  <c r="Y5" i="1"/>
  <c r="Z5" i="1"/>
  <c r="AB5" i="1"/>
  <c r="AD5" i="1"/>
  <c r="U6" i="1"/>
  <c r="W6" i="1"/>
  <c r="Y6" i="1"/>
  <c r="Z6" i="1"/>
  <c r="AB6" i="1"/>
  <c r="AD6" i="1"/>
  <c r="U7" i="1"/>
  <c r="W7" i="1"/>
  <c r="Y7" i="1"/>
  <c r="Z7" i="1"/>
  <c r="AB7" i="1"/>
  <c r="AD7" i="1"/>
  <c r="U8" i="1"/>
  <c r="W8" i="1"/>
  <c r="Y8" i="1"/>
  <c r="Z8" i="1"/>
  <c r="AB8" i="1"/>
  <c r="AD8" i="1"/>
  <c r="Z9" i="1"/>
  <c r="U10" i="1"/>
  <c r="W10" i="1"/>
  <c r="Y10" i="1"/>
  <c r="Z10" i="1"/>
  <c r="AB10" i="1"/>
  <c r="AD10" i="1"/>
  <c r="AF5" i="1" l="1"/>
  <c r="AH5" i="1"/>
  <c r="AF25" i="1"/>
  <c r="X11" i="1" l="1"/>
  <c r="AG11" i="1" l="1"/>
  <c r="AE11" i="1"/>
  <c r="D26" i="1" l="1"/>
  <c r="AE48" i="1"/>
  <c r="AG26" i="1"/>
  <c r="AE26" i="1"/>
  <c r="AC26" i="1"/>
  <c r="AA26" i="1"/>
  <c r="X26" i="1"/>
  <c r="V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M11" i="1"/>
  <c r="M48" i="1" s="1"/>
  <c r="L11" i="1"/>
  <c r="L48" i="1" s="1"/>
  <c r="K11" i="1"/>
  <c r="K48" i="1" s="1"/>
  <c r="J11" i="1"/>
  <c r="J48" i="1" s="1"/>
  <c r="I11" i="1"/>
  <c r="I48" i="1" s="1"/>
  <c r="H11" i="1"/>
  <c r="H48" i="1" s="1"/>
  <c r="G11" i="1"/>
  <c r="G48" i="1" s="1"/>
  <c r="F11" i="1"/>
  <c r="F48" i="1" s="1"/>
  <c r="E11" i="1"/>
  <c r="E48" i="1" s="1"/>
  <c r="D11" i="1"/>
  <c r="D48" i="1" s="1"/>
  <c r="AG48" i="1"/>
  <c r="AE36" i="1"/>
  <c r="AC11" i="1"/>
  <c r="AC48" i="1" s="1"/>
  <c r="AA11" i="1"/>
  <c r="AA48" i="1" s="1"/>
  <c r="V11" i="1"/>
  <c r="S48" i="1"/>
  <c r="R11" i="1"/>
  <c r="R48" i="1" s="1"/>
  <c r="Q11" i="1"/>
  <c r="Q48" i="1" s="1"/>
  <c r="P11" i="1"/>
  <c r="P48" i="1" s="1"/>
  <c r="O11" i="1"/>
  <c r="O48" i="1" s="1"/>
  <c r="N11" i="1"/>
  <c r="N48" i="1" s="1"/>
  <c r="AH12" i="1"/>
  <c r="AF12" i="1"/>
  <c r="AD12" i="1"/>
  <c r="AB12" i="1"/>
  <c r="Z12" i="1"/>
  <c r="Y12" i="1"/>
  <c r="W12" i="1"/>
  <c r="U12" i="1"/>
  <c r="V48" i="1" l="1"/>
  <c r="U26" i="1"/>
  <c r="AH26" i="1"/>
  <c r="AB26" i="1"/>
  <c r="X48" i="1"/>
  <c r="AH11" i="1"/>
  <c r="AH48" i="1" s="1"/>
  <c r="AF6" i="1" l="1"/>
  <c r="AF7" i="1"/>
  <c r="AF8" i="1"/>
  <c r="AF11" i="1" l="1"/>
  <c r="AF48" i="1" s="1"/>
  <c r="AH23" i="1" l="1"/>
  <c r="AF23" i="1"/>
  <c r="AF28" i="1" l="1"/>
  <c r="AF29" i="1"/>
  <c r="R36" i="1" l="1"/>
  <c r="P50" i="1"/>
  <c r="P49" i="1"/>
  <c r="P46" i="1"/>
  <c r="P51" i="1" s="1"/>
  <c r="P52" i="1" l="1"/>
  <c r="J36" i="1"/>
  <c r="Q46" i="1" l="1"/>
  <c r="Q51" i="1" s="1"/>
  <c r="R46" i="1"/>
  <c r="R51" i="1" s="1"/>
  <c r="S46" i="1"/>
  <c r="S51" i="1" s="1"/>
  <c r="H46" i="1"/>
  <c r="H51" i="1" s="1"/>
  <c r="I46" i="1"/>
  <c r="I51" i="1" s="1"/>
  <c r="J46" i="1"/>
  <c r="J51" i="1" s="1"/>
  <c r="K46" i="1"/>
  <c r="K51" i="1" s="1"/>
  <c r="Q36" i="1"/>
  <c r="Q50" i="1" s="1"/>
  <c r="R50" i="1"/>
  <c r="S36" i="1"/>
  <c r="S50" i="1" s="1"/>
  <c r="H36" i="1"/>
  <c r="H50" i="1" s="1"/>
  <c r="I50" i="1"/>
  <c r="J50" i="1"/>
  <c r="K36" i="1"/>
  <c r="K50" i="1" s="1"/>
  <c r="Q49" i="1"/>
  <c r="R49" i="1"/>
  <c r="S49" i="1"/>
  <c r="H49" i="1"/>
  <c r="I49" i="1"/>
  <c r="J49" i="1"/>
  <c r="K49" i="1"/>
  <c r="I52" i="1" l="1"/>
  <c r="Q52" i="1"/>
  <c r="H52" i="1"/>
  <c r="K52" i="1"/>
  <c r="S52" i="1"/>
  <c r="J52" i="1"/>
  <c r="R52" i="1"/>
  <c r="AF40" i="1" l="1"/>
  <c r="AF39" i="1"/>
  <c r="AF38" i="1"/>
  <c r="AF37" i="1"/>
  <c r="U4" i="1" l="1"/>
  <c r="W4" i="1"/>
  <c r="AG46" i="1" l="1"/>
  <c r="AG51" i="1" s="1"/>
  <c r="AF46" i="1"/>
  <c r="AF51" i="1" s="1"/>
  <c r="AE46" i="1"/>
  <c r="AC46" i="1"/>
  <c r="AC51" i="1" s="1"/>
  <c r="AA46" i="1"/>
  <c r="AA51" i="1" s="1"/>
  <c r="X46" i="1"/>
  <c r="X51" i="1" s="1"/>
  <c r="V46" i="1"/>
  <c r="V51" i="1" s="1"/>
  <c r="T46" i="1"/>
  <c r="O46" i="1"/>
  <c r="O51" i="1" s="1"/>
  <c r="N46" i="1"/>
  <c r="N51" i="1" s="1"/>
  <c r="M46" i="1"/>
  <c r="M51" i="1" s="1"/>
  <c r="L46" i="1"/>
  <c r="L51" i="1" s="1"/>
  <c r="AG36" i="1"/>
  <c r="AG50" i="1" s="1"/>
  <c r="AE50" i="1"/>
  <c r="AC50" i="1"/>
  <c r="AA36" i="1"/>
  <c r="AA50" i="1" s="1"/>
  <c r="X36" i="1"/>
  <c r="V36" i="1"/>
  <c r="V50" i="1" s="1"/>
  <c r="T36" i="1"/>
  <c r="T50" i="1" s="1"/>
  <c r="O36" i="1"/>
  <c r="O50" i="1" s="1"/>
  <c r="N36" i="1"/>
  <c r="N50" i="1" s="1"/>
  <c r="M36" i="1"/>
  <c r="M50" i="1" s="1"/>
  <c r="L36" i="1"/>
  <c r="L50" i="1" s="1"/>
  <c r="AG49" i="1"/>
  <c r="AE49" i="1"/>
  <c r="AC49" i="1"/>
  <c r="AA49" i="1"/>
  <c r="V49" i="1"/>
  <c r="T49" i="1"/>
  <c r="O49" i="1"/>
  <c r="N49" i="1"/>
  <c r="M49" i="1"/>
  <c r="L49" i="1"/>
  <c r="AA52" i="1" l="1"/>
  <c r="N52" i="1"/>
  <c r="O52" i="1"/>
  <c r="AG52" i="1"/>
  <c r="AC52" i="1"/>
  <c r="V52" i="1"/>
  <c r="L52" i="1"/>
  <c r="M52" i="1"/>
  <c r="AB46" i="1"/>
  <c r="AB51" i="1" s="1"/>
  <c r="AH46" i="1"/>
  <c r="AH50" i="1"/>
  <c r="AH36" i="1"/>
  <c r="AE51" i="1"/>
  <c r="AH51" i="1" s="1"/>
  <c r="AH49" i="1"/>
  <c r="W46" i="1"/>
  <c r="W51" i="1" s="1"/>
  <c r="T51" i="1"/>
  <c r="U46" i="1"/>
  <c r="U51" i="1" s="1"/>
  <c r="Y46" i="1"/>
  <c r="Y51" i="1" s="1"/>
  <c r="AD46" i="1"/>
  <c r="AD51" i="1" s="1"/>
  <c r="U49" i="1"/>
  <c r="AB49" i="1"/>
  <c r="Y26" i="1"/>
  <c r="Y49" i="1" s="1"/>
  <c r="AD26" i="1"/>
  <c r="AD49" i="1" s="1"/>
  <c r="X49" i="1"/>
  <c r="AB36" i="1"/>
  <c r="AB50" i="1" s="1"/>
  <c r="AD36" i="1"/>
  <c r="AD50" i="1" s="1"/>
  <c r="Y36" i="1"/>
  <c r="Y50" i="1" s="1"/>
  <c r="U36" i="1"/>
  <c r="U50" i="1" s="1"/>
  <c r="X50" i="1"/>
  <c r="W36" i="1"/>
  <c r="W50" i="1" s="1"/>
  <c r="Z4" i="1"/>
  <c r="Z27" i="1"/>
  <c r="Z37" i="1"/>
  <c r="Z41" i="1"/>
  <c r="Z42" i="1"/>
  <c r="Z43" i="1"/>
  <c r="Z44" i="1"/>
  <c r="Z45" i="1"/>
  <c r="AE52" i="1" l="1"/>
  <c r="AH52" i="1" s="1"/>
  <c r="X52" i="1"/>
  <c r="Y4" i="1" l="1"/>
  <c r="T11" i="1"/>
  <c r="T48" i="1" l="1"/>
  <c r="T52" i="1" s="1"/>
  <c r="Y11" i="1"/>
  <c r="Y48" i="1" s="1"/>
  <c r="AD11" i="1"/>
  <c r="AD48" i="1" s="1"/>
  <c r="W11" i="1"/>
  <c r="W48" i="1" s="1"/>
  <c r="Z11" i="1"/>
  <c r="AB11" i="1"/>
  <c r="AB48" i="1" s="1"/>
  <c r="U11" i="1"/>
  <c r="U48" i="1" s="1"/>
  <c r="Y42" i="1"/>
  <c r="Y43" i="1"/>
  <c r="Y44" i="1"/>
  <c r="Y45" i="1"/>
  <c r="U52" i="1" l="1"/>
  <c r="AD52" i="1"/>
  <c r="Y52" i="1"/>
  <c r="W52" i="1"/>
  <c r="AB52" i="1"/>
  <c r="AH39" i="1"/>
  <c r="AF14" i="1" l="1"/>
  <c r="AF24" i="1"/>
  <c r="AF18" i="1"/>
  <c r="AF20" i="1"/>
  <c r="AF21" i="1"/>
  <c r="AF19" i="1"/>
  <c r="AF22" i="1"/>
  <c r="AF16" i="1"/>
  <c r="AF13" i="1"/>
  <c r="AF17" i="1"/>
  <c r="AF27" i="1"/>
  <c r="AF35" i="1"/>
  <c r="AF33" i="1"/>
  <c r="AF32" i="1"/>
  <c r="AF31" i="1"/>
  <c r="AF30" i="1"/>
  <c r="Y41" i="1"/>
  <c r="Y37" i="1"/>
  <c r="W37" i="1"/>
  <c r="U37" i="1"/>
  <c r="AF26" i="1" l="1"/>
  <c r="AF49" i="1" s="1"/>
  <c r="AF36" i="1"/>
  <c r="AF50" i="1" s="1"/>
  <c r="AF52" i="1" l="1"/>
  <c r="D36" i="1" l="1"/>
  <c r="D50" i="1" s="1"/>
  <c r="E36" i="1"/>
  <c r="F36" i="1"/>
  <c r="G36" i="1"/>
  <c r="D49" i="1"/>
  <c r="Z36" i="1" l="1"/>
  <c r="AH40" i="1" l="1"/>
  <c r="AH38" i="1" l="1"/>
  <c r="G46" i="1" l="1"/>
  <c r="G51" i="1" s="1"/>
  <c r="F46" i="1"/>
  <c r="F51" i="1" s="1"/>
  <c r="E46" i="1"/>
  <c r="E51" i="1" s="1"/>
  <c r="D46" i="1"/>
  <c r="D51" i="1" s="1"/>
  <c r="D52" i="1" s="1"/>
  <c r="G50" i="1"/>
  <c r="F50" i="1"/>
  <c r="E50" i="1"/>
  <c r="E49" i="1"/>
  <c r="E52" i="1" l="1"/>
  <c r="Z26" i="1"/>
  <c r="W26" i="1"/>
  <c r="W49" i="1" s="1"/>
  <c r="F49" i="1" l="1"/>
  <c r="F52" i="1" s="1"/>
  <c r="G49" i="1"/>
  <c r="G52" i="1" s="1"/>
  <c r="AH35" i="1" l="1"/>
  <c r="AD35" i="1"/>
  <c r="AH31" i="1" l="1"/>
  <c r="AH30" i="1"/>
  <c r="AH29" i="1"/>
  <c r="AH28" i="1"/>
  <c r="AH17" i="1"/>
  <c r="AH7" i="1"/>
  <c r="AH6" i="1"/>
  <c r="AH8" i="1"/>
  <c r="AH37" i="1" l="1"/>
  <c r="AD40" i="1"/>
  <c r="AD39" i="1"/>
  <c r="AD38" i="1"/>
  <c r="AD37" i="1"/>
  <c r="AD33" i="1"/>
  <c r="AD31" i="1"/>
  <c r="AD30" i="1"/>
  <c r="AD29" i="1"/>
  <c r="AD28" i="1"/>
  <c r="AD4" i="1"/>
  <c r="AB37" i="1"/>
  <c r="AB4" i="1"/>
  <c r="AH33" i="1" l="1"/>
  <c r="AH16" i="1"/>
  <c r="AH14" i="1"/>
  <c r="AH20" i="1"/>
  <c r="AH21" i="1"/>
  <c r="AH19" i="1"/>
  <c r="AH13" i="1"/>
  <c r="AH24" i="1"/>
  <c r="AH22" i="1"/>
  <c r="AH18" i="1"/>
</calcChain>
</file>

<file path=xl/comments1.xml><?xml version="1.0" encoding="utf-8"?>
<comments xmlns="http://schemas.openxmlformats.org/spreadsheetml/2006/main">
  <authors>
    <author>Jones Jo (RWG) West Hertfordshire TR</author>
    <author>Brewer Elaine (RWG) West Hertfordshire TR</author>
    <author>Wong Sei Jun (RWG) West Hertfordshire TR</author>
  </authors>
  <commentList>
    <comment ref="AA1" authorId="0">
      <text>
        <r>
          <rPr>
            <b/>
            <sz val="9"/>
            <color indexed="81"/>
            <rFont val="Tahoma"/>
            <family val="2"/>
          </rPr>
          <t>source:  safecare &gt; red flags - needs Datix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22" authorId="0">
      <text>
        <r>
          <rPr>
            <b/>
            <sz val="9"/>
            <color indexed="81"/>
            <rFont val="Tahoma"/>
            <family val="2"/>
          </rPr>
          <t>WM(template 2 on Mo, Tu, Th &amp; Fr and 1 on We)</t>
        </r>
      </text>
    </comment>
    <comment ref="AE27" authorId="0">
      <text>
        <r>
          <rPr>
            <b/>
            <sz val="9"/>
            <color indexed="81"/>
            <rFont val="Tahoma"/>
            <family val="2"/>
          </rPr>
          <t>wm works 11.5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28" authorId="1">
      <text>
        <r>
          <rPr>
            <sz val="9"/>
            <color indexed="81"/>
            <rFont val="Tahoma"/>
            <family val="2"/>
          </rPr>
          <t xml:space="preserve">DW135877
</t>
        </r>
      </text>
    </comment>
    <comment ref="X30" authorId="1">
      <text>
        <r>
          <rPr>
            <sz val="9"/>
            <color indexed="81"/>
            <rFont val="Tahoma"/>
            <family val="2"/>
          </rPr>
          <t xml:space="preserve">DW135878
</t>
        </r>
      </text>
    </comment>
    <comment ref="X33" authorId="2">
      <text>
        <r>
          <rPr>
            <b/>
            <sz val="9"/>
            <color indexed="81"/>
            <rFont val="Tahoma"/>
            <family val="2"/>
          </rPr>
          <t xml:space="preserve">DW135648, DW135649, DW135651
</t>
        </r>
      </text>
    </comment>
  </commentList>
</comments>
</file>

<file path=xl/sharedStrings.xml><?xml version="1.0" encoding="utf-8"?>
<sst xmlns="http://schemas.openxmlformats.org/spreadsheetml/2006/main" count="160" uniqueCount="81">
  <si>
    <t>Area</t>
  </si>
  <si>
    <t xml:space="preserve">No. of Day 
Shifts </t>
  </si>
  <si>
    <t>No. of Night
Shifts</t>
  </si>
  <si>
    <t>Planned</t>
  </si>
  <si>
    <t>Actual</t>
  </si>
  <si>
    <t>Healthcare Assistants</t>
  </si>
  <si>
    <t>AAU Blue Level 1</t>
  </si>
  <si>
    <t>AAU Yellow Level 1</t>
  </si>
  <si>
    <t>AAU Green Level 1</t>
  </si>
  <si>
    <t>A&amp;E</t>
  </si>
  <si>
    <t>MIU SACH</t>
  </si>
  <si>
    <t>Sarratt</t>
  </si>
  <si>
    <t>Cassio</t>
  </si>
  <si>
    <t>Aldenham</t>
  </si>
  <si>
    <t>Letchmore</t>
  </si>
  <si>
    <t>Flaunden</t>
  </si>
  <si>
    <t>Ridge</t>
  </si>
  <si>
    <t>Cleves</t>
  </si>
  <si>
    <t>Starfish</t>
  </si>
  <si>
    <t>CED</t>
  </si>
  <si>
    <t>Safari Day Unit</t>
  </si>
  <si>
    <t>Transitional Care Unit</t>
  </si>
  <si>
    <t>Elizabeth</t>
  </si>
  <si>
    <t>Delivery Suite</t>
  </si>
  <si>
    <t>Alexandra BC</t>
  </si>
  <si>
    <t>Victoria</t>
  </si>
  <si>
    <t>Katherine</t>
  </si>
  <si>
    <t>Division</t>
  </si>
  <si>
    <t>Medicine</t>
  </si>
  <si>
    <t>Surgery</t>
  </si>
  <si>
    <t>Paediatrics</t>
  </si>
  <si>
    <t>Maternity</t>
  </si>
  <si>
    <t>Total</t>
  </si>
  <si>
    <t>Trust Overall</t>
  </si>
  <si>
    <t>Medicine Overall</t>
  </si>
  <si>
    <t>Surgery Overall</t>
  </si>
  <si>
    <t>Womens &amp; Childrens Overall</t>
  </si>
  <si>
    <t>Combined ITU</t>
  </si>
  <si>
    <t>Registered Nurses/Midwives</t>
  </si>
  <si>
    <t>ESAU</t>
  </si>
  <si>
    <t>Womens &amp; Childrens</t>
  </si>
  <si>
    <t>AAU Blue &amp; Yellow L3</t>
  </si>
  <si>
    <t>Cardiac Care</t>
  </si>
  <si>
    <t>Oxhey</t>
  </si>
  <si>
    <t>N/A</t>
  </si>
  <si>
    <t>Lost</t>
  </si>
  <si>
    <t>Supervisory Hours</t>
  </si>
  <si>
    <t>% Lost</t>
  </si>
  <si>
    <t>% Days &amp; Nights in the Month Rag Rated Green</t>
  </si>
  <si>
    <t>% Days &amp; Nights in the Month Rag Rated Amber</t>
  </si>
  <si>
    <t>% Days &amp; Nights in the Month Rag Rated Red</t>
  </si>
  <si>
    <t>No. of Days &amp; Nights in the Month Rag Rated green</t>
  </si>
  <si>
    <t>No. of Days &amp; Nights in the Month Rag Rated Amber</t>
  </si>
  <si>
    <t>No. of Days &amp; Nights in Month Rag Rated Red</t>
  </si>
  <si>
    <t>Heronsgate &amp; Gade</t>
  </si>
  <si>
    <t>Croxley</t>
  </si>
  <si>
    <t>cols D-Q - copy and paste special from Divisional Overall Sitrep, "Exception Report" tab</t>
  </si>
  <si>
    <t>col V - data from Divisional Overall Sitrep, "Month Overview To Use", col F</t>
  </si>
  <si>
    <t>col W - data from Divisional Overall Sitrep, "Month Overview To Use", col N</t>
  </si>
  <si>
    <t>cols R &amp; T - data from West Herts Overall Sitrep, copy of 31st.</t>
  </si>
  <si>
    <t>****DELETE NOTES  WHEN FINALISED.</t>
  </si>
  <si>
    <t>Tudor</t>
  </si>
  <si>
    <t>% Red Shifts More than 8 Hours Less than Planned</t>
  </si>
  <si>
    <t>No. of Red Shifts More than 8 Hours Less than Planned</t>
  </si>
  <si>
    <t>No. of Shifts Red Min of 2 RN's on Shift</t>
  </si>
  <si>
    <t>% Red Shifts Min of 2 RN's on Shift</t>
  </si>
  <si>
    <t xml:space="preserve">De La Mare/Beckett </t>
  </si>
  <si>
    <t>SCBU/NICU</t>
  </si>
  <si>
    <t>Emergency Medicine</t>
  </si>
  <si>
    <t>Dick Edmonds</t>
  </si>
  <si>
    <t>AAU Purple  Level 1</t>
  </si>
  <si>
    <t>Registered Nursing Associates</t>
  </si>
  <si>
    <t>Non-registered Nursing Associates</t>
  </si>
  <si>
    <t>UTC Hemel</t>
  </si>
  <si>
    <t>Simpson HH</t>
  </si>
  <si>
    <t>Emergency Overall</t>
  </si>
  <si>
    <r>
      <t>AAU Red Suite</t>
    </r>
    <r>
      <rPr>
        <sz val="6"/>
        <rFont val="Arial"/>
        <family val="2"/>
      </rPr>
      <t>(Bluebell &amp; Winyard)</t>
    </r>
  </si>
  <si>
    <r>
      <t>Bluebell</t>
    </r>
    <r>
      <rPr>
        <sz val="6"/>
        <rFont val="Arial"/>
        <family val="2"/>
      </rPr>
      <t>(included in Red)</t>
    </r>
  </si>
  <si>
    <r>
      <t>Winyard</t>
    </r>
    <r>
      <rPr>
        <sz val="6"/>
        <rFont val="Arial"/>
        <family val="2"/>
      </rPr>
      <t>(included in Red)</t>
    </r>
  </si>
  <si>
    <r>
      <t>Langley</t>
    </r>
    <r>
      <rPr>
        <sz val="6"/>
        <rFont val="Arial"/>
        <family val="2"/>
      </rPr>
      <t>(included in Cleves)</t>
    </r>
  </si>
  <si>
    <t>Scorecard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</si>
</sst>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11"/>
      <name val="Calibri"/>
      <family val="2"/>
    </font>
    <font>
      <sz val="6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0" fontId="12" fillId="0" borderId="0"/>
    <xf numFmtId="9" fontId="8" fillId="0" borderId="0" applyFont="0" applyFill="0" applyBorder="0" applyAlignment="0" applyProtection="0"/>
    <xf numFmtId="0" fontId="8" fillId="0" borderId="0"/>
    <xf numFmtId="0" fontId="13" fillId="0" borderId="0"/>
    <xf numFmtId="0" fontId="15" fillId="0" borderId="0"/>
    <xf numFmtId="0" fontId="17" fillId="0" borderId="0"/>
    <xf numFmtId="0" fontId="20" fillId="0" borderId="0"/>
    <xf numFmtId="0" fontId="19" fillId="0" borderId="0"/>
    <xf numFmtId="0" fontId="8" fillId="0" borderId="0"/>
    <xf numFmtId="9" fontId="19" fillId="0" borderId="0" applyFont="0" applyFill="0" applyBorder="0" applyAlignment="0" applyProtection="0"/>
  </cellStyleXfs>
  <cellXfs count="397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0" fillId="0" borderId="4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2" fillId="7" borderId="13" xfId="1" applyFont="1" applyFill="1" applyBorder="1" applyAlignment="1" applyProtection="1">
      <alignment horizontal="center" vertical="center" wrapText="1"/>
    </xf>
    <xf numFmtId="0" fontId="2" fillId="7" borderId="1" xfId="1" applyFont="1" applyFill="1" applyBorder="1" applyAlignment="1" applyProtection="1">
      <alignment horizontal="center" vertical="center" wrapText="1"/>
    </xf>
    <xf numFmtId="0" fontId="2" fillId="7" borderId="2" xfId="1" applyFont="1" applyFill="1" applyBorder="1" applyAlignment="1" applyProtection="1">
      <alignment horizontal="center" vertical="center" wrapText="1"/>
    </xf>
    <xf numFmtId="164" fontId="3" fillId="0" borderId="11" xfId="0" applyNumberFormat="1" applyFont="1" applyBorder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center" vertical="center"/>
    </xf>
    <xf numFmtId="164" fontId="2" fillId="3" borderId="3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2" fillId="3" borderId="26" xfId="0" applyNumberFormat="1" applyFont="1" applyFill="1" applyBorder="1" applyAlignment="1" applyProtection="1">
      <alignment horizontal="center" vertical="center"/>
    </xf>
    <xf numFmtId="0" fontId="2" fillId="3" borderId="32" xfId="1" applyFont="1" applyFill="1" applyBorder="1" applyAlignment="1" applyProtection="1">
      <alignment horizontal="center" vertical="center"/>
    </xf>
    <xf numFmtId="1" fontId="2" fillId="3" borderId="30" xfId="1" applyNumberFormat="1" applyFont="1" applyFill="1" applyBorder="1" applyAlignment="1" applyProtection="1">
      <alignment horizontal="center" vertical="center"/>
    </xf>
    <xf numFmtId="0" fontId="2" fillId="3" borderId="30" xfId="1" applyFont="1" applyFill="1" applyBorder="1" applyAlignment="1" applyProtection="1">
      <alignment horizontal="center" vertical="center"/>
    </xf>
    <xf numFmtId="1" fontId="2" fillId="3" borderId="31" xfId="1" applyNumberFormat="1" applyFont="1" applyFill="1" applyBorder="1" applyAlignment="1" applyProtection="1">
      <alignment horizontal="center" vertical="center"/>
    </xf>
    <xf numFmtId="164" fontId="2" fillId="3" borderId="30" xfId="1" applyNumberFormat="1" applyFont="1" applyFill="1" applyBorder="1" applyAlignment="1" applyProtection="1">
      <alignment horizontal="center" vertical="center"/>
    </xf>
    <xf numFmtId="164" fontId="2" fillId="3" borderId="26" xfId="1" applyNumberFormat="1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2" fillId="3" borderId="3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" fontId="2" fillId="3" borderId="32" xfId="1" applyNumberFormat="1" applyFont="1" applyFill="1" applyBorder="1" applyAlignment="1" applyProtection="1">
      <alignment horizontal="center" vertical="center"/>
    </xf>
    <xf numFmtId="1" fontId="2" fillId="3" borderId="24" xfId="1" applyNumberFormat="1" applyFont="1" applyFill="1" applyBorder="1" applyAlignment="1" applyProtection="1">
      <alignment horizontal="center"/>
    </xf>
    <xf numFmtId="1" fontId="2" fillId="3" borderId="21" xfId="1" applyNumberFormat="1" applyFont="1" applyFill="1" applyBorder="1" applyAlignment="1" applyProtection="1">
      <alignment horizontal="center"/>
    </xf>
    <xf numFmtId="1" fontId="2" fillId="3" borderId="19" xfId="1" applyNumberFormat="1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 vertical="center"/>
    </xf>
    <xf numFmtId="164" fontId="2" fillId="3" borderId="19" xfId="0" applyNumberFormat="1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1" fontId="2" fillId="3" borderId="13" xfId="1" applyNumberFormat="1" applyFont="1" applyFill="1" applyBorder="1" applyAlignment="1" applyProtection="1">
      <alignment horizontal="center"/>
    </xf>
    <xf numFmtId="1" fontId="2" fillId="3" borderId="1" xfId="1" applyNumberFormat="1" applyFont="1" applyFill="1" applyBorder="1" applyAlignment="1" applyProtection="1">
      <alignment horizontal="center"/>
    </xf>
    <xf numFmtId="1" fontId="2" fillId="3" borderId="6" xfId="1" applyNumberFormat="1" applyFont="1" applyFill="1" applyBorder="1" applyAlignment="1" applyProtection="1">
      <alignment horizontal="center"/>
    </xf>
    <xf numFmtId="1" fontId="2" fillId="3" borderId="2" xfId="1" applyNumberFormat="1" applyFont="1" applyFill="1" applyBorder="1" applyAlignment="1" applyProtection="1">
      <alignment horizontal="center"/>
    </xf>
    <xf numFmtId="164" fontId="2" fillId="3" borderId="1" xfId="1" applyNumberFormat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center"/>
    </xf>
    <xf numFmtId="164" fontId="2" fillId="3" borderId="2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1" fontId="2" fillId="3" borderId="14" xfId="1" applyNumberFormat="1" applyFont="1" applyFill="1" applyBorder="1" applyAlignment="1" applyProtection="1">
      <alignment horizontal="center"/>
    </xf>
    <xf numFmtId="1" fontId="2" fillId="3" borderId="12" xfId="1" applyNumberFormat="1" applyFont="1" applyFill="1" applyBorder="1" applyAlignment="1" applyProtection="1">
      <alignment horizontal="center"/>
    </xf>
    <xf numFmtId="1" fontId="2" fillId="3" borderId="8" xfId="1" applyNumberFormat="1" applyFont="1" applyFill="1" applyBorder="1" applyAlignment="1" applyProtection="1">
      <alignment horizontal="center"/>
    </xf>
    <xf numFmtId="1" fontId="2" fillId="3" borderId="15" xfId="1" applyNumberFormat="1" applyFont="1" applyFill="1" applyBorder="1" applyAlignment="1" applyProtection="1">
      <alignment horizontal="center"/>
    </xf>
    <xf numFmtId="164" fontId="2" fillId="3" borderId="12" xfId="1" applyNumberFormat="1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 vertical="center"/>
    </xf>
    <xf numFmtId="164" fontId="2" fillId="3" borderId="15" xfId="0" applyNumberFormat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2" xfId="0" applyNumberFormat="1" applyFont="1" applyFill="1" applyBorder="1" applyAlignment="1" applyProtection="1">
      <alignment horizontal="center" vertical="center"/>
    </xf>
    <xf numFmtId="1" fontId="2" fillId="3" borderId="50" xfId="0" applyNumberFormat="1" applyFont="1" applyFill="1" applyBorder="1" applyAlignment="1" applyProtection="1">
      <alignment horizontal="center"/>
    </xf>
    <xf numFmtId="1" fontId="2" fillId="3" borderId="52" xfId="0" applyNumberFormat="1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/>
    </xf>
    <xf numFmtId="164" fontId="2" fillId="3" borderId="50" xfId="0" applyNumberFormat="1" applyFont="1" applyFill="1" applyBorder="1" applyAlignment="1" applyProtection="1">
      <alignment horizontal="center"/>
    </xf>
    <xf numFmtId="0" fontId="2" fillId="3" borderId="50" xfId="0" applyFont="1" applyFill="1" applyBorder="1" applyAlignment="1" applyProtection="1">
      <alignment horizontal="center"/>
    </xf>
    <xf numFmtId="164" fontId="2" fillId="3" borderId="51" xfId="0" applyNumberFormat="1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 vertical="center"/>
    </xf>
    <xf numFmtId="0" fontId="2" fillId="3" borderId="50" xfId="0" applyFont="1" applyFill="1" applyBorder="1" applyAlignment="1" applyProtection="1">
      <alignment horizontal="center" vertical="center"/>
    </xf>
    <xf numFmtId="0" fontId="2" fillId="3" borderId="50" xfId="0" applyNumberFormat="1" applyFont="1" applyFill="1" applyBorder="1" applyAlignment="1" applyProtection="1">
      <alignment horizontal="center" vertical="center"/>
    </xf>
    <xf numFmtId="164" fontId="2" fillId="3" borderId="51" xfId="0" applyNumberFormat="1" applyFont="1" applyFill="1" applyBorder="1" applyAlignment="1" applyProtection="1">
      <alignment horizontal="center" vertical="center"/>
    </xf>
    <xf numFmtId="0" fontId="2" fillId="3" borderId="52" xfId="0" applyNumberFormat="1" applyFont="1" applyFill="1" applyBorder="1" applyAlignment="1" applyProtection="1">
      <alignment horizontal="center" vertical="center"/>
    </xf>
    <xf numFmtId="0" fontId="0" fillId="11" borderId="0" xfId="0" applyFill="1" applyProtection="1">
      <protection locked="0"/>
    </xf>
    <xf numFmtId="1" fontId="2" fillId="3" borderId="13" xfId="0" applyNumberFormat="1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5" fillId="0" borderId="1" xfId="3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2" xfId="0" applyNumberFormat="1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2" fillId="5" borderId="53" xfId="1" applyFont="1" applyFill="1" applyBorder="1" applyAlignment="1" applyProtection="1">
      <alignment horizontal="center" vertical="center" wrapText="1"/>
    </xf>
    <xf numFmtId="0" fontId="2" fillId="5" borderId="61" xfId="1" applyFont="1" applyFill="1" applyBorder="1" applyAlignment="1" applyProtection="1">
      <alignment horizontal="center" vertical="center" wrapText="1"/>
    </xf>
    <xf numFmtId="164" fontId="2" fillId="3" borderId="43" xfId="1" applyNumberFormat="1" applyFont="1" applyFill="1" applyBorder="1" applyAlignment="1" applyProtection="1">
      <alignment horizontal="center" vertical="center"/>
    </xf>
    <xf numFmtId="164" fontId="2" fillId="3" borderId="61" xfId="1" applyNumberFormat="1" applyFont="1" applyFill="1" applyBorder="1" applyAlignment="1" applyProtection="1">
      <alignment horizontal="center"/>
    </xf>
    <xf numFmtId="164" fontId="2" fillId="3" borderId="62" xfId="1" applyNumberFormat="1" applyFont="1" applyFill="1" applyBorder="1" applyAlignment="1" applyProtection="1">
      <alignment horizontal="center"/>
    </xf>
    <xf numFmtId="164" fontId="2" fillId="3" borderId="59" xfId="0" applyNumberFormat="1" applyFont="1" applyFill="1" applyBorder="1" applyAlignment="1" applyProtection="1">
      <alignment horizontal="center"/>
    </xf>
    <xf numFmtId="2" fontId="2" fillId="11" borderId="53" xfId="1" applyNumberFormat="1" applyFont="1" applyFill="1" applyBorder="1" applyAlignment="1" applyProtection="1">
      <alignment horizontal="center" vertical="center"/>
    </xf>
    <xf numFmtId="0" fontId="4" fillId="0" borderId="57" xfId="1" applyFont="1" applyFill="1" applyBorder="1" applyAlignment="1" applyProtection="1">
      <alignment vertical="center"/>
      <protection locked="0"/>
    </xf>
    <xf numFmtId="164" fontId="2" fillId="0" borderId="21" xfId="1" applyNumberFormat="1" applyFont="1" applyFill="1" applyBorder="1" applyAlignment="1" applyProtection="1">
      <alignment horizontal="center" vertical="center"/>
    </xf>
    <xf numFmtId="0" fontId="3" fillId="0" borderId="21" xfId="1" applyFont="1" applyFill="1" applyBorder="1" applyAlignment="1" applyProtection="1">
      <alignment horizontal="center" vertical="center"/>
      <protection locked="0"/>
    </xf>
    <xf numFmtId="0" fontId="5" fillId="0" borderId="21" xfId="1" applyFont="1" applyFill="1" applyBorder="1" applyAlignment="1" applyProtection="1">
      <alignment horizontal="center" vertical="center"/>
      <protection locked="0"/>
    </xf>
    <xf numFmtId="164" fontId="3" fillId="0" borderId="19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>
      <protection locked="0"/>
    </xf>
    <xf numFmtId="0" fontId="4" fillId="0" borderId="28" xfId="1" applyFont="1" applyFill="1" applyBorder="1" applyAlignment="1" applyProtection="1">
      <alignment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Protection="1">
      <protection locked="0"/>
    </xf>
    <xf numFmtId="0" fontId="4" fillId="0" borderId="58" xfId="1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4" fillId="0" borderId="47" xfId="1" applyFont="1" applyFill="1" applyBorder="1" applyAlignment="1" applyProtection="1">
      <alignment vertical="center"/>
      <protection locked="0"/>
    </xf>
    <xf numFmtId="0" fontId="4" fillId="0" borderId="48" xfId="1" applyFont="1" applyFill="1" applyBorder="1" applyAlignment="1" applyProtection="1">
      <alignment vertical="center"/>
      <protection locked="0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4" fillId="0" borderId="28" xfId="1" applyFont="1" applyFill="1" applyBorder="1" applyAlignment="1" applyProtection="1">
      <alignment horizontal="left" vertical="center"/>
      <protection locked="0"/>
    </xf>
    <xf numFmtId="0" fontId="4" fillId="0" borderId="58" xfId="1" applyFont="1" applyFill="1" applyBorder="1" applyAlignment="1" applyProtection="1">
      <alignment horizontal="left" vertical="center"/>
      <protection locked="0"/>
    </xf>
    <xf numFmtId="0" fontId="2" fillId="5" borderId="64" xfId="1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/>
    </xf>
    <xf numFmtId="0" fontId="2" fillId="7" borderId="17" xfId="0" applyFont="1" applyFill="1" applyBorder="1" applyAlignment="1" applyProtection="1">
      <alignment horizontal="center" vertical="center"/>
    </xf>
    <xf numFmtId="0" fontId="2" fillId="7" borderId="17" xfId="0" applyNumberFormat="1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0" fontId="5" fillId="0" borderId="22" xfId="3" applyNumberFormat="1" applyFont="1" applyFill="1" applyBorder="1" applyAlignment="1">
      <alignment horizontal="center"/>
    </xf>
    <xf numFmtId="0" fontId="5" fillId="0" borderId="22" xfId="6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1" xfId="3" applyNumberFormat="1" applyFont="1" applyFill="1" applyBorder="1" applyAlignment="1">
      <alignment horizontal="center"/>
    </xf>
    <xf numFmtId="0" fontId="5" fillId="0" borderId="21" xfId="6" applyNumberFormat="1" applyFont="1" applyFill="1" applyBorder="1" applyAlignment="1">
      <alignment horizontal="center"/>
    </xf>
    <xf numFmtId="0" fontId="3" fillId="0" borderId="21" xfId="1" applyFont="1" applyBorder="1" applyAlignment="1" applyProtection="1">
      <alignment horizontal="center" vertical="center"/>
      <protection locked="0"/>
    </xf>
    <xf numFmtId="164" fontId="2" fillId="2" borderId="21" xfId="1" applyNumberFormat="1" applyFont="1" applyFill="1" applyBorder="1" applyAlignment="1" applyProtection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</xf>
    <xf numFmtId="2" fontId="2" fillId="11" borderId="54" xfId="1" applyNumberFormat="1" applyFont="1" applyFill="1" applyBorder="1" applyAlignment="1" applyProtection="1">
      <alignment horizontal="center" vertical="center"/>
    </xf>
    <xf numFmtId="0" fontId="5" fillId="0" borderId="12" xfId="3" applyNumberFormat="1" applyFont="1" applyFill="1" applyBorder="1" applyAlignment="1">
      <alignment horizontal="center"/>
    </xf>
    <xf numFmtId="0" fontId="5" fillId="0" borderId="12" xfId="6" applyNumberFormat="1" applyFont="1" applyFill="1" applyBorder="1" applyAlignment="1">
      <alignment horizontal="center"/>
    </xf>
    <xf numFmtId="0" fontId="4" fillId="0" borderId="37" xfId="1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2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2" fontId="2" fillId="11" borderId="43" xfId="1" applyNumberFormat="1" applyFont="1" applyFill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5" fillId="0" borderId="17" xfId="3" applyNumberFormat="1" applyFont="1" applyFill="1" applyBorder="1" applyAlignment="1">
      <alignment horizontal="center"/>
    </xf>
    <xf numFmtId="0" fontId="5" fillId="0" borderId="17" xfId="6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 applyProtection="1">
      <alignment horizontal="center" vertical="center"/>
    </xf>
    <xf numFmtId="0" fontId="3" fillId="0" borderId="23" xfId="1" applyFont="1" applyFill="1" applyBorder="1" applyAlignment="1" applyProtection="1">
      <alignment horizontal="center" vertical="center"/>
      <protection locked="0"/>
    </xf>
    <xf numFmtId="0" fontId="3" fillId="0" borderId="22" xfId="1" applyFont="1" applyFill="1" applyBorder="1" applyAlignment="1" applyProtection="1">
      <alignment horizontal="center" vertical="center"/>
      <protection locked="0"/>
    </xf>
    <xf numFmtId="2" fontId="2" fillId="0" borderId="54" xfId="1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54" xfId="0" applyNumberFormat="1" applyFont="1" applyFill="1" applyBorder="1" applyAlignment="1" applyProtection="1">
      <alignment horizontal="center" vertical="center"/>
      <protection locked="0"/>
    </xf>
    <xf numFmtId="0" fontId="2" fillId="3" borderId="26" xfId="1" applyFont="1" applyFill="1" applyBorder="1" applyAlignment="1" applyProtection="1">
      <alignment horizontal="center" vertical="center"/>
    </xf>
    <xf numFmtId="0" fontId="2" fillId="3" borderId="31" xfId="1" applyFont="1" applyFill="1" applyBorder="1" applyAlignment="1" applyProtection="1">
      <alignment horizontal="center" vertical="center"/>
    </xf>
    <xf numFmtId="1" fontId="2" fillId="3" borderId="26" xfId="1" applyNumberFormat="1" applyFont="1" applyFill="1" applyBorder="1" applyAlignment="1" applyProtection="1">
      <alignment horizontal="center" vertical="center"/>
    </xf>
    <xf numFmtId="2" fontId="2" fillId="11" borderId="61" xfId="1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2" xfId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Border="1" applyAlignment="1" applyProtection="1">
      <alignment horizontal="center" vertical="center"/>
    </xf>
    <xf numFmtId="0" fontId="3" fillId="0" borderId="17" xfId="0" applyNumberFormat="1" applyFont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28" xfId="1" applyFont="1" applyFill="1" applyBorder="1" applyAlignment="1" applyProtection="1">
      <alignment vertical="center"/>
      <protection locked="0"/>
    </xf>
    <xf numFmtId="0" fontId="2" fillId="7" borderId="6" xfId="1" applyFont="1" applyFill="1" applyBorder="1" applyAlignment="1" applyProtection="1">
      <alignment horizontal="center" vertical="center" wrapText="1"/>
    </xf>
    <xf numFmtId="0" fontId="2" fillId="3" borderId="29" xfId="1" applyFont="1" applyFill="1" applyBorder="1" applyAlignment="1" applyProtection="1">
      <alignment horizontal="center" vertical="center"/>
    </xf>
    <xf numFmtId="0" fontId="5" fillId="0" borderId="4" xfId="6" applyNumberFormat="1" applyFont="1" applyFill="1" applyBorder="1" applyAlignment="1">
      <alignment horizontal="center"/>
    </xf>
    <xf numFmtId="0" fontId="5" fillId="0" borderId="5" xfId="6" applyNumberFormat="1" applyFont="1" applyFill="1" applyBorder="1" applyAlignment="1">
      <alignment horizontal="center"/>
    </xf>
    <xf numFmtId="0" fontId="14" fillId="0" borderId="1" xfId="10" applyNumberFormat="1" applyFont="1" applyFill="1" applyBorder="1" applyAlignment="1">
      <alignment horizontal="center"/>
    </xf>
    <xf numFmtId="0" fontId="5" fillId="0" borderId="24" xfId="3" applyNumberFormat="1" applyFont="1" applyFill="1" applyBorder="1" applyAlignment="1">
      <alignment horizontal="center"/>
    </xf>
    <xf numFmtId="0" fontId="5" fillId="0" borderId="19" xfId="3" applyNumberFormat="1" applyFont="1" applyFill="1" applyBorder="1" applyAlignment="1">
      <alignment horizontal="center"/>
    </xf>
    <xf numFmtId="0" fontId="5" fillId="0" borderId="13" xfId="3" applyNumberFormat="1" applyFont="1" applyFill="1" applyBorder="1" applyAlignment="1">
      <alignment horizontal="center"/>
    </xf>
    <xf numFmtId="0" fontId="5" fillId="0" borderId="2" xfId="3" applyNumberFormat="1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center"/>
    </xf>
    <xf numFmtId="0" fontId="5" fillId="0" borderId="7" xfId="6" applyNumberFormat="1" applyFont="1" applyFill="1" applyBorder="1" applyAlignment="1">
      <alignment horizontal="center"/>
    </xf>
    <xf numFmtId="0" fontId="14" fillId="0" borderId="13" xfId="10" applyNumberFormat="1" applyFont="1" applyFill="1" applyBorder="1" applyAlignment="1">
      <alignment horizontal="center"/>
    </xf>
    <xf numFmtId="0" fontId="14" fillId="0" borderId="2" xfId="10" applyNumberFormat="1" applyFont="1" applyFill="1" applyBorder="1" applyAlignment="1">
      <alignment horizontal="center"/>
    </xf>
    <xf numFmtId="0" fontId="5" fillId="0" borderId="14" xfId="3" applyNumberFormat="1" applyFont="1" applyFill="1" applyBorder="1" applyAlignment="1">
      <alignment horizontal="center"/>
    </xf>
    <xf numFmtId="0" fontId="5" fillId="0" borderId="15" xfId="3" applyNumberFormat="1" applyFont="1" applyFill="1" applyBorder="1" applyAlignment="1">
      <alignment horizontal="center"/>
    </xf>
    <xf numFmtId="0" fontId="5" fillId="0" borderId="18" xfId="3" applyNumberFormat="1" applyFont="1" applyFill="1" applyBorder="1" applyAlignment="1">
      <alignment horizontal="center"/>
    </xf>
    <xf numFmtId="0" fontId="5" fillId="0" borderId="55" xfId="6" applyNumberFormat="1" applyFont="1" applyFill="1" applyBorder="1" applyAlignment="1">
      <alignment horizontal="center"/>
    </xf>
    <xf numFmtId="0" fontId="5" fillId="0" borderId="24" xfId="6" applyNumberFormat="1" applyFont="1" applyFill="1" applyBorder="1" applyAlignment="1">
      <alignment horizontal="center"/>
    </xf>
    <xf numFmtId="0" fontId="5" fillId="0" borderId="13" xfId="6" applyNumberFormat="1" applyFont="1" applyFill="1" applyBorder="1" applyAlignment="1">
      <alignment horizontal="center"/>
    </xf>
    <xf numFmtId="0" fontId="5" fillId="0" borderId="14" xfId="6" applyNumberFormat="1" applyFont="1" applyFill="1" applyBorder="1" applyAlignment="1">
      <alignment horizontal="center"/>
    </xf>
    <xf numFmtId="0" fontId="5" fillId="0" borderId="3" xfId="3" applyNumberFormat="1" applyFont="1" applyFill="1" applyBorder="1" applyAlignment="1">
      <alignment horizontal="center"/>
    </xf>
    <xf numFmtId="0" fontId="16" fillId="0" borderId="1" xfId="11" applyNumberFormat="1" applyFont="1" applyFill="1" applyBorder="1" applyAlignment="1">
      <alignment horizontal="center"/>
    </xf>
    <xf numFmtId="0" fontId="16" fillId="0" borderId="13" xfId="11" applyNumberFormat="1" applyFont="1" applyFill="1" applyBorder="1" applyAlignment="1">
      <alignment horizontal="center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164" fontId="2" fillId="3" borderId="68" xfId="0" applyNumberFormat="1" applyFont="1" applyFill="1" applyBorder="1" applyAlignment="1" applyProtection="1">
      <alignment horizontal="center" vertical="center"/>
    </xf>
    <xf numFmtId="164" fontId="3" fillId="0" borderId="15" xfId="0" applyNumberFormat="1" applyFont="1" applyFill="1" applyBorder="1" applyAlignment="1" applyProtection="1">
      <alignment horizontal="center" vertical="center"/>
    </xf>
    <xf numFmtId="1" fontId="2" fillId="3" borderId="66" xfId="0" applyNumberFormat="1" applyFont="1" applyFill="1" applyBorder="1" applyAlignment="1" applyProtection="1">
      <alignment horizontal="center" vertical="center"/>
    </xf>
    <xf numFmtId="1" fontId="2" fillId="3" borderId="67" xfId="0" applyNumberFormat="1" applyFont="1" applyFill="1" applyBorder="1" applyAlignment="1" applyProtection="1">
      <alignment horizontal="center" vertical="center"/>
    </xf>
    <xf numFmtId="0" fontId="2" fillId="8" borderId="40" xfId="1" applyFont="1" applyFill="1" applyBorder="1" applyAlignment="1" applyProtection="1">
      <alignment horizontal="center" vertical="center" wrapText="1"/>
      <protection locked="0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0" fontId="2" fillId="0" borderId="69" xfId="1" applyFont="1" applyFill="1" applyBorder="1" applyAlignment="1" applyProtection="1">
      <alignment vertical="center"/>
      <protection locked="0"/>
    </xf>
    <xf numFmtId="0" fontId="14" fillId="0" borderId="18" xfId="10" applyNumberFormat="1" applyFont="1" applyFill="1" applyBorder="1" applyAlignment="1">
      <alignment horizontal="center"/>
    </xf>
    <xf numFmtId="0" fontId="14" fillId="0" borderId="17" xfId="10" applyNumberFormat="1" applyFont="1" applyFill="1" applyBorder="1" applyAlignment="1">
      <alignment horizontal="center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3" fillId="0" borderId="22" xfId="0" applyNumberFormat="1" applyFont="1" applyFill="1" applyBorder="1" applyAlignment="1" applyProtection="1">
      <alignment horizontal="center" vertical="center"/>
    </xf>
    <xf numFmtId="164" fontId="3" fillId="0" borderId="9" xfId="0" applyNumberFormat="1" applyFont="1" applyFill="1" applyBorder="1" applyAlignment="1" applyProtection="1">
      <alignment horizontal="center" vertical="center"/>
    </xf>
    <xf numFmtId="0" fontId="2" fillId="3" borderId="30" xfId="0" applyFont="1" applyFill="1" applyBorder="1" applyAlignment="1" applyProtection="1">
      <alignment horizontal="center" vertical="center"/>
    </xf>
    <xf numFmtId="0" fontId="2" fillId="3" borderId="30" xfId="0" applyNumberFormat="1" applyFont="1" applyFill="1" applyBorder="1" applyAlignment="1" applyProtection="1">
      <alignment horizontal="center" vertical="center"/>
    </xf>
    <xf numFmtId="164" fontId="3" fillId="0" borderId="22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4" fillId="0" borderId="70" xfId="1" applyFont="1" applyFill="1" applyBorder="1" applyAlignment="1" applyProtection="1">
      <alignment vertical="center"/>
      <protection locked="0"/>
    </xf>
    <xf numFmtId="0" fontId="5" fillId="0" borderId="23" xfId="3" applyNumberFormat="1" applyFont="1" applyFill="1" applyBorder="1" applyAlignment="1">
      <alignment horizontal="center"/>
    </xf>
    <xf numFmtId="0" fontId="5" fillId="0" borderId="9" xfId="3" applyNumberFormat="1" applyFont="1" applyFill="1" applyBorder="1" applyAlignment="1">
      <alignment horizontal="center"/>
    </xf>
    <xf numFmtId="165" fontId="2" fillId="3" borderId="29" xfId="0" applyNumberFormat="1" applyFont="1" applyFill="1" applyBorder="1" applyAlignment="1" applyProtection="1">
      <alignment horizontal="center" vertical="center"/>
    </xf>
    <xf numFmtId="164" fontId="2" fillId="3" borderId="54" xfId="1" applyNumberFormat="1" applyFont="1" applyFill="1" applyBorder="1" applyAlignment="1" applyProtection="1">
      <alignment horizont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3" borderId="13" xfId="1" applyFont="1" applyFill="1" applyBorder="1" applyAlignment="1" applyProtection="1">
      <alignment horizontal="center"/>
    </xf>
    <xf numFmtId="164" fontId="2" fillId="3" borderId="2" xfId="1" applyNumberFormat="1" applyFont="1" applyFill="1" applyBorder="1" applyAlignment="1" applyProtection="1">
      <alignment horizontal="center"/>
    </xf>
    <xf numFmtId="164" fontId="2" fillId="3" borderId="15" xfId="1" applyNumberFormat="1" applyFont="1" applyFill="1" applyBorder="1" applyAlignment="1" applyProtection="1">
      <alignment horizontal="center"/>
    </xf>
    <xf numFmtId="165" fontId="2" fillId="3" borderId="13" xfId="0" applyNumberFormat="1" applyFont="1" applyFill="1" applyBorder="1" applyAlignment="1" applyProtection="1">
      <alignment horizontal="center" vertical="center"/>
    </xf>
    <xf numFmtId="165" fontId="2" fillId="3" borderId="56" xfId="0" applyNumberFormat="1" applyFont="1" applyFill="1" applyBorder="1" applyAlignment="1" applyProtection="1">
      <alignment horizontal="center" vertical="center"/>
    </xf>
    <xf numFmtId="164" fontId="2" fillId="3" borderId="3" xfId="0" applyNumberFormat="1" applyFont="1" applyFill="1" applyBorder="1" applyAlignment="1" applyProtection="1">
      <alignment horizontal="center" vertical="center"/>
    </xf>
    <xf numFmtId="164" fontId="2" fillId="3" borderId="30" xfId="0" applyNumberFormat="1" applyFont="1" applyFill="1" applyBorder="1" applyAlignment="1" applyProtection="1">
      <alignment horizontal="center" vertical="center"/>
    </xf>
    <xf numFmtId="1" fontId="2" fillId="3" borderId="56" xfId="0" applyNumberFormat="1" applyFont="1" applyFill="1" applyBorder="1" applyAlignment="1" applyProtection="1">
      <alignment horizontal="center"/>
    </xf>
    <xf numFmtId="1" fontId="2" fillId="3" borderId="32" xfId="0" applyNumberFormat="1" applyFont="1" applyFill="1" applyBorder="1" applyAlignment="1" applyProtection="1">
      <alignment horizontal="center"/>
    </xf>
    <xf numFmtId="1" fontId="2" fillId="3" borderId="30" xfId="0" applyNumberFormat="1" applyFont="1" applyFill="1" applyBorder="1" applyAlignment="1" applyProtection="1">
      <alignment horizontal="center"/>
    </xf>
    <xf numFmtId="1" fontId="2" fillId="3" borderId="26" xfId="0" applyNumberFormat="1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/>
    </xf>
    <xf numFmtId="0" fontId="2" fillId="3" borderId="43" xfId="0" applyFont="1" applyFill="1" applyBorder="1" applyAlignment="1" applyProtection="1">
      <alignment horizontal="center"/>
      <protection locked="0"/>
    </xf>
    <xf numFmtId="164" fontId="2" fillId="3" borderId="19" xfId="0" applyNumberFormat="1" applyFont="1" applyFill="1" applyBorder="1" applyAlignment="1" applyProtection="1">
      <alignment horizontal="center"/>
    </xf>
    <xf numFmtId="0" fontId="2" fillId="3" borderId="21" xfId="0" applyNumberFormat="1" applyFont="1" applyFill="1" applyBorder="1" applyAlignment="1" applyProtection="1">
      <alignment horizontal="center"/>
    </xf>
    <xf numFmtId="0" fontId="2" fillId="3" borderId="21" xfId="0" applyFont="1" applyFill="1" applyBorder="1" applyAlignment="1" applyProtection="1">
      <alignment horizontal="center"/>
    </xf>
    <xf numFmtId="165" fontId="2" fillId="3" borderId="24" xfId="0" applyNumberFormat="1" applyFont="1" applyFill="1" applyBorder="1" applyAlignment="1" applyProtection="1">
      <alignment horizontal="center"/>
    </xf>
    <xf numFmtId="164" fontId="2" fillId="3" borderId="21" xfId="0" applyNumberFormat="1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 vertical="center"/>
    </xf>
    <xf numFmtId="9" fontId="2" fillId="0" borderId="22" xfId="1" applyNumberFormat="1" applyFont="1" applyFill="1" applyBorder="1" applyAlignment="1" applyProtection="1">
      <alignment horizontal="center" vertical="center"/>
      <protection locked="0"/>
    </xf>
    <xf numFmtId="9" fontId="2" fillId="0" borderId="9" xfId="1" applyNumberFormat="1" applyFont="1" applyFill="1" applyBorder="1" applyAlignment="1" applyProtection="1">
      <alignment horizontal="center" vertical="center"/>
      <protection locked="0"/>
    </xf>
    <xf numFmtId="9" fontId="2" fillId="2" borderId="15" xfId="1" applyNumberFormat="1" applyFont="1" applyFill="1" applyBorder="1" applyAlignment="1" applyProtection="1">
      <alignment horizontal="center" vertical="center"/>
      <protection locked="0"/>
    </xf>
    <xf numFmtId="9" fontId="2" fillId="2" borderId="9" xfId="1" applyNumberFormat="1" applyFont="1" applyFill="1" applyBorder="1" applyAlignment="1" applyProtection="1">
      <alignment horizontal="center" vertical="center"/>
      <protection locked="0"/>
    </xf>
    <xf numFmtId="9" fontId="2" fillId="2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24" xfId="1" applyFont="1" applyFill="1" applyBorder="1" applyAlignment="1" applyProtection="1">
      <alignment horizontal="center" vertical="center"/>
      <protection locked="0"/>
    </xf>
    <xf numFmtId="0" fontId="5" fillId="0" borderId="12" xfId="1" applyFont="1" applyFill="1" applyBorder="1" applyAlignment="1" applyProtection="1">
      <alignment horizontal="center" vertical="center"/>
      <protection locked="0"/>
    </xf>
    <xf numFmtId="0" fontId="2" fillId="3" borderId="66" xfId="1" applyFont="1" applyFill="1" applyBorder="1" applyAlignment="1" applyProtection="1">
      <alignment horizontal="center" vertical="center"/>
    </xf>
    <xf numFmtId="164" fontId="2" fillId="3" borderId="67" xfId="1" applyNumberFormat="1" applyFont="1" applyFill="1" applyBorder="1" applyAlignment="1" applyProtection="1">
      <alignment horizontal="center" vertical="center"/>
    </xf>
    <xf numFmtId="0" fontId="2" fillId="3" borderId="67" xfId="1" applyFont="1" applyFill="1" applyBorder="1" applyAlignment="1" applyProtection="1">
      <alignment horizontal="center" vertical="center"/>
    </xf>
    <xf numFmtId="164" fontId="2" fillId="3" borderId="68" xfId="1" applyNumberFormat="1" applyFont="1" applyFill="1" applyBorder="1" applyAlignment="1" applyProtection="1">
      <alignment horizontal="center" vertical="center"/>
    </xf>
    <xf numFmtId="2" fontId="2" fillId="11" borderId="0" xfId="1" applyNumberFormat="1" applyFont="1" applyFill="1" applyBorder="1" applyAlignment="1" applyProtection="1">
      <alignment horizontal="center" vertical="center"/>
    </xf>
    <xf numFmtId="0" fontId="2" fillId="3" borderId="71" xfId="0" applyFont="1" applyFill="1" applyBorder="1" applyAlignment="1" applyProtection="1">
      <alignment horizontal="center" vertical="center"/>
    </xf>
    <xf numFmtId="164" fontId="2" fillId="3" borderId="35" xfId="0" applyNumberFormat="1" applyFont="1" applyFill="1" applyBorder="1" applyAlignment="1" applyProtection="1">
      <alignment horizontal="center" vertical="center"/>
    </xf>
    <xf numFmtId="0" fontId="3" fillId="0" borderId="24" xfId="1" applyFont="1" applyBorder="1" applyAlignment="1" applyProtection="1">
      <alignment horizontal="center" vertical="center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164" fontId="2" fillId="2" borderId="12" xfId="1" applyNumberFormat="1" applyFont="1" applyFill="1" applyBorder="1" applyAlignment="1" applyProtection="1">
      <alignment horizontal="center" vertical="center"/>
    </xf>
    <xf numFmtId="0" fontId="3" fillId="0" borderId="12" xfId="1" applyFont="1" applyBorder="1" applyAlignment="1" applyProtection="1">
      <alignment horizontal="center" vertical="center"/>
      <protection locked="0"/>
    </xf>
    <xf numFmtId="164" fontId="2" fillId="0" borderId="12" xfId="1" applyNumberFormat="1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5" fillId="0" borderId="20" xfId="3" applyNumberFormat="1" applyFont="1" applyFill="1" applyBorder="1" applyAlignment="1">
      <alignment horizontal="center"/>
    </xf>
    <xf numFmtId="0" fontId="5" fillId="0" borderId="6" xfId="3" applyNumberFormat="1" applyFont="1" applyFill="1" applyBorder="1" applyAlignment="1">
      <alignment horizontal="center"/>
    </xf>
    <xf numFmtId="0" fontId="5" fillId="0" borderId="63" xfId="3" applyNumberFormat="1" applyFont="1" applyFill="1" applyBorder="1" applyAlignment="1">
      <alignment horizontal="center"/>
    </xf>
    <xf numFmtId="2" fontId="2" fillId="11" borderId="1" xfId="1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0" fontId="5" fillId="0" borderId="8" xfId="3" applyNumberFormat="1" applyFont="1" applyFill="1" applyBorder="1" applyAlignment="1">
      <alignment horizontal="center"/>
    </xf>
    <xf numFmtId="0" fontId="2" fillId="3" borderId="56" xfId="1" applyFont="1" applyFill="1" applyBorder="1" applyAlignment="1" applyProtection="1">
      <alignment horizontal="center" vertical="center"/>
    </xf>
    <xf numFmtId="164" fontId="2" fillId="3" borderId="50" xfId="1" applyNumberFormat="1" applyFont="1" applyFill="1" applyBorder="1" applyAlignment="1" applyProtection="1">
      <alignment horizontal="center" vertical="center"/>
    </xf>
    <xf numFmtId="0" fontId="2" fillId="3" borderId="50" xfId="1" applyFont="1" applyFill="1" applyBorder="1" applyAlignment="1" applyProtection="1">
      <alignment horizontal="center" vertical="center"/>
    </xf>
    <xf numFmtId="164" fontId="2" fillId="3" borderId="51" xfId="1" applyNumberFormat="1" applyFont="1" applyFill="1" applyBorder="1" applyAlignment="1" applyProtection="1">
      <alignment horizontal="center" vertical="center"/>
    </xf>
    <xf numFmtId="2" fontId="2" fillId="11" borderId="59" xfId="1" applyNumberFormat="1" applyFont="1" applyFill="1" applyBorder="1" applyAlignment="1" applyProtection="1">
      <alignment horizontal="center" vertical="center"/>
    </xf>
    <xf numFmtId="2" fontId="2" fillId="0" borderId="1" xfId="1" applyNumberFormat="1" applyFont="1" applyFill="1" applyBorder="1" applyAlignment="1" applyProtection="1">
      <alignment horizontal="center" vertical="center"/>
    </xf>
    <xf numFmtId="2" fontId="2" fillId="11" borderId="21" xfId="1" applyNumberFormat="1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164" fontId="3" fillId="0" borderId="21" xfId="0" applyNumberFormat="1" applyFont="1" applyBorder="1" applyAlignment="1" applyProtection="1">
      <alignment horizontal="center" vertical="center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2" fontId="2" fillId="11" borderId="12" xfId="1" applyNumberFormat="1" applyFont="1" applyFill="1" applyBorder="1" applyAlignment="1" applyProtection="1">
      <alignment horizontal="center" vertical="center"/>
    </xf>
    <xf numFmtId="164" fontId="3" fillId="0" borderId="12" xfId="0" applyNumberFormat="1" applyFont="1" applyBorder="1" applyAlignment="1" applyProtection="1">
      <alignment horizontal="center" vertical="center"/>
    </xf>
    <xf numFmtId="2" fontId="2" fillId="0" borderId="21" xfId="1" applyNumberFormat="1" applyFont="1" applyFill="1" applyBorder="1" applyAlignment="1" applyProtection="1">
      <alignment horizontal="center" vertical="center"/>
    </xf>
    <xf numFmtId="164" fontId="3" fillId="0" borderId="21" xfId="0" applyNumberFormat="1" applyFont="1" applyFill="1" applyBorder="1" applyAlignment="1" applyProtection="1">
      <alignment horizontal="center" vertical="center"/>
    </xf>
    <xf numFmtId="0" fontId="3" fillId="0" borderId="14" xfId="1" applyFont="1" applyFill="1" applyBorder="1" applyAlignment="1" applyProtection="1">
      <alignment horizontal="center" vertical="center"/>
      <protection locked="0"/>
    </xf>
    <xf numFmtId="2" fontId="2" fillId="0" borderId="12" xfId="1" applyNumberFormat="1" applyFont="1" applyFill="1" applyBorder="1" applyAlignment="1" applyProtection="1">
      <alignment horizontal="center" vertical="center"/>
    </xf>
    <xf numFmtId="164" fontId="3" fillId="0" borderId="12" xfId="0" applyNumberFormat="1" applyFont="1" applyFill="1" applyBorder="1" applyAlignment="1" applyProtection="1">
      <alignment horizontal="center" vertical="center"/>
    </xf>
    <xf numFmtId="9" fontId="2" fillId="0" borderId="21" xfId="1" applyNumberFormat="1" applyFont="1" applyFill="1" applyBorder="1" applyAlignment="1" applyProtection="1">
      <alignment horizontal="center" vertical="center"/>
      <protection locked="0"/>
    </xf>
    <xf numFmtId="9" fontId="2" fillId="0" borderId="19" xfId="1" applyNumberFormat="1" applyFont="1" applyFill="1" applyBorder="1" applyAlignment="1" applyProtection="1">
      <alignment horizontal="center" vertical="center"/>
      <protection locked="0"/>
    </xf>
    <xf numFmtId="0" fontId="3" fillId="0" borderId="49" xfId="1" applyFont="1" applyFill="1" applyBorder="1" applyAlignment="1" applyProtection="1">
      <alignment horizontal="center" vertical="center"/>
      <protection locked="0"/>
    </xf>
    <xf numFmtId="9" fontId="2" fillId="0" borderId="50" xfId="1" applyNumberFormat="1" applyFont="1" applyFill="1" applyBorder="1" applyAlignment="1" applyProtection="1">
      <alignment horizontal="center" vertical="center"/>
      <protection locked="0"/>
    </xf>
    <xf numFmtId="0" fontId="3" fillId="0" borderId="50" xfId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2" fillId="3" borderId="35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2" fillId="3" borderId="41" xfId="0" applyFont="1" applyFill="1" applyBorder="1" applyAlignment="1" applyProtection="1">
      <alignment horizontal="center" vertical="center"/>
    </xf>
    <xf numFmtId="0" fontId="3" fillId="0" borderId="73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164" fontId="3" fillId="0" borderId="57" xfId="0" applyNumberFormat="1" applyFont="1" applyBorder="1" applyAlignment="1" applyProtection="1">
      <alignment horizontal="center" vertical="center"/>
    </xf>
    <xf numFmtId="164" fontId="3" fillId="0" borderId="28" xfId="0" applyNumberFormat="1" applyFont="1" applyBorder="1" applyAlignment="1" applyProtection="1">
      <alignment horizontal="center" vertical="center"/>
    </xf>
    <xf numFmtId="164" fontId="3" fillId="0" borderId="58" xfId="0" applyNumberFormat="1" applyFont="1" applyBorder="1" applyAlignment="1" applyProtection="1">
      <alignment horizontal="center" vertical="center"/>
    </xf>
    <xf numFmtId="164" fontId="2" fillId="3" borderId="72" xfId="0" applyNumberFormat="1" applyFont="1" applyFill="1" applyBorder="1" applyAlignment="1" applyProtection="1">
      <alignment horizontal="center" vertical="center"/>
    </xf>
    <xf numFmtId="164" fontId="3" fillId="0" borderId="57" xfId="0" applyNumberFormat="1" applyFont="1" applyFill="1" applyBorder="1" applyAlignment="1" applyProtection="1">
      <alignment horizontal="center" vertical="center"/>
    </xf>
    <xf numFmtId="164" fontId="3" fillId="0" borderId="28" xfId="0" applyNumberFormat="1" applyFont="1" applyFill="1" applyBorder="1" applyAlignment="1" applyProtection="1">
      <alignment horizontal="center" vertical="center"/>
    </xf>
    <xf numFmtId="164" fontId="3" fillId="0" borderId="58" xfId="0" applyNumberFormat="1" applyFont="1" applyFill="1" applyBorder="1" applyAlignment="1" applyProtection="1">
      <alignment horizontal="center" vertical="center"/>
    </xf>
    <xf numFmtId="164" fontId="3" fillId="0" borderId="37" xfId="0" applyNumberFormat="1" applyFont="1" applyFill="1" applyBorder="1" applyAlignment="1" applyProtection="1">
      <alignment horizontal="center" vertical="center"/>
    </xf>
    <xf numFmtId="164" fontId="3" fillId="0" borderId="37" xfId="0" applyNumberFormat="1" applyFont="1" applyBorder="1" applyAlignment="1" applyProtection="1">
      <alignment horizontal="center" vertical="center"/>
    </xf>
    <xf numFmtId="164" fontId="3" fillId="0" borderId="38" xfId="0" applyNumberFormat="1" applyFont="1" applyFill="1" applyBorder="1" applyAlignment="1" applyProtection="1">
      <alignment horizontal="center" vertical="center"/>
    </xf>
    <xf numFmtId="0" fontId="3" fillId="0" borderId="74" xfId="0" applyFont="1" applyBorder="1" applyAlignment="1" applyProtection="1">
      <alignment horizontal="center" vertical="center"/>
      <protection locked="0"/>
    </xf>
    <xf numFmtId="0" fontId="3" fillId="0" borderId="73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4" fillId="7" borderId="14" xfId="1" applyFont="1" applyFill="1" applyBorder="1" applyAlignment="1" applyProtection="1">
      <alignment horizontal="center" vertical="center" wrapText="1"/>
    </xf>
    <xf numFmtId="0" fontId="4" fillId="7" borderId="12" xfId="1" applyFont="1" applyFill="1" applyBorder="1" applyAlignment="1" applyProtection="1">
      <alignment horizontal="center" vertical="center" wrapText="1"/>
    </xf>
    <xf numFmtId="0" fontId="2" fillId="7" borderId="24" xfId="1" applyFont="1" applyFill="1" applyBorder="1" applyAlignment="1" applyProtection="1">
      <alignment horizontal="center" vertical="center" wrapText="1"/>
    </xf>
    <xf numFmtId="0" fontId="2" fillId="7" borderId="21" xfId="1" applyFont="1" applyFill="1" applyBorder="1" applyAlignment="1" applyProtection="1">
      <alignment horizontal="center" vertical="center" wrapText="1"/>
    </xf>
    <xf numFmtId="0" fontId="2" fillId="7" borderId="20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2" fillId="3" borderId="36" xfId="1" applyFont="1" applyFill="1" applyBorder="1" applyAlignment="1" applyProtection="1">
      <alignment horizontal="center" vertical="center" wrapText="1"/>
    </xf>
    <xf numFmtId="0" fontId="2" fillId="3" borderId="43" xfId="1" applyFont="1" applyFill="1" applyBorder="1" applyAlignment="1" applyProtection="1">
      <alignment horizontal="center" vertical="center" wrapText="1"/>
    </xf>
    <xf numFmtId="0" fontId="2" fillId="7" borderId="39" xfId="1" applyFont="1" applyFill="1" applyBorder="1" applyAlignment="1" applyProtection="1">
      <alignment horizontal="center" vertical="center" wrapText="1"/>
    </xf>
    <xf numFmtId="0" fontId="2" fillId="7" borderId="40" xfId="1" applyFont="1" applyFill="1" applyBorder="1" applyAlignment="1" applyProtection="1">
      <alignment horizontal="center" vertical="center" wrapText="1"/>
    </xf>
    <xf numFmtId="0" fontId="4" fillId="10" borderId="27" xfId="0" applyFont="1" applyFill="1" applyBorder="1" applyAlignment="1" applyProtection="1">
      <alignment horizontal="center" vertical="center"/>
      <protection locked="0"/>
    </xf>
    <xf numFmtId="0" fontId="4" fillId="10" borderId="34" xfId="0" applyFont="1" applyFill="1" applyBorder="1" applyAlignment="1" applyProtection="1">
      <alignment horizontal="center" vertical="center"/>
      <protection locked="0"/>
    </xf>
    <xf numFmtId="0" fontId="4" fillId="10" borderId="38" xfId="0" applyFont="1" applyFill="1" applyBorder="1" applyAlignment="1" applyProtection="1">
      <alignment horizontal="center" vertical="center"/>
      <protection locked="0"/>
    </xf>
    <xf numFmtId="0" fontId="2" fillId="7" borderId="33" xfId="1" applyFont="1" applyFill="1" applyBorder="1" applyAlignment="1" applyProtection="1">
      <alignment horizontal="center" vertical="center" wrapText="1"/>
    </xf>
    <xf numFmtId="0" fontId="2" fillId="7" borderId="10" xfId="1" applyFont="1" applyFill="1" applyBorder="1" applyAlignment="1" applyProtection="1">
      <alignment horizontal="center" vertical="center" wrapText="1"/>
    </xf>
    <xf numFmtId="0" fontId="2" fillId="7" borderId="41" xfId="1" applyFont="1" applyFill="1" applyBorder="1" applyAlignment="1" applyProtection="1">
      <alignment horizontal="center" vertical="center" wrapText="1"/>
    </xf>
    <xf numFmtId="0" fontId="2" fillId="7" borderId="42" xfId="1" applyFont="1" applyFill="1" applyBorder="1" applyAlignment="1" applyProtection="1">
      <alignment horizontal="center" vertical="center" wrapText="1"/>
    </xf>
    <xf numFmtId="0" fontId="4" fillId="3" borderId="41" xfId="0" applyFont="1" applyFill="1" applyBorder="1" applyAlignment="1" applyProtection="1">
      <alignment horizontal="center" vertical="center"/>
    </xf>
    <xf numFmtId="0" fontId="4" fillId="3" borderId="59" xfId="0" applyFont="1" applyFill="1" applyBorder="1" applyAlignment="1" applyProtection="1">
      <alignment horizontal="center" vertical="center"/>
    </xf>
    <xf numFmtId="0" fontId="4" fillId="3" borderId="65" xfId="0" applyFont="1" applyFill="1" applyBorder="1" applyAlignment="1" applyProtection="1">
      <alignment horizontal="center" vertical="center"/>
    </xf>
    <xf numFmtId="0" fontId="4" fillId="9" borderId="40" xfId="0" applyFont="1" applyFill="1" applyBorder="1" applyAlignment="1" applyProtection="1">
      <alignment horizontal="center" vertical="center"/>
      <protection locked="0"/>
    </xf>
    <xf numFmtId="0" fontId="4" fillId="9" borderId="10" xfId="0" applyFont="1" applyFill="1" applyBorder="1" applyAlignment="1" applyProtection="1">
      <alignment horizontal="center" vertical="center"/>
      <protection locked="0"/>
    </xf>
    <xf numFmtId="0" fontId="4" fillId="9" borderId="41" xfId="0" applyFont="1" applyFill="1" applyBorder="1" applyAlignment="1" applyProtection="1">
      <alignment horizontal="center" vertical="center"/>
      <protection locked="0"/>
    </xf>
    <xf numFmtId="0" fontId="4" fillId="9" borderId="42" xfId="0" applyFont="1" applyFill="1" applyBorder="1" applyAlignment="1" applyProtection="1">
      <alignment horizontal="center" vertical="center"/>
      <protection locked="0"/>
    </xf>
    <xf numFmtId="0" fontId="2" fillId="8" borderId="39" xfId="1" applyFont="1" applyFill="1" applyBorder="1" applyAlignment="1" applyProtection="1">
      <alignment horizontal="center" vertical="center" wrapText="1"/>
      <protection locked="0"/>
    </xf>
    <xf numFmtId="0" fontId="2" fillId="8" borderId="33" xfId="1" applyFont="1" applyFill="1" applyBorder="1" applyAlignment="1" applyProtection="1">
      <alignment horizontal="center" vertical="center" wrapText="1"/>
      <protection locked="0"/>
    </xf>
    <xf numFmtId="0" fontId="2" fillId="8" borderId="40" xfId="1" applyFont="1" applyFill="1" applyBorder="1" applyAlignment="1" applyProtection="1">
      <alignment horizontal="center" vertical="center" wrapText="1"/>
      <protection locked="0"/>
    </xf>
    <xf numFmtId="0" fontId="2" fillId="8" borderId="10" xfId="1" applyFont="1" applyFill="1" applyBorder="1" applyAlignment="1" applyProtection="1">
      <alignment horizontal="center" vertical="center" wrapText="1"/>
      <protection locked="0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0" fontId="2" fillId="3" borderId="13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3" borderId="2" xfId="1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0" fontId="2" fillId="3" borderId="15" xfId="1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/>
    </xf>
    <xf numFmtId="0" fontId="2" fillId="3" borderId="50" xfId="0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0" fontId="4" fillId="10" borderId="40" xfId="0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 textRotation="90"/>
      <protection locked="0"/>
    </xf>
    <xf numFmtId="0" fontId="11" fillId="0" borderId="34" xfId="0" applyFont="1" applyBorder="1" applyProtection="1">
      <protection locked="0"/>
    </xf>
    <xf numFmtId="0" fontId="2" fillId="3" borderId="36" xfId="1" applyFont="1" applyFill="1" applyBorder="1" applyAlignment="1" applyProtection="1">
      <alignment horizontal="center"/>
    </xf>
    <xf numFmtId="0" fontId="2" fillId="3" borderId="43" xfId="1" applyFont="1" applyFill="1" applyBorder="1" applyAlignment="1" applyProtection="1">
      <alignment horizontal="center"/>
    </xf>
    <xf numFmtId="0" fontId="2" fillId="3" borderId="25" xfId="1" applyFont="1" applyFill="1" applyBorder="1" applyAlignment="1" applyProtection="1">
      <alignment horizontal="center"/>
    </xf>
    <xf numFmtId="0" fontId="2" fillId="3" borderId="24" xfId="1" applyFont="1" applyFill="1" applyBorder="1" applyAlignment="1" applyProtection="1">
      <alignment horizontal="center" vertical="center" wrapText="1"/>
    </xf>
    <xf numFmtId="0" fontId="2" fillId="3" borderId="21" xfId="1" applyFont="1" applyFill="1" applyBorder="1" applyAlignment="1" applyProtection="1">
      <alignment horizontal="center" vertical="center" wrapText="1"/>
    </xf>
    <xf numFmtId="0" fontId="2" fillId="3" borderId="19" xfId="1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/>
    </xf>
    <xf numFmtId="0" fontId="2" fillId="7" borderId="21" xfId="0" applyFont="1" applyFill="1" applyBorder="1" applyAlignment="1" applyProtection="1">
      <alignment horizontal="center" vertical="center"/>
    </xf>
    <xf numFmtId="0" fontId="2" fillId="7" borderId="19" xfId="0" applyFont="1" applyFill="1" applyBorder="1" applyAlignment="1" applyProtection="1">
      <alignment horizontal="center" vertical="center"/>
    </xf>
    <xf numFmtId="0" fontId="2" fillId="7" borderId="13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45" xfId="0" applyFont="1" applyFill="1" applyBorder="1" applyAlignment="1" applyProtection="1">
      <alignment horizontal="center" vertical="center" wrapText="1"/>
    </xf>
    <xf numFmtId="0" fontId="2" fillId="7" borderId="44" xfId="0" applyFont="1" applyFill="1" applyBorder="1" applyAlignment="1" applyProtection="1">
      <alignment horizontal="center" vertical="center" wrapText="1"/>
    </xf>
    <xf numFmtId="0" fontId="2" fillId="7" borderId="46" xfId="0" applyFont="1" applyFill="1" applyBorder="1" applyAlignment="1" applyProtection="1">
      <alignment horizontal="center" vertical="center" wrapText="1"/>
    </xf>
    <xf numFmtId="0" fontId="2" fillId="7" borderId="27" xfId="0" applyFont="1" applyFill="1" applyBorder="1" applyAlignment="1" applyProtection="1">
      <alignment horizontal="center" vertical="center" wrapText="1"/>
    </xf>
    <xf numFmtId="0" fontId="2" fillId="7" borderId="34" xfId="0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 wrapText="1"/>
    </xf>
    <xf numFmtId="0" fontId="2" fillId="7" borderId="13" xfId="0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 wrapText="1"/>
    </xf>
    <xf numFmtId="0" fontId="4" fillId="7" borderId="15" xfId="1" applyFont="1" applyFill="1" applyBorder="1" applyAlignment="1" applyProtection="1">
      <alignment horizontal="center" vertical="center" wrapText="1"/>
    </xf>
    <xf numFmtId="0" fontId="2" fillId="7" borderId="19" xfId="1" applyFont="1" applyFill="1" applyBorder="1" applyAlignment="1" applyProtection="1">
      <alignment horizontal="center" vertical="center" wrapText="1"/>
    </xf>
    <xf numFmtId="0" fontId="2" fillId="5" borderId="60" xfId="1" applyFont="1" applyFill="1" applyBorder="1" applyAlignment="1" applyProtection="1">
      <alignment horizontal="center" vertical="center" wrapText="1"/>
    </xf>
    <xf numFmtId="0" fontId="2" fillId="5" borderId="47" xfId="1" applyFont="1" applyFill="1" applyBorder="1" applyAlignment="1" applyProtection="1">
      <alignment horizontal="center" vertical="center" wrapText="1"/>
    </xf>
    <xf numFmtId="0" fontId="2" fillId="5" borderId="48" xfId="1" applyFont="1" applyFill="1" applyBorder="1" applyAlignment="1" applyProtection="1">
      <alignment horizontal="center" vertical="center" wrapText="1"/>
    </xf>
    <xf numFmtId="0" fontId="2" fillId="5" borderId="24" xfId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18" xfId="1" applyFont="1" applyFill="1" applyBorder="1" applyAlignment="1" applyProtection="1">
      <alignment horizontal="center" vertical="center" wrapText="1"/>
    </xf>
    <xf numFmtId="0" fontId="2" fillId="4" borderId="16" xfId="1" applyFont="1" applyFill="1" applyBorder="1" applyAlignment="1" applyProtection="1">
      <alignment horizontal="center" vertical="center" wrapText="1"/>
    </xf>
    <xf numFmtId="0" fontId="2" fillId="4" borderId="4" xfId="1" applyFont="1" applyFill="1" applyBorder="1" applyAlignment="1" applyProtection="1">
      <alignment horizontal="center" vertical="center" wrapText="1"/>
    </xf>
    <xf numFmtId="0" fontId="2" fillId="4" borderId="7" xfId="1" applyFont="1" applyFill="1" applyBorder="1" applyAlignment="1" applyProtection="1">
      <alignment horizontal="center" vertical="center" wrapText="1"/>
    </xf>
    <xf numFmtId="0" fontId="2" fillId="4" borderId="19" xfId="1" applyFont="1" applyFill="1" applyBorder="1" applyAlignment="1" applyProtection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 wrapText="1"/>
    </xf>
    <xf numFmtId="0" fontId="2" fillId="6" borderId="16" xfId="1" applyFont="1" applyFill="1" applyBorder="1" applyAlignment="1" applyProtection="1">
      <alignment horizontal="center" vertical="center" wrapText="1"/>
    </xf>
    <xf numFmtId="0" fontId="2" fillId="6" borderId="4" xfId="1" applyFont="1" applyFill="1" applyBorder="1" applyAlignment="1" applyProtection="1">
      <alignment horizontal="center" vertical="center" wrapText="1"/>
    </xf>
    <xf numFmtId="0" fontId="2" fillId="6" borderId="7" xfId="1" applyFont="1" applyFill="1" applyBorder="1" applyAlignment="1" applyProtection="1">
      <alignment horizontal="center" vertical="center" wrapText="1"/>
    </xf>
    <xf numFmtId="0" fontId="2" fillId="6" borderId="20" xfId="1" applyFont="1" applyFill="1" applyBorder="1" applyAlignment="1" applyProtection="1">
      <alignment horizontal="center" vertical="center" wrapText="1"/>
    </xf>
    <xf numFmtId="0" fontId="2" fillId="6" borderId="6" xfId="1" applyFont="1" applyFill="1" applyBorder="1" applyAlignment="1" applyProtection="1">
      <alignment horizontal="center" vertical="center" wrapText="1"/>
    </xf>
    <xf numFmtId="0" fontId="2" fillId="6" borderId="63" xfId="1" applyFont="1" applyFill="1" applyBorder="1" applyAlignment="1" applyProtection="1">
      <alignment horizontal="center" vertical="center" wrapText="1"/>
    </xf>
    <xf numFmtId="164" fontId="0" fillId="0" borderId="40" xfId="16" applyNumberFormat="1" applyFont="1" applyBorder="1" applyAlignment="1" applyProtection="1">
      <alignment horizontal="center"/>
      <protection locked="0"/>
    </xf>
    <xf numFmtId="164" fontId="0" fillId="0" borderId="0" xfId="16" applyNumberFormat="1" applyFont="1" applyProtection="1">
      <protection locked="0"/>
    </xf>
  </cellXfs>
  <cellStyles count="17">
    <cellStyle name="Normal" xfId="0" builtinId="0"/>
    <cellStyle name="Normal 2" xfId="1"/>
    <cellStyle name="Normal 2 2" xfId="15"/>
    <cellStyle name="Normal 3" xfId="3"/>
    <cellStyle name="Normal 3 2" xfId="14"/>
    <cellStyle name="Normal 4" xfId="6"/>
    <cellStyle name="Normal 4 2" xfId="9"/>
    <cellStyle name="Normal 5" xfId="7"/>
    <cellStyle name="Normal 6" xfId="10"/>
    <cellStyle name="Normal 7" xfId="11"/>
    <cellStyle name="Normal 8" xfId="12"/>
    <cellStyle name="Normal 9" xfId="13"/>
    <cellStyle name="Percent" xfId="16" builtinId="5"/>
    <cellStyle name="Percent 2" xfId="2"/>
    <cellStyle name="Percent 3" xfId="4"/>
    <cellStyle name="Percent 3 2" xfId="8"/>
    <cellStyle name="Percent 4" xfId="5"/>
  </cellStyles>
  <dxfs count="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2DDDC"/>
      <color rgb="FFFCD5B4"/>
      <color rgb="FFD7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I58"/>
  <sheetViews>
    <sheetView tabSelected="1" zoomScaleNormal="100" workbookViewId="0">
      <pane xSplit="3" ySplit="3" topLeftCell="AH4" activePane="bottomRight" state="frozen"/>
      <selection pane="topRight" activeCell="D1" sqref="D1"/>
      <selection pane="bottomLeft" activeCell="A4" sqref="A4"/>
      <selection pane="bottomRight" activeCell="AJ3" sqref="AJ3"/>
    </sheetView>
  </sheetViews>
  <sheetFormatPr defaultRowHeight="15" x14ac:dyDescent="0.25"/>
  <cols>
    <col min="1" max="1" width="3" style="1" customWidth="1"/>
    <col min="2" max="2" width="10.7109375" style="1" customWidth="1"/>
    <col min="3" max="3" width="17.7109375" style="1" customWidth="1"/>
    <col min="4" max="4" width="8.28515625" style="1" customWidth="1"/>
    <col min="5" max="5" width="7.85546875" style="1" customWidth="1"/>
    <col min="6" max="6" width="7" style="1" customWidth="1"/>
    <col min="7" max="11" width="8.42578125" style="1" customWidth="1"/>
    <col min="12" max="13" width="8.28515625" style="1" customWidth="1"/>
    <col min="14" max="14" width="7" style="1" customWidth="1"/>
    <col min="15" max="15" width="7.28515625" style="1" customWidth="1"/>
    <col min="16" max="19" width="8.42578125" style="1" customWidth="1"/>
    <col min="20" max="24" width="6.140625" style="1" customWidth="1"/>
    <col min="25" max="25" width="6.28515625" style="1" customWidth="1"/>
    <col min="26" max="26" width="7" style="1" hidden="1" customWidth="1"/>
    <col min="27" max="28" width="6.5703125" style="1" customWidth="1"/>
    <col min="29" max="29" width="7.28515625" style="1" customWidth="1"/>
    <col min="30" max="30" width="7" style="1" customWidth="1"/>
    <col min="31" max="31" width="6.7109375" style="1" customWidth="1"/>
    <col min="32" max="32" width="6.42578125" style="1" customWidth="1"/>
    <col min="33" max="33" width="5.140625" style="15" customWidth="1"/>
    <col min="34" max="34" width="8.28515625" style="1" customWidth="1"/>
    <col min="35" max="35" width="0" style="396" hidden="1" customWidth="1"/>
    <col min="36" max="16384" width="9.140625" style="1"/>
  </cols>
  <sheetData>
    <row r="1" spans="1:35" ht="64.5" customHeight="1" x14ac:dyDescent="0.25">
      <c r="A1" s="319" t="s">
        <v>27</v>
      </c>
      <c r="B1" s="324"/>
      <c r="C1" s="319" t="s">
        <v>0</v>
      </c>
      <c r="D1" s="313" t="s">
        <v>1</v>
      </c>
      <c r="E1" s="314"/>
      <c r="F1" s="314"/>
      <c r="G1" s="314"/>
      <c r="H1" s="314"/>
      <c r="I1" s="314"/>
      <c r="J1" s="314"/>
      <c r="K1" s="315"/>
      <c r="L1" s="313" t="s">
        <v>2</v>
      </c>
      <c r="M1" s="314"/>
      <c r="N1" s="314"/>
      <c r="O1" s="314"/>
      <c r="P1" s="314"/>
      <c r="Q1" s="314"/>
      <c r="R1" s="314"/>
      <c r="S1" s="376"/>
      <c r="T1" s="383" t="s">
        <v>51</v>
      </c>
      <c r="U1" s="386" t="s">
        <v>48</v>
      </c>
      <c r="V1" s="389" t="s">
        <v>52</v>
      </c>
      <c r="W1" s="392" t="s">
        <v>49</v>
      </c>
      <c r="X1" s="380" t="s">
        <v>53</v>
      </c>
      <c r="Y1" s="377" t="s">
        <v>50</v>
      </c>
      <c r="Z1" s="82"/>
      <c r="AA1" s="372" t="s">
        <v>64</v>
      </c>
      <c r="AB1" s="367" t="s">
        <v>65</v>
      </c>
      <c r="AC1" s="370" t="s">
        <v>63</v>
      </c>
      <c r="AD1" s="370" t="s">
        <v>62</v>
      </c>
      <c r="AE1" s="361" t="s">
        <v>46</v>
      </c>
      <c r="AF1" s="362"/>
      <c r="AG1" s="362"/>
      <c r="AH1" s="363"/>
      <c r="AI1" s="395" t="s">
        <v>80</v>
      </c>
    </row>
    <row r="2" spans="1:35" ht="22.5" x14ac:dyDescent="0.25">
      <c r="A2" s="320"/>
      <c r="B2" s="325"/>
      <c r="C2" s="320"/>
      <c r="D2" s="16" t="s">
        <v>3</v>
      </c>
      <c r="E2" s="17" t="s">
        <v>4</v>
      </c>
      <c r="F2" s="17" t="s">
        <v>3</v>
      </c>
      <c r="G2" s="17" t="s">
        <v>4</v>
      </c>
      <c r="H2" s="17" t="s">
        <v>3</v>
      </c>
      <c r="I2" s="17" t="s">
        <v>4</v>
      </c>
      <c r="J2" s="17" t="s">
        <v>3</v>
      </c>
      <c r="K2" s="162" t="s">
        <v>4</v>
      </c>
      <c r="L2" s="16" t="s">
        <v>3</v>
      </c>
      <c r="M2" s="17" t="s">
        <v>4</v>
      </c>
      <c r="N2" s="17" t="s">
        <v>3</v>
      </c>
      <c r="O2" s="17" t="s">
        <v>4</v>
      </c>
      <c r="P2" s="17" t="s">
        <v>3</v>
      </c>
      <c r="Q2" s="17" t="s">
        <v>4</v>
      </c>
      <c r="R2" s="17" t="s">
        <v>3</v>
      </c>
      <c r="S2" s="18" t="s">
        <v>4</v>
      </c>
      <c r="T2" s="384"/>
      <c r="U2" s="387"/>
      <c r="V2" s="390"/>
      <c r="W2" s="393"/>
      <c r="X2" s="381"/>
      <c r="Y2" s="378"/>
      <c r="Z2" s="83"/>
      <c r="AA2" s="373"/>
      <c r="AB2" s="368"/>
      <c r="AC2" s="371"/>
      <c r="AD2" s="371"/>
      <c r="AE2" s="364"/>
      <c r="AF2" s="365"/>
      <c r="AG2" s="365"/>
      <c r="AH2" s="366"/>
      <c r="AI2" s="395"/>
    </row>
    <row r="3" spans="1:35" ht="32.25" customHeight="1" thickBot="1" x14ac:dyDescent="0.3">
      <c r="A3" s="326"/>
      <c r="B3" s="327"/>
      <c r="C3" s="320"/>
      <c r="D3" s="311" t="s">
        <v>38</v>
      </c>
      <c r="E3" s="312"/>
      <c r="F3" s="312" t="s">
        <v>5</v>
      </c>
      <c r="G3" s="312"/>
      <c r="H3" s="312" t="s">
        <v>71</v>
      </c>
      <c r="I3" s="312"/>
      <c r="J3" s="312" t="s">
        <v>72</v>
      </c>
      <c r="K3" s="316"/>
      <c r="L3" s="311" t="s">
        <v>38</v>
      </c>
      <c r="M3" s="312"/>
      <c r="N3" s="312" t="s">
        <v>5</v>
      </c>
      <c r="O3" s="312"/>
      <c r="P3" s="312" t="s">
        <v>71</v>
      </c>
      <c r="Q3" s="312"/>
      <c r="R3" s="312" t="s">
        <v>72</v>
      </c>
      <c r="S3" s="375"/>
      <c r="T3" s="385"/>
      <c r="U3" s="388"/>
      <c r="V3" s="391"/>
      <c r="W3" s="394"/>
      <c r="X3" s="382"/>
      <c r="Y3" s="379"/>
      <c r="Z3" s="108"/>
      <c r="AA3" s="374"/>
      <c r="AB3" s="369"/>
      <c r="AC3" s="371"/>
      <c r="AD3" s="371"/>
      <c r="AE3" s="109" t="s">
        <v>3</v>
      </c>
      <c r="AF3" s="110" t="s">
        <v>4</v>
      </c>
      <c r="AG3" s="111" t="s">
        <v>45</v>
      </c>
      <c r="AH3" s="112" t="s">
        <v>47</v>
      </c>
      <c r="AI3" s="395"/>
    </row>
    <row r="4" spans="1:35" ht="15" customHeight="1" x14ac:dyDescent="0.25">
      <c r="A4" s="335" t="s">
        <v>68</v>
      </c>
      <c r="B4" s="336"/>
      <c r="C4" s="89" t="s">
        <v>9</v>
      </c>
      <c r="D4" s="167">
        <v>672</v>
      </c>
      <c r="E4" s="117">
        <v>665</v>
      </c>
      <c r="F4" s="117">
        <v>342</v>
      </c>
      <c r="G4" s="117">
        <v>248</v>
      </c>
      <c r="H4" s="117">
        <v>0</v>
      </c>
      <c r="I4" s="117">
        <v>16</v>
      </c>
      <c r="J4" s="117">
        <v>0</v>
      </c>
      <c r="K4" s="168">
        <v>33</v>
      </c>
      <c r="L4" s="179">
        <v>576</v>
      </c>
      <c r="M4" s="118">
        <v>561</v>
      </c>
      <c r="N4" s="118">
        <v>248</v>
      </c>
      <c r="O4" s="118">
        <v>234</v>
      </c>
      <c r="P4" s="117">
        <v>0</v>
      </c>
      <c r="Q4" s="117">
        <v>13</v>
      </c>
      <c r="R4" s="117">
        <v>0</v>
      </c>
      <c r="S4" s="255">
        <v>8</v>
      </c>
      <c r="T4" s="247">
        <v>29</v>
      </c>
      <c r="U4" s="120">
        <f t="shared" ref="U4:U26" si="0">T4/(T4+V4+X4)</f>
        <v>0.46774193548387094</v>
      </c>
      <c r="V4" s="119">
        <v>33</v>
      </c>
      <c r="W4" s="90">
        <f t="shared" ref="W4:W26" si="1">V4/(T4+V4+X4)</f>
        <v>0.532258064516129</v>
      </c>
      <c r="X4" s="91">
        <v>0</v>
      </c>
      <c r="Y4" s="90">
        <f t="shared" ref="Y4:Y26" si="2">X4/(T4+V4+X4)</f>
        <v>0</v>
      </c>
      <c r="Z4" s="267">
        <f>T4+V4+X4</f>
        <v>62</v>
      </c>
      <c r="AA4" s="268">
        <v>0</v>
      </c>
      <c r="AB4" s="269">
        <f>AA4/(T4+V4+X4)</f>
        <v>0</v>
      </c>
      <c r="AC4" s="283">
        <v>0</v>
      </c>
      <c r="AD4" s="293">
        <f>AC4/(T4+V4+X4)</f>
        <v>0</v>
      </c>
      <c r="AE4" s="253" t="s">
        <v>44</v>
      </c>
      <c r="AF4" s="254" t="s">
        <v>44</v>
      </c>
      <c r="AG4" s="156" t="s">
        <v>44</v>
      </c>
      <c r="AH4" s="121" t="s">
        <v>44</v>
      </c>
      <c r="AI4" s="396" t="e">
        <f>100%-AH4</f>
        <v>#VALUE!</v>
      </c>
    </row>
    <row r="5" spans="1:35" s="94" customFormat="1" ht="15" customHeight="1" x14ac:dyDescent="0.25">
      <c r="A5" s="337"/>
      <c r="B5" s="338"/>
      <c r="C5" s="95" t="s">
        <v>6</v>
      </c>
      <c r="D5" s="169">
        <v>77</v>
      </c>
      <c r="E5" s="72">
        <v>90</v>
      </c>
      <c r="F5" s="72">
        <v>70</v>
      </c>
      <c r="G5" s="72">
        <v>54</v>
      </c>
      <c r="H5" s="72">
        <v>0</v>
      </c>
      <c r="I5" s="72">
        <v>1</v>
      </c>
      <c r="J5" s="72">
        <v>0</v>
      </c>
      <c r="K5" s="170">
        <v>0</v>
      </c>
      <c r="L5" s="180">
        <v>52</v>
      </c>
      <c r="M5" s="73">
        <v>77</v>
      </c>
      <c r="N5" s="73">
        <v>72</v>
      </c>
      <c r="O5" s="73">
        <v>56</v>
      </c>
      <c r="P5" s="72">
        <v>0</v>
      </c>
      <c r="Q5" s="72">
        <v>0</v>
      </c>
      <c r="R5" s="72">
        <v>0</v>
      </c>
      <c r="S5" s="256">
        <v>0</v>
      </c>
      <c r="T5" s="6">
        <v>41</v>
      </c>
      <c r="U5" s="75">
        <f t="shared" ref="U5:U10" si="3">T5/(T5+V5+X5)</f>
        <v>0.83673469387755106</v>
      </c>
      <c r="V5" s="7">
        <v>8</v>
      </c>
      <c r="W5" s="76">
        <f t="shared" ref="W5:W10" si="4">V5/(T5+V5+X5)</f>
        <v>0.16326530612244897</v>
      </c>
      <c r="X5" s="8">
        <v>0</v>
      </c>
      <c r="Y5" s="76">
        <f t="shared" ref="Y5:Y10" si="5">X5/(T5+V5+X5)</f>
        <v>0</v>
      </c>
      <c r="Z5" s="258">
        <f t="shared" ref="Z5:Z10" si="6">T5+V5+X5</f>
        <v>49</v>
      </c>
      <c r="AA5" s="4">
        <v>0</v>
      </c>
      <c r="AB5" s="259">
        <f t="shared" ref="AB5:AB10" si="7">AA5/(T5+V5+X5)</f>
        <v>0</v>
      </c>
      <c r="AC5" s="284">
        <v>0</v>
      </c>
      <c r="AD5" s="294">
        <f t="shared" ref="AD5:AD10" si="8">AC5/(T5+V5+X5)</f>
        <v>0</v>
      </c>
      <c r="AE5" s="309">
        <v>142.5</v>
      </c>
      <c r="AF5" s="116">
        <f>AE5-AG5</f>
        <v>89.5</v>
      </c>
      <c r="AG5" s="154">
        <v>53</v>
      </c>
      <c r="AH5" s="98">
        <f>AG5/AE5</f>
        <v>0.3719298245614035</v>
      </c>
      <c r="AI5" s="396">
        <f t="shared" ref="AI5:AI52" si="9">100%-AH5</f>
        <v>0.62807017543859645</v>
      </c>
    </row>
    <row r="6" spans="1:35" s="94" customFormat="1" ht="15" customHeight="1" x14ac:dyDescent="0.25">
      <c r="A6" s="337"/>
      <c r="B6" s="338"/>
      <c r="C6" s="95" t="s">
        <v>8</v>
      </c>
      <c r="D6" s="169">
        <v>104</v>
      </c>
      <c r="E6" s="72">
        <v>94</v>
      </c>
      <c r="F6" s="72">
        <v>41</v>
      </c>
      <c r="G6" s="72">
        <v>73</v>
      </c>
      <c r="H6" s="72">
        <v>0</v>
      </c>
      <c r="I6" s="72">
        <v>0</v>
      </c>
      <c r="J6" s="72">
        <v>0</v>
      </c>
      <c r="K6" s="170">
        <v>0</v>
      </c>
      <c r="L6" s="180">
        <v>83</v>
      </c>
      <c r="M6" s="73">
        <v>87</v>
      </c>
      <c r="N6" s="73">
        <v>41</v>
      </c>
      <c r="O6" s="73">
        <v>72</v>
      </c>
      <c r="P6" s="72">
        <v>0</v>
      </c>
      <c r="Q6" s="72">
        <v>0</v>
      </c>
      <c r="R6" s="72">
        <v>0</v>
      </c>
      <c r="S6" s="256">
        <v>0</v>
      </c>
      <c r="T6" s="6">
        <v>46</v>
      </c>
      <c r="U6" s="75">
        <f t="shared" si="3"/>
        <v>0.74193548387096775</v>
      </c>
      <c r="V6" s="7">
        <v>16</v>
      </c>
      <c r="W6" s="76">
        <f t="shared" si="4"/>
        <v>0.25806451612903225</v>
      </c>
      <c r="X6" s="8">
        <v>0</v>
      </c>
      <c r="Y6" s="76">
        <f t="shared" si="5"/>
        <v>0</v>
      </c>
      <c r="Z6" s="258">
        <f t="shared" si="6"/>
        <v>62</v>
      </c>
      <c r="AA6" s="4">
        <v>0</v>
      </c>
      <c r="AB6" s="259">
        <f t="shared" si="7"/>
        <v>0</v>
      </c>
      <c r="AC6" s="284">
        <v>0</v>
      </c>
      <c r="AD6" s="294">
        <f t="shared" si="8"/>
        <v>0</v>
      </c>
      <c r="AE6" s="152">
        <v>142.5</v>
      </c>
      <c r="AF6" s="116">
        <f>AE6-AG6</f>
        <v>45</v>
      </c>
      <c r="AG6" s="154">
        <v>97.5</v>
      </c>
      <c r="AH6" s="98">
        <f>AG6/AE6</f>
        <v>0.68421052631578949</v>
      </c>
      <c r="AI6" s="396">
        <f t="shared" si="9"/>
        <v>0.31578947368421051</v>
      </c>
    </row>
    <row r="7" spans="1:35" s="94" customFormat="1" ht="15" customHeight="1" x14ac:dyDescent="0.25">
      <c r="A7" s="337"/>
      <c r="B7" s="338"/>
      <c r="C7" s="95" t="s">
        <v>70</v>
      </c>
      <c r="D7" s="169">
        <v>104</v>
      </c>
      <c r="E7" s="72">
        <v>87</v>
      </c>
      <c r="F7" s="72">
        <v>41</v>
      </c>
      <c r="G7" s="72">
        <v>56</v>
      </c>
      <c r="H7" s="72">
        <v>0</v>
      </c>
      <c r="I7" s="72">
        <v>0</v>
      </c>
      <c r="J7" s="72">
        <v>0</v>
      </c>
      <c r="K7" s="170">
        <v>0</v>
      </c>
      <c r="L7" s="180">
        <v>83</v>
      </c>
      <c r="M7" s="73">
        <v>81</v>
      </c>
      <c r="N7" s="73">
        <v>41</v>
      </c>
      <c r="O7" s="73">
        <v>62</v>
      </c>
      <c r="P7" s="72">
        <v>0</v>
      </c>
      <c r="Q7" s="72">
        <v>1</v>
      </c>
      <c r="R7" s="72">
        <v>0</v>
      </c>
      <c r="S7" s="256">
        <v>0</v>
      </c>
      <c r="T7" s="6">
        <v>47</v>
      </c>
      <c r="U7" s="75">
        <f t="shared" si="3"/>
        <v>0.8392857142857143</v>
      </c>
      <c r="V7" s="7">
        <v>9</v>
      </c>
      <c r="W7" s="76">
        <f t="shared" si="4"/>
        <v>0.16071428571428573</v>
      </c>
      <c r="X7" s="8">
        <v>0</v>
      </c>
      <c r="Y7" s="76">
        <f t="shared" si="5"/>
        <v>0</v>
      </c>
      <c r="Z7" s="258">
        <f t="shared" si="6"/>
        <v>56</v>
      </c>
      <c r="AA7" s="4">
        <v>0</v>
      </c>
      <c r="AB7" s="259">
        <f t="shared" si="7"/>
        <v>0</v>
      </c>
      <c r="AC7" s="284">
        <v>0</v>
      </c>
      <c r="AD7" s="294">
        <f t="shared" si="8"/>
        <v>0</v>
      </c>
      <c r="AE7" s="152">
        <v>142.5</v>
      </c>
      <c r="AF7" s="116">
        <f>AE7-AG7</f>
        <v>0</v>
      </c>
      <c r="AG7" s="154">
        <v>142.5</v>
      </c>
      <c r="AH7" s="98">
        <f>AG7/AE7</f>
        <v>1</v>
      </c>
      <c r="AI7" s="396">
        <f t="shared" si="9"/>
        <v>0</v>
      </c>
    </row>
    <row r="8" spans="1:35" s="94" customFormat="1" ht="15" customHeight="1" x14ac:dyDescent="0.25">
      <c r="A8" s="337"/>
      <c r="B8" s="338"/>
      <c r="C8" s="95" t="s">
        <v>7</v>
      </c>
      <c r="D8" s="169">
        <v>83</v>
      </c>
      <c r="E8" s="72">
        <v>111</v>
      </c>
      <c r="F8" s="72">
        <v>83</v>
      </c>
      <c r="G8" s="72">
        <v>72</v>
      </c>
      <c r="H8" s="72">
        <v>0</v>
      </c>
      <c r="I8" s="72">
        <v>0</v>
      </c>
      <c r="J8" s="72">
        <v>0</v>
      </c>
      <c r="K8" s="170">
        <v>0</v>
      </c>
      <c r="L8" s="180">
        <v>62</v>
      </c>
      <c r="M8" s="73">
        <v>90</v>
      </c>
      <c r="N8" s="73">
        <v>83</v>
      </c>
      <c r="O8" s="73">
        <v>76</v>
      </c>
      <c r="P8" s="72">
        <v>0</v>
      </c>
      <c r="Q8" s="72">
        <v>0</v>
      </c>
      <c r="R8" s="72">
        <v>0</v>
      </c>
      <c r="S8" s="256">
        <v>0</v>
      </c>
      <c r="T8" s="6">
        <v>56</v>
      </c>
      <c r="U8" s="75">
        <f t="shared" si="3"/>
        <v>0.90322580645161288</v>
      </c>
      <c r="V8" s="7">
        <v>6</v>
      </c>
      <c r="W8" s="76">
        <f t="shared" si="4"/>
        <v>9.6774193548387094E-2</v>
      </c>
      <c r="X8" s="8">
        <v>0</v>
      </c>
      <c r="Y8" s="76">
        <f t="shared" si="5"/>
        <v>0</v>
      </c>
      <c r="Z8" s="258">
        <f t="shared" si="6"/>
        <v>62</v>
      </c>
      <c r="AA8" s="4">
        <v>0</v>
      </c>
      <c r="AB8" s="259">
        <f t="shared" si="7"/>
        <v>0</v>
      </c>
      <c r="AC8" s="284">
        <v>0</v>
      </c>
      <c r="AD8" s="294">
        <f t="shared" si="8"/>
        <v>0</v>
      </c>
      <c r="AE8" s="152">
        <v>142.5</v>
      </c>
      <c r="AF8" s="116">
        <f>AE8-AG8</f>
        <v>120</v>
      </c>
      <c r="AG8" s="154">
        <v>22.5</v>
      </c>
      <c r="AH8" s="98">
        <f>AG8/AE8</f>
        <v>0.15789473684210525</v>
      </c>
      <c r="AI8" s="396">
        <f t="shared" si="9"/>
        <v>0.84210526315789469</v>
      </c>
    </row>
    <row r="9" spans="1:35" ht="15" customHeight="1" x14ac:dyDescent="0.25">
      <c r="A9" s="337"/>
      <c r="B9" s="338"/>
      <c r="C9" s="161" t="s">
        <v>10</v>
      </c>
      <c r="D9" s="171">
        <v>3</v>
      </c>
      <c r="E9" s="74">
        <v>3</v>
      </c>
      <c r="F9" s="74">
        <v>0</v>
      </c>
      <c r="G9" s="74">
        <v>0</v>
      </c>
      <c r="H9" s="72">
        <v>0</v>
      </c>
      <c r="I9" s="72">
        <v>0</v>
      </c>
      <c r="J9" s="72">
        <v>0</v>
      </c>
      <c r="K9" s="170">
        <v>0</v>
      </c>
      <c r="L9" s="152">
        <v>0</v>
      </c>
      <c r="M9" s="152">
        <v>0</v>
      </c>
      <c r="N9" s="152">
        <v>0</v>
      </c>
      <c r="O9" s="152">
        <v>0</v>
      </c>
      <c r="P9" s="72">
        <v>0</v>
      </c>
      <c r="Q9" s="72">
        <v>0</v>
      </c>
      <c r="R9" s="72">
        <v>0</v>
      </c>
      <c r="S9" s="256">
        <v>0</v>
      </c>
      <c r="T9" s="6">
        <v>0</v>
      </c>
      <c r="U9" s="75">
        <v>0</v>
      </c>
      <c r="V9" s="7">
        <v>0</v>
      </c>
      <c r="W9" s="76">
        <v>0</v>
      </c>
      <c r="X9" s="8">
        <v>0</v>
      </c>
      <c r="Y9" s="76">
        <v>0</v>
      </c>
      <c r="Z9" s="258">
        <f t="shared" si="6"/>
        <v>0</v>
      </c>
      <c r="AA9" s="4">
        <v>0</v>
      </c>
      <c r="AB9" s="259">
        <v>0</v>
      </c>
      <c r="AC9" s="284">
        <v>0</v>
      </c>
      <c r="AD9" s="294">
        <v>0</v>
      </c>
      <c r="AE9" s="152" t="s">
        <v>44</v>
      </c>
      <c r="AF9" s="4" t="s">
        <v>44</v>
      </c>
      <c r="AG9" s="153" t="s">
        <v>44</v>
      </c>
      <c r="AH9" s="22" t="s">
        <v>44</v>
      </c>
      <c r="AI9" s="396" t="e">
        <f t="shared" si="9"/>
        <v>#VALUE!</v>
      </c>
    </row>
    <row r="10" spans="1:35" ht="15" customHeight="1" thickBot="1" x14ac:dyDescent="0.3">
      <c r="A10" s="337"/>
      <c r="B10" s="338"/>
      <c r="C10" s="196" t="s">
        <v>73</v>
      </c>
      <c r="D10" s="197">
        <v>207</v>
      </c>
      <c r="E10" s="198">
        <v>161</v>
      </c>
      <c r="F10" s="198">
        <v>31</v>
      </c>
      <c r="G10" s="198">
        <v>32</v>
      </c>
      <c r="H10" s="138">
        <v>0</v>
      </c>
      <c r="I10" s="138">
        <v>0</v>
      </c>
      <c r="J10" s="138">
        <v>0</v>
      </c>
      <c r="K10" s="182">
        <v>0</v>
      </c>
      <c r="L10" s="71">
        <v>0</v>
      </c>
      <c r="M10" s="71">
        <v>0</v>
      </c>
      <c r="N10" s="71">
        <v>0</v>
      </c>
      <c r="O10" s="71">
        <v>0</v>
      </c>
      <c r="P10" s="138">
        <v>0</v>
      </c>
      <c r="Q10" s="138">
        <v>0</v>
      </c>
      <c r="R10" s="138">
        <v>0</v>
      </c>
      <c r="S10" s="257">
        <v>0</v>
      </c>
      <c r="T10" s="248">
        <v>11</v>
      </c>
      <c r="U10" s="249">
        <f t="shared" si="3"/>
        <v>0.34375</v>
      </c>
      <c r="V10" s="250">
        <v>21</v>
      </c>
      <c r="W10" s="251">
        <f t="shared" si="4"/>
        <v>0.65625</v>
      </c>
      <c r="X10" s="270">
        <v>0</v>
      </c>
      <c r="Y10" s="251">
        <f t="shared" si="5"/>
        <v>0</v>
      </c>
      <c r="Z10" s="271">
        <f t="shared" si="6"/>
        <v>32</v>
      </c>
      <c r="AA10" s="79">
        <v>0</v>
      </c>
      <c r="AB10" s="272">
        <f t="shared" si="7"/>
        <v>0</v>
      </c>
      <c r="AC10" s="285">
        <v>0</v>
      </c>
      <c r="AD10" s="295">
        <f t="shared" si="8"/>
        <v>0</v>
      </c>
      <c r="AE10" s="71" t="s">
        <v>44</v>
      </c>
      <c r="AF10" s="122" t="s">
        <v>44</v>
      </c>
      <c r="AG10" s="157" t="s">
        <v>44</v>
      </c>
      <c r="AH10" s="124" t="s">
        <v>44</v>
      </c>
      <c r="AI10" s="396" t="e">
        <f t="shared" si="9"/>
        <v>#VALUE!</v>
      </c>
    </row>
    <row r="11" spans="1:35" ht="15" customHeight="1" thickBot="1" x14ac:dyDescent="0.3">
      <c r="A11" s="317" t="s">
        <v>32</v>
      </c>
      <c r="B11" s="318"/>
      <c r="C11" s="318"/>
      <c r="D11" s="24">
        <f>SUM(D4:D10)</f>
        <v>1250</v>
      </c>
      <c r="E11" s="26">
        <f t="shared" ref="E11:M11" si="10">SUM(E4:E10)</f>
        <v>1211</v>
      </c>
      <c r="F11" s="26">
        <f t="shared" si="10"/>
        <v>608</v>
      </c>
      <c r="G11" s="147">
        <f t="shared" si="10"/>
        <v>535</v>
      </c>
      <c r="H11" s="147">
        <f t="shared" si="10"/>
        <v>0</v>
      </c>
      <c r="I11" s="147">
        <f t="shared" si="10"/>
        <v>17</v>
      </c>
      <c r="J11" s="147">
        <f t="shared" si="10"/>
        <v>0</v>
      </c>
      <c r="K11" s="147">
        <f t="shared" si="10"/>
        <v>33</v>
      </c>
      <c r="L11" s="24">
        <f t="shared" si="10"/>
        <v>856</v>
      </c>
      <c r="M11" s="26">
        <f t="shared" si="10"/>
        <v>896</v>
      </c>
      <c r="N11" s="26">
        <f>SUM(N4:N10)</f>
        <v>485</v>
      </c>
      <c r="O11" s="26">
        <f t="shared" ref="O11:X11" si="11">SUM(O4:O10)</f>
        <v>500</v>
      </c>
      <c r="P11" s="147">
        <f t="shared" si="11"/>
        <v>0</v>
      </c>
      <c r="Q11" s="26">
        <f t="shared" si="11"/>
        <v>14</v>
      </c>
      <c r="R11" s="147">
        <f t="shared" si="11"/>
        <v>0</v>
      </c>
      <c r="S11" s="146">
        <v>8</v>
      </c>
      <c r="T11" s="240">
        <f t="shared" si="11"/>
        <v>230</v>
      </c>
      <c r="U11" s="241">
        <f t="shared" si="0"/>
        <v>0.71207430340557276</v>
      </c>
      <c r="V11" s="242">
        <f t="shared" si="11"/>
        <v>93</v>
      </c>
      <c r="W11" s="241">
        <f t="shared" si="1"/>
        <v>0.28792569659442724</v>
      </c>
      <c r="X11" s="242">
        <f t="shared" si="11"/>
        <v>0</v>
      </c>
      <c r="Y11" s="243">
        <f t="shared" si="2"/>
        <v>0</v>
      </c>
      <c r="Z11" s="244">
        <f>T11+V11+X11</f>
        <v>323</v>
      </c>
      <c r="AA11" s="245">
        <f>SUM(AA4:AA10)</f>
        <v>0</v>
      </c>
      <c r="AB11" s="246">
        <f>AA11/(T11+V11+X11)</f>
        <v>0</v>
      </c>
      <c r="AC11" s="286">
        <f>SUM(AC4:AC10)</f>
        <v>0</v>
      </c>
      <c r="AD11" s="296">
        <f>AC11/(T11+V11+X11)</f>
        <v>0</v>
      </c>
      <c r="AE11" s="209">
        <f>SUM(AE4:AE10)</f>
        <v>570</v>
      </c>
      <c r="AF11" s="202">
        <f>SUM(AF4:AF10)</f>
        <v>254.5</v>
      </c>
      <c r="AG11" s="203">
        <f>SUM(AG4:AG10)</f>
        <v>315.5</v>
      </c>
      <c r="AH11" s="23">
        <f>AG11/AE11</f>
        <v>0.55350877192982462</v>
      </c>
      <c r="AI11" s="396">
        <f t="shared" si="9"/>
        <v>0.44649122807017538</v>
      </c>
    </row>
    <row r="12" spans="1:35" s="94" customFormat="1" ht="15" customHeight="1" x14ac:dyDescent="0.25">
      <c r="A12" s="191"/>
      <c r="B12" s="192"/>
      <c r="C12" s="89" t="s">
        <v>41</v>
      </c>
      <c r="D12" s="167">
        <v>196</v>
      </c>
      <c r="E12" s="117">
        <v>180</v>
      </c>
      <c r="F12" s="117">
        <v>137</v>
      </c>
      <c r="G12" s="117">
        <v>190</v>
      </c>
      <c r="H12" s="117">
        <v>0</v>
      </c>
      <c r="I12" s="117">
        <v>0</v>
      </c>
      <c r="J12" s="117">
        <v>0</v>
      </c>
      <c r="K12" s="168">
        <v>0</v>
      </c>
      <c r="L12" s="179">
        <v>161</v>
      </c>
      <c r="M12" s="118">
        <v>147</v>
      </c>
      <c r="N12" s="118">
        <v>99</v>
      </c>
      <c r="O12" s="118">
        <v>132</v>
      </c>
      <c r="P12" s="117">
        <v>0</v>
      </c>
      <c r="Q12" s="117">
        <v>0</v>
      </c>
      <c r="R12" s="117">
        <v>0</v>
      </c>
      <c r="S12" s="255">
        <v>1</v>
      </c>
      <c r="T12" s="238">
        <v>57</v>
      </c>
      <c r="U12" s="90">
        <f t="shared" si="0"/>
        <v>0.93442622950819676</v>
      </c>
      <c r="V12" s="91">
        <v>4</v>
      </c>
      <c r="W12" s="90">
        <f t="shared" si="1"/>
        <v>6.5573770491803282E-2</v>
      </c>
      <c r="X12" s="92">
        <v>0</v>
      </c>
      <c r="Y12" s="90">
        <f t="shared" si="2"/>
        <v>0</v>
      </c>
      <c r="Z12" s="273">
        <f>T12+V12+X12</f>
        <v>61</v>
      </c>
      <c r="AA12" s="105">
        <v>0</v>
      </c>
      <c r="AB12" s="274">
        <f t="shared" ref="AB12" si="12">AA12/(T12+V12+X12)</f>
        <v>0</v>
      </c>
      <c r="AC12" s="287">
        <v>0</v>
      </c>
      <c r="AD12" s="297">
        <f t="shared" ref="AD12" si="13">AC12/(T12+V12+X12)</f>
        <v>0</v>
      </c>
      <c r="AE12" s="237">
        <v>142.5</v>
      </c>
      <c r="AF12" s="199">
        <f t="shared" ref="AF12:AF25" si="14">AE12-AG12</f>
        <v>142.5</v>
      </c>
      <c r="AG12" s="200">
        <v>0</v>
      </c>
      <c r="AH12" s="204">
        <f>AG12/AE12</f>
        <v>0</v>
      </c>
      <c r="AI12" s="396">
        <f t="shared" si="9"/>
        <v>1</v>
      </c>
    </row>
    <row r="13" spans="1:35" s="94" customFormat="1" ht="15" customHeight="1" x14ac:dyDescent="0.25">
      <c r="A13" s="337" t="s">
        <v>28</v>
      </c>
      <c r="B13" s="339"/>
      <c r="C13" s="95" t="s">
        <v>76</v>
      </c>
      <c r="D13" s="169">
        <v>543</v>
      </c>
      <c r="E13" s="72">
        <v>532</v>
      </c>
      <c r="F13" s="72">
        <v>411</v>
      </c>
      <c r="G13" s="72">
        <v>384</v>
      </c>
      <c r="H13" s="72">
        <v>0</v>
      </c>
      <c r="I13" s="72">
        <v>10</v>
      </c>
      <c r="J13" s="72">
        <v>0</v>
      </c>
      <c r="K13" s="170">
        <v>6</v>
      </c>
      <c r="L13" s="184">
        <v>452</v>
      </c>
      <c r="M13" s="183">
        <v>419</v>
      </c>
      <c r="N13" s="183">
        <v>388</v>
      </c>
      <c r="O13" s="183">
        <v>363</v>
      </c>
      <c r="P13" s="72">
        <v>0</v>
      </c>
      <c r="Q13" s="72">
        <v>0</v>
      </c>
      <c r="R13" s="72">
        <v>0</v>
      </c>
      <c r="S13" s="256">
        <v>16</v>
      </c>
      <c r="T13" s="96">
        <v>62</v>
      </c>
      <c r="U13" s="76">
        <f t="shared" ref="U13:U24" si="15">T13/(T13+V13+X13)</f>
        <v>1</v>
      </c>
      <c r="V13" s="8">
        <v>0</v>
      </c>
      <c r="W13" s="76">
        <f t="shared" ref="W13:W24" si="16">V13/(T13+V13+X13)</f>
        <v>0</v>
      </c>
      <c r="X13" s="150">
        <v>0</v>
      </c>
      <c r="Y13" s="76">
        <f t="shared" ref="Y13:Y24" si="17">X13/(T13+V13+X13)</f>
        <v>0</v>
      </c>
      <c r="Z13" s="266">
        <f t="shared" ref="Z13:Z25" si="18">T13+V13+X13</f>
        <v>62</v>
      </c>
      <c r="AA13" s="5">
        <v>0</v>
      </c>
      <c r="AB13" s="115">
        <f t="shared" ref="AB13:AB24" si="19">AA13/(T13+V13+X13)</f>
        <v>0</v>
      </c>
      <c r="AC13" s="288">
        <v>0</v>
      </c>
      <c r="AD13" s="298">
        <f t="shared" ref="AD13:AD24" si="20">AC13/(T13+V13+X13)</f>
        <v>0</v>
      </c>
      <c r="AE13" s="152">
        <v>1394.25</v>
      </c>
      <c r="AF13" s="5">
        <f t="shared" si="14"/>
        <v>1331.25</v>
      </c>
      <c r="AG13" s="160">
        <v>63</v>
      </c>
      <c r="AH13" s="115">
        <f t="shared" ref="AH13:AH21" si="21">AG13/AE13</f>
        <v>4.5185583647122107E-2</v>
      </c>
      <c r="AI13" s="396">
        <f t="shared" si="9"/>
        <v>0.95481441635287789</v>
      </c>
    </row>
    <row r="14" spans="1:35" s="94" customFormat="1" ht="15" customHeight="1" x14ac:dyDescent="0.25">
      <c r="A14" s="337"/>
      <c r="B14" s="339"/>
      <c r="C14" s="95" t="s">
        <v>13</v>
      </c>
      <c r="D14" s="169">
        <v>157</v>
      </c>
      <c r="E14" s="72">
        <v>162</v>
      </c>
      <c r="F14" s="72">
        <v>116</v>
      </c>
      <c r="G14" s="72">
        <v>136</v>
      </c>
      <c r="H14" s="72">
        <v>0</v>
      </c>
      <c r="I14" s="72">
        <v>1</v>
      </c>
      <c r="J14" s="72">
        <v>0</v>
      </c>
      <c r="K14" s="170">
        <v>3</v>
      </c>
      <c r="L14" s="184">
        <v>135</v>
      </c>
      <c r="M14" s="183">
        <v>133</v>
      </c>
      <c r="N14" s="183">
        <v>87</v>
      </c>
      <c r="O14" s="183">
        <v>113</v>
      </c>
      <c r="P14" s="72">
        <v>0</v>
      </c>
      <c r="Q14" s="72">
        <v>0</v>
      </c>
      <c r="R14" s="72">
        <v>0</v>
      </c>
      <c r="S14" s="256">
        <v>0</v>
      </c>
      <c r="T14" s="96">
        <v>61</v>
      </c>
      <c r="U14" s="76">
        <f t="shared" si="15"/>
        <v>0.9838709677419355</v>
      </c>
      <c r="V14" s="8">
        <v>1</v>
      </c>
      <c r="W14" s="76">
        <f t="shared" si="16"/>
        <v>1.6129032258064516E-2</v>
      </c>
      <c r="X14" s="150">
        <v>0</v>
      </c>
      <c r="Y14" s="76">
        <f t="shared" si="17"/>
        <v>0</v>
      </c>
      <c r="Z14" s="266">
        <f t="shared" si="18"/>
        <v>62</v>
      </c>
      <c r="AA14" s="5">
        <v>0</v>
      </c>
      <c r="AB14" s="115">
        <f t="shared" si="19"/>
        <v>0</v>
      </c>
      <c r="AC14" s="288">
        <v>0</v>
      </c>
      <c r="AD14" s="298">
        <f t="shared" si="20"/>
        <v>0</v>
      </c>
      <c r="AE14" s="152">
        <v>142.5</v>
      </c>
      <c r="AF14" s="5">
        <f t="shared" si="14"/>
        <v>127.5</v>
      </c>
      <c r="AG14" s="160">
        <v>15</v>
      </c>
      <c r="AH14" s="115">
        <f t="shared" si="21"/>
        <v>0.10526315789473684</v>
      </c>
      <c r="AI14" s="396">
        <f t="shared" si="9"/>
        <v>0.89473684210526316</v>
      </c>
    </row>
    <row r="15" spans="1:35" s="94" customFormat="1" ht="15" customHeight="1" x14ac:dyDescent="0.25">
      <c r="A15" s="337"/>
      <c r="B15" s="339"/>
      <c r="C15" s="95" t="s">
        <v>77</v>
      </c>
      <c r="D15" s="169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170">
        <v>0</v>
      </c>
      <c r="L15" s="180">
        <v>0</v>
      </c>
      <c r="M15" s="73">
        <v>0</v>
      </c>
      <c r="N15" s="73">
        <v>0</v>
      </c>
      <c r="O15" s="73">
        <v>0</v>
      </c>
      <c r="P15" s="72">
        <v>0</v>
      </c>
      <c r="Q15" s="72">
        <v>0</v>
      </c>
      <c r="R15" s="72">
        <v>0</v>
      </c>
      <c r="S15" s="256">
        <v>0</v>
      </c>
      <c r="T15" s="96">
        <v>0</v>
      </c>
      <c r="U15" s="76">
        <v>0</v>
      </c>
      <c r="V15" s="8">
        <v>0</v>
      </c>
      <c r="W15" s="76">
        <v>0</v>
      </c>
      <c r="X15" s="150">
        <v>0</v>
      </c>
      <c r="Y15" s="76">
        <v>0</v>
      </c>
      <c r="Z15" s="266">
        <f t="shared" si="18"/>
        <v>0</v>
      </c>
      <c r="AA15" s="5">
        <v>0</v>
      </c>
      <c r="AB15" s="115">
        <v>0</v>
      </c>
      <c r="AC15" s="288">
        <v>0</v>
      </c>
      <c r="AD15" s="298">
        <v>0</v>
      </c>
      <c r="AE15" s="309">
        <v>0</v>
      </c>
      <c r="AF15" s="5">
        <v>0</v>
      </c>
      <c r="AG15" s="160">
        <v>0</v>
      </c>
      <c r="AH15" s="115">
        <v>0</v>
      </c>
      <c r="AI15" s="396">
        <f t="shared" si="9"/>
        <v>1</v>
      </c>
    </row>
    <row r="16" spans="1:35" s="94" customFormat="1" ht="15" customHeight="1" x14ac:dyDescent="0.25">
      <c r="A16" s="337"/>
      <c r="B16" s="339"/>
      <c r="C16" s="95" t="s">
        <v>42</v>
      </c>
      <c r="D16" s="169">
        <v>130</v>
      </c>
      <c r="E16" s="72">
        <v>100</v>
      </c>
      <c r="F16" s="72">
        <v>39</v>
      </c>
      <c r="G16" s="72">
        <v>55</v>
      </c>
      <c r="H16" s="72">
        <v>0</v>
      </c>
      <c r="I16" s="72">
        <v>0</v>
      </c>
      <c r="J16" s="72">
        <v>0</v>
      </c>
      <c r="K16" s="170">
        <v>0</v>
      </c>
      <c r="L16" s="180">
        <v>99</v>
      </c>
      <c r="M16" s="73">
        <v>89</v>
      </c>
      <c r="N16" s="73">
        <v>25</v>
      </c>
      <c r="O16" s="73">
        <v>29</v>
      </c>
      <c r="P16" s="72">
        <v>0</v>
      </c>
      <c r="Q16" s="72">
        <v>0</v>
      </c>
      <c r="R16" s="72">
        <v>0</v>
      </c>
      <c r="S16" s="256">
        <v>0</v>
      </c>
      <c r="T16" s="96">
        <v>41</v>
      </c>
      <c r="U16" s="76">
        <f t="shared" si="15"/>
        <v>0.97619047619047616</v>
      </c>
      <c r="V16" s="8">
        <v>1</v>
      </c>
      <c r="W16" s="76">
        <f t="shared" si="16"/>
        <v>2.3809523809523808E-2</v>
      </c>
      <c r="X16" s="150">
        <v>0</v>
      </c>
      <c r="Y16" s="76">
        <f t="shared" si="17"/>
        <v>0</v>
      </c>
      <c r="Z16" s="266">
        <f t="shared" si="18"/>
        <v>42</v>
      </c>
      <c r="AA16" s="5">
        <v>0</v>
      </c>
      <c r="AB16" s="115">
        <f t="shared" si="19"/>
        <v>0</v>
      </c>
      <c r="AC16" s="288">
        <v>0</v>
      </c>
      <c r="AD16" s="298">
        <f t="shared" si="20"/>
        <v>0</v>
      </c>
      <c r="AE16" s="309">
        <v>142.5</v>
      </c>
      <c r="AF16" s="5">
        <f t="shared" si="14"/>
        <v>105</v>
      </c>
      <c r="AG16" s="160">
        <v>37.5</v>
      </c>
      <c r="AH16" s="115">
        <f t="shared" si="21"/>
        <v>0.26315789473684209</v>
      </c>
      <c r="AI16" s="396">
        <f t="shared" si="9"/>
        <v>0.73684210526315796</v>
      </c>
    </row>
    <row r="17" spans="1:35" s="94" customFormat="1" ht="15" customHeight="1" x14ac:dyDescent="0.25">
      <c r="A17" s="337"/>
      <c r="B17" s="339"/>
      <c r="C17" s="95" t="s">
        <v>12</v>
      </c>
      <c r="D17" s="169">
        <v>68</v>
      </c>
      <c r="E17" s="72">
        <v>74</v>
      </c>
      <c r="F17" s="72">
        <v>69</v>
      </c>
      <c r="G17" s="72">
        <v>66</v>
      </c>
      <c r="H17" s="72">
        <v>0</v>
      </c>
      <c r="I17" s="72">
        <v>8</v>
      </c>
      <c r="J17" s="72">
        <v>0</v>
      </c>
      <c r="K17" s="170">
        <v>11</v>
      </c>
      <c r="L17" s="180">
        <v>52</v>
      </c>
      <c r="M17" s="73">
        <v>58</v>
      </c>
      <c r="N17" s="73">
        <v>48</v>
      </c>
      <c r="O17" s="73">
        <v>75</v>
      </c>
      <c r="P17" s="72">
        <v>0</v>
      </c>
      <c r="Q17" s="72">
        <v>2</v>
      </c>
      <c r="R17" s="72">
        <v>0</v>
      </c>
      <c r="S17" s="256">
        <v>2</v>
      </c>
      <c r="T17" s="96">
        <v>44</v>
      </c>
      <c r="U17" s="76">
        <f t="shared" si="15"/>
        <v>0.88</v>
      </c>
      <c r="V17" s="8">
        <v>6</v>
      </c>
      <c r="W17" s="76">
        <f t="shared" si="16"/>
        <v>0.12</v>
      </c>
      <c r="X17" s="150">
        <v>0</v>
      </c>
      <c r="Y17" s="76">
        <f t="shared" si="17"/>
        <v>0</v>
      </c>
      <c r="Z17" s="266">
        <f t="shared" si="18"/>
        <v>50</v>
      </c>
      <c r="AA17" s="5">
        <v>0</v>
      </c>
      <c r="AB17" s="115">
        <f t="shared" si="19"/>
        <v>0</v>
      </c>
      <c r="AC17" s="288">
        <v>0</v>
      </c>
      <c r="AD17" s="298">
        <f t="shared" si="20"/>
        <v>0</v>
      </c>
      <c r="AE17" s="309">
        <v>142.5</v>
      </c>
      <c r="AF17" s="116">
        <f t="shared" si="14"/>
        <v>97.5</v>
      </c>
      <c r="AG17" s="160">
        <v>45</v>
      </c>
      <c r="AH17" s="115">
        <f t="shared" si="21"/>
        <v>0.31578947368421051</v>
      </c>
      <c r="AI17" s="396">
        <f t="shared" si="9"/>
        <v>0.68421052631578949</v>
      </c>
    </row>
    <row r="18" spans="1:35" s="94" customFormat="1" ht="15" customHeight="1" x14ac:dyDescent="0.25">
      <c r="A18" s="337"/>
      <c r="B18" s="339"/>
      <c r="C18" s="95" t="s">
        <v>55</v>
      </c>
      <c r="D18" s="173">
        <v>113</v>
      </c>
      <c r="E18" s="166">
        <v>141</v>
      </c>
      <c r="F18" s="166">
        <v>106</v>
      </c>
      <c r="G18" s="166">
        <v>158</v>
      </c>
      <c r="H18" s="72">
        <v>0</v>
      </c>
      <c r="I18" s="72">
        <v>0</v>
      </c>
      <c r="J18" s="72">
        <v>0</v>
      </c>
      <c r="K18" s="174">
        <v>8</v>
      </c>
      <c r="L18" s="173">
        <v>93</v>
      </c>
      <c r="M18" s="166">
        <v>118</v>
      </c>
      <c r="N18" s="166">
        <v>107</v>
      </c>
      <c r="O18" s="166">
        <v>141</v>
      </c>
      <c r="P18" s="72">
        <v>0</v>
      </c>
      <c r="Q18" s="72">
        <v>0</v>
      </c>
      <c r="R18" s="72">
        <v>0</v>
      </c>
      <c r="S18" s="256">
        <v>2</v>
      </c>
      <c r="T18" s="96">
        <v>58</v>
      </c>
      <c r="U18" s="76">
        <f t="shared" si="15"/>
        <v>0.93548387096774188</v>
      </c>
      <c r="V18" s="8">
        <v>4</v>
      </c>
      <c r="W18" s="76">
        <f t="shared" si="16"/>
        <v>6.4516129032258063E-2</v>
      </c>
      <c r="X18" s="150">
        <v>0</v>
      </c>
      <c r="Y18" s="76">
        <f t="shared" si="17"/>
        <v>0</v>
      </c>
      <c r="Z18" s="266">
        <f t="shared" si="18"/>
        <v>62</v>
      </c>
      <c r="AA18" s="5">
        <v>0</v>
      </c>
      <c r="AB18" s="115">
        <f t="shared" si="19"/>
        <v>0</v>
      </c>
      <c r="AC18" s="288">
        <v>0</v>
      </c>
      <c r="AD18" s="298">
        <f t="shared" si="20"/>
        <v>0</v>
      </c>
      <c r="AE18" s="152">
        <v>142.5</v>
      </c>
      <c r="AF18" s="5">
        <f t="shared" si="14"/>
        <v>135</v>
      </c>
      <c r="AG18" s="160">
        <v>7.5</v>
      </c>
      <c r="AH18" s="115">
        <f t="shared" si="21"/>
        <v>5.2631578947368418E-2</v>
      </c>
      <c r="AI18" s="396">
        <f t="shared" si="9"/>
        <v>0.94736842105263164</v>
      </c>
    </row>
    <row r="19" spans="1:35" s="94" customFormat="1" ht="15" customHeight="1" x14ac:dyDescent="0.25">
      <c r="A19" s="337"/>
      <c r="B19" s="339"/>
      <c r="C19" s="95" t="s">
        <v>69</v>
      </c>
      <c r="D19" s="169">
        <v>224</v>
      </c>
      <c r="E19" s="72">
        <v>186</v>
      </c>
      <c r="F19" s="72">
        <v>125</v>
      </c>
      <c r="G19" s="72">
        <v>139</v>
      </c>
      <c r="H19" s="72">
        <v>0</v>
      </c>
      <c r="I19" s="72">
        <v>1</v>
      </c>
      <c r="J19" s="72">
        <v>0</v>
      </c>
      <c r="K19" s="170">
        <v>10</v>
      </c>
      <c r="L19" s="180">
        <v>174</v>
      </c>
      <c r="M19" s="73">
        <v>162</v>
      </c>
      <c r="N19" s="73">
        <v>124</v>
      </c>
      <c r="O19" s="73">
        <v>137</v>
      </c>
      <c r="P19" s="72">
        <v>0</v>
      </c>
      <c r="Q19" s="72">
        <v>0</v>
      </c>
      <c r="R19" s="72">
        <v>0</v>
      </c>
      <c r="S19" s="256">
        <v>6</v>
      </c>
      <c r="T19" s="96">
        <v>56</v>
      </c>
      <c r="U19" s="76">
        <f t="shared" si="15"/>
        <v>0.90322580645161288</v>
      </c>
      <c r="V19" s="8">
        <v>6</v>
      </c>
      <c r="W19" s="76">
        <f t="shared" si="16"/>
        <v>9.6774193548387094E-2</v>
      </c>
      <c r="X19" s="150">
        <v>0</v>
      </c>
      <c r="Y19" s="76">
        <f t="shared" si="17"/>
        <v>0</v>
      </c>
      <c r="Z19" s="266">
        <f t="shared" si="18"/>
        <v>62</v>
      </c>
      <c r="AA19" s="5">
        <v>0</v>
      </c>
      <c r="AB19" s="115">
        <f t="shared" si="19"/>
        <v>0</v>
      </c>
      <c r="AC19" s="288">
        <v>1</v>
      </c>
      <c r="AD19" s="298">
        <f t="shared" si="20"/>
        <v>1.6129032258064516E-2</v>
      </c>
      <c r="AE19" s="152">
        <v>142.5</v>
      </c>
      <c r="AF19" s="5">
        <f t="shared" si="14"/>
        <v>0</v>
      </c>
      <c r="AG19" s="160">
        <v>142.5</v>
      </c>
      <c r="AH19" s="115">
        <f t="shared" si="21"/>
        <v>1</v>
      </c>
      <c r="AI19" s="396">
        <f t="shared" si="9"/>
        <v>0</v>
      </c>
    </row>
    <row r="20" spans="1:35" s="94" customFormat="1" ht="15" customHeight="1" x14ac:dyDescent="0.25">
      <c r="A20" s="337"/>
      <c r="B20" s="339"/>
      <c r="C20" s="95" t="s">
        <v>54</v>
      </c>
      <c r="D20" s="169">
        <v>83</v>
      </c>
      <c r="E20" s="72">
        <v>103</v>
      </c>
      <c r="F20" s="72">
        <v>112</v>
      </c>
      <c r="G20" s="72">
        <v>176</v>
      </c>
      <c r="H20" s="72">
        <v>0</v>
      </c>
      <c r="I20" s="72">
        <v>1</v>
      </c>
      <c r="J20" s="72">
        <v>0</v>
      </c>
      <c r="K20" s="170">
        <v>2</v>
      </c>
      <c r="L20" s="180">
        <v>65</v>
      </c>
      <c r="M20" s="73">
        <v>93</v>
      </c>
      <c r="N20" s="73">
        <v>103</v>
      </c>
      <c r="O20" s="73">
        <v>126</v>
      </c>
      <c r="P20" s="72">
        <v>0</v>
      </c>
      <c r="Q20" s="72">
        <v>0</v>
      </c>
      <c r="R20" s="72">
        <v>0</v>
      </c>
      <c r="S20" s="256">
        <v>10</v>
      </c>
      <c r="T20" s="96">
        <v>54</v>
      </c>
      <c r="U20" s="76">
        <f t="shared" si="15"/>
        <v>0.88524590163934425</v>
      </c>
      <c r="V20" s="8">
        <v>7</v>
      </c>
      <c r="W20" s="76">
        <f t="shared" si="16"/>
        <v>0.11475409836065574</v>
      </c>
      <c r="X20" s="150">
        <v>0</v>
      </c>
      <c r="Y20" s="76">
        <f t="shared" si="17"/>
        <v>0</v>
      </c>
      <c r="Z20" s="266">
        <f t="shared" si="18"/>
        <v>61</v>
      </c>
      <c r="AA20" s="5">
        <v>0</v>
      </c>
      <c r="AB20" s="115">
        <f t="shared" si="19"/>
        <v>0</v>
      </c>
      <c r="AC20" s="288">
        <v>0</v>
      </c>
      <c r="AD20" s="298">
        <f t="shared" si="20"/>
        <v>0</v>
      </c>
      <c r="AE20" s="152">
        <v>142.5</v>
      </c>
      <c r="AF20" s="5">
        <f t="shared" si="14"/>
        <v>45</v>
      </c>
      <c r="AG20" s="160">
        <v>97.5</v>
      </c>
      <c r="AH20" s="115">
        <f t="shared" si="21"/>
        <v>0.68421052631578949</v>
      </c>
      <c r="AI20" s="396">
        <f t="shared" si="9"/>
        <v>0.31578947368421051</v>
      </c>
    </row>
    <row r="21" spans="1:35" s="94" customFormat="1" ht="15" customHeight="1" x14ac:dyDescent="0.25">
      <c r="A21" s="337"/>
      <c r="B21" s="339"/>
      <c r="C21" s="95" t="s">
        <v>43</v>
      </c>
      <c r="D21" s="169">
        <v>5</v>
      </c>
      <c r="E21" s="72">
        <v>9</v>
      </c>
      <c r="F21" s="72">
        <v>6</v>
      </c>
      <c r="G21" s="72">
        <v>11</v>
      </c>
      <c r="H21" s="72">
        <v>0</v>
      </c>
      <c r="I21" s="72">
        <v>0</v>
      </c>
      <c r="J21" s="72">
        <v>0</v>
      </c>
      <c r="K21" s="170">
        <v>0</v>
      </c>
      <c r="L21" s="180">
        <v>6</v>
      </c>
      <c r="M21" s="73">
        <v>7</v>
      </c>
      <c r="N21" s="73">
        <v>3</v>
      </c>
      <c r="O21" s="73">
        <v>9</v>
      </c>
      <c r="P21" s="72">
        <v>0</v>
      </c>
      <c r="Q21" s="72">
        <v>0</v>
      </c>
      <c r="R21" s="72">
        <v>0</v>
      </c>
      <c r="S21" s="256">
        <v>0</v>
      </c>
      <c r="T21" s="96">
        <v>5</v>
      </c>
      <c r="U21" s="76">
        <f t="shared" si="15"/>
        <v>1</v>
      </c>
      <c r="V21" s="8">
        <v>0</v>
      </c>
      <c r="W21" s="76">
        <f t="shared" si="16"/>
        <v>0</v>
      </c>
      <c r="X21" s="150">
        <v>0</v>
      </c>
      <c r="Y21" s="76">
        <f t="shared" si="17"/>
        <v>0</v>
      </c>
      <c r="Z21" s="266">
        <f t="shared" si="18"/>
        <v>5</v>
      </c>
      <c r="AA21" s="5">
        <v>0</v>
      </c>
      <c r="AB21" s="115">
        <f t="shared" si="19"/>
        <v>0</v>
      </c>
      <c r="AC21" s="288">
        <v>0</v>
      </c>
      <c r="AD21" s="298">
        <f t="shared" si="20"/>
        <v>0</v>
      </c>
      <c r="AE21" s="309">
        <v>142.5</v>
      </c>
      <c r="AF21" s="5">
        <f t="shared" si="14"/>
        <v>127.5</v>
      </c>
      <c r="AG21" s="160">
        <v>15</v>
      </c>
      <c r="AH21" s="115">
        <f t="shared" si="21"/>
        <v>0.10526315789473684</v>
      </c>
      <c r="AI21" s="396">
        <f t="shared" si="9"/>
        <v>0.89473684210526316</v>
      </c>
    </row>
    <row r="22" spans="1:35" s="94" customFormat="1" ht="15" customHeight="1" x14ac:dyDescent="0.25">
      <c r="A22" s="337"/>
      <c r="B22" s="339"/>
      <c r="C22" s="95" t="s">
        <v>11</v>
      </c>
      <c r="D22" s="169">
        <v>163</v>
      </c>
      <c r="E22" s="72">
        <v>180</v>
      </c>
      <c r="F22" s="72">
        <v>118</v>
      </c>
      <c r="G22" s="72">
        <v>209</v>
      </c>
      <c r="H22" s="72">
        <v>0</v>
      </c>
      <c r="I22" s="72">
        <v>0</v>
      </c>
      <c r="J22" s="72">
        <v>0</v>
      </c>
      <c r="K22" s="170">
        <v>0</v>
      </c>
      <c r="L22" s="180">
        <v>130</v>
      </c>
      <c r="M22" s="73">
        <v>132</v>
      </c>
      <c r="N22" s="73">
        <v>149</v>
      </c>
      <c r="O22" s="73">
        <v>207</v>
      </c>
      <c r="P22" s="72">
        <v>0</v>
      </c>
      <c r="Q22" s="72">
        <v>0</v>
      </c>
      <c r="R22" s="72">
        <v>0</v>
      </c>
      <c r="S22" s="256">
        <v>0</v>
      </c>
      <c r="T22" s="96">
        <v>54</v>
      </c>
      <c r="U22" s="76">
        <f t="shared" si="15"/>
        <v>0.94736842105263153</v>
      </c>
      <c r="V22" s="8">
        <v>3</v>
      </c>
      <c r="W22" s="76">
        <f t="shared" si="16"/>
        <v>5.2631578947368418E-2</v>
      </c>
      <c r="X22" s="150">
        <v>0</v>
      </c>
      <c r="Y22" s="76">
        <f t="shared" si="17"/>
        <v>0</v>
      </c>
      <c r="Z22" s="266">
        <f t="shared" si="18"/>
        <v>57</v>
      </c>
      <c r="AA22" s="5">
        <v>0</v>
      </c>
      <c r="AB22" s="115">
        <f t="shared" si="19"/>
        <v>0</v>
      </c>
      <c r="AC22" s="288">
        <v>0</v>
      </c>
      <c r="AD22" s="298">
        <f t="shared" si="20"/>
        <v>0</v>
      </c>
      <c r="AE22" s="152">
        <v>255</v>
      </c>
      <c r="AF22" s="116">
        <f t="shared" si="14"/>
        <v>225</v>
      </c>
      <c r="AG22" s="160">
        <v>30</v>
      </c>
      <c r="AH22" s="115">
        <f>AG22/AE22</f>
        <v>0.11764705882352941</v>
      </c>
      <c r="AI22" s="396">
        <f t="shared" si="9"/>
        <v>0.88235294117647056</v>
      </c>
    </row>
    <row r="23" spans="1:35" s="94" customFormat="1" ht="15" customHeight="1" x14ac:dyDescent="0.25">
      <c r="A23" s="337"/>
      <c r="B23" s="339"/>
      <c r="C23" s="95" t="s">
        <v>74</v>
      </c>
      <c r="D23" s="169">
        <v>135</v>
      </c>
      <c r="E23" s="72">
        <v>105</v>
      </c>
      <c r="F23" s="72">
        <v>73</v>
      </c>
      <c r="G23" s="72">
        <v>115</v>
      </c>
      <c r="H23" s="72">
        <v>0</v>
      </c>
      <c r="I23" s="72">
        <v>3</v>
      </c>
      <c r="J23" s="72">
        <v>0</v>
      </c>
      <c r="K23" s="170">
        <v>0</v>
      </c>
      <c r="L23" s="180">
        <v>72</v>
      </c>
      <c r="M23" s="73">
        <v>86</v>
      </c>
      <c r="N23" s="73">
        <v>73</v>
      </c>
      <c r="O23" s="73">
        <v>101</v>
      </c>
      <c r="P23" s="72">
        <v>0</v>
      </c>
      <c r="Q23" s="72">
        <v>6</v>
      </c>
      <c r="R23" s="72">
        <v>0</v>
      </c>
      <c r="S23" s="256">
        <v>0</v>
      </c>
      <c r="T23" s="96">
        <v>50</v>
      </c>
      <c r="U23" s="76">
        <f t="shared" si="15"/>
        <v>0.80645161290322576</v>
      </c>
      <c r="V23" s="8">
        <v>12</v>
      </c>
      <c r="W23" s="76">
        <f t="shared" si="16"/>
        <v>0.19354838709677419</v>
      </c>
      <c r="X23" s="150">
        <v>0</v>
      </c>
      <c r="Y23" s="76">
        <f t="shared" si="17"/>
        <v>0</v>
      </c>
      <c r="Z23" s="266">
        <f t="shared" si="18"/>
        <v>62</v>
      </c>
      <c r="AA23" s="5">
        <v>0</v>
      </c>
      <c r="AB23" s="115">
        <f t="shared" si="19"/>
        <v>0</v>
      </c>
      <c r="AC23" s="288">
        <v>0</v>
      </c>
      <c r="AD23" s="298">
        <f t="shared" si="20"/>
        <v>0</v>
      </c>
      <c r="AE23" s="152">
        <v>142.5</v>
      </c>
      <c r="AF23" s="116">
        <f t="shared" si="14"/>
        <v>67.5</v>
      </c>
      <c r="AG23" s="160">
        <v>75</v>
      </c>
      <c r="AH23" s="115">
        <f>AG23/AE23</f>
        <v>0.52631578947368418</v>
      </c>
      <c r="AI23" s="396">
        <f t="shared" si="9"/>
        <v>0.47368421052631582</v>
      </c>
    </row>
    <row r="24" spans="1:35" s="94" customFormat="1" ht="15" customHeight="1" x14ac:dyDescent="0.25">
      <c r="A24" s="337"/>
      <c r="B24" s="339"/>
      <c r="C24" s="95" t="s">
        <v>61</v>
      </c>
      <c r="D24" s="169">
        <v>143</v>
      </c>
      <c r="E24" s="72">
        <v>145</v>
      </c>
      <c r="F24" s="72">
        <v>163</v>
      </c>
      <c r="G24" s="72">
        <v>113</v>
      </c>
      <c r="H24" s="72">
        <v>0</v>
      </c>
      <c r="I24" s="72">
        <v>12</v>
      </c>
      <c r="J24" s="72">
        <v>0</v>
      </c>
      <c r="K24" s="170">
        <v>14</v>
      </c>
      <c r="L24" s="180">
        <v>105</v>
      </c>
      <c r="M24" s="73">
        <v>129</v>
      </c>
      <c r="N24" s="73">
        <v>173</v>
      </c>
      <c r="O24" s="73">
        <v>139</v>
      </c>
      <c r="P24" s="72">
        <v>0</v>
      </c>
      <c r="Q24" s="72">
        <v>0</v>
      </c>
      <c r="R24" s="72">
        <v>0</v>
      </c>
      <c r="S24" s="256">
        <v>2</v>
      </c>
      <c r="T24" s="96">
        <v>61</v>
      </c>
      <c r="U24" s="76">
        <f t="shared" si="15"/>
        <v>0.9838709677419355</v>
      </c>
      <c r="V24" s="8">
        <v>1</v>
      </c>
      <c r="W24" s="76">
        <f t="shared" si="16"/>
        <v>1.6129032258064516E-2</v>
      </c>
      <c r="X24" s="150">
        <v>0</v>
      </c>
      <c r="Y24" s="76">
        <f t="shared" si="17"/>
        <v>0</v>
      </c>
      <c r="Z24" s="266">
        <f t="shared" si="18"/>
        <v>62</v>
      </c>
      <c r="AA24" s="5">
        <v>0</v>
      </c>
      <c r="AB24" s="115">
        <f t="shared" si="19"/>
        <v>0</v>
      </c>
      <c r="AC24" s="288">
        <v>0</v>
      </c>
      <c r="AD24" s="298">
        <f t="shared" si="20"/>
        <v>0</v>
      </c>
      <c r="AE24" s="152">
        <v>142.5</v>
      </c>
      <c r="AF24" s="5">
        <f t="shared" si="14"/>
        <v>90</v>
      </c>
      <c r="AG24" s="160">
        <v>52.5</v>
      </c>
      <c r="AH24" s="115">
        <f>AG24/AE24</f>
        <v>0.36842105263157893</v>
      </c>
      <c r="AI24" s="396">
        <f t="shared" si="9"/>
        <v>0.63157894736842102</v>
      </c>
    </row>
    <row r="25" spans="1:35" s="99" customFormat="1" ht="15" customHeight="1" thickBot="1" x14ac:dyDescent="0.3">
      <c r="A25" s="337"/>
      <c r="B25" s="339"/>
      <c r="C25" s="100" t="s">
        <v>78</v>
      </c>
      <c r="D25" s="175">
        <v>0</v>
      </c>
      <c r="E25" s="126">
        <v>0</v>
      </c>
      <c r="F25" s="126">
        <v>0</v>
      </c>
      <c r="G25" s="126">
        <v>0</v>
      </c>
      <c r="H25" s="126">
        <v>0</v>
      </c>
      <c r="I25" s="126">
        <v>0</v>
      </c>
      <c r="J25" s="126">
        <v>0</v>
      </c>
      <c r="K25" s="176">
        <v>0</v>
      </c>
      <c r="L25" s="181">
        <v>0</v>
      </c>
      <c r="M25" s="127">
        <v>0</v>
      </c>
      <c r="N25" s="127">
        <v>0</v>
      </c>
      <c r="O25" s="127">
        <v>0</v>
      </c>
      <c r="P25" s="126">
        <v>0</v>
      </c>
      <c r="Q25" s="126">
        <v>0</v>
      </c>
      <c r="R25" s="126">
        <v>0</v>
      </c>
      <c r="S25" s="260">
        <v>0</v>
      </c>
      <c r="T25" s="275">
        <v>0</v>
      </c>
      <c r="U25" s="251">
        <v>0</v>
      </c>
      <c r="V25" s="270">
        <v>0</v>
      </c>
      <c r="W25" s="251">
        <v>0</v>
      </c>
      <c r="X25" s="239">
        <v>0</v>
      </c>
      <c r="Y25" s="251">
        <v>0</v>
      </c>
      <c r="Z25" s="276">
        <f t="shared" si="18"/>
        <v>0</v>
      </c>
      <c r="AA25" s="137">
        <v>0</v>
      </c>
      <c r="AB25" s="277">
        <v>0</v>
      </c>
      <c r="AC25" s="289">
        <v>0</v>
      </c>
      <c r="AD25" s="299">
        <v>0</v>
      </c>
      <c r="AE25" s="310">
        <v>0</v>
      </c>
      <c r="AF25" s="123">
        <f t="shared" si="14"/>
        <v>0</v>
      </c>
      <c r="AG25" s="205">
        <v>0</v>
      </c>
      <c r="AH25" s="140">
        <v>0</v>
      </c>
      <c r="AI25" s="396">
        <f t="shared" si="9"/>
        <v>1</v>
      </c>
    </row>
    <row r="26" spans="1:35" ht="15" customHeight="1" thickBot="1" x14ac:dyDescent="0.3">
      <c r="A26" s="317" t="s">
        <v>32</v>
      </c>
      <c r="B26" s="318"/>
      <c r="C26" s="318"/>
      <c r="D26" s="24">
        <f>SUM(D12:D25)</f>
        <v>1960</v>
      </c>
      <c r="E26" s="26">
        <f>SUM(E12:E25)</f>
        <v>1917</v>
      </c>
      <c r="F26" s="26">
        <f t="shared" ref="F26:X26" si="22">SUM(F12:F25)</f>
        <v>1475</v>
      </c>
      <c r="G26" s="147">
        <f t="shared" si="22"/>
        <v>1752</v>
      </c>
      <c r="H26" s="147">
        <f t="shared" si="22"/>
        <v>0</v>
      </c>
      <c r="I26" s="147">
        <f t="shared" si="22"/>
        <v>36</v>
      </c>
      <c r="J26" s="147">
        <f t="shared" si="22"/>
        <v>0</v>
      </c>
      <c r="K26" s="147">
        <f t="shared" si="22"/>
        <v>54</v>
      </c>
      <c r="L26" s="24">
        <f t="shared" si="22"/>
        <v>1544</v>
      </c>
      <c r="M26" s="26">
        <f t="shared" si="22"/>
        <v>1573</v>
      </c>
      <c r="N26" s="26">
        <f t="shared" si="22"/>
        <v>1379</v>
      </c>
      <c r="O26" s="26">
        <f t="shared" si="22"/>
        <v>1572</v>
      </c>
      <c r="P26" s="147">
        <f t="shared" si="22"/>
        <v>0</v>
      </c>
      <c r="Q26" s="26">
        <f t="shared" si="22"/>
        <v>8</v>
      </c>
      <c r="R26" s="147">
        <f t="shared" si="22"/>
        <v>0</v>
      </c>
      <c r="S26" s="146">
        <f t="shared" si="22"/>
        <v>39</v>
      </c>
      <c r="T26" s="261">
        <f t="shared" si="22"/>
        <v>603</v>
      </c>
      <c r="U26" s="262">
        <f t="shared" si="0"/>
        <v>0.93055555555555558</v>
      </c>
      <c r="V26" s="263">
        <f t="shared" si="22"/>
        <v>45</v>
      </c>
      <c r="W26" s="262">
        <f t="shared" si="1"/>
        <v>6.9444444444444448E-2</v>
      </c>
      <c r="X26" s="263">
        <f t="shared" si="22"/>
        <v>0</v>
      </c>
      <c r="Y26" s="264">
        <f t="shared" si="2"/>
        <v>0</v>
      </c>
      <c r="Z26" s="265">
        <f t="shared" ref="Z26:Z45" si="23">T26+V26+X26</f>
        <v>648</v>
      </c>
      <c r="AA26" s="63">
        <f>SUM(AA12:AA25)</f>
        <v>0</v>
      </c>
      <c r="AB26" s="66">
        <f>AA26/(T26+V26+X26)</f>
        <v>0</v>
      </c>
      <c r="AC26" s="290">
        <f>SUM(AC12:AC25)</f>
        <v>1</v>
      </c>
      <c r="AD26" s="296">
        <f>AC26/(T26+V26+X26)</f>
        <v>1.5432098765432098E-3</v>
      </c>
      <c r="AE26" s="209">
        <f>SUM(AE12:AE25)</f>
        <v>3074.25</v>
      </c>
      <c r="AF26" s="202">
        <f>SUM(AF12:AF25)</f>
        <v>2493.75</v>
      </c>
      <c r="AG26" s="203">
        <f>SUM(AG12:AG25)</f>
        <v>580.5</v>
      </c>
      <c r="AH26" s="23">
        <f>AG26/AE26</f>
        <v>0.18882654305928276</v>
      </c>
      <c r="AI26" s="396">
        <f t="shared" si="9"/>
        <v>0.81117345694071719</v>
      </c>
    </row>
    <row r="27" spans="1:35" s="94" customFormat="1" ht="15" customHeight="1" x14ac:dyDescent="0.25">
      <c r="A27" s="331" t="s">
        <v>29</v>
      </c>
      <c r="B27" s="332"/>
      <c r="C27" s="206" t="s">
        <v>66</v>
      </c>
      <c r="D27" s="207">
        <v>0</v>
      </c>
      <c r="E27" s="113">
        <v>0</v>
      </c>
      <c r="F27" s="113">
        <v>0</v>
      </c>
      <c r="G27" s="113">
        <v>0</v>
      </c>
      <c r="H27" s="113">
        <v>0</v>
      </c>
      <c r="I27" s="113">
        <v>0</v>
      </c>
      <c r="J27" s="113">
        <v>0</v>
      </c>
      <c r="K27" s="208">
        <v>0</v>
      </c>
      <c r="L27" s="165">
        <v>0</v>
      </c>
      <c r="M27" s="114">
        <v>0</v>
      </c>
      <c r="N27" s="114">
        <v>0</v>
      </c>
      <c r="O27" s="114">
        <v>0</v>
      </c>
      <c r="P27" s="113">
        <v>0</v>
      </c>
      <c r="Q27" s="113">
        <v>0</v>
      </c>
      <c r="R27" s="113">
        <v>0</v>
      </c>
      <c r="S27" s="113">
        <v>0</v>
      </c>
      <c r="T27" s="141">
        <v>0</v>
      </c>
      <c r="U27" s="232">
        <v>0</v>
      </c>
      <c r="V27" s="142">
        <v>0</v>
      </c>
      <c r="W27" s="232">
        <v>0</v>
      </c>
      <c r="X27" s="151">
        <v>0</v>
      </c>
      <c r="Y27" s="233">
        <v>0</v>
      </c>
      <c r="Z27" s="143">
        <f t="shared" si="23"/>
        <v>0</v>
      </c>
      <c r="AA27" s="144">
        <v>0</v>
      </c>
      <c r="AB27" s="97">
        <v>0</v>
      </c>
      <c r="AC27" s="291">
        <v>0</v>
      </c>
      <c r="AD27" s="297">
        <v>0</v>
      </c>
      <c r="AE27" s="144">
        <v>0</v>
      </c>
      <c r="AF27" s="199">
        <f>AE27-AG27</f>
        <v>0</v>
      </c>
      <c r="AG27" s="200">
        <v>0</v>
      </c>
      <c r="AH27" s="201">
        <v>0</v>
      </c>
      <c r="AI27" s="396">
        <f t="shared" si="9"/>
        <v>1</v>
      </c>
    </row>
    <row r="28" spans="1:35" s="94" customFormat="1" ht="15" customHeight="1" x14ac:dyDescent="0.25">
      <c r="A28" s="331"/>
      <c r="B28" s="332"/>
      <c r="C28" s="102" t="s">
        <v>14</v>
      </c>
      <c r="D28" s="169">
        <v>73</v>
      </c>
      <c r="E28" s="72">
        <v>78</v>
      </c>
      <c r="F28" s="72">
        <v>61</v>
      </c>
      <c r="G28" s="72">
        <v>62</v>
      </c>
      <c r="H28" s="72">
        <v>0</v>
      </c>
      <c r="I28" s="72">
        <v>5</v>
      </c>
      <c r="J28" s="72">
        <v>0</v>
      </c>
      <c r="K28" s="170">
        <v>3</v>
      </c>
      <c r="L28" s="164">
        <v>57</v>
      </c>
      <c r="M28" s="73">
        <v>63</v>
      </c>
      <c r="N28" s="73">
        <v>53</v>
      </c>
      <c r="O28" s="73">
        <v>45</v>
      </c>
      <c r="P28" s="72">
        <v>0</v>
      </c>
      <c r="Q28" s="72">
        <v>7</v>
      </c>
      <c r="R28" s="72">
        <v>0</v>
      </c>
      <c r="S28" s="72">
        <v>1</v>
      </c>
      <c r="T28" s="141">
        <v>43</v>
      </c>
      <c r="U28" s="232">
        <f t="shared" ref="U28:U35" si="24">T28/(T28+V28+X28)</f>
        <v>0.91489361702127658</v>
      </c>
      <c r="V28" s="142">
        <v>4</v>
      </c>
      <c r="W28" s="232">
        <f t="shared" ref="W28:W35" si="25">V28/(T28+V28+X28)</f>
        <v>8.5106382978723402E-2</v>
      </c>
      <c r="X28" s="151">
        <v>0</v>
      </c>
      <c r="Y28" s="233">
        <f t="shared" ref="Y28:Y35" si="26">X28/(T28+V28+X28)</f>
        <v>0</v>
      </c>
      <c r="Z28" s="143">
        <f t="shared" ref="Z28:Z35" si="27">T28+V28+X28</f>
        <v>47</v>
      </c>
      <c r="AA28" s="144">
        <v>0</v>
      </c>
      <c r="AB28" s="97">
        <f t="shared" ref="AB28:AB35" si="28">AA28/(T28+V28+X28)</f>
        <v>0</v>
      </c>
      <c r="AC28" s="291">
        <v>0</v>
      </c>
      <c r="AD28" s="300">
        <f t="shared" ref="AD28:AD33" si="29">AC28/(T28+V28+X28)</f>
        <v>0</v>
      </c>
      <c r="AE28" s="309">
        <v>142.5</v>
      </c>
      <c r="AF28" s="5">
        <f>AE28-AG28</f>
        <v>134</v>
      </c>
      <c r="AG28" s="160">
        <v>8.5</v>
      </c>
      <c r="AH28" s="98">
        <f t="shared" ref="AH28:AH33" si="30">AG28/AE28</f>
        <v>5.9649122807017542E-2</v>
      </c>
      <c r="AI28" s="396">
        <f t="shared" si="9"/>
        <v>0.94035087719298249</v>
      </c>
    </row>
    <row r="29" spans="1:35" s="94" customFormat="1" ht="15" customHeight="1" x14ac:dyDescent="0.25">
      <c r="A29" s="331"/>
      <c r="B29" s="332"/>
      <c r="C29" s="102" t="s">
        <v>15</v>
      </c>
      <c r="D29" s="169">
        <v>98</v>
      </c>
      <c r="E29" s="72">
        <v>111</v>
      </c>
      <c r="F29" s="72">
        <v>113</v>
      </c>
      <c r="G29" s="72">
        <v>107</v>
      </c>
      <c r="H29" s="72">
        <v>0</v>
      </c>
      <c r="I29" s="72">
        <v>8</v>
      </c>
      <c r="J29" s="72">
        <v>0</v>
      </c>
      <c r="K29" s="170">
        <v>2</v>
      </c>
      <c r="L29" s="164">
        <v>98</v>
      </c>
      <c r="M29" s="73">
        <v>81</v>
      </c>
      <c r="N29" s="73">
        <v>80</v>
      </c>
      <c r="O29" s="73">
        <v>75</v>
      </c>
      <c r="P29" s="72">
        <v>0</v>
      </c>
      <c r="Q29" s="72">
        <v>0</v>
      </c>
      <c r="R29" s="72">
        <v>0</v>
      </c>
      <c r="S29" s="72">
        <v>0</v>
      </c>
      <c r="T29" s="141">
        <v>44</v>
      </c>
      <c r="U29" s="232">
        <f t="shared" si="24"/>
        <v>0.93617021276595747</v>
      </c>
      <c r="V29" s="142">
        <v>3</v>
      </c>
      <c r="W29" s="232">
        <f t="shared" si="25"/>
        <v>6.3829787234042548E-2</v>
      </c>
      <c r="X29" s="151">
        <v>0</v>
      </c>
      <c r="Y29" s="233">
        <f t="shared" si="26"/>
        <v>0</v>
      </c>
      <c r="Z29" s="143">
        <f t="shared" si="27"/>
        <v>47</v>
      </c>
      <c r="AA29" s="144">
        <v>0</v>
      </c>
      <c r="AB29" s="97">
        <f t="shared" si="28"/>
        <v>0</v>
      </c>
      <c r="AC29" s="291">
        <v>0</v>
      </c>
      <c r="AD29" s="300">
        <f t="shared" si="29"/>
        <v>0</v>
      </c>
      <c r="AE29" s="152">
        <v>142.5</v>
      </c>
      <c r="AF29" s="5">
        <f t="shared" ref="AF29:AF40" si="31">AE29-AG29</f>
        <v>117</v>
      </c>
      <c r="AG29" s="160">
        <v>25.5</v>
      </c>
      <c r="AH29" s="98">
        <f t="shared" si="30"/>
        <v>0.17894736842105263</v>
      </c>
      <c r="AI29" s="396">
        <f t="shared" si="9"/>
        <v>0.82105263157894737</v>
      </c>
    </row>
    <row r="30" spans="1:35" s="94" customFormat="1" ht="15" customHeight="1" x14ac:dyDescent="0.25">
      <c r="A30" s="331"/>
      <c r="B30" s="332"/>
      <c r="C30" s="102" t="s">
        <v>16</v>
      </c>
      <c r="D30" s="169">
        <v>159</v>
      </c>
      <c r="E30" s="72">
        <v>143</v>
      </c>
      <c r="F30" s="72">
        <v>109</v>
      </c>
      <c r="G30" s="72">
        <v>121</v>
      </c>
      <c r="H30" s="72">
        <v>0</v>
      </c>
      <c r="I30" s="72">
        <v>4</v>
      </c>
      <c r="J30" s="72">
        <v>0</v>
      </c>
      <c r="K30" s="170">
        <v>3</v>
      </c>
      <c r="L30" s="164">
        <v>91</v>
      </c>
      <c r="M30" s="73">
        <v>99</v>
      </c>
      <c r="N30" s="73">
        <v>100</v>
      </c>
      <c r="O30" s="73">
        <v>92</v>
      </c>
      <c r="P30" s="72">
        <v>0</v>
      </c>
      <c r="Q30" s="72">
        <v>0</v>
      </c>
      <c r="R30" s="72">
        <v>0</v>
      </c>
      <c r="S30" s="72">
        <v>0</v>
      </c>
      <c r="T30" s="141">
        <v>55</v>
      </c>
      <c r="U30" s="232">
        <f t="shared" si="24"/>
        <v>1</v>
      </c>
      <c r="V30" s="142">
        <v>0</v>
      </c>
      <c r="W30" s="232">
        <f t="shared" si="25"/>
        <v>0</v>
      </c>
      <c r="X30" s="151">
        <v>0</v>
      </c>
      <c r="Y30" s="233">
        <f t="shared" si="26"/>
        <v>0</v>
      </c>
      <c r="Z30" s="143">
        <f t="shared" si="27"/>
        <v>55</v>
      </c>
      <c r="AA30" s="144">
        <v>0</v>
      </c>
      <c r="AB30" s="97">
        <f t="shared" si="28"/>
        <v>0</v>
      </c>
      <c r="AC30" s="291">
        <v>0</v>
      </c>
      <c r="AD30" s="300">
        <f t="shared" si="29"/>
        <v>0</v>
      </c>
      <c r="AE30" s="152">
        <v>142.5</v>
      </c>
      <c r="AF30" s="5">
        <f t="shared" si="31"/>
        <v>74.5</v>
      </c>
      <c r="AG30" s="160">
        <v>68</v>
      </c>
      <c r="AH30" s="98">
        <f t="shared" si="30"/>
        <v>0.47719298245614034</v>
      </c>
      <c r="AI30" s="396">
        <f t="shared" si="9"/>
        <v>0.52280701754385972</v>
      </c>
    </row>
    <row r="31" spans="1:35" s="94" customFormat="1" ht="15" customHeight="1" x14ac:dyDescent="0.25">
      <c r="A31" s="331"/>
      <c r="B31" s="332"/>
      <c r="C31" s="102" t="s">
        <v>17</v>
      </c>
      <c r="D31" s="169">
        <v>107</v>
      </c>
      <c r="E31" s="72">
        <v>174</v>
      </c>
      <c r="F31" s="72">
        <v>122</v>
      </c>
      <c r="G31" s="72">
        <v>127</v>
      </c>
      <c r="H31" s="72">
        <v>0</v>
      </c>
      <c r="I31" s="72">
        <v>1</v>
      </c>
      <c r="J31" s="72">
        <v>0</v>
      </c>
      <c r="K31" s="170">
        <v>4</v>
      </c>
      <c r="L31" s="164">
        <v>62</v>
      </c>
      <c r="M31" s="73">
        <v>127</v>
      </c>
      <c r="N31" s="73">
        <v>114</v>
      </c>
      <c r="O31" s="73">
        <v>78</v>
      </c>
      <c r="P31" s="72">
        <v>0</v>
      </c>
      <c r="Q31" s="72">
        <v>1</v>
      </c>
      <c r="R31" s="72">
        <v>0</v>
      </c>
      <c r="S31" s="72">
        <v>0</v>
      </c>
      <c r="T31" s="141">
        <v>59</v>
      </c>
      <c r="U31" s="232">
        <f t="shared" si="24"/>
        <v>0.95161290322580649</v>
      </c>
      <c r="V31" s="142">
        <v>3</v>
      </c>
      <c r="W31" s="232">
        <f t="shared" si="25"/>
        <v>4.8387096774193547E-2</v>
      </c>
      <c r="X31" s="151">
        <v>0</v>
      </c>
      <c r="Y31" s="233">
        <f t="shared" si="26"/>
        <v>0</v>
      </c>
      <c r="Z31" s="143">
        <f t="shared" si="27"/>
        <v>62</v>
      </c>
      <c r="AA31" s="144">
        <v>0</v>
      </c>
      <c r="AB31" s="97">
        <f t="shared" si="28"/>
        <v>0</v>
      </c>
      <c r="AC31" s="291">
        <v>0</v>
      </c>
      <c r="AD31" s="300">
        <f t="shared" si="29"/>
        <v>0</v>
      </c>
      <c r="AE31" s="152">
        <v>142.5</v>
      </c>
      <c r="AF31" s="5">
        <f t="shared" si="31"/>
        <v>108.5</v>
      </c>
      <c r="AG31" s="160">
        <v>34</v>
      </c>
      <c r="AH31" s="98">
        <f t="shared" si="30"/>
        <v>0.23859649122807017</v>
      </c>
      <c r="AI31" s="396">
        <f t="shared" si="9"/>
        <v>0.76140350877192986</v>
      </c>
    </row>
    <row r="32" spans="1:35" s="94" customFormat="1" ht="15" customHeight="1" x14ac:dyDescent="0.25">
      <c r="A32" s="331"/>
      <c r="B32" s="332"/>
      <c r="C32" s="103" t="s">
        <v>79</v>
      </c>
      <c r="D32" s="169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170">
        <v>0</v>
      </c>
      <c r="L32" s="164">
        <v>3</v>
      </c>
      <c r="M32" s="73">
        <v>0</v>
      </c>
      <c r="N32" s="73">
        <v>6</v>
      </c>
      <c r="O32" s="73">
        <v>0</v>
      </c>
      <c r="P32" s="72">
        <v>0</v>
      </c>
      <c r="Q32" s="72">
        <v>0</v>
      </c>
      <c r="R32" s="72">
        <v>0</v>
      </c>
      <c r="S32" s="72">
        <v>0</v>
      </c>
      <c r="T32" s="141">
        <v>0</v>
      </c>
      <c r="U32" s="232">
        <v>0</v>
      </c>
      <c r="V32" s="142">
        <v>0</v>
      </c>
      <c r="W32" s="232">
        <v>0</v>
      </c>
      <c r="X32" s="151">
        <v>0</v>
      </c>
      <c r="Y32" s="233">
        <v>0</v>
      </c>
      <c r="Z32" s="143">
        <f t="shared" si="27"/>
        <v>0</v>
      </c>
      <c r="AA32" s="144">
        <v>0</v>
      </c>
      <c r="AB32" s="97">
        <v>0</v>
      </c>
      <c r="AC32" s="291">
        <v>0</v>
      </c>
      <c r="AD32" s="300">
        <v>0</v>
      </c>
      <c r="AE32" s="309">
        <v>0</v>
      </c>
      <c r="AF32" s="5">
        <f t="shared" si="31"/>
        <v>0</v>
      </c>
      <c r="AG32" s="160">
        <v>0</v>
      </c>
      <c r="AH32" s="98">
        <v>0</v>
      </c>
      <c r="AI32" s="396">
        <f t="shared" si="9"/>
        <v>1</v>
      </c>
    </row>
    <row r="33" spans="1:35" s="94" customFormat="1" ht="15" customHeight="1" x14ac:dyDescent="0.25">
      <c r="A33" s="331"/>
      <c r="B33" s="332"/>
      <c r="C33" s="103" t="s">
        <v>37</v>
      </c>
      <c r="D33" s="169">
        <v>553</v>
      </c>
      <c r="E33" s="72">
        <v>591</v>
      </c>
      <c r="F33" s="72">
        <v>38</v>
      </c>
      <c r="G33" s="72">
        <v>62</v>
      </c>
      <c r="H33" s="72">
        <v>0</v>
      </c>
      <c r="I33" s="72">
        <v>0</v>
      </c>
      <c r="J33" s="72">
        <v>0</v>
      </c>
      <c r="K33" s="170">
        <v>0</v>
      </c>
      <c r="L33" s="164">
        <v>434</v>
      </c>
      <c r="M33" s="73">
        <v>480</v>
      </c>
      <c r="N33" s="73">
        <v>31</v>
      </c>
      <c r="O33" s="73">
        <v>56</v>
      </c>
      <c r="P33" s="72">
        <v>0</v>
      </c>
      <c r="Q33" s="72">
        <v>0</v>
      </c>
      <c r="R33" s="72">
        <v>0</v>
      </c>
      <c r="S33" s="72">
        <v>0</v>
      </c>
      <c r="T33" s="141">
        <v>55</v>
      </c>
      <c r="U33" s="232">
        <f t="shared" si="24"/>
        <v>0.88709677419354838</v>
      </c>
      <c r="V33" s="142">
        <v>7</v>
      </c>
      <c r="W33" s="232">
        <f t="shared" si="25"/>
        <v>0.11290322580645161</v>
      </c>
      <c r="X33" s="151">
        <v>0</v>
      </c>
      <c r="Y33" s="233">
        <f t="shared" si="26"/>
        <v>0</v>
      </c>
      <c r="Z33" s="143">
        <f t="shared" si="27"/>
        <v>62</v>
      </c>
      <c r="AA33" s="144">
        <v>0</v>
      </c>
      <c r="AB33" s="97">
        <f t="shared" si="28"/>
        <v>0</v>
      </c>
      <c r="AC33" s="291">
        <v>0</v>
      </c>
      <c r="AD33" s="300">
        <f t="shared" si="29"/>
        <v>0</v>
      </c>
      <c r="AE33" s="152">
        <v>142.5</v>
      </c>
      <c r="AF33" s="5">
        <f t="shared" si="31"/>
        <v>142.5</v>
      </c>
      <c r="AG33" s="160">
        <v>0</v>
      </c>
      <c r="AH33" s="98">
        <f t="shared" si="30"/>
        <v>0</v>
      </c>
      <c r="AI33" s="396">
        <f t="shared" si="9"/>
        <v>1</v>
      </c>
    </row>
    <row r="34" spans="1:35" ht="15" customHeight="1" x14ac:dyDescent="0.25">
      <c r="A34" s="331"/>
      <c r="B34" s="332"/>
      <c r="C34" s="103" t="s">
        <v>39</v>
      </c>
      <c r="D34" s="169">
        <v>31</v>
      </c>
      <c r="E34" s="72">
        <v>40</v>
      </c>
      <c r="F34" s="72">
        <v>37</v>
      </c>
      <c r="G34" s="72">
        <v>12</v>
      </c>
      <c r="H34" s="72">
        <v>0</v>
      </c>
      <c r="I34" s="72">
        <v>0</v>
      </c>
      <c r="J34" s="72">
        <v>0</v>
      </c>
      <c r="K34" s="170">
        <v>0</v>
      </c>
      <c r="L34" s="164">
        <v>22</v>
      </c>
      <c r="M34" s="73">
        <v>2</v>
      </c>
      <c r="N34" s="73">
        <v>14</v>
      </c>
      <c r="O34" s="73">
        <v>0</v>
      </c>
      <c r="P34" s="72">
        <v>0</v>
      </c>
      <c r="Q34" s="72">
        <v>0</v>
      </c>
      <c r="R34" s="72">
        <v>0</v>
      </c>
      <c r="S34" s="72">
        <v>0</v>
      </c>
      <c r="T34" s="141">
        <v>17</v>
      </c>
      <c r="U34" s="232">
        <f t="shared" si="24"/>
        <v>0.51515151515151514</v>
      </c>
      <c r="V34" s="142">
        <v>16</v>
      </c>
      <c r="W34" s="232">
        <f t="shared" si="25"/>
        <v>0.48484848484848486</v>
      </c>
      <c r="X34" s="151">
        <v>0</v>
      </c>
      <c r="Y34" s="233">
        <f t="shared" si="26"/>
        <v>0</v>
      </c>
      <c r="Z34" s="143">
        <f t="shared" si="27"/>
        <v>33</v>
      </c>
      <c r="AA34" s="144">
        <v>0</v>
      </c>
      <c r="AB34" s="97">
        <f t="shared" si="28"/>
        <v>0</v>
      </c>
      <c r="AC34" s="291">
        <v>0</v>
      </c>
      <c r="AD34" s="301" t="s">
        <v>44</v>
      </c>
      <c r="AE34" s="2" t="s">
        <v>44</v>
      </c>
      <c r="AF34" s="4" t="s">
        <v>44</v>
      </c>
      <c r="AG34" s="159" t="s">
        <v>44</v>
      </c>
      <c r="AH34" s="32" t="s">
        <v>44</v>
      </c>
      <c r="AI34" s="396" t="e">
        <f t="shared" si="9"/>
        <v>#VALUE!</v>
      </c>
    </row>
    <row r="35" spans="1:35" s="94" customFormat="1" ht="15" customHeight="1" thickBot="1" x14ac:dyDescent="0.3">
      <c r="A35" s="333"/>
      <c r="B35" s="334"/>
      <c r="C35" s="103" t="s">
        <v>22</v>
      </c>
      <c r="D35" s="177">
        <v>114</v>
      </c>
      <c r="E35" s="138">
        <v>155</v>
      </c>
      <c r="F35" s="138">
        <v>104</v>
      </c>
      <c r="G35" s="138">
        <v>99</v>
      </c>
      <c r="H35" s="138">
        <v>0</v>
      </c>
      <c r="I35" s="138">
        <v>0</v>
      </c>
      <c r="J35" s="138">
        <v>0</v>
      </c>
      <c r="K35" s="182">
        <v>19</v>
      </c>
      <c r="L35" s="172">
        <v>93</v>
      </c>
      <c r="M35" s="139">
        <v>120</v>
      </c>
      <c r="N35" s="139">
        <v>52</v>
      </c>
      <c r="O35" s="139">
        <v>98</v>
      </c>
      <c r="P35" s="138">
        <v>0</v>
      </c>
      <c r="Q35" s="138">
        <v>0</v>
      </c>
      <c r="R35" s="138">
        <v>0</v>
      </c>
      <c r="S35" s="138">
        <v>0</v>
      </c>
      <c r="T35" s="141">
        <v>55</v>
      </c>
      <c r="U35" s="232">
        <f t="shared" si="24"/>
        <v>0.88709677419354838</v>
      </c>
      <c r="V35" s="142">
        <v>7</v>
      </c>
      <c r="W35" s="232">
        <f t="shared" si="25"/>
        <v>0.11290322580645161</v>
      </c>
      <c r="X35" s="151">
        <v>0</v>
      </c>
      <c r="Y35" s="233">
        <f t="shared" si="26"/>
        <v>0</v>
      </c>
      <c r="Z35" s="143">
        <f t="shared" si="27"/>
        <v>62</v>
      </c>
      <c r="AA35" s="144">
        <v>0</v>
      </c>
      <c r="AB35" s="97">
        <f t="shared" si="28"/>
        <v>0</v>
      </c>
      <c r="AC35" s="291">
        <v>0</v>
      </c>
      <c r="AD35" s="302">
        <f t="shared" ref="AD35:AD40" si="32">AC35/(T35+V35+X35)</f>
        <v>0</v>
      </c>
      <c r="AE35" s="292">
        <v>142.5</v>
      </c>
      <c r="AF35" s="186">
        <f t="shared" si="31"/>
        <v>91.5</v>
      </c>
      <c r="AG35" s="104">
        <v>51</v>
      </c>
      <c r="AH35" s="188">
        <f t="shared" ref="AH35:AH40" si="33">AG35/AE35</f>
        <v>0.35789473684210527</v>
      </c>
      <c r="AI35" s="396">
        <f t="shared" si="9"/>
        <v>0.64210526315789473</v>
      </c>
    </row>
    <row r="36" spans="1:35" ht="15" customHeight="1" thickBot="1" x14ac:dyDescent="0.3">
      <c r="A36" s="328" t="s">
        <v>32</v>
      </c>
      <c r="B36" s="329"/>
      <c r="C36" s="330"/>
      <c r="D36" s="24">
        <f t="shared" ref="D36:K36" si="34">SUM(D27:D35)</f>
        <v>1135</v>
      </c>
      <c r="E36" s="25">
        <f t="shared" si="34"/>
        <v>1292</v>
      </c>
      <c r="F36" s="26">
        <f t="shared" si="34"/>
        <v>584</v>
      </c>
      <c r="G36" s="26">
        <f t="shared" si="34"/>
        <v>590</v>
      </c>
      <c r="H36" s="26">
        <f t="shared" si="34"/>
        <v>0</v>
      </c>
      <c r="I36" s="26">
        <f t="shared" si="34"/>
        <v>18</v>
      </c>
      <c r="J36" s="26">
        <f t="shared" si="34"/>
        <v>0</v>
      </c>
      <c r="K36" s="146">
        <f t="shared" si="34"/>
        <v>31</v>
      </c>
      <c r="L36" s="163">
        <f t="shared" ref="L36:T36" si="35">SUM(L27:L35)</f>
        <v>860</v>
      </c>
      <c r="M36" s="25">
        <f t="shared" si="35"/>
        <v>972</v>
      </c>
      <c r="N36" s="26">
        <f t="shared" si="35"/>
        <v>450</v>
      </c>
      <c r="O36" s="25">
        <f t="shared" si="35"/>
        <v>444</v>
      </c>
      <c r="P36" s="26">
        <v>0</v>
      </c>
      <c r="Q36" s="25">
        <f t="shared" si="35"/>
        <v>8</v>
      </c>
      <c r="R36" s="26">
        <f t="shared" si="35"/>
        <v>0</v>
      </c>
      <c r="S36" s="148">
        <f t="shared" si="35"/>
        <v>1</v>
      </c>
      <c r="T36" s="163">
        <f t="shared" si="35"/>
        <v>328</v>
      </c>
      <c r="U36" s="28">
        <f>T36/(T36+V36+X36)</f>
        <v>0.89130434782608692</v>
      </c>
      <c r="V36" s="26">
        <f>SUM(V27:V35)</f>
        <v>40</v>
      </c>
      <c r="W36" s="28">
        <f>V36/(T36+V36+X36)</f>
        <v>0.10869565217391304</v>
      </c>
      <c r="X36" s="26">
        <f>SUM(X27:X35)</f>
        <v>0</v>
      </c>
      <c r="Y36" s="29">
        <f>X36/(T36+V36+X36)</f>
        <v>0</v>
      </c>
      <c r="Z36" s="149">
        <f t="shared" si="23"/>
        <v>368</v>
      </c>
      <c r="AA36" s="31">
        <f>SUM(AA27:AA35)</f>
        <v>0</v>
      </c>
      <c r="AB36" s="23">
        <f t="shared" ref="AB36:AB37" si="36">AA36/(T36+V36+X36)</f>
        <v>0</v>
      </c>
      <c r="AC36" s="31">
        <v>0</v>
      </c>
      <c r="AD36" s="66">
        <f t="shared" si="32"/>
        <v>0</v>
      </c>
      <c r="AE36" s="189">
        <f>SUM(AE27:AE35)</f>
        <v>855</v>
      </c>
      <c r="AF36" s="190">
        <f>SUM(AF27:AF35)</f>
        <v>668</v>
      </c>
      <c r="AG36" s="190">
        <f>SUM(AG27:AG35)</f>
        <v>187</v>
      </c>
      <c r="AH36" s="187">
        <f t="shared" si="33"/>
        <v>0.21871345029239767</v>
      </c>
      <c r="AI36" s="396">
        <f t="shared" si="9"/>
        <v>0.78128654970760236</v>
      </c>
    </row>
    <row r="37" spans="1:35" s="94" customFormat="1" ht="15" customHeight="1" x14ac:dyDescent="0.25">
      <c r="A37" s="353" t="s">
        <v>40</v>
      </c>
      <c r="B37" s="321" t="s">
        <v>30</v>
      </c>
      <c r="C37" s="89" t="s">
        <v>18</v>
      </c>
      <c r="D37" s="167">
        <v>85</v>
      </c>
      <c r="E37" s="117">
        <v>83</v>
      </c>
      <c r="F37" s="117">
        <v>32</v>
      </c>
      <c r="G37" s="117">
        <v>30</v>
      </c>
      <c r="H37" s="117">
        <v>0</v>
      </c>
      <c r="I37" s="117">
        <v>0</v>
      </c>
      <c r="J37" s="117">
        <v>0</v>
      </c>
      <c r="K37" s="168">
        <v>0</v>
      </c>
      <c r="L37" s="165">
        <v>67</v>
      </c>
      <c r="M37" s="114">
        <v>72</v>
      </c>
      <c r="N37" s="114">
        <v>31</v>
      </c>
      <c r="O37" s="114">
        <v>19</v>
      </c>
      <c r="P37" s="117">
        <v>0</v>
      </c>
      <c r="Q37" s="113">
        <v>0</v>
      </c>
      <c r="R37" s="117">
        <v>0</v>
      </c>
      <c r="S37" s="113">
        <v>0</v>
      </c>
      <c r="T37" s="238">
        <v>38</v>
      </c>
      <c r="U37" s="278">
        <f t="shared" ref="U37" si="37">T37/(T37+V37+X37)</f>
        <v>0.61290322580645162</v>
      </c>
      <c r="V37" s="91">
        <v>24</v>
      </c>
      <c r="W37" s="278">
        <f t="shared" ref="W37" si="38">V37/(T37+V37+X37)</f>
        <v>0.38709677419354838</v>
      </c>
      <c r="X37" s="91">
        <v>0</v>
      </c>
      <c r="Y37" s="279">
        <f t="shared" ref="Y37:Y45" si="39">X37/(T37+V37+X37)</f>
        <v>0</v>
      </c>
      <c r="Z37" s="143">
        <f t="shared" si="23"/>
        <v>62</v>
      </c>
      <c r="AA37" s="145">
        <v>0</v>
      </c>
      <c r="AB37" s="97">
        <f t="shared" si="36"/>
        <v>0</v>
      </c>
      <c r="AC37" s="291">
        <v>0</v>
      </c>
      <c r="AD37" s="297">
        <f t="shared" si="32"/>
        <v>0</v>
      </c>
      <c r="AE37" s="185">
        <v>142.5</v>
      </c>
      <c r="AF37" s="105">
        <f t="shared" si="31"/>
        <v>114.5</v>
      </c>
      <c r="AG37" s="155">
        <v>28</v>
      </c>
      <c r="AH37" s="93">
        <f t="shared" si="33"/>
        <v>0.19649122807017544</v>
      </c>
      <c r="AI37" s="396">
        <f t="shared" si="9"/>
        <v>0.80350877192982462</v>
      </c>
    </row>
    <row r="38" spans="1:35" ht="15" customHeight="1" x14ac:dyDescent="0.25">
      <c r="A38" s="354"/>
      <c r="B38" s="322"/>
      <c r="C38" s="95" t="s">
        <v>19</v>
      </c>
      <c r="D38" s="169">
        <v>141</v>
      </c>
      <c r="E38" s="72">
        <v>145</v>
      </c>
      <c r="F38" s="72">
        <v>22</v>
      </c>
      <c r="G38" s="72">
        <v>23</v>
      </c>
      <c r="H38" s="72">
        <v>0</v>
      </c>
      <c r="I38" s="72">
        <v>0</v>
      </c>
      <c r="J38" s="72">
        <v>0</v>
      </c>
      <c r="K38" s="170">
        <v>0</v>
      </c>
      <c r="L38" s="164">
        <v>115</v>
      </c>
      <c r="M38" s="73">
        <v>126</v>
      </c>
      <c r="N38" s="73">
        <v>29</v>
      </c>
      <c r="O38" s="73">
        <v>24</v>
      </c>
      <c r="P38" s="72">
        <v>0</v>
      </c>
      <c r="Q38" s="72">
        <v>0</v>
      </c>
      <c r="R38" s="72">
        <v>0</v>
      </c>
      <c r="S38" s="72">
        <v>0</v>
      </c>
      <c r="T38" s="141">
        <v>36</v>
      </c>
      <c r="U38" s="232">
        <f t="shared" ref="U38:U40" si="40">T38/(T38+V38+X38)</f>
        <v>0.5901639344262295</v>
      </c>
      <c r="V38" s="142">
        <v>25</v>
      </c>
      <c r="W38" s="232">
        <f t="shared" ref="W38:W40" si="41">V38/(T38+V38+X38)</f>
        <v>0.4098360655737705</v>
      </c>
      <c r="X38" s="142">
        <v>0</v>
      </c>
      <c r="Y38" s="233">
        <f t="shared" ref="Y38:Y40" si="42">X38/(T38+V38+X38)</f>
        <v>0</v>
      </c>
      <c r="Z38" s="143">
        <f t="shared" ref="Z38:Z40" si="43">T38+V38+X38</f>
        <v>61</v>
      </c>
      <c r="AA38" s="145">
        <v>0</v>
      </c>
      <c r="AB38" s="97">
        <f t="shared" ref="AB38:AB40" si="44">AA38/(T38+V38+X38)</f>
        <v>0</v>
      </c>
      <c r="AC38" s="291">
        <v>0</v>
      </c>
      <c r="AD38" s="294">
        <f t="shared" si="32"/>
        <v>0</v>
      </c>
      <c r="AE38" s="158">
        <v>142.5</v>
      </c>
      <c r="AF38" s="4">
        <f t="shared" si="31"/>
        <v>142.5</v>
      </c>
      <c r="AG38" s="160">
        <v>0</v>
      </c>
      <c r="AH38" s="22">
        <f t="shared" si="33"/>
        <v>0</v>
      </c>
      <c r="AI38" s="396">
        <f t="shared" si="9"/>
        <v>1</v>
      </c>
    </row>
    <row r="39" spans="1:35" ht="15" customHeight="1" x14ac:dyDescent="0.25">
      <c r="A39" s="354"/>
      <c r="B39" s="322"/>
      <c r="C39" s="95" t="s">
        <v>20</v>
      </c>
      <c r="D39" s="169">
        <v>83</v>
      </c>
      <c r="E39" s="72">
        <v>53</v>
      </c>
      <c r="F39" s="72">
        <v>21</v>
      </c>
      <c r="G39" s="72">
        <v>6</v>
      </c>
      <c r="H39" s="72">
        <v>0</v>
      </c>
      <c r="I39" s="72">
        <v>0</v>
      </c>
      <c r="J39" s="72">
        <v>0</v>
      </c>
      <c r="K39" s="170">
        <v>0</v>
      </c>
      <c r="L39" s="152">
        <v>62</v>
      </c>
      <c r="M39" s="152">
        <v>40</v>
      </c>
      <c r="N39" s="152">
        <v>31</v>
      </c>
      <c r="O39" s="152">
        <v>6</v>
      </c>
      <c r="P39" s="72">
        <v>0</v>
      </c>
      <c r="Q39" s="72">
        <v>0</v>
      </c>
      <c r="R39" s="72">
        <v>0</v>
      </c>
      <c r="S39" s="72">
        <v>0</v>
      </c>
      <c r="T39" s="141">
        <v>49</v>
      </c>
      <c r="U39" s="232">
        <f t="shared" si="40"/>
        <v>0.875</v>
      </c>
      <c r="V39" s="142">
        <v>7</v>
      </c>
      <c r="W39" s="232">
        <f t="shared" si="41"/>
        <v>0.125</v>
      </c>
      <c r="X39" s="142">
        <v>0</v>
      </c>
      <c r="Y39" s="233">
        <f t="shared" si="42"/>
        <v>0</v>
      </c>
      <c r="Z39" s="143">
        <f t="shared" si="43"/>
        <v>56</v>
      </c>
      <c r="AA39" s="145">
        <v>0</v>
      </c>
      <c r="AB39" s="97">
        <f t="shared" si="44"/>
        <v>0</v>
      </c>
      <c r="AC39" s="291">
        <v>0</v>
      </c>
      <c r="AD39" s="294">
        <f t="shared" si="32"/>
        <v>0</v>
      </c>
      <c r="AE39" s="158">
        <v>142.5</v>
      </c>
      <c r="AF39" s="4">
        <f t="shared" si="31"/>
        <v>142.5</v>
      </c>
      <c r="AG39" s="159">
        <v>0</v>
      </c>
      <c r="AH39" s="22">
        <f t="shared" si="33"/>
        <v>0</v>
      </c>
      <c r="AI39" s="396">
        <f t="shared" si="9"/>
        <v>1</v>
      </c>
    </row>
    <row r="40" spans="1:35" s="94" customFormat="1" ht="15" customHeight="1" thickBot="1" x14ac:dyDescent="0.3">
      <c r="A40" s="354"/>
      <c r="B40" s="322"/>
      <c r="C40" s="95" t="s">
        <v>67</v>
      </c>
      <c r="D40" s="169">
        <v>219</v>
      </c>
      <c r="E40" s="72">
        <v>238</v>
      </c>
      <c r="F40" s="72">
        <v>54</v>
      </c>
      <c r="G40" s="72">
        <v>61</v>
      </c>
      <c r="H40" s="72">
        <v>0</v>
      </c>
      <c r="I40" s="72">
        <v>0</v>
      </c>
      <c r="J40" s="72">
        <v>0</v>
      </c>
      <c r="K40" s="170">
        <v>0</v>
      </c>
      <c r="L40" s="164">
        <v>162</v>
      </c>
      <c r="M40" s="73">
        <v>164</v>
      </c>
      <c r="N40" s="73">
        <v>10</v>
      </c>
      <c r="O40" s="73">
        <v>12</v>
      </c>
      <c r="P40" s="72">
        <v>0</v>
      </c>
      <c r="Q40" s="72">
        <v>0</v>
      </c>
      <c r="R40" s="72">
        <v>0</v>
      </c>
      <c r="S40" s="72">
        <v>0</v>
      </c>
      <c r="T40" s="141">
        <v>45</v>
      </c>
      <c r="U40" s="232">
        <f t="shared" si="40"/>
        <v>0.72580645161290325</v>
      </c>
      <c r="V40" s="142">
        <v>17</v>
      </c>
      <c r="W40" s="232">
        <f t="shared" si="41"/>
        <v>0.27419354838709675</v>
      </c>
      <c r="X40" s="142">
        <v>0</v>
      </c>
      <c r="Y40" s="233">
        <f t="shared" si="42"/>
        <v>0</v>
      </c>
      <c r="Z40" s="143">
        <f t="shared" si="43"/>
        <v>62</v>
      </c>
      <c r="AA40" s="145">
        <v>0</v>
      </c>
      <c r="AB40" s="97">
        <f t="shared" si="44"/>
        <v>0</v>
      </c>
      <c r="AC40" s="291">
        <v>0</v>
      </c>
      <c r="AD40" s="300">
        <f t="shared" si="32"/>
        <v>0</v>
      </c>
      <c r="AE40" s="158">
        <v>142.5</v>
      </c>
      <c r="AF40" s="5">
        <f t="shared" si="31"/>
        <v>142.5</v>
      </c>
      <c r="AG40" s="160">
        <v>0</v>
      </c>
      <c r="AH40" s="98">
        <f t="shared" si="33"/>
        <v>0</v>
      </c>
      <c r="AI40" s="396">
        <f t="shared" si="9"/>
        <v>1</v>
      </c>
    </row>
    <row r="41" spans="1:35" ht="15" customHeight="1" thickBot="1" x14ac:dyDescent="0.3">
      <c r="A41" s="354"/>
      <c r="B41" s="323"/>
      <c r="C41" s="100" t="s">
        <v>21</v>
      </c>
      <c r="D41" s="175">
        <v>13</v>
      </c>
      <c r="E41" s="126">
        <v>16</v>
      </c>
      <c r="F41" s="126">
        <v>20</v>
      </c>
      <c r="G41" s="126">
        <v>19</v>
      </c>
      <c r="H41" s="126">
        <v>0</v>
      </c>
      <c r="I41" s="126">
        <v>0</v>
      </c>
      <c r="J41" s="126">
        <v>0</v>
      </c>
      <c r="K41" s="176">
        <v>0</v>
      </c>
      <c r="L41" s="178">
        <v>15</v>
      </c>
      <c r="M41" s="127">
        <v>15</v>
      </c>
      <c r="N41" s="127">
        <v>14</v>
      </c>
      <c r="O41" s="127">
        <v>15</v>
      </c>
      <c r="P41" s="126">
        <v>0</v>
      </c>
      <c r="Q41" s="126">
        <v>0</v>
      </c>
      <c r="R41" s="126">
        <v>0</v>
      </c>
      <c r="S41" s="126">
        <v>0</v>
      </c>
      <c r="T41" s="280">
        <v>51</v>
      </c>
      <c r="U41" s="281">
        <f t="shared" ref="U41:U45" si="45">T41/(T41+V41+X41)</f>
        <v>0.86440677966101698</v>
      </c>
      <c r="V41" s="282">
        <v>8</v>
      </c>
      <c r="W41" s="281">
        <f t="shared" ref="W41:W45" si="46">V41/(T41+V41+X41)</f>
        <v>0.13559322033898305</v>
      </c>
      <c r="X41" s="282">
        <v>0</v>
      </c>
      <c r="Y41" s="234">
        <f t="shared" si="39"/>
        <v>0</v>
      </c>
      <c r="Z41" s="134">
        <f t="shared" si="23"/>
        <v>59</v>
      </c>
      <c r="AA41" s="135" t="s">
        <v>44</v>
      </c>
      <c r="AB41" s="136" t="s">
        <v>44</v>
      </c>
      <c r="AC41" s="303" t="s">
        <v>44</v>
      </c>
      <c r="AD41" s="295" t="s">
        <v>44</v>
      </c>
      <c r="AE41" s="101" t="s">
        <v>44</v>
      </c>
      <c r="AF41" s="137" t="s">
        <v>44</v>
      </c>
      <c r="AG41" s="104" t="s">
        <v>44</v>
      </c>
      <c r="AH41" s="81" t="s">
        <v>44</v>
      </c>
      <c r="AI41" s="396" t="e">
        <f t="shared" si="9"/>
        <v>#VALUE!</v>
      </c>
    </row>
    <row r="42" spans="1:35" ht="15" customHeight="1" thickBot="1" x14ac:dyDescent="0.3">
      <c r="A42" s="354"/>
      <c r="B42" s="352" t="s">
        <v>31</v>
      </c>
      <c r="C42" s="128" t="s">
        <v>23</v>
      </c>
      <c r="D42" s="167">
        <v>331</v>
      </c>
      <c r="E42" s="117">
        <v>338</v>
      </c>
      <c r="F42" s="117">
        <v>55</v>
      </c>
      <c r="G42" s="117">
        <v>47</v>
      </c>
      <c r="H42" s="117">
        <v>0</v>
      </c>
      <c r="I42" s="117">
        <v>0</v>
      </c>
      <c r="J42" s="117">
        <v>0</v>
      </c>
      <c r="K42" s="168">
        <v>0</v>
      </c>
      <c r="L42" s="165">
        <v>278</v>
      </c>
      <c r="M42" s="114">
        <v>285</v>
      </c>
      <c r="N42" s="114">
        <v>59</v>
      </c>
      <c r="O42" s="114">
        <v>50</v>
      </c>
      <c r="P42" s="117">
        <v>0</v>
      </c>
      <c r="Q42" s="113">
        <v>0</v>
      </c>
      <c r="R42" s="117">
        <v>0</v>
      </c>
      <c r="S42" s="113">
        <v>0</v>
      </c>
      <c r="T42" s="141">
        <v>40</v>
      </c>
      <c r="U42" s="232">
        <f t="shared" si="45"/>
        <v>0.64516129032258063</v>
      </c>
      <c r="V42" s="142">
        <v>22</v>
      </c>
      <c r="W42" s="232">
        <f t="shared" si="46"/>
        <v>0.35483870967741937</v>
      </c>
      <c r="X42" s="142">
        <v>0</v>
      </c>
      <c r="Y42" s="235">
        <f t="shared" si="39"/>
        <v>0</v>
      </c>
      <c r="Z42" s="125">
        <f t="shared" si="23"/>
        <v>62</v>
      </c>
      <c r="AA42" s="129" t="s">
        <v>44</v>
      </c>
      <c r="AB42" s="19" t="s">
        <v>44</v>
      </c>
      <c r="AC42" s="304" t="s">
        <v>44</v>
      </c>
      <c r="AD42" s="306" t="s">
        <v>44</v>
      </c>
      <c r="AE42" s="130" t="s">
        <v>44</v>
      </c>
      <c r="AF42" s="131" t="s">
        <v>44</v>
      </c>
      <c r="AG42" s="132" t="s">
        <v>44</v>
      </c>
      <c r="AH42" s="133" t="s">
        <v>44</v>
      </c>
      <c r="AI42" s="396" t="e">
        <f t="shared" si="9"/>
        <v>#VALUE!</v>
      </c>
    </row>
    <row r="43" spans="1:35" ht="15" customHeight="1" thickBot="1" x14ac:dyDescent="0.3">
      <c r="A43" s="354"/>
      <c r="B43" s="352"/>
      <c r="C43" s="106" t="s">
        <v>24</v>
      </c>
      <c r="D43" s="169">
        <v>60</v>
      </c>
      <c r="E43" s="72">
        <v>58</v>
      </c>
      <c r="F43" s="72">
        <v>20</v>
      </c>
      <c r="G43" s="72">
        <v>17</v>
      </c>
      <c r="H43" s="72">
        <v>0</v>
      </c>
      <c r="I43" s="72">
        <v>0</v>
      </c>
      <c r="J43" s="72">
        <v>0</v>
      </c>
      <c r="K43" s="170">
        <v>0</v>
      </c>
      <c r="L43" s="164">
        <v>62</v>
      </c>
      <c r="M43" s="73">
        <v>55</v>
      </c>
      <c r="N43" s="73">
        <v>20</v>
      </c>
      <c r="O43" s="73">
        <v>20</v>
      </c>
      <c r="P43" s="72">
        <v>0</v>
      </c>
      <c r="Q43" s="72">
        <v>0</v>
      </c>
      <c r="R43" s="72">
        <v>0</v>
      </c>
      <c r="S43" s="72">
        <v>0</v>
      </c>
      <c r="T43" s="141">
        <v>28</v>
      </c>
      <c r="U43" s="232">
        <f t="shared" si="45"/>
        <v>0.5714285714285714</v>
      </c>
      <c r="V43" s="142">
        <v>21</v>
      </c>
      <c r="W43" s="232">
        <f t="shared" si="46"/>
        <v>0.42857142857142855</v>
      </c>
      <c r="X43" s="142">
        <v>0</v>
      </c>
      <c r="Y43" s="236">
        <f t="shared" si="39"/>
        <v>0</v>
      </c>
      <c r="Z43" s="88">
        <f t="shared" si="23"/>
        <v>49</v>
      </c>
      <c r="AA43" s="2" t="s">
        <v>44</v>
      </c>
      <c r="AB43" s="20" t="s">
        <v>44</v>
      </c>
      <c r="AC43" s="305" t="s">
        <v>44</v>
      </c>
      <c r="AD43" s="307" t="s">
        <v>44</v>
      </c>
      <c r="AE43" s="3" t="s">
        <v>44</v>
      </c>
      <c r="AF43" s="4" t="s">
        <v>44</v>
      </c>
      <c r="AG43" s="77" t="s">
        <v>44</v>
      </c>
      <c r="AH43" s="32" t="s">
        <v>44</v>
      </c>
      <c r="AI43" s="396" t="e">
        <f t="shared" si="9"/>
        <v>#VALUE!</v>
      </c>
    </row>
    <row r="44" spans="1:35" ht="15" customHeight="1" thickBot="1" x14ac:dyDescent="0.3">
      <c r="A44" s="354"/>
      <c r="B44" s="352"/>
      <c r="C44" s="106" t="s">
        <v>25</v>
      </c>
      <c r="D44" s="169">
        <v>62</v>
      </c>
      <c r="E44" s="72">
        <v>62</v>
      </c>
      <c r="F44" s="72">
        <v>22</v>
      </c>
      <c r="G44" s="72">
        <v>26</v>
      </c>
      <c r="H44" s="72">
        <v>0</v>
      </c>
      <c r="I44" s="72">
        <v>0</v>
      </c>
      <c r="J44" s="72">
        <v>0</v>
      </c>
      <c r="K44" s="170">
        <v>0</v>
      </c>
      <c r="L44" s="164">
        <v>62</v>
      </c>
      <c r="M44" s="73">
        <v>62</v>
      </c>
      <c r="N44" s="73">
        <v>22</v>
      </c>
      <c r="O44" s="73">
        <v>24</v>
      </c>
      <c r="P44" s="72">
        <v>0</v>
      </c>
      <c r="Q44" s="72">
        <v>0</v>
      </c>
      <c r="R44" s="72">
        <v>0</v>
      </c>
      <c r="S44" s="72">
        <v>0</v>
      </c>
      <c r="T44" s="141">
        <v>15</v>
      </c>
      <c r="U44" s="232">
        <f t="shared" si="45"/>
        <v>0.46875</v>
      </c>
      <c r="V44" s="142">
        <v>17</v>
      </c>
      <c r="W44" s="232">
        <f t="shared" si="46"/>
        <v>0.53125</v>
      </c>
      <c r="X44" s="142">
        <v>0</v>
      </c>
      <c r="Y44" s="236">
        <f t="shared" si="39"/>
        <v>0</v>
      </c>
      <c r="Z44" s="88">
        <f t="shared" si="23"/>
        <v>32</v>
      </c>
      <c r="AA44" s="2" t="s">
        <v>44</v>
      </c>
      <c r="AB44" s="20" t="s">
        <v>44</v>
      </c>
      <c r="AC44" s="305" t="s">
        <v>44</v>
      </c>
      <c r="AD44" s="307" t="s">
        <v>44</v>
      </c>
      <c r="AE44" s="3" t="s">
        <v>44</v>
      </c>
      <c r="AF44" s="4" t="s">
        <v>44</v>
      </c>
      <c r="AG44" s="77" t="s">
        <v>44</v>
      </c>
      <c r="AH44" s="32" t="s">
        <v>44</v>
      </c>
      <c r="AI44" s="396" t="e">
        <f t="shared" si="9"/>
        <v>#VALUE!</v>
      </c>
    </row>
    <row r="45" spans="1:35" ht="15" customHeight="1" thickBot="1" x14ac:dyDescent="0.3">
      <c r="A45" s="354"/>
      <c r="B45" s="352"/>
      <c r="C45" s="107" t="s">
        <v>26</v>
      </c>
      <c r="D45" s="175">
        <v>100</v>
      </c>
      <c r="E45" s="126">
        <v>123</v>
      </c>
      <c r="F45" s="126">
        <v>114</v>
      </c>
      <c r="G45" s="126">
        <v>81</v>
      </c>
      <c r="H45" s="126">
        <v>0</v>
      </c>
      <c r="I45" s="126">
        <v>14</v>
      </c>
      <c r="J45" s="126">
        <v>0</v>
      </c>
      <c r="K45" s="176">
        <v>9</v>
      </c>
      <c r="L45" s="164">
        <v>62</v>
      </c>
      <c r="M45" s="73">
        <v>91</v>
      </c>
      <c r="N45" s="73">
        <v>93</v>
      </c>
      <c r="O45" s="73">
        <v>98</v>
      </c>
      <c r="P45" s="126">
        <v>0</v>
      </c>
      <c r="Q45" s="72">
        <v>1</v>
      </c>
      <c r="R45" s="126">
        <v>0</v>
      </c>
      <c r="S45" s="72">
        <v>9</v>
      </c>
      <c r="T45" s="141">
        <v>34</v>
      </c>
      <c r="U45" s="232">
        <f t="shared" si="45"/>
        <v>0.54838709677419351</v>
      </c>
      <c r="V45" s="142">
        <v>28</v>
      </c>
      <c r="W45" s="232">
        <f t="shared" si="46"/>
        <v>0.45161290322580644</v>
      </c>
      <c r="X45" s="142">
        <v>0</v>
      </c>
      <c r="Y45" s="236">
        <f t="shared" si="39"/>
        <v>0</v>
      </c>
      <c r="Z45" s="88">
        <f t="shared" si="23"/>
        <v>62</v>
      </c>
      <c r="AA45" s="2" t="s">
        <v>44</v>
      </c>
      <c r="AB45" s="20" t="s">
        <v>44</v>
      </c>
      <c r="AC45" s="305" t="s">
        <v>44</v>
      </c>
      <c r="AD45" s="308" t="s">
        <v>44</v>
      </c>
      <c r="AE45" s="78" t="s">
        <v>44</v>
      </c>
      <c r="AF45" s="79" t="s">
        <v>44</v>
      </c>
      <c r="AG45" s="80" t="s">
        <v>44</v>
      </c>
      <c r="AH45" s="81" t="s">
        <v>44</v>
      </c>
      <c r="AI45" s="396" t="e">
        <f t="shared" si="9"/>
        <v>#VALUE!</v>
      </c>
    </row>
    <row r="46" spans="1:35" ht="15.75" thickBot="1" x14ac:dyDescent="0.3">
      <c r="A46" s="355" t="s">
        <v>32</v>
      </c>
      <c r="B46" s="356"/>
      <c r="C46" s="357"/>
      <c r="D46" s="33">
        <f t="shared" ref="D46:K46" si="47">SUM(D37:D45)</f>
        <v>1094</v>
      </c>
      <c r="E46" s="25">
        <f t="shared" si="47"/>
        <v>1116</v>
      </c>
      <c r="F46" s="25">
        <f t="shared" si="47"/>
        <v>360</v>
      </c>
      <c r="G46" s="25">
        <f t="shared" si="47"/>
        <v>310</v>
      </c>
      <c r="H46" s="25">
        <f t="shared" si="47"/>
        <v>0</v>
      </c>
      <c r="I46" s="25">
        <f t="shared" si="47"/>
        <v>14</v>
      </c>
      <c r="J46" s="25">
        <f t="shared" si="47"/>
        <v>0</v>
      </c>
      <c r="K46" s="25">
        <f t="shared" si="47"/>
        <v>9</v>
      </c>
      <c r="L46" s="24">
        <f t="shared" ref="L46:T46" si="48">SUM(L37:L45)</f>
        <v>885</v>
      </c>
      <c r="M46" s="25">
        <f t="shared" si="48"/>
        <v>910</v>
      </c>
      <c r="N46" s="26">
        <f t="shared" si="48"/>
        <v>309</v>
      </c>
      <c r="O46" s="27">
        <f t="shared" si="48"/>
        <v>268</v>
      </c>
      <c r="P46" s="27">
        <f t="shared" si="48"/>
        <v>0</v>
      </c>
      <c r="Q46" s="27">
        <f t="shared" si="48"/>
        <v>1</v>
      </c>
      <c r="R46" s="27">
        <f t="shared" si="48"/>
        <v>0</v>
      </c>
      <c r="S46" s="27">
        <f t="shared" si="48"/>
        <v>9</v>
      </c>
      <c r="T46" s="24">
        <f t="shared" si="48"/>
        <v>336</v>
      </c>
      <c r="U46" s="28">
        <f>T46/(T46+V46+X46)</f>
        <v>0.66534653465346538</v>
      </c>
      <c r="V46" s="26">
        <f>SUM(V37:V45)</f>
        <v>169</v>
      </c>
      <c r="W46" s="28">
        <f>V46/(T46+V46+X46)</f>
        <v>0.33465346534653467</v>
      </c>
      <c r="X46" s="26">
        <f>SUM(X37:X45)</f>
        <v>0</v>
      </c>
      <c r="Y46" s="29">
        <f>X46/(T46+V46+X46)</f>
        <v>0</v>
      </c>
      <c r="Z46" s="84"/>
      <c r="AA46" s="30">
        <f>SUM(AA37:AA45)</f>
        <v>0</v>
      </c>
      <c r="AB46" s="21">
        <f>AA46/(T46+V46+X46)</f>
        <v>0</v>
      </c>
      <c r="AC46" s="31">
        <f>SUM(AC37:AC45)</f>
        <v>0</v>
      </c>
      <c r="AD46" s="21">
        <f>AC46/(T46+V46+X46)</f>
        <v>0</v>
      </c>
      <c r="AE46" s="63">
        <f>SUM(AE37:AE45)</f>
        <v>570</v>
      </c>
      <c r="AF46" s="64">
        <f>SUM(AF37:AF45)</f>
        <v>542</v>
      </c>
      <c r="AG46" s="67">
        <f>SUM(AG37:AG45)</f>
        <v>28</v>
      </c>
      <c r="AH46" s="66">
        <f>AG46/AE46</f>
        <v>4.912280701754386E-2</v>
      </c>
      <c r="AI46" s="396">
        <f t="shared" si="9"/>
        <v>0.9508771929824561</v>
      </c>
    </row>
    <row r="47" spans="1:35" ht="15.75" thickBot="1" x14ac:dyDescent="0.3">
      <c r="A47" s="9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1"/>
      <c r="Z47" s="10"/>
      <c r="AA47" s="12"/>
      <c r="AB47" s="12"/>
      <c r="AC47" s="12"/>
      <c r="AD47" s="12"/>
      <c r="AE47" s="13"/>
      <c r="AF47" s="13"/>
      <c r="AG47" s="14"/>
      <c r="AI47" s="396">
        <f t="shared" si="9"/>
        <v>1</v>
      </c>
    </row>
    <row r="48" spans="1:35" ht="15.75" thickBot="1" x14ac:dyDescent="0.3">
      <c r="A48" s="358" t="s">
        <v>75</v>
      </c>
      <c r="B48" s="359"/>
      <c r="C48" s="360"/>
      <c r="D48" s="34">
        <f>D11</f>
        <v>1250</v>
      </c>
      <c r="E48" s="35">
        <f t="shared" ref="E48:K48" si="49">E11</f>
        <v>1211</v>
      </c>
      <c r="F48" s="35">
        <f t="shared" si="49"/>
        <v>608</v>
      </c>
      <c r="G48" s="35">
        <f t="shared" si="49"/>
        <v>535</v>
      </c>
      <c r="H48" s="35">
        <f t="shared" si="49"/>
        <v>0</v>
      </c>
      <c r="I48" s="35">
        <f t="shared" si="49"/>
        <v>17</v>
      </c>
      <c r="J48" s="35">
        <f t="shared" si="49"/>
        <v>0</v>
      </c>
      <c r="K48" s="36">
        <f t="shared" si="49"/>
        <v>33</v>
      </c>
      <c r="L48" s="223">
        <f t="shared" ref="L48:Y48" si="50">L11</f>
        <v>856</v>
      </c>
      <c r="M48" s="227">
        <f t="shared" si="50"/>
        <v>896</v>
      </c>
      <c r="N48" s="227">
        <f t="shared" si="50"/>
        <v>485</v>
      </c>
      <c r="O48" s="227">
        <f t="shared" si="50"/>
        <v>500</v>
      </c>
      <c r="P48" s="227">
        <f t="shared" si="50"/>
        <v>0</v>
      </c>
      <c r="Q48" s="227">
        <f t="shared" si="50"/>
        <v>14</v>
      </c>
      <c r="R48" s="227">
        <f t="shared" si="50"/>
        <v>0</v>
      </c>
      <c r="S48" s="230">
        <f t="shared" si="50"/>
        <v>8</v>
      </c>
      <c r="T48" s="223">
        <f t="shared" si="50"/>
        <v>230</v>
      </c>
      <c r="U48" s="229">
        <f t="shared" si="50"/>
        <v>0.71207430340557276</v>
      </c>
      <c r="V48" s="227">
        <f t="shared" si="50"/>
        <v>93</v>
      </c>
      <c r="W48" s="229">
        <f t="shared" si="50"/>
        <v>0.28792569659442724</v>
      </c>
      <c r="X48" s="227">
        <f t="shared" si="50"/>
        <v>0</v>
      </c>
      <c r="Y48" s="225">
        <f t="shared" si="50"/>
        <v>0</v>
      </c>
      <c r="Z48" s="224"/>
      <c r="AA48" s="37">
        <f t="shared" ref="AA48:AH48" si="51">AA11</f>
        <v>0</v>
      </c>
      <c r="AB48" s="38">
        <f t="shared" si="51"/>
        <v>0</v>
      </c>
      <c r="AC48" s="39">
        <f t="shared" si="51"/>
        <v>0</v>
      </c>
      <c r="AD48" s="38">
        <f t="shared" si="51"/>
        <v>0</v>
      </c>
      <c r="AE48" s="228">
        <f t="shared" si="51"/>
        <v>570</v>
      </c>
      <c r="AF48" s="227">
        <f t="shared" si="51"/>
        <v>254.5</v>
      </c>
      <c r="AG48" s="226">
        <f t="shared" si="51"/>
        <v>315.5</v>
      </c>
      <c r="AH48" s="225">
        <f t="shared" si="51"/>
        <v>0.55350877192982462</v>
      </c>
      <c r="AI48" s="396">
        <f t="shared" si="9"/>
        <v>0.44649122807017538</v>
      </c>
    </row>
    <row r="49" spans="1:35" ht="15.75" customHeight="1" x14ac:dyDescent="0.25">
      <c r="A49" s="340" t="s">
        <v>34</v>
      </c>
      <c r="B49" s="341"/>
      <c r="C49" s="342"/>
      <c r="D49" s="40">
        <f t="shared" ref="D49:K49" si="52">D26</f>
        <v>1960</v>
      </c>
      <c r="E49" s="41">
        <f t="shared" si="52"/>
        <v>1917</v>
      </c>
      <c r="F49" s="41">
        <f t="shared" si="52"/>
        <v>1475</v>
      </c>
      <c r="G49" s="41">
        <f t="shared" si="52"/>
        <v>1752</v>
      </c>
      <c r="H49" s="41">
        <f t="shared" si="52"/>
        <v>0</v>
      </c>
      <c r="I49" s="41">
        <f t="shared" si="52"/>
        <v>36</v>
      </c>
      <c r="J49" s="41">
        <f t="shared" si="52"/>
        <v>0</v>
      </c>
      <c r="K49" s="43">
        <f t="shared" si="52"/>
        <v>54</v>
      </c>
      <c r="L49" s="40">
        <f t="shared" ref="L49:Y49" si="53">L26</f>
        <v>1544</v>
      </c>
      <c r="M49" s="41">
        <f t="shared" si="53"/>
        <v>1573</v>
      </c>
      <c r="N49" s="41">
        <f t="shared" si="53"/>
        <v>1379</v>
      </c>
      <c r="O49" s="41">
        <f t="shared" si="53"/>
        <v>1572</v>
      </c>
      <c r="P49" s="41">
        <f t="shared" si="53"/>
        <v>0</v>
      </c>
      <c r="Q49" s="41">
        <f t="shared" si="53"/>
        <v>8</v>
      </c>
      <c r="R49" s="41">
        <f t="shared" si="53"/>
        <v>0</v>
      </c>
      <c r="S49" s="42">
        <f t="shared" si="53"/>
        <v>39</v>
      </c>
      <c r="T49" s="212">
        <f t="shared" si="53"/>
        <v>603</v>
      </c>
      <c r="U49" s="44">
        <f t="shared" si="53"/>
        <v>0.93055555555555558</v>
      </c>
      <c r="V49" s="45">
        <f t="shared" si="53"/>
        <v>45</v>
      </c>
      <c r="W49" s="44">
        <f t="shared" si="53"/>
        <v>6.9444444444444448E-2</v>
      </c>
      <c r="X49" s="45">
        <f t="shared" si="53"/>
        <v>0</v>
      </c>
      <c r="Y49" s="213">
        <f t="shared" si="53"/>
        <v>0</v>
      </c>
      <c r="Z49" s="210"/>
      <c r="AA49" s="231">
        <f t="shared" ref="AA49:AG49" si="54">AA26</f>
        <v>0</v>
      </c>
      <c r="AB49" s="46">
        <f t="shared" si="54"/>
        <v>0</v>
      </c>
      <c r="AC49" s="47">
        <f t="shared" si="54"/>
        <v>1</v>
      </c>
      <c r="AD49" s="46">
        <f t="shared" si="54"/>
        <v>1.5432098765432098E-3</v>
      </c>
      <c r="AE49" s="215">
        <f t="shared" si="54"/>
        <v>3074.25</v>
      </c>
      <c r="AF49" s="193">
        <f t="shared" si="54"/>
        <v>2493.75</v>
      </c>
      <c r="AG49" s="211">
        <f t="shared" si="54"/>
        <v>580.5</v>
      </c>
      <c r="AH49" s="46">
        <f>AG49/AE49</f>
        <v>0.18882654305928276</v>
      </c>
      <c r="AI49" s="396">
        <f t="shared" si="9"/>
        <v>0.81117345694071719</v>
      </c>
    </row>
    <row r="50" spans="1:35" x14ac:dyDescent="0.25">
      <c r="A50" s="343" t="s">
        <v>35</v>
      </c>
      <c r="B50" s="344"/>
      <c r="C50" s="345"/>
      <c r="D50" s="40">
        <f>D36</f>
        <v>1135</v>
      </c>
      <c r="E50" s="41">
        <f t="shared" ref="E50:K50" si="55">E36</f>
        <v>1292</v>
      </c>
      <c r="F50" s="41">
        <f t="shared" si="55"/>
        <v>584</v>
      </c>
      <c r="G50" s="41">
        <f t="shared" si="55"/>
        <v>590</v>
      </c>
      <c r="H50" s="41">
        <f t="shared" si="55"/>
        <v>0</v>
      </c>
      <c r="I50" s="41">
        <f t="shared" si="55"/>
        <v>18</v>
      </c>
      <c r="J50" s="41">
        <f t="shared" si="55"/>
        <v>0</v>
      </c>
      <c r="K50" s="43">
        <f t="shared" si="55"/>
        <v>31</v>
      </c>
      <c r="L50" s="40">
        <f t="shared" ref="L50:Y50" si="56">L36</f>
        <v>860</v>
      </c>
      <c r="M50" s="41">
        <f t="shared" si="56"/>
        <v>972</v>
      </c>
      <c r="N50" s="41">
        <f t="shared" si="56"/>
        <v>450</v>
      </c>
      <c r="O50" s="41">
        <f t="shared" si="56"/>
        <v>444</v>
      </c>
      <c r="P50" s="41">
        <f t="shared" si="56"/>
        <v>0</v>
      </c>
      <c r="Q50" s="41">
        <f t="shared" si="56"/>
        <v>8</v>
      </c>
      <c r="R50" s="41">
        <f t="shared" si="56"/>
        <v>0</v>
      </c>
      <c r="S50" s="42">
        <f t="shared" si="56"/>
        <v>1</v>
      </c>
      <c r="T50" s="212">
        <f t="shared" si="56"/>
        <v>328</v>
      </c>
      <c r="U50" s="44">
        <f t="shared" si="56"/>
        <v>0.89130434782608692</v>
      </c>
      <c r="V50" s="45">
        <f t="shared" si="56"/>
        <v>40</v>
      </c>
      <c r="W50" s="44">
        <f t="shared" si="56"/>
        <v>0.10869565217391304</v>
      </c>
      <c r="X50" s="45">
        <f t="shared" si="56"/>
        <v>0</v>
      </c>
      <c r="Y50" s="213">
        <f t="shared" si="56"/>
        <v>0</v>
      </c>
      <c r="Z50" s="85"/>
      <c r="AA50" s="231">
        <f t="shared" ref="AA50:AG50" si="57">AA36</f>
        <v>0</v>
      </c>
      <c r="AB50" s="46">
        <f t="shared" si="57"/>
        <v>0</v>
      </c>
      <c r="AC50" s="47">
        <f t="shared" si="57"/>
        <v>0</v>
      </c>
      <c r="AD50" s="46">
        <f t="shared" si="57"/>
        <v>0</v>
      </c>
      <c r="AE50" s="69">
        <f t="shared" si="57"/>
        <v>855</v>
      </c>
      <c r="AF50" s="70">
        <f t="shared" si="57"/>
        <v>668</v>
      </c>
      <c r="AG50" s="70">
        <f t="shared" si="57"/>
        <v>187</v>
      </c>
      <c r="AH50" s="46">
        <f>AG50/AE50</f>
        <v>0.21871345029239767</v>
      </c>
      <c r="AI50" s="396">
        <f t="shared" si="9"/>
        <v>0.78128654970760236</v>
      </c>
    </row>
    <row r="51" spans="1:35" ht="15.75" thickBot="1" x14ac:dyDescent="0.3">
      <c r="A51" s="346" t="s">
        <v>36</v>
      </c>
      <c r="B51" s="347"/>
      <c r="C51" s="348"/>
      <c r="D51" s="48">
        <f>D46</f>
        <v>1094</v>
      </c>
      <c r="E51" s="49">
        <f t="shared" ref="E51:K51" si="58">E46</f>
        <v>1116</v>
      </c>
      <c r="F51" s="49">
        <f t="shared" si="58"/>
        <v>360</v>
      </c>
      <c r="G51" s="49">
        <f t="shared" si="58"/>
        <v>310</v>
      </c>
      <c r="H51" s="49">
        <f t="shared" si="58"/>
        <v>0</v>
      </c>
      <c r="I51" s="49">
        <f t="shared" si="58"/>
        <v>14</v>
      </c>
      <c r="J51" s="49">
        <f t="shared" si="58"/>
        <v>0</v>
      </c>
      <c r="K51" s="51">
        <f t="shared" si="58"/>
        <v>9</v>
      </c>
      <c r="L51" s="48">
        <f t="shared" ref="L51:Y51" si="59">L46</f>
        <v>885</v>
      </c>
      <c r="M51" s="49">
        <f t="shared" si="59"/>
        <v>910</v>
      </c>
      <c r="N51" s="49">
        <f t="shared" si="59"/>
        <v>309</v>
      </c>
      <c r="O51" s="49">
        <f t="shared" si="59"/>
        <v>268</v>
      </c>
      <c r="P51" s="49">
        <f t="shared" si="59"/>
        <v>0</v>
      </c>
      <c r="Q51" s="49">
        <f t="shared" si="59"/>
        <v>1</v>
      </c>
      <c r="R51" s="49">
        <f t="shared" si="59"/>
        <v>0</v>
      </c>
      <c r="S51" s="50">
        <f t="shared" si="59"/>
        <v>9</v>
      </c>
      <c r="T51" s="194">
        <f t="shared" si="59"/>
        <v>336</v>
      </c>
      <c r="U51" s="52">
        <f t="shared" si="59"/>
        <v>0.66534653465346538</v>
      </c>
      <c r="V51" s="195">
        <f t="shared" si="59"/>
        <v>169</v>
      </c>
      <c r="W51" s="52">
        <f t="shared" si="59"/>
        <v>0.33465346534653467</v>
      </c>
      <c r="X51" s="195">
        <f t="shared" si="59"/>
        <v>0</v>
      </c>
      <c r="Y51" s="214">
        <f t="shared" si="59"/>
        <v>0</v>
      </c>
      <c r="Z51" s="86"/>
      <c r="AA51" s="53">
        <f t="shared" ref="AA51:AG51" si="60">AA46</f>
        <v>0</v>
      </c>
      <c r="AB51" s="54">
        <f t="shared" si="60"/>
        <v>0</v>
      </c>
      <c r="AC51" s="252">
        <f t="shared" si="60"/>
        <v>0</v>
      </c>
      <c r="AD51" s="217">
        <f t="shared" si="60"/>
        <v>0</v>
      </c>
      <c r="AE51" s="53">
        <f t="shared" si="60"/>
        <v>570</v>
      </c>
      <c r="AF51" s="55">
        <f t="shared" si="60"/>
        <v>542</v>
      </c>
      <c r="AG51" s="56">
        <f t="shared" si="60"/>
        <v>28</v>
      </c>
      <c r="AH51" s="54">
        <f>AG51/AE51</f>
        <v>4.912280701754386E-2</v>
      </c>
      <c r="AI51" s="396">
        <f t="shared" si="9"/>
        <v>0.9508771929824561</v>
      </c>
    </row>
    <row r="52" spans="1:35" ht="15.75" thickBot="1" x14ac:dyDescent="0.3">
      <c r="A52" s="349" t="s">
        <v>33</v>
      </c>
      <c r="B52" s="350"/>
      <c r="C52" s="351"/>
      <c r="D52" s="220">
        <f t="shared" ref="D52:T52" si="61">SUM(D48:D51)</f>
        <v>5439</v>
      </c>
      <c r="E52" s="221">
        <f t="shared" si="61"/>
        <v>5536</v>
      </c>
      <c r="F52" s="221">
        <f t="shared" si="61"/>
        <v>3027</v>
      </c>
      <c r="G52" s="221">
        <f t="shared" si="61"/>
        <v>3187</v>
      </c>
      <c r="H52" s="221">
        <f t="shared" si="61"/>
        <v>0</v>
      </c>
      <c r="I52" s="221">
        <f>SUM(I48:I51)</f>
        <v>85</v>
      </c>
      <c r="J52" s="221">
        <f t="shared" si="61"/>
        <v>0</v>
      </c>
      <c r="K52" s="222">
        <f t="shared" si="61"/>
        <v>127</v>
      </c>
      <c r="L52" s="219">
        <f t="shared" si="61"/>
        <v>4145</v>
      </c>
      <c r="M52" s="57">
        <f t="shared" si="61"/>
        <v>4351</v>
      </c>
      <c r="N52" s="57">
        <f t="shared" si="61"/>
        <v>2623</v>
      </c>
      <c r="O52" s="58">
        <f t="shared" si="61"/>
        <v>2784</v>
      </c>
      <c r="P52" s="58">
        <f t="shared" si="61"/>
        <v>0</v>
      </c>
      <c r="Q52" s="58">
        <f t="shared" si="61"/>
        <v>31</v>
      </c>
      <c r="R52" s="58">
        <f t="shared" si="61"/>
        <v>0</v>
      </c>
      <c r="S52" s="58">
        <f t="shared" si="61"/>
        <v>57</v>
      </c>
      <c r="T52" s="59">
        <f t="shared" si="61"/>
        <v>1497</v>
      </c>
      <c r="U52" s="60">
        <f>T52/(T52+V52+X52)</f>
        <v>0.81182212581344904</v>
      </c>
      <c r="V52" s="61">
        <f>SUM(V48:V51)</f>
        <v>347</v>
      </c>
      <c r="W52" s="60">
        <f>V52/(T52+V52+X52)</f>
        <v>0.18817787418655096</v>
      </c>
      <c r="X52" s="61">
        <f>SUM(X48:X51)</f>
        <v>0</v>
      </c>
      <c r="Y52" s="62">
        <f>X52/(T52+V52+X52)</f>
        <v>0</v>
      </c>
      <c r="Z52" s="87"/>
      <c r="AA52" s="31">
        <f>SUM(AA48:AA51)</f>
        <v>0</v>
      </c>
      <c r="AB52" s="218">
        <f>AA52/(T52+V52+X52)</f>
        <v>0</v>
      </c>
      <c r="AC52" s="202">
        <f>SUM(AC48:AC51)</f>
        <v>1</v>
      </c>
      <c r="AD52" s="23">
        <f>AC52/(T52+V52+X52)</f>
        <v>5.4229934924078093E-4</v>
      </c>
      <c r="AE52" s="216">
        <f>SUM(AE48:AE51)</f>
        <v>5069.25</v>
      </c>
      <c r="AF52" s="64">
        <f>SUM(AF48:AF51)</f>
        <v>3958.25</v>
      </c>
      <c r="AG52" s="65">
        <f>SUM(AG48:AG51)</f>
        <v>1111</v>
      </c>
      <c r="AH52" s="66">
        <f>AG52/AE52</f>
        <v>0.21916457069586232</v>
      </c>
      <c r="AI52" s="396">
        <f t="shared" si="9"/>
        <v>0.78083542930413774</v>
      </c>
    </row>
    <row r="54" spans="1:35" hidden="1" x14ac:dyDescent="0.25">
      <c r="B54" s="68" t="s">
        <v>56</v>
      </c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1:35" hidden="1" x14ac:dyDescent="0.25">
      <c r="B55" s="68" t="s">
        <v>57</v>
      </c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1:35" hidden="1" x14ac:dyDescent="0.25">
      <c r="B56" s="68" t="s">
        <v>58</v>
      </c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1:35" hidden="1" x14ac:dyDescent="0.25">
      <c r="B57" s="68" t="s">
        <v>59</v>
      </c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1:35" hidden="1" x14ac:dyDescent="0.25">
      <c r="B58" s="68" t="s">
        <v>60</v>
      </c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</sheetData>
  <mergeCells count="39">
    <mergeCell ref="AI1:AI3"/>
    <mergeCell ref="P3:Q3"/>
    <mergeCell ref="R3:S3"/>
    <mergeCell ref="L1:S1"/>
    <mergeCell ref="Y1:Y3"/>
    <mergeCell ref="X1:X3"/>
    <mergeCell ref="T1:T3"/>
    <mergeCell ref="U1:U3"/>
    <mergeCell ref="V1:V3"/>
    <mergeCell ref="W1:W3"/>
    <mergeCell ref="AE1:AH2"/>
    <mergeCell ref="AB1:AB3"/>
    <mergeCell ref="AD1:AD3"/>
    <mergeCell ref="AA1:AA3"/>
    <mergeCell ref="AC1:AC3"/>
    <mergeCell ref="A49:C49"/>
    <mergeCell ref="A50:C50"/>
    <mergeCell ref="A51:C51"/>
    <mergeCell ref="A52:C52"/>
    <mergeCell ref="B42:B45"/>
    <mergeCell ref="A37:A45"/>
    <mergeCell ref="A46:C46"/>
    <mergeCell ref="A48:C48"/>
    <mergeCell ref="A26:C26"/>
    <mergeCell ref="C1:C3"/>
    <mergeCell ref="B37:B41"/>
    <mergeCell ref="A1:B3"/>
    <mergeCell ref="A36:C36"/>
    <mergeCell ref="A27:B35"/>
    <mergeCell ref="A4:B10"/>
    <mergeCell ref="A13:B25"/>
    <mergeCell ref="A11:C11"/>
    <mergeCell ref="D3:E3"/>
    <mergeCell ref="F3:G3"/>
    <mergeCell ref="L3:M3"/>
    <mergeCell ref="N3:O3"/>
    <mergeCell ref="D1:K1"/>
    <mergeCell ref="H3:I3"/>
    <mergeCell ref="J3:K3"/>
  </mergeCells>
  <conditionalFormatting sqref="X4:X10 AA4:AA10 AA27:AA35 X27:X35 AA37:AA40">
    <cfRule type="cellIs" dxfId="2" priority="8" operator="greaterThan">
      <formula>0</formula>
    </cfRule>
  </conditionalFormatting>
  <conditionalFormatting sqref="X37:X45">
    <cfRule type="cellIs" dxfId="1" priority="7" operator="greaterThan">
      <formula>0</formula>
    </cfRule>
  </conditionalFormatting>
  <conditionalFormatting sqref="X12:X25 AA12:AA25">
    <cfRule type="cellIs" dxfId="0" priority="4" operator="greaterThan">
      <formula>0</formula>
    </cfRule>
  </conditionalFormatting>
  <pageMargins left="0.62992125984251968" right="0.23622047244094491" top="0.74803149606299213" bottom="0.35433070866141736" header="0.31496062992125984" footer="0.31496062992125984"/>
  <pageSetup paperSize="8" scale="79" orientation="landscape" r:id="rId1"/>
  <headerFooter>
    <oddHeader>&amp;F</oddHeader>
  </headerFooter>
  <ignoredErrors>
    <ignoredError sqref="U4 W4 Y4 AB4 AD4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Overall</vt:lpstr>
      <vt:lpstr>Overall!Print_Area</vt:lpstr>
    </vt:vector>
  </TitlesOfParts>
  <Company>West Hertfordshire Hospitals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newmanm01</dc:creator>
  <cp:lastModifiedBy>Brewer Elaine (RWG) West Hertfordshire TR</cp:lastModifiedBy>
  <cp:lastPrinted>2020-06-03T14:36:15Z</cp:lastPrinted>
  <dcterms:created xsi:type="dcterms:W3CDTF">2014-06-13T12:13:28Z</dcterms:created>
  <dcterms:modified xsi:type="dcterms:W3CDTF">2020-06-22T13:35:38Z</dcterms:modified>
</cp:coreProperties>
</file>