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5925"/>
  </bookViews>
  <sheets>
    <sheet name="Overall" sheetId="1" r:id="rId1"/>
  </sheets>
  <definedNames>
    <definedName name="_xlnm.Print_Area" localSheetId="0">Overall!$A$1:$AH$52</definedName>
  </definedNames>
  <calcPr calcId="145621"/>
</workbook>
</file>

<file path=xl/calcChain.xml><?xml version="1.0" encoding="utf-8"?>
<calcChain xmlns="http://schemas.openxmlformats.org/spreadsheetml/2006/main">
  <c r="Z5" i="1" l="1"/>
  <c r="AF5" i="1" l="1"/>
  <c r="AH5" i="1"/>
  <c r="AF15" i="1"/>
  <c r="AH15" i="1"/>
  <c r="AF25" i="1"/>
  <c r="AH25" i="1"/>
  <c r="X11" i="1" l="1"/>
  <c r="AG11" i="1" l="1"/>
  <c r="AE11" i="1"/>
  <c r="D26" i="1" l="1"/>
  <c r="AE48" i="1"/>
  <c r="AG26" i="1"/>
  <c r="AE26" i="1"/>
  <c r="AC26" i="1"/>
  <c r="AA26" i="1"/>
  <c r="X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AG48" i="1"/>
  <c r="AE36" i="1"/>
  <c r="AC11" i="1"/>
  <c r="AC48" i="1" s="1"/>
  <c r="AA11" i="1"/>
  <c r="AA48" i="1" s="1"/>
  <c r="V11" i="1"/>
  <c r="S11" i="1"/>
  <c r="S48" i="1" s="1"/>
  <c r="R11" i="1"/>
  <c r="R48" i="1" s="1"/>
  <c r="Q11" i="1"/>
  <c r="Q48" i="1" s="1"/>
  <c r="P11" i="1"/>
  <c r="P48" i="1" s="1"/>
  <c r="O11" i="1"/>
  <c r="O48" i="1" s="1"/>
  <c r="N11" i="1"/>
  <c r="N48" i="1" s="1"/>
  <c r="AH12" i="1"/>
  <c r="AF12" i="1"/>
  <c r="AD12" i="1"/>
  <c r="AB12" i="1"/>
  <c r="Z12" i="1"/>
  <c r="Y12" i="1"/>
  <c r="W12" i="1"/>
  <c r="U12" i="1"/>
  <c r="V48" i="1" l="1"/>
  <c r="U26" i="1"/>
  <c r="AH26" i="1"/>
  <c r="AB26" i="1"/>
  <c r="X48" i="1"/>
  <c r="AH11" i="1"/>
  <c r="AH48" i="1" s="1"/>
  <c r="AF6" i="1" l="1"/>
  <c r="AF7" i="1"/>
  <c r="AF8" i="1"/>
  <c r="Z23" i="1"/>
  <c r="U23" i="1"/>
  <c r="W23" i="1"/>
  <c r="Y23" i="1"/>
  <c r="AF11" i="1" l="1"/>
  <c r="AF48" i="1" s="1"/>
  <c r="U38" i="1"/>
  <c r="AH23" i="1" l="1"/>
  <c r="AF23" i="1"/>
  <c r="AF28" i="1" l="1"/>
  <c r="AF29" i="1"/>
  <c r="U19" i="1" l="1"/>
  <c r="R36" i="1" l="1"/>
  <c r="P36" i="1"/>
  <c r="P50" i="1" s="1"/>
  <c r="P49" i="1"/>
  <c r="P46" i="1"/>
  <c r="P51" i="1" s="1"/>
  <c r="P52" i="1" l="1"/>
  <c r="J36" i="1"/>
  <c r="Q46" i="1" l="1"/>
  <c r="Q51" i="1" s="1"/>
  <c r="R46" i="1"/>
  <c r="R51" i="1" s="1"/>
  <c r="S46" i="1"/>
  <c r="S51" i="1" s="1"/>
  <c r="H46" i="1"/>
  <c r="H51" i="1" s="1"/>
  <c r="I46" i="1"/>
  <c r="I51" i="1" s="1"/>
  <c r="J46" i="1"/>
  <c r="J51" i="1" s="1"/>
  <c r="K46" i="1"/>
  <c r="K51" i="1" s="1"/>
  <c r="Q36" i="1"/>
  <c r="Q50" i="1" s="1"/>
  <c r="R50" i="1"/>
  <c r="S36" i="1"/>
  <c r="S50" i="1" s="1"/>
  <c r="H36" i="1"/>
  <c r="H50" i="1" s="1"/>
  <c r="I36" i="1"/>
  <c r="I50" i="1" s="1"/>
  <c r="J50" i="1"/>
  <c r="K36" i="1"/>
  <c r="K50" i="1" s="1"/>
  <c r="Q49" i="1"/>
  <c r="R49" i="1"/>
  <c r="S49" i="1"/>
  <c r="H49" i="1"/>
  <c r="I49" i="1"/>
  <c r="J49" i="1"/>
  <c r="K49" i="1"/>
  <c r="Q52" i="1" l="1"/>
  <c r="I52" i="1"/>
  <c r="H52" i="1"/>
  <c r="K52" i="1"/>
  <c r="S52" i="1"/>
  <c r="J52" i="1"/>
  <c r="R52" i="1"/>
  <c r="AC36" i="1"/>
  <c r="W8" i="1" l="1"/>
  <c r="U43" i="1" l="1"/>
  <c r="W43" i="1"/>
  <c r="U30" i="1" l="1"/>
  <c r="U16" i="1"/>
  <c r="AF40" i="1" l="1"/>
  <c r="AF39" i="1"/>
  <c r="AF38" i="1"/>
  <c r="AF37" i="1"/>
  <c r="U4" i="1" l="1"/>
  <c r="W4" i="1"/>
  <c r="AG46" i="1" l="1"/>
  <c r="AG51" i="1" s="1"/>
  <c r="AF46" i="1"/>
  <c r="AF51" i="1" s="1"/>
  <c r="AE46" i="1"/>
  <c r="AC46" i="1"/>
  <c r="AC51" i="1" s="1"/>
  <c r="AA46" i="1"/>
  <c r="AA51" i="1" s="1"/>
  <c r="X46" i="1"/>
  <c r="X51" i="1" s="1"/>
  <c r="V46" i="1"/>
  <c r="V51" i="1" s="1"/>
  <c r="T46" i="1"/>
  <c r="O46" i="1"/>
  <c r="O51" i="1" s="1"/>
  <c r="N46" i="1"/>
  <c r="N51" i="1" s="1"/>
  <c r="M46" i="1"/>
  <c r="M51" i="1" s="1"/>
  <c r="L46" i="1"/>
  <c r="L51" i="1" s="1"/>
  <c r="AG36" i="1"/>
  <c r="AG50" i="1" s="1"/>
  <c r="AE50" i="1"/>
  <c r="AC50" i="1"/>
  <c r="AA36" i="1"/>
  <c r="AA50" i="1" s="1"/>
  <c r="X36" i="1"/>
  <c r="V36" i="1"/>
  <c r="V50" i="1" s="1"/>
  <c r="T36" i="1"/>
  <c r="T50" i="1" s="1"/>
  <c r="O36" i="1"/>
  <c r="O50" i="1" s="1"/>
  <c r="N36" i="1"/>
  <c r="N50" i="1" s="1"/>
  <c r="M36" i="1"/>
  <c r="M50" i="1" s="1"/>
  <c r="L36" i="1"/>
  <c r="L50" i="1" s="1"/>
  <c r="AG49" i="1"/>
  <c r="AE49" i="1"/>
  <c r="AC49" i="1"/>
  <c r="AA49" i="1"/>
  <c r="V49" i="1"/>
  <c r="T49" i="1"/>
  <c r="O49" i="1"/>
  <c r="N49" i="1"/>
  <c r="M49" i="1"/>
  <c r="L49" i="1"/>
  <c r="AA52" i="1" l="1"/>
  <c r="N52" i="1"/>
  <c r="O52" i="1"/>
  <c r="AG52" i="1"/>
  <c r="AC52" i="1"/>
  <c r="V52" i="1"/>
  <c r="L52" i="1"/>
  <c r="M52" i="1"/>
  <c r="AB46" i="1"/>
  <c r="AB51" i="1" s="1"/>
  <c r="AH46" i="1"/>
  <c r="AH50" i="1"/>
  <c r="AH36" i="1"/>
  <c r="AE51" i="1"/>
  <c r="AH51" i="1" s="1"/>
  <c r="AH49" i="1"/>
  <c r="W46" i="1"/>
  <c r="W51" i="1" s="1"/>
  <c r="T51" i="1"/>
  <c r="U46" i="1"/>
  <c r="U51" i="1" s="1"/>
  <c r="Y46" i="1"/>
  <c r="Y51" i="1" s="1"/>
  <c r="AD46" i="1"/>
  <c r="AD51" i="1" s="1"/>
  <c r="U49" i="1"/>
  <c r="AB49" i="1"/>
  <c r="Y26" i="1"/>
  <c r="Y49" i="1" s="1"/>
  <c r="AD26" i="1"/>
  <c r="AD49" i="1" s="1"/>
  <c r="X49" i="1"/>
  <c r="AB36" i="1"/>
  <c r="AB50" i="1" s="1"/>
  <c r="AD36" i="1"/>
  <c r="AD50" i="1" s="1"/>
  <c r="Y36" i="1"/>
  <c r="Y50" i="1" s="1"/>
  <c r="U36" i="1"/>
  <c r="U50" i="1" s="1"/>
  <c r="X50" i="1"/>
  <c r="W36" i="1"/>
  <c r="W50" i="1" s="1"/>
  <c r="Z8" i="1"/>
  <c r="Z6" i="1"/>
  <c r="Z7" i="1"/>
  <c r="Z17" i="1"/>
  <c r="Z4" i="1"/>
  <c r="Z10" i="1"/>
  <c r="Z9" i="1"/>
  <c r="Z13" i="1"/>
  <c r="Z16" i="1"/>
  <c r="Z22" i="1"/>
  <c r="Z19" i="1"/>
  <c r="Z21" i="1"/>
  <c r="Z20" i="1"/>
  <c r="Z18" i="1"/>
  <c r="Z24" i="1"/>
  <c r="Z14" i="1"/>
  <c r="Z27" i="1"/>
  <c r="Z28" i="1"/>
  <c r="Z29" i="1"/>
  <c r="Z30" i="1"/>
  <c r="Z31" i="1"/>
  <c r="Z32" i="1"/>
  <c r="Z33" i="1"/>
  <c r="Z34" i="1"/>
  <c r="Z35" i="1"/>
  <c r="Z37" i="1"/>
  <c r="Z38" i="1"/>
  <c r="Z39" i="1"/>
  <c r="Z40" i="1"/>
  <c r="Z41" i="1"/>
  <c r="Z42" i="1"/>
  <c r="Z43" i="1"/>
  <c r="Z44" i="1"/>
  <c r="Z45" i="1"/>
  <c r="AE52" i="1" l="1"/>
  <c r="AH52" i="1" s="1"/>
  <c r="X52" i="1"/>
  <c r="U45" i="1" l="1"/>
  <c r="U9" i="1"/>
  <c r="Y8" i="1"/>
  <c r="Y6" i="1"/>
  <c r="Y7" i="1"/>
  <c r="Y17" i="1"/>
  <c r="Y4" i="1"/>
  <c r="Y10" i="1"/>
  <c r="Y9" i="1"/>
  <c r="Y13" i="1"/>
  <c r="Y16" i="1"/>
  <c r="Y22" i="1"/>
  <c r="Y19" i="1"/>
  <c r="Y21" i="1"/>
  <c r="Y20" i="1"/>
  <c r="Y18" i="1"/>
  <c r="Y24" i="1"/>
  <c r="Y14" i="1"/>
  <c r="W6" i="1"/>
  <c r="W7" i="1"/>
  <c r="W17" i="1"/>
  <c r="W10" i="1"/>
  <c r="W9" i="1"/>
  <c r="W13" i="1"/>
  <c r="W16" i="1"/>
  <c r="W22" i="1"/>
  <c r="W19" i="1"/>
  <c r="W21" i="1"/>
  <c r="W20" i="1"/>
  <c r="W18" i="1"/>
  <c r="W24" i="1"/>
  <c r="W14" i="1"/>
  <c r="T11" i="1"/>
  <c r="U8" i="1"/>
  <c r="U6" i="1"/>
  <c r="U7" i="1"/>
  <c r="U17" i="1"/>
  <c r="U10" i="1"/>
  <c r="U13" i="1"/>
  <c r="U22" i="1"/>
  <c r="U21" i="1"/>
  <c r="U20" i="1"/>
  <c r="U18" i="1"/>
  <c r="U24" i="1"/>
  <c r="U14" i="1"/>
  <c r="T48" i="1" l="1"/>
  <c r="T52" i="1" s="1"/>
  <c r="Y11" i="1"/>
  <c r="Y48" i="1" s="1"/>
  <c r="AD11" i="1"/>
  <c r="AD48" i="1" s="1"/>
  <c r="W11" i="1"/>
  <c r="W48" i="1" s="1"/>
  <c r="Z11" i="1"/>
  <c r="AB11" i="1"/>
  <c r="AB48" i="1" s="1"/>
  <c r="U11" i="1"/>
  <c r="U48" i="1" s="1"/>
  <c r="Y42" i="1"/>
  <c r="Y43" i="1"/>
  <c r="Y44" i="1"/>
  <c r="Y45" i="1"/>
  <c r="W42" i="1"/>
  <c r="W44" i="1"/>
  <c r="W45" i="1"/>
  <c r="U42" i="1"/>
  <c r="U44" i="1"/>
  <c r="U52" i="1" l="1"/>
  <c r="AD52" i="1"/>
  <c r="Y52" i="1"/>
  <c r="W52" i="1"/>
  <c r="AB52" i="1"/>
  <c r="AH39" i="1"/>
  <c r="AF14" i="1" l="1"/>
  <c r="AF24" i="1"/>
  <c r="AF18" i="1"/>
  <c r="AF20" i="1"/>
  <c r="AF21" i="1"/>
  <c r="AF19" i="1"/>
  <c r="AF22" i="1"/>
  <c r="AF16" i="1"/>
  <c r="AF13" i="1"/>
  <c r="AF17" i="1"/>
  <c r="AF27" i="1"/>
  <c r="AF35" i="1"/>
  <c r="AF33" i="1"/>
  <c r="AF32" i="1"/>
  <c r="AF31" i="1"/>
  <c r="AF30" i="1"/>
  <c r="Y41" i="1"/>
  <c r="Y40" i="1"/>
  <c r="Y39" i="1"/>
  <c r="Y38" i="1"/>
  <c r="Y37" i="1"/>
  <c r="W41" i="1"/>
  <c r="W40" i="1"/>
  <c r="W39" i="1"/>
  <c r="W38" i="1"/>
  <c r="W37" i="1"/>
  <c r="U41" i="1"/>
  <c r="U40" i="1"/>
  <c r="U39" i="1"/>
  <c r="U37" i="1"/>
  <c r="AF26" i="1" l="1"/>
  <c r="AF49" i="1" s="1"/>
  <c r="AF36" i="1"/>
  <c r="AF50" i="1" s="1"/>
  <c r="U28" i="1"/>
  <c r="U29" i="1"/>
  <c r="U31" i="1"/>
  <c r="U32" i="1"/>
  <c r="U33" i="1"/>
  <c r="U34" i="1"/>
  <c r="U35" i="1"/>
  <c r="U27" i="1"/>
  <c r="AF52" i="1" l="1"/>
  <c r="Y35" i="1"/>
  <c r="Y34" i="1"/>
  <c r="Y33" i="1"/>
  <c r="Y32" i="1"/>
  <c r="Y31" i="1"/>
  <c r="Y30" i="1"/>
  <c r="Y29" i="1"/>
  <c r="Y28" i="1"/>
  <c r="Y27" i="1"/>
  <c r="W35" i="1"/>
  <c r="W34" i="1"/>
  <c r="W33" i="1"/>
  <c r="W32" i="1"/>
  <c r="W31" i="1"/>
  <c r="W30" i="1"/>
  <c r="W29" i="1"/>
  <c r="W28" i="1"/>
  <c r="W27" i="1"/>
  <c r="D36" i="1" l="1"/>
  <c r="D50" i="1" s="1"/>
  <c r="E36" i="1"/>
  <c r="F36" i="1"/>
  <c r="G36" i="1"/>
  <c r="D49" i="1"/>
  <c r="Z36" i="1" l="1"/>
  <c r="AH40" i="1" l="1"/>
  <c r="AH38" i="1" l="1"/>
  <c r="AD21" i="1" l="1"/>
  <c r="AB21" i="1"/>
  <c r="G46" i="1" l="1"/>
  <c r="G51" i="1" s="1"/>
  <c r="F46" i="1"/>
  <c r="F51" i="1" s="1"/>
  <c r="E46" i="1"/>
  <c r="E51" i="1" s="1"/>
  <c r="D46" i="1"/>
  <c r="D51" i="1" s="1"/>
  <c r="D52" i="1" s="1"/>
  <c r="G50" i="1"/>
  <c r="F50" i="1"/>
  <c r="E50" i="1"/>
  <c r="E49" i="1"/>
  <c r="E52" i="1" l="1"/>
  <c r="Z26" i="1"/>
  <c r="W26" i="1"/>
  <c r="W49" i="1" s="1"/>
  <c r="AB33" i="1" l="1"/>
  <c r="F49" i="1" l="1"/>
  <c r="F52" i="1" s="1"/>
  <c r="G49" i="1"/>
  <c r="G52" i="1" s="1"/>
  <c r="AH35" i="1" l="1"/>
  <c r="AD35" i="1"/>
  <c r="AB35" i="1"/>
  <c r="AD22" i="1" l="1"/>
  <c r="AB22" i="1"/>
  <c r="AH32" i="1"/>
  <c r="AH31" i="1"/>
  <c r="AH30" i="1"/>
  <c r="AH29" i="1"/>
  <c r="AH28" i="1"/>
  <c r="AH17" i="1"/>
  <c r="AH7" i="1"/>
  <c r="AH6" i="1"/>
  <c r="AH8" i="1"/>
  <c r="AH37" i="1" l="1"/>
  <c r="AH27" i="1"/>
  <c r="AD40" i="1"/>
  <c r="AD39" i="1"/>
  <c r="AD38" i="1"/>
  <c r="AD37" i="1"/>
  <c r="AD33" i="1"/>
  <c r="AD32" i="1"/>
  <c r="AD31" i="1"/>
  <c r="AD30" i="1"/>
  <c r="AD29" i="1"/>
  <c r="AD28" i="1"/>
  <c r="AD27" i="1"/>
  <c r="AD14" i="1"/>
  <c r="AD24" i="1"/>
  <c r="AD18" i="1"/>
  <c r="AD20" i="1"/>
  <c r="AD19" i="1"/>
  <c r="AD9" i="1"/>
  <c r="AD10" i="1"/>
  <c r="AD4" i="1"/>
  <c r="AD16" i="1"/>
  <c r="AD17" i="1"/>
  <c r="AD7" i="1"/>
  <c r="AD13" i="1"/>
  <c r="AD6" i="1"/>
  <c r="AD8" i="1"/>
  <c r="AB40" i="1"/>
  <c r="AB39" i="1"/>
  <c r="AB38" i="1"/>
  <c r="AB37" i="1"/>
  <c r="AB32" i="1"/>
  <c r="AB31" i="1"/>
  <c r="AB30" i="1"/>
  <c r="AB29" i="1"/>
  <c r="AB28" i="1"/>
  <c r="AB27" i="1"/>
  <c r="AB14" i="1"/>
  <c r="AB24" i="1"/>
  <c r="AB18" i="1"/>
  <c r="AB20" i="1"/>
  <c r="AB19" i="1"/>
  <c r="AB9" i="1"/>
  <c r="AB10" i="1"/>
  <c r="AB4" i="1"/>
  <c r="AB16" i="1"/>
  <c r="AB17" i="1"/>
  <c r="AB7" i="1"/>
  <c r="AB13" i="1"/>
  <c r="AB6" i="1"/>
  <c r="AB8" i="1"/>
  <c r="AH33" i="1" l="1"/>
  <c r="AH16" i="1"/>
  <c r="AH14" i="1"/>
  <c r="AH20" i="1"/>
  <c r="AH21" i="1"/>
  <c r="AH19" i="1"/>
  <c r="AH13" i="1"/>
  <c r="AH24" i="1"/>
  <c r="AH22" i="1"/>
  <c r="AH18" i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Wong Sei Jun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2" authorId="0">
      <text>
        <r>
          <rPr>
            <b/>
            <sz val="9"/>
            <color indexed="81"/>
            <rFont val="Tahoma"/>
            <family val="2"/>
          </rPr>
          <t>WM(template 2 on Mo, Tu, Th &amp; Fr and 1 on We)</t>
        </r>
      </text>
    </comment>
    <comment ref="AE27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8" authorId="1">
      <text>
        <r>
          <rPr>
            <sz val="9"/>
            <color indexed="81"/>
            <rFont val="Tahoma"/>
            <family val="2"/>
          </rPr>
          <t xml:space="preserve">DW135877
</t>
        </r>
      </text>
    </comment>
    <comment ref="X30" authorId="1">
      <text>
        <r>
          <rPr>
            <sz val="9"/>
            <color indexed="81"/>
            <rFont val="Tahoma"/>
            <family val="2"/>
          </rPr>
          <t xml:space="preserve">DW135878
</t>
        </r>
      </text>
    </comment>
    <comment ref="X33" authorId="2">
      <text>
        <r>
          <rPr>
            <b/>
            <sz val="9"/>
            <color indexed="81"/>
            <rFont val="Tahoma"/>
            <family val="2"/>
          </rPr>
          <t xml:space="preserve">DW135648, DW135649, DW135651
</t>
        </r>
      </text>
    </comment>
  </commentList>
</comments>
</file>

<file path=xl/sharedStrings.xml><?xml version="1.0" encoding="utf-8"?>
<sst xmlns="http://schemas.openxmlformats.org/spreadsheetml/2006/main" count="167" uniqueCount="82">
  <si>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</si>
  <si>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</si>
  <si>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</si>
  <si>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</si>
  <si>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</si>
  <si>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</si>
  <si>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</si>
  <si>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</si>
  <si>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</si>
  <si>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</si>
  <si>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Bluebell</t>
  </si>
  <si>
    <t>Winyard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</si>
  <si>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</si>
  <si>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</si>
  <si>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</si>
  <si>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</si>
  <si>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</si>
  <si>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</si>
  <si>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</si>
  <si>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</si>
  <si>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</si>
  <si>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</si>
  <si>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</si>
  <si>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</si>
  <si>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</si>
  <si>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Transitional Care Unit</t>
  </si>
  <si>
    <t>Elizabeth</t>
  </si>
  <si>
    <t>Delivery Suite</t>
  </si>
  <si>
    <t>Alexandra BC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</si>
  <si>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</si>
  <si>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</si>
  <si>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</si>
  <si>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</si>
  <si>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</si>
  <si>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</si>
  <si>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</si>
  <si>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</si>
  <si>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</si>
  <si>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</si>
  <si>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</si>
  <si>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</si>
  <si>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</si>
  <si>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</si>
  <si>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</si>
  <si>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</si>
  <si>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</si>
  <si>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</si>
  <si>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</si>
  <si>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</si>
  <si>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</si>
  <si>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</si>
  <si>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</si>
  <si>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</si>
  <si>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</si>
  <si>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</si>
  <si>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</si>
  <si>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</si>
  <si>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</si>
  <si>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Heronsgate &amp; Gade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</si>
  <si>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</si>
  <si>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</si>
  <si>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</si>
  <si>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</si>
  <si>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</si>
  <si>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</si>
  <si>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</si>
  <si>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</si>
  <si>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</si>
  <si>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</si>
  <si>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</si>
  <si>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</si>
  <si>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</si>
  <si>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</si>
  <si>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</si>
  <si>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</si>
  <si>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</si>
  <si>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</si>
  <si>
    <t>UTC Hemel</t>
  </si>
  <si>
    <t>Simpson HH</t>
  </si>
  <si>
    <t>Emergency Overall</t>
  </si>
  <si>
    <t>CLOSED</t>
  </si>
  <si>
    <t>Ward open, but working from Red Suite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</si>
</sst>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8"/>
      <color theme="1" tint="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  <xf numFmtId="0" fontId="17" fillId="0" borderId="0"/>
  </cellStyleXfs>
  <cellXfs count="395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63" xfId="1" applyNumberFormat="1" applyFont="1" applyFill="1" applyBorder="1" applyAlignment="1" applyProtection="1">
      <alignment horizontal="center"/>
    </xf>
    <xf numFmtId="164" fontId="2" fillId="3" borderId="60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59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9" xfId="1" applyFont="1" applyFill="1" applyBorder="1" applyAlignment="1" applyProtection="1">
      <alignment horizontal="left" vertical="center"/>
      <protection locked="0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5" xfId="1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2" fontId="2" fillId="0" borderId="66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5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1" borderId="62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6" xfId="6" applyNumberFormat="1" applyFont="1" applyFill="1" applyBorder="1" applyAlignment="1">
      <alignment horizontal="center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16" fillId="0" borderId="1" xfId="11" applyNumberFormat="1" applyFont="1" applyFill="1" applyBorder="1" applyAlignment="1">
      <alignment horizontal="center"/>
    </xf>
    <xf numFmtId="0" fontId="16" fillId="0" borderId="13" xfId="11" applyNumberFormat="1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69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67" xfId="0" applyNumberFormat="1" applyFont="1" applyFill="1" applyBorder="1" applyAlignment="1" applyProtection="1">
      <alignment horizontal="center" vertical="center"/>
    </xf>
    <xf numFmtId="1" fontId="2" fillId="3" borderId="68" xfId="0" applyNumberFormat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0" borderId="70" xfId="1" applyFont="1" applyFill="1" applyBorder="1" applyAlignment="1" applyProtection="1">
      <alignment vertical="center"/>
      <protection locked="0"/>
    </xf>
    <xf numFmtId="0" fontId="14" fillId="0" borderId="18" xfId="10" applyNumberFormat="1" applyFont="1" applyFill="1" applyBorder="1" applyAlignment="1">
      <alignment horizontal="center"/>
    </xf>
    <xf numFmtId="0" fontId="14" fillId="0" borderId="17" xfId="10" applyNumberFormat="1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5" fontId="2" fillId="3" borderId="32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4" fillId="0" borderId="71" xfId="1" applyFont="1" applyFill="1" applyBorder="1" applyAlignment="1" applyProtection="1">
      <alignment vertical="center"/>
      <protection locked="0"/>
    </xf>
    <xf numFmtId="0" fontId="5" fillId="0" borderId="23" xfId="3" applyNumberFormat="1" applyFont="1" applyFill="1" applyBorder="1" applyAlignment="1">
      <alignment horizontal="center"/>
    </xf>
    <xf numFmtId="0" fontId="5" fillId="0" borderId="9" xfId="3" applyNumberFormat="1" applyFont="1" applyFill="1" applyBorder="1" applyAlignment="1">
      <alignment horizont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7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7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1" xfId="1" applyNumberFormat="1" applyFont="1" applyFill="1" applyBorder="1" applyAlignment="1" applyProtection="1">
      <alignment horizontal="center" vertical="center"/>
      <protection locked="0"/>
    </xf>
    <xf numFmtId="9" fontId="2" fillId="0" borderId="1" xfId="1" applyNumberFormat="1" applyFont="1" applyBorder="1" applyAlignment="1" applyProtection="1">
      <alignment horizontal="center" vertical="center"/>
      <protection locked="0"/>
    </xf>
    <xf numFmtId="9" fontId="2" fillId="0" borderId="17" xfId="1" applyNumberFormat="1" applyFont="1" applyFill="1" applyBorder="1" applyAlignment="1" applyProtection="1">
      <alignment horizontal="center" vertical="center"/>
      <protection locked="0"/>
    </xf>
    <xf numFmtId="9" fontId="2" fillId="0" borderId="17" xfId="1" applyNumberFormat="1" applyFont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0" borderId="2" xfId="1" applyNumberFormat="1" applyFont="1" applyFill="1" applyBorder="1" applyAlignment="1" applyProtection="1">
      <alignment horizontal="center" vertical="center"/>
      <protection locked="0"/>
    </xf>
    <xf numFmtId="9" fontId="2" fillId="0" borderId="3" xfId="1" applyNumberFormat="1" applyFont="1" applyBorder="1" applyAlignment="1" applyProtection="1">
      <alignment horizontal="center" vertical="center"/>
      <protection locked="0"/>
    </xf>
    <xf numFmtId="9" fontId="2" fillId="0" borderId="3" xfId="1" applyNumberFormat="1" applyFont="1" applyFill="1" applyBorder="1" applyAlignment="1" applyProtection="1">
      <alignment horizontal="center" vertical="center"/>
      <protection locked="0"/>
    </xf>
    <xf numFmtId="9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2" borderId="22" xfId="1" applyNumberFormat="1" applyFont="1" applyFill="1" applyBorder="1" applyAlignment="1" applyProtection="1">
      <alignment horizontal="center" vertical="center"/>
      <protection locked="0"/>
    </xf>
    <xf numFmtId="9" fontId="2" fillId="2" borderId="1" xfId="1" applyNumberFormat="1" applyFont="1" applyFill="1" applyBorder="1" applyAlignment="1" applyProtection="1">
      <alignment horizontal="center" vertical="center"/>
      <protection locked="0"/>
    </xf>
    <xf numFmtId="9" fontId="2" fillId="0" borderId="2" xfId="1" applyNumberFormat="1" applyFont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" fillId="3" borderId="67" xfId="1" applyFont="1" applyFill="1" applyBorder="1" applyAlignment="1" applyProtection="1">
      <alignment horizontal="center" vertical="center"/>
    </xf>
    <xf numFmtId="164" fontId="2" fillId="3" borderId="68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3" borderId="69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horizontal="center" vertical="center"/>
    </xf>
    <xf numFmtId="164" fontId="2" fillId="0" borderId="19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2" fontId="2" fillId="0" borderId="62" xfId="1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2" fontId="2" fillId="11" borderId="63" xfId="1" applyNumberFormat="1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164" fontId="18" fillId="5" borderId="44" xfId="1" applyNumberFormat="1" applyFont="1" applyFill="1" applyBorder="1" applyAlignment="1" applyProtection="1">
      <alignment horizontal="center" vertical="center"/>
    </xf>
    <xf numFmtId="164" fontId="18" fillId="5" borderId="62" xfId="1" applyNumberFormat="1" applyFont="1" applyFill="1" applyBorder="1" applyAlignment="1" applyProtection="1">
      <alignment horizontal="center" vertical="center"/>
    </xf>
    <xf numFmtId="164" fontId="18" fillId="5" borderId="47" xfId="1" applyNumberFormat="1" applyFont="1" applyFill="1" applyBorder="1" applyAlignment="1" applyProtection="1">
      <alignment horizontal="center" vertical="center"/>
    </xf>
    <xf numFmtId="0" fontId="19" fillId="2" borderId="73" xfId="0" applyFont="1" applyFill="1" applyBorder="1" applyAlignment="1" applyProtection="1">
      <alignment horizontal="center" vertical="center"/>
      <protection locked="0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4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54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0" xfId="0" applyFont="1" applyFill="1" applyBorder="1" applyAlignment="1" applyProtection="1">
      <alignment horizontal="center" vertical="center"/>
    </xf>
    <xf numFmtId="0" fontId="4" fillId="3" borderId="66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19" fillId="2" borderId="47" xfId="0" applyFont="1" applyFill="1" applyBorder="1" applyAlignment="1" applyProtection="1">
      <alignment horizontal="center" vertical="center"/>
      <protection locked="0"/>
    </xf>
  </cellXfs>
  <cellStyles count="13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Percent 2" xfId="2"/>
    <cellStyle name="Percent 3" xfId="4"/>
    <cellStyle name="Percent 3 2" xfId="8"/>
    <cellStyle name="Percent 4" xfId="5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8"/>
  <sheetViews>
    <sheetView tabSelected="1" zoomScaleNormal="10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T15" sqref="T15:AD15"/>
    </sheetView>
  </sheetViews>
  <sheetFormatPr defaultRowHeight="15" x14ac:dyDescent="0.2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4" width="6.140625" style="1" customWidth="1"/>
    <col min="25" max="25" width="6.28515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20" customWidth="1"/>
    <col min="34" max="34" width="8.28515625" style="1" customWidth="1"/>
    <col min="35" max="16384" width="9.140625" style="1"/>
  </cols>
  <sheetData>
    <row r="1" spans="1:34" ht="64.5" customHeight="1" x14ac:dyDescent="0.25">
      <c r="A1" s="370" t="s">
        <v>31</v>
      </c>
      <c r="B1" s="375"/>
      <c r="C1" s="370" t="s">
        <v>0</v>
      </c>
      <c r="D1" s="310" t="s">
        <v>1</v>
      </c>
      <c r="E1" s="311"/>
      <c r="F1" s="311"/>
      <c r="G1" s="311"/>
      <c r="H1" s="311"/>
      <c r="I1" s="311"/>
      <c r="J1" s="311"/>
      <c r="K1" s="392"/>
      <c r="L1" s="310" t="s">
        <v>2</v>
      </c>
      <c r="M1" s="311"/>
      <c r="N1" s="311"/>
      <c r="O1" s="311"/>
      <c r="P1" s="311"/>
      <c r="Q1" s="311"/>
      <c r="R1" s="311"/>
      <c r="S1" s="312"/>
      <c r="T1" s="319" t="s">
        <v>55</v>
      </c>
      <c r="U1" s="322" t="s">
        <v>52</v>
      </c>
      <c r="V1" s="325" t="s">
        <v>56</v>
      </c>
      <c r="W1" s="328" t="s">
        <v>53</v>
      </c>
      <c r="X1" s="316" t="s">
        <v>57</v>
      </c>
      <c r="Y1" s="313" t="s">
        <v>54</v>
      </c>
      <c r="Z1" s="89"/>
      <c r="AA1" s="342" t="s">
        <v>68</v>
      </c>
      <c r="AB1" s="337" t="s">
        <v>69</v>
      </c>
      <c r="AC1" s="345" t="s">
        <v>67</v>
      </c>
      <c r="AD1" s="340" t="s">
        <v>66</v>
      </c>
      <c r="AE1" s="331" t="s">
        <v>50</v>
      </c>
      <c r="AF1" s="332"/>
      <c r="AG1" s="332"/>
      <c r="AH1" s="333"/>
    </row>
    <row r="2" spans="1:34" ht="22.5" x14ac:dyDescent="0.25">
      <c r="A2" s="371"/>
      <c r="B2" s="376"/>
      <c r="C2" s="371"/>
      <c r="D2" s="21" t="s">
        <v>3</v>
      </c>
      <c r="E2" s="22" t="s">
        <v>4</v>
      </c>
      <c r="F2" s="22" t="s">
        <v>3</v>
      </c>
      <c r="G2" s="22" t="s">
        <v>4</v>
      </c>
      <c r="H2" s="22" t="s">
        <v>3</v>
      </c>
      <c r="I2" s="22" t="s">
        <v>4</v>
      </c>
      <c r="J2" s="22" t="s">
        <v>3</v>
      </c>
      <c r="K2" s="186" t="s">
        <v>4</v>
      </c>
      <c r="L2" s="21" t="s">
        <v>3</v>
      </c>
      <c r="M2" s="22" t="s">
        <v>4</v>
      </c>
      <c r="N2" s="22" t="s">
        <v>3</v>
      </c>
      <c r="O2" s="22" t="s">
        <v>4</v>
      </c>
      <c r="P2" s="22" t="s">
        <v>3</v>
      </c>
      <c r="Q2" s="22" t="s">
        <v>4</v>
      </c>
      <c r="R2" s="22" t="s">
        <v>3</v>
      </c>
      <c r="S2" s="23" t="s">
        <v>4</v>
      </c>
      <c r="T2" s="320"/>
      <c r="U2" s="323"/>
      <c r="V2" s="326"/>
      <c r="W2" s="329"/>
      <c r="X2" s="317"/>
      <c r="Y2" s="314"/>
      <c r="Z2" s="90"/>
      <c r="AA2" s="343"/>
      <c r="AB2" s="338"/>
      <c r="AC2" s="346"/>
      <c r="AD2" s="341"/>
      <c r="AE2" s="334"/>
      <c r="AF2" s="335"/>
      <c r="AG2" s="335"/>
      <c r="AH2" s="336"/>
    </row>
    <row r="3" spans="1:34" ht="32.25" customHeight="1" thickBot="1" x14ac:dyDescent="0.3">
      <c r="A3" s="377"/>
      <c r="B3" s="378"/>
      <c r="C3" s="371"/>
      <c r="D3" s="391" t="s">
        <v>42</v>
      </c>
      <c r="E3" s="308"/>
      <c r="F3" s="308" t="s">
        <v>5</v>
      </c>
      <c r="G3" s="308"/>
      <c r="H3" s="308" t="s">
        <v>75</v>
      </c>
      <c r="I3" s="308"/>
      <c r="J3" s="308" t="s">
        <v>76</v>
      </c>
      <c r="K3" s="393"/>
      <c r="L3" s="391" t="s">
        <v>42</v>
      </c>
      <c r="M3" s="308"/>
      <c r="N3" s="308" t="s">
        <v>5</v>
      </c>
      <c r="O3" s="308"/>
      <c r="P3" s="308" t="s">
        <v>75</v>
      </c>
      <c r="Q3" s="308"/>
      <c r="R3" s="308" t="s">
        <v>76</v>
      </c>
      <c r="S3" s="309"/>
      <c r="T3" s="321"/>
      <c r="U3" s="324"/>
      <c r="V3" s="327"/>
      <c r="W3" s="330"/>
      <c r="X3" s="318"/>
      <c r="Y3" s="315"/>
      <c r="Z3" s="117"/>
      <c r="AA3" s="344"/>
      <c r="AB3" s="339"/>
      <c r="AC3" s="346"/>
      <c r="AD3" s="341"/>
      <c r="AE3" s="118" t="s">
        <v>3</v>
      </c>
      <c r="AF3" s="119" t="s">
        <v>4</v>
      </c>
      <c r="AG3" s="120" t="s">
        <v>49</v>
      </c>
      <c r="AH3" s="121" t="s">
        <v>51</v>
      </c>
    </row>
    <row r="4" spans="1:34" ht="15" customHeight="1" x14ac:dyDescent="0.25">
      <c r="A4" s="386" t="s">
        <v>72</v>
      </c>
      <c r="B4" s="387"/>
      <c r="C4" s="96" t="s">
        <v>12</v>
      </c>
      <c r="D4" s="191">
        <v>652</v>
      </c>
      <c r="E4" s="126">
        <v>602</v>
      </c>
      <c r="F4" s="126">
        <v>273</v>
      </c>
      <c r="G4" s="126">
        <v>215</v>
      </c>
      <c r="H4" s="126">
        <v>0</v>
      </c>
      <c r="I4" s="126">
        <v>2</v>
      </c>
      <c r="J4" s="126">
        <v>0</v>
      </c>
      <c r="K4" s="192">
        <v>26</v>
      </c>
      <c r="L4" s="203">
        <v>540</v>
      </c>
      <c r="M4" s="127">
        <v>495</v>
      </c>
      <c r="N4" s="127">
        <v>240</v>
      </c>
      <c r="O4" s="127">
        <v>209</v>
      </c>
      <c r="P4" s="126">
        <v>0</v>
      </c>
      <c r="Q4" s="126">
        <v>12</v>
      </c>
      <c r="R4" s="126">
        <v>0</v>
      </c>
      <c r="S4" s="192">
        <v>6</v>
      </c>
      <c r="T4" s="286">
        <v>25</v>
      </c>
      <c r="U4" s="129">
        <f t="shared" ref="U4:U27" si="0">T4/(T4+V4+X4)</f>
        <v>0.41666666666666669</v>
      </c>
      <c r="V4" s="128">
        <v>35</v>
      </c>
      <c r="W4" s="97">
        <f t="shared" ref="W4:W26" si="1">V4/(T4+V4+X4)</f>
        <v>0.58333333333333337</v>
      </c>
      <c r="X4" s="98">
        <v>0</v>
      </c>
      <c r="Y4" s="292">
        <f t="shared" ref="Y4:Y26" si="2">X4/(T4+V4+X4)</f>
        <v>0</v>
      </c>
      <c r="Z4" s="95">
        <f>T4+V4+X4</f>
        <v>60</v>
      </c>
      <c r="AA4" s="300">
        <v>0</v>
      </c>
      <c r="AB4" s="130">
        <f>AA4/(T4+V4+X4)</f>
        <v>0</v>
      </c>
      <c r="AC4" s="180">
        <v>0</v>
      </c>
      <c r="AD4" s="130">
        <f>AC4/(T4+V4+X4)</f>
        <v>0</v>
      </c>
      <c r="AE4" s="301" t="s">
        <v>48</v>
      </c>
      <c r="AF4" s="302" t="s">
        <v>48</v>
      </c>
      <c r="AG4" s="178" t="s">
        <v>48</v>
      </c>
      <c r="AH4" s="130" t="s">
        <v>48</v>
      </c>
    </row>
    <row r="5" spans="1:34" s="102" customFormat="1" ht="15" customHeight="1" x14ac:dyDescent="0.25">
      <c r="A5" s="388"/>
      <c r="B5" s="389"/>
      <c r="C5" s="103" t="s">
        <v>6</v>
      </c>
      <c r="D5" s="193">
        <v>92</v>
      </c>
      <c r="E5" s="79">
        <v>17</v>
      </c>
      <c r="F5" s="79">
        <v>58</v>
      </c>
      <c r="G5" s="79">
        <v>3</v>
      </c>
      <c r="H5" s="79">
        <v>0</v>
      </c>
      <c r="I5" s="79">
        <v>0</v>
      </c>
      <c r="J5" s="79">
        <v>0</v>
      </c>
      <c r="K5" s="194">
        <v>0</v>
      </c>
      <c r="L5" s="204">
        <v>61</v>
      </c>
      <c r="M5" s="80">
        <v>0</v>
      </c>
      <c r="N5" s="80">
        <v>59</v>
      </c>
      <c r="O5" s="80">
        <v>2</v>
      </c>
      <c r="P5" s="79">
        <v>0</v>
      </c>
      <c r="Q5" s="79">
        <v>0</v>
      </c>
      <c r="R5" s="79">
        <v>0</v>
      </c>
      <c r="S5" s="194">
        <v>0</v>
      </c>
      <c r="T5" s="304" t="s">
        <v>80</v>
      </c>
      <c r="U5" s="305"/>
      <c r="V5" s="305"/>
      <c r="W5" s="305"/>
      <c r="X5" s="305"/>
      <c r="Y5" s="306"/>
      <c r="Z5" s="296" t="e">
        <f>#REF!+V5+X5</f>
        <v>#REF!</v>
      </c>
      <c r="AA5" s="307" t="s">
        <v>80</v>
      </c>
      <c r="AB5" s="394"/>
      <c r="AC5" s="303" t="s">
        <v>80</v>
      </c>
      <c r="AD5" s="394"/>
      <c r="AE5" s="174">
        <v>165</v>
      </c>
      <c r="AF5" s="125">
        <f>AE5-AG5</f>
        <v>63.5</v>
      </c>
      <c r="AG5" s="176">
        <v>101.5</v>
      </c>
      <c r="AH5" s="107">
        <f>AG5/AE5</f>
        <v>0.61515151515151512</v>
      </c>
    </row>
    <row r="6" spans="1:34" s="102" customFormat="1" ht="15" customHeight="1" x14ac:dyDescent="0.25">
      <c r="A6" s="388"/>
      <c r="B6" s="389"/>
      <c r="C6" s="103" t="s">
        <v>8</v>
      </c>
      <c r="D6" s="193">
        <v>84</v>
      </c>
      <c r="E6" s="79">
        <v>22</v>
      </c>
      <c r="F6" s="79">
        <v>58</v>
      </c>
      <c r="G6" s="79">
        <v>16</v>
      </c>
      <c r="H6" s="79">
        <v>0</v>
      </c>
      <c r="I6" s="79">
        <v>0</v>
      </c>
      <c r="J6" s="79">
        <v>0</v>
      </c>
      <c r="K6" s="194">
        <v>0</v>
      </c>
      <c r="L6" s="204">
        <v>61</v>
      </c>
      <c r="M6" s="80">
        <v>20</v>
      </c>
      <c r="N6" s="80">
        <v>59</v>
      </c>
      <c r="O6" s="80">
        <v>19</v>
      </c>
      <c r="P6" s="79">
        <v>0</v>
      </c>
      <c r="Q6" s="79">
        <v>0</v>
      </c>
      <c r="R6" s="79">
        <v>0</v>
      </c>
      <c r="S6" s="194">
        <v>0</v>
      </c>
      <c r="T6" s="104">
        <v>2</v>
      </c>
      <c r="U6" s="83">
        <f t="shared" si="0"/>
        <v>0.2</v>
      </c>
      <c r="V6" s="12">
        <v>8</v>
      </c>
      <c r="W6" s="83">
        <f t="shared" si="1"/>
        <v>0.8</v>
      </c>
      <c r="X6" s="12">
        <v>0</v>
      </c>
      <c r="Y6" s="293">
        <f t="shared" si="2"/>
        <v>0</v>
      </c>
      <c r="Z6" s="296">
        <f>T6+V6+X6</f>
        <v>10</v>
      </c>
      <c r="AA6" s="182">
        <v>0</v>
      </c>
      <c r="AB6" s="107">
        <f>AA6/(T6+V6+X6)</f>
        <v>0</v>
      </c>
      <c r="AC6" s="174">
        <v>0</v>
      </c>
      <c r="AD6" s="107">
        <f>AC6/(T6+V6+X6)</f>
        <v>0</v>
      </c>
      <c r="AE6" s="174">
        <v>165</v>
      </c>
      <c r="AF6" s="125">
        <f>AE6-AG6</f>
        <v>60</v>
      </c>
      <c r="AG6" s="176">
        <v>105</v>
      </c>
      <c r="AH6" s="107">
        <f>AG6/AE6</f>
        <v>0.63636363636363635</v>
      </c>
    </row>
    <row r="7" spans="1:34" s="102" customFormat="1" ht="15" customHeight="1" x14ac:dyDescent="0.25">
      <c r="A7" s="388"/>
      <c r="B7" s="389"/>
      <c r="C7" s="103" t="s">
        <v>74</v>
      </c>
      <c r="D7" s="193">
        <v>82</v>
      </c>
      <c r="E7" s="79">
        <v>10</v>
      </c>
      <c r="F7" s="79">
        <v>60</v>
      </c>
      <c r="G7" s="79">
        <v>10</v>
      </c>
      <c r="H7" s="79">
        <v>0</v>
      </c>
      <c r="I7" s="79">
        <v>0</v>
      </c>
      <c r="J7" s="79">
        <v>0</v>
      </c>
      <c r="K7" s="194">
        <v>0</v>
      </c>
      <c r="L7" s="204">
        <v>59</v>
      </c>
      <c r="M7" s="80">
        <v>12</v>
      </c>
      <c r="N7" s="80">
        <v>60</v>
      </c>
      <c r="O7" s="80">
        <v>8</v>
      </c>
      <c r="P7" s="79">
        <v>0</v>
      </c>
      <c r="Q7" s="79">
        <v>0</v>
      </c>
      <c r="R7" s="79">
        <v>0</v>
      </c>
      <c r="S7" s="194">
        <v>0</v>
      </c>
      <c r="T7" s="104">
        <v>1</v>
      </c>
      <c r="U7" s="83">
        <f t="shared" si="0"/>
        <v>0.1</v>
      </c>
      <c r="V7" s="12">
        <v>9</v>
      </c>
      <c r="W7" s="83">
        <f t="shared" si="1"/>
        <v>0.9</v>
      </c>
      <c r="X7" s="12">
        <v>0</v>
      </c>
      <c r="Y7" s="293">
        <f t="shared" si="2"/>
        <v>0</v>
      </c>
      <c r="Z7" s="296">
        <f>T7+V7+X7</f>
        <v>10</v>
      </c>
      <c r="AA7" s="182">
        <v>0</v>
      </c>
      <c r="AB7" s="107">
        <f>AA7/(T7+V7+X7)</f>
        <v>0</v>
      </c>
      <c r="AC7" s="174">
        <v>0</v>
      </c>
      <c r="AD7" s="107">
        <f>AC7/(T7+V7+X7)</f>
        <v>0</v>
      </c>
      <c r="AE7" s="174">
        <v>165</v>
      </c>
      <c r="AF7" s="125">
        <f>AE7-AG7</f>
        <v>7.5</v>
      </c>
      <c r="AG7" s="176">
        <v>157.5</v>
      </c>
      <c r="AH7" s="107">
        <f>AG7/AE7</f>
        <v>0.95454545454545459</v>
      </c>
    </row>
    <row r="8" spans="1:34" s="102" customFormat="1" ht="15" customHeight="1" x14ac:dyDescent="0.25">
      <c r="A8" s="388"/>
      <c r="B8" s="389"/>
      <c r="C8" s="103" t="s">
        <v>7</v>
      </c>
      <c r="D8" s="193">
        <v>82</v>
      </c>
      <c r="E8" s="79">
        <v>115</v>
      </c>
      <c r="F8" s="79">
        <v>60</v>
      </c>
      <c r="G8" s="79">
        <v>78</v>
      </c>
      <c r="H8" s="79">
        <v>0</v>
      </c>
      <c r="I8" s="79">
        <v>0</v>
      </c>
      <c r="J8" s="79">
        <v>0</v>
      </c>
      <c r="K8" s="194">
        <v>0</v>
      </c>
      <c r="L8" s="204">
        <v>60</v>
      </c>
      <c r="M8" s="80">
        <v>89</v>
      </c>
      <c r="N8" s="80">
        <v>60</v>
      </c>
      <c r="O8" s="80">
        <v>86</v>
      </c>
      <c r="P8" s="79">
        <v>0</v>
      </c>
      <c r="Q8" s="79">
        <v>0</v>
      </c>
      <c r="R8" s="79">
        <v>0</v>
      </c>
      <c r="S8" s="194">
        <v>0</v>
      </c>
      <c r="T8" s="104">
        <v>30</v>
      </c>
      <c r="U8" s="83">
        <f t="shared" si="0"/>
        <v>0.6</v>
      </c>
      <c r="V8" s="12">
        <v>20</v>
      </c>
      <c r="W8" s="83">
        <f t="shared" si="1"/>
        <v>0.4</v>
      </c>
      <c r="X8" s="12">
        <v>0</v>
      </c>
      <c r="Y8" s="293">
        <f t="shared" si="2"/>
        <v>0</v>
      </c>
      <c r="Z8" s="296">
        <f t="shared" ref="Z8:Z45" si="3">T8+V8+X8</f>
        <v>50</v>
      </c>
      <c r="AA8" s="182">
        <v>0</v>
      </c>
      <c r="AB8" s="107">
        <f>AA8/(T8+V8+X8)</f>
        <v>0</v>
      </c>
      <c r="AC8" s="174">
        <v>0</v>
      </c>
      <c r="AD8" s="107">
        <f>AC8/(T8+V8+X8)</f>
        <v>0</v>
      </c>
      <c r="AE8" s="174">
        <v>165</v>
      </c>
      <c r="AF8" s="125">
        <f>AE8-AG8</f>
        <v>120</v>
      </c>
      <c r="AG8" s="176">
        <v>45</v>
      </c>
      <c r="AH8" s="107">
        <f>AG8/AE8</f>
        <v>0.27272727272727271</v>
      </c>
    </row>
    <row r="9" spans="1:34" ht="15" customHeight="1" x14ac:dyDescent="0.25">
      <c r="A9" s="388"/>
      <c r="B9" s="389"/>
      <c r="C9" s="185" t="s">
        <v>13</v>
      </c>
      <c r="D9" s="195">
        <v>98</v>
      </c>
      <c r="E9" s="81">
        <v>7</v>
      </c>
      <c r="F9" s="81">
        <v>0</v>
      </c>
      <c r="G9" s="81">
        <v>0</v>
      </c>
      <c r="H9" s="79">
        <v>0</v>
      </c>
      <c r="I9" s="79">
        <v>0</v>
      </c>
      <c r="J9" s="79">
        <v>0</v>
      </c>
      <c r="K9" s="194">
        <v>0</v>
      </c>
      <c r="L9" s="174">
        <v>0</v>
      </c>
      <c r="M9" s="174">
        <v>0</v>
      </c>
      <c r="N9" s="174">
        <v>0</v>
      </c>
      <c r="O9" s="174">
        <v>0</v>
      </c>
      <c r="P9" s="79">
        <v>0</v>
      </c>
      <c r="Q9" s="79">
        <v>0</v>
      </c>
      <c r="R9" s="79">
        <v>0</v>
      </c>
      <c r="S9" s="194">
        <v>0</v>
      </c>
      <c r="T9" s="8">
        <v>3</v>
      </c>
      <c r="U9" s="82">
        <f t="shared" si="0"/>
        <v>1</v>
      </c>
      <c r="V9" s="9">
        <v>0</v>
      </c>
      <c r="W9" s="83">
        <f t="shared" si="1"/>
        <v>0</v>
      </c>
      <c r="X9" s="170">
        <v>0</v>
      </c>
      <c r="Y9" s="293">
        <f t="shared" si="2"/>
        <v>0</v>
      </c>
      <c r="Z9" s="169">
        <f>T9+V9+X9</f>
        <v>3</v>
      </c>
      <c r="AA9" s="181">
        <v>0</v>
      </c>
      <c r="AB9" s="27">
        <f t="shared" ref="AB9:AB21" si="4">AA9/(T9+V9+X9)</f>
        <v>0</v>
      </c>
      <c r="AC9" s="2">
        <v>0</v>
      </c>
      <c r="AD9" s="27">
        <f t="shared" ref="AD9:AD21" si="5">AC9/(T9+V9+X9)</f>
        <v>0</v>
      </c>
      <c r="AE9" s="174" t="s">
        <v>48</v>
      </c>
      <c r="AF9" s="4" t="s">
        <v>48</v>
      </c>
      <c r="AG9" s="175" t="s">
        <v>48</v>
      </c>
      <c r="AH9" s="27" t="s">
        <v>48</v>
      </c>
    </row>
    <row r="10" spans="1:34" ht="15" customHeight="1" thickBot="1" x14ac:dyDescent="0.3">
      <c r="A10" s="388"/>
      <c r="B10" s="389"/>
      <c r="C10" s="222" t="s">
        <v>77</v>
      </c>
      <c r="D10" s="223">
        <v>190</v>
      </c>
      <c r="E10" s="224">
        <v>149</v>
      </c>
      <c r="F10" s="224">
        <v>30</v>
      </c>
      <c r="G10" s="224">
        <v>30</v>
      </c>
      <c r="H10" s="152">
        <v>0</v>
      </c>
      <c r="I10" s="152">
        <v>0</v>
      </c>
      <c r="J10" s="152">
        <v>0</v>
      </c>
      <c r="K10" s="206">
        <v>0</v>
      </c>
      <c r="L10" s="78">
        <v>0</v>
      </c>
      <c r="M10" s="78">
        <v>0</v>
      </c>
      <c r="N10" s="78">
        <v>0</v>
      </c>
      <c r="O10" s="78">
        <v>0</v>
      </c>
      <c r="P10" s="152">
        <v>0</v>
      </c>
      <c r="Q10" s="152">
        <v>0</v>
      </c>
      <c r="R10" s="152">
        <v>0</v>
      </c>
      <c r="S10" s="206">
        <v>0</v>
      </c>
      <c r="T10" s="287">
        <v>10</v>
      </c>
      <c r="U10" s="288">
        <f t="shared" si="0"/>
        <v>0.33333333333333331</v>
      </c>
      <c r="V10" s="289">
        <v>20</v>
      </c>
      <c r="W10" s="290">
        <f t="shared" si="1"/>
        <v>0.66666666666666663</v>
      </c>
      <c r="X10" s="278">
        <v>0</v>
      </c>
      <c r="Y10" s="294">
        <f t="shared" si="2"/>
        <v>0</v>
      </c>
      <c r="Z10" s="299">
        <f>T10+V10+X10</f>
        <v>30</v>
      </c>
      <c r="AA10" s="85">
        <v>0</v>
      </c>
      <c r="AB10" s="291">
        <f t="shared" si="4"/>
        <v>0</v>
      </c>
      <c r="AC10" s="298">
        <v>0</v>
      </c>
      <c r="AD10" s="291">
        <f t="shared" si="5"/>
        <v>0</v>
      </c>
      <c r="AE10" s="78" t="s">
        <v>48</v>
      </c>
      <c r="AF10" s="131" t="s">
        <v>48</v>
      </c>
      <c r="AG10" s="179" t="s">
        <v>48</v>
      </c>
      <c r="AH10" s="133" t="s">
        <v>48</v>
      </c>
    </row>
    <row r="11" spans="1:34" ht="15" customHeight="1" thickBot="1" x14ac:dyDescent="0.3">
      <c r="A11" s="368" t="s">
        <v>36</v>
      </c>
      <c r="B11" s="369"/>
      <c r="C11" s="369"/>
      <c r="D11" s="29">
        <f>SUM(D4:D10)</f>
        <v>1280</v>
      </c>
      <c r="E11" s="31">
        <f t="shared" ref="E11:M11" si="6">SUM(E4:E10)</f>
        <v>922</v>
      </c>
      <c r="F11" s="31">
        <f t="shared" si="6"/>
        <v>539</v>
      </c>
      <c r="G11" s="167">
        <f t="shared" si="6"/>
        <v>352</v>
      </c>
      <c r="H11" s="167">
        <f t="shared" si="6"/>
        <v>0</v>
      </c>
      <c r="I11" s="167">
        <f t="shared" si="6"/>
        <v>2</v>
      </c>
      <c r="J11" s="167">
        <f t="shared" si="6"/>
        <v>0</v>
      </c>
      <c r="K11" s="167">
        <f t="shared" si="6"/>
        <v>26</v>
      </c>
      <c r="L11" s="29">
        <f t="shared" si="6"/>
        <v>781</v>
      </c>
      <c r="M11" s="31">
        <f t="shared" si="6"/>
        <v>616</v>
      </c>
      <c r="N11" s="31">
        <f>SUM(N4:N10)</f>
        <v>478</v>
      </c>
      <c r="O11" s="31">
        <f t="shared" ref="O11:X11" si="7">SUM(O4:O10)</f>
        <v>324</v>
      </c>
      <c r="P11" s="167">
        <f t="shared" si="7"/>
        <v>0</v>
      </c>
      <c r="Q11" s="31">
        <f t="shared" si="7"/>
        <v>12</v>
      </c>
      <c r="R11" s="167">
        <f t="shared" si="7"/>
        <v>0</v>
      </c>
      <c r="S11" s="166">
        <f t="shared" si="7"/>
        <v>6</v>
      </c>
      <c r="T11" s="279">
        <f t="shared" si="7"/>
        <v>71</v>
      </c>
      <c r="U11" s="280">
        <f t="shared" si="0"/>
        <v>0.43558282208588955</v>
      </c>
      <c r="V11" s="281">
        <f t="shared" si="7"/>
        <v>92</v>
      </c>
      <c r="W11" s="280">
        <f t="shared" si="1"/>
        <v>0.56441717791411039</v>
      </c>
      <c r="X11" s="281">
        <f t="shared" si="7"/>
        <v>0</v>
      </c>
      <c r="Y11" s="282">
        <f t="shared" si="2"/>
        <v>0</v>
      </c>
      <c r="Z11" s="283">
        <f>T11+V11+X11</f>
        <v>163</v>
      </c>
      <c r="AA11" s="284">
        <f>SUM(AA4:AA10)</f>
        <v>0</v>
      </c>
      <c r="AB11" s="285">
        <f>AA11/(T11+V11+X11)</f>
        <v>0</v>
      </c>
      <c r="AC11" s="211">
        <f>SUM(AC4:AC10)</f>
        <v>0</v>
      </c>
      <c r="AD11" s="212">
        <f>AC11/(T11+V11+X11)</f>
        <v>0</v>
      </c>
      <c r="AE11" s="228">
        <f>SUM(AE4:AE10)</f>
        <v>660</v>
      </c>
      <c r="AF11" s="229">
        <f>SUM(AF4:AF10)</f>
        <v>251</v>
      </c>
      <c r="AG11" s="230">
        <f>SUM(AG4:AG10)</f>
        <v>409</v>
      </c>
      <c r="AH11" s="28">
        <f>AG11/AE11</f>
        <v>0.61969696969696975</v>
      </c>
    </row>
    <row r="12" spans="1:34" s="102" customFormat="1" ht="15" customHeight="1" x14ac:dyDescent="0.25">
      <c r="A12" s="217"/>
      <c r="B12" s="218"/>
      <c r="C12" s="96" t="s">
        <v>45</v>
      </c>
      <c r="D12" s="191">
        <v>232</v>
      </c>
      <c r="E12" s="126">
        <v>175</v>
      </c>
      <c r="F12" s="126">
        <v>174</v>
      </c>
      <c r="G12" s="126">
        <v>143</v>
      </c>
      <c r="H12" s="126">
        <v>0</v>
      </c>
      <c r="I12" s="126">
        <v>0</v>
      </c>
      <c r="J12" s="126">
        <v>0</v>
      </c>
      <c r="K12" s="192">
        <v>0</v>
      </c>
      <c r="L12" s="203">
        <v>198</v>
      </c>
      <c r="M12" s="127">
        <v>130</v>
      </c>
      <c r="N12" s="127">
        <v>150</v>
      </c>
      <c r="O12" s="127">
        <v>124</v>
      </c>
      <c r="P12" s="126">
        <v>0</v>
      </c>
      <c r="Q12" s="126">
        <v>0</v>
      </c>
      <c r="R12" s="126">
        <v>0</v>
      </c>
      <c r="S12" s="192">
        <v>0</v>
      </c>
      <c r="T12" s="277">
        <v>33</v>
      </c>
      <c r="U12" s="97">
        <f t="shared" si="0"/>
        <v>0.55000000000000004</v>
      </c>
      <c r="V12" s="98">
        <v>27</v>
      </c>
      <c r="W12" s="97">
        <f t="shared" si="1"/>
        <v>0.45</v>
      </c>
      <c r="X12" s="99">
        <v>0</v>
      </c>
      <c r="Y12" s="292">
        <f t="shared" si="2"/>
        <v>0</v>
      </c>
      <c r="Z12" s="100">
        <f>T12+V12+X12</f>
        <v>60</v>
      </c>
      <c r="AA12" s="209">
        <v>0</v>
      </c>
      <c r="AB12" s="101">
        <f t="shared" si="4"/>
        <v>0</v>
      </c>
      <c r="AC12" s="297">
        <v>0</v>
      </c>
      <c r="AD12" s="101">
        <f t="shared" si="5"/>
        <v>0</v>
      </c>
      <c r="AE12" s="275">
        <v>165</v>
      </c>
      <c r="AF12" s="225">
        <f t="shared" ref="AF12:AF25" si="8">AE12-AG12</f>
        <v>150</v>
      </c>
      <c r="AG12" s="226">
        <v>15</v>
      </c>
      <c r="AH12" s="231">
        <f>AG12/AE12</f>
        <v>9.0909090909090912E-2</v>
      </c>
    </row>
    <row r="13" spans="1:34" s="102" customFormat="1" ht="15" customHeight="1" x14ac:dyDescent="0.25">
      <c r="A13" s="388" t="s">
        <v>32</v>
      </c>
      <c r="B13" s="390"/>
      <c r="C13" s="103" t="s">
        <v>9</v>
      </c>
      <c r="D13" s="193">
        <v>579</v>
      </c>
      <c r="E13" s="79">
        <v>470</v>
      </c>
      <c r="F13" s="79">
        <v>356</v>
      </c>
      <c r="G13" s="79">
        <v>333</v>
      </c>
      <c r="H13" s="79">
        <v>0</v>
      </c>
      <c r="I13" s="79">
        <v>0</v>
      </c>
      <c r="J13" s="79">
        <v>0</v>
      </c>
      <c r="K13" s="194">
        <v>0</v>
      </c>
      <c r="L13" s="208">
        <v>492</v>
      </c>
      <c r="M13" s="207">
        <v>405</v>
      </c>
      <c r="N13" s="207">
        <v>340</v>
      </c>
      <c r="O13" s="207">
        <v>341</v>
      </c>
      <c r="P13" s="79">
        <v>0</v>
      </c>
      <c r="Q13" s="79">
        <v>0</v>
      </c>
      <c r="R13" s="79">
        <v>0</v>
      </c>
      <c r="S13" s="194">
        <v>0</v>
      </c>
      <c r="T13" s="104">
        <v>50</v>
      </c>
      <c r="U13" s="83">
        <f t="shared" si="0"/>
        <v>0.83333333333333337</v>
      </c>
      <c r="V13" s="12">
        <v>10</v>
      </c>
      <c r="W13" s="83">
        <f t="shared" si="1"/>
        <v>0.16666666666666666</v>
      </c>
      <c r="X13" s="170">
        <v>0</v>
      </c>
      <c r="Y13" s="293">
        <f t="shared" si="2"/>
        <v>0</v>
      </c>
      <c r="Z13" s="296">
        <f t="shared" si="3"/>
        <v>60</v>
      </c>
      <c r="AA13" s="182">
        <v>0</v>
      </c>
      <c r="AB13" s="107">
        <f t="shared" si="4"/>
        <v>0</v>
      </c>
      <c r="AC13" s="174">
        <v>0</v>
      </c>
      <c r="AD13" s="107">
        <f t="shared" si="5"/>
        <v>0</v>
      </c>
      <c r="AE13" s="174">
        <v>3011.5</v>
      </c>
      <c r="AF13" s="7">
        <f t="shared" si="8"/>
        <v>1356.51</v>
      </c>
      <c r="AG13" s="184">
        <v>1654.99</v>
      </c>
      <c r="AH13" s="124">
        <f t="shared" ref="AH13:AH21" si="9">AG13/AE13</f>
        <v>0.54955669931927609</v>
      </c>
    </row>
    <row r="14" spans="1:34" s="102" customFormat="1" ht="15" customHeight="1" x14ac:dyDescent="0.25">
      <c r="A14" s="388"/>
      <c r="B14" s="390"/>
      <c r="C14" s="103" t="s">
        <v>16</v>
      </c>
      <c r="D14" s="193">
        <v>112</v>
      </c>
      <c r="E14" s="79">
        <v>143</v>
      </c>
      <c r="F14" s="79">
        <v>107</v>
      </c>
      <c r="G14" s="79">
        <v>155</v>
      </c>
      <c r="H14" s="79">
        <v>0</v>
      </c>
      <c r="I14" s="79">
        <v>0</v>
      </c>
      <c r="J14" s="79">
        <v>0</v>
      </c>
      <c r="K14" s="194">
        <v>2</v>
      </c>
      <c r="L14" s="208">
        <v>90</v>
      </c>
      <c r="M14" s="207">
        <v>96</v>
      </c>
      <c r="N14" s="207">
        <v>77</v>
      </c>
      <c r="O14" s="207">
        <v>127</v>
      </c>
      <c r="P14" s="79">
        <v>0</v>
      </c>
      <c r="Q14" s="79">
        <v>0</v>
      </c>
      <c r="R14" s="79">
        <v>0</v>
      </c>
      <c r="S14" s="194">
        <v>1</v>
      </c>
      <c r="T14" s="104">
        <v>38</v>
      </c>
      <c r="U14" s="83">
        <f t="shared" si="0"/>
        <v>0.6333333333333333</v>
      </c>
      <c r="V14" s="12">
        <v>22</v>
      </c>
      <c r="W14" s="83">
        <f t="shared" si="1"/>
        <v>0.36666666666666664</v>
      </c>
      <c r="X14" s="170">
        <v>0</v>
      </c>
      <c r="Y14" s="293">
        <f t="shared" si="2"/>
        <v>0</v>
      </c>
      <c r="Z14" s="296">
        <f>T14+V14+X14</f>
        <v>60</v>
      </c>
      <c r="AA14" s="182">
        <v>0</v>
      </c>
      <c r="AB14" s="107">
        <f t="shared" si="4"/>
        <v>0</v>
      </c>
      <c r="AC14" s="174">
        <v>0</v>
      </c>
      <c r="AD14" s="107">
        <f t="shared" si="5"/>
        <v>0</v>
      </c>
      <c r="AE14" s="174">
        <v>165</v>
      </c>
      <c r="AF14" s="7">
        <f t="shared" si="8"/>
        <v>105</v>
      </c>
      <c r="AG14" s="184">
        <v>60</v>
      </c>
      <c r="AH14" s="124">
        <f t="shared" si="9"/>
        <v>0.36363636363636365</v>
      </c>
    </row>
    <row r="15" spans="1:34" s="102" customFormat="1" ht="15" customHeight="1" x14ac:dyDescent="0.25">
      <c r="A15" s="388"/>
      <c r="B15" s="390"/>
      <c r="C15" s="103" t="s">
        <v>10</v>
      </c>
      <c r="D15" s="193">
        <v>23</v>
      </c>
      <c r="E15" s="79">
        <v>0</v>
      </c>
      <c r="F15" s="79">
        <v>4</v>
      </c>
      <c r="G15" s="79">
        <v>0</v>
      </c>
      <c r="H15" s="79">
        <v>0</v>
      </c>
      <c r="I15" s="79">
        <v>0</v>
      </c>
      <c r="J15" s="79">
        <v>0</v>
      </c>
      <c r="K15" s="194">
        <v>0</v>
      </c>
      <c r="L15" s="204">
        <v>1</v>
      </c>
      <c r="M15" s="80">
        <v>0</v>
      </c>
      <c r="N15" s="80">
        <v>9</v>
      </c>
      <c r="O15" s="80">
        <v>0</v>
      </c>
      <c r="P15" s="79">
        <v>0</v>
      </c>
      <c r="Q15" s="79">
        <v>0</v>
      </c>
      <c r="R15" s="79">
        <v>0</v>
      </c>
      <c r="S15" s="194">
        <v>0</v>
      </c>
      <c r="T15" s="304" t="s">
        <v>81</v>
      </c>
      <c r="U15" s="305"/>
      <c r="V15" s="305"/>
      <c r="W15" s="305"/>
      <c r="X15" s="305"/>
      <c r="Y15" s="305"/>
      <c r="Z15" s="305"/>
      <c r="AA15" s="305"/>
      <c r="AB15" s="305"/>
      <c r="AC15" s="305"/>
      <c r="AD15" s="306"/>
      <c r="AE15" s="174">
        <v>165</v>
      </c>
      <c r="AF15" s="7">
        <f t="shared" si="8"/>
        <v>0</v>
      </c>
      <c r="AG15" s="184">
        <v>165</v>
      </c>
      <c r="AH15" s="124">
        <f t="shared" si="9"/>
        <v>1</v>
      </c>
    </row>
    <row r="16" spans="1:34" s="102" customFormat="1" ht="15" customHeight="1" x14ac:dyDescent="0.25">
      <c r="A16" s="388"/>
      <c r="B16" s="390"/>
      <c r="C16" s="103" t="s">
        <v>46</v>
      </c>
      <c r="D16" s="193">
        <v>118</v>
      </c>
      <c r="E16" s="79">
        <v>41</v>
      </c>
      <c r="F16" s="79">
        <v>9</v>
      </c>
      <c r="G16" s="79">
        <v>17</v>
      </c>
      <c r="H16" s="79">
        <v>0</v>
      </c>
      <c r="I16" s="79">
        <v>0</v>
      </c>
      <c r="J16" s="79">
        <v>0</v>
      </c>
      <c r="K16" s="194">
        <v>0</v>
      </c>
      <c r="L16" s="204">
        <v>93</v>
      </c>
      <c r="M16" s="80">
        <v>27</v>
      </c>
      <c r="N16" s="80">
        <v>36</v>
      </c>
      <c r="O16" s="80">
        <v>22</v>
      </c>
      <c r="P16" s="79">
        <v>0</v>
      </c>
      <c r="Q16" s="79">
        <v>0</v>
      </c>
      <c r="R16" s="79">
        <v>0</v>
      </c>
      <c r="S16" s="194">
        <v>0</v>
      </c>
      <c r="T16" s="104">
        <v>12</v>
      </c>
      <c r="U16" s="83">
        <f t="shared" si="0"/>
        <v>0.46153846153846156</v>
      </c>
      <c r="V16" s="12">
        <v>14</v>
      </c>
      <c r="W16" s="83">
        <f t="shared" si="1"/>
        <v>0.53846153846153844</v>
      </c>
      <c r="X16" s="170">
        <v>0</v>
      </c>
      <c r="Y16" s="293">
        <f t="shared" si="2"/>
        <v>0</v>
      </c>
      <c r="Z16" s="296">
        <f t="shared" si="3"/>
        <v>26</v>
      </c>
      <c r="AA16" s="182">
        <v>0</v>
      </c>
      <c r="AB16" s="107">
        <f t="shared" si="4"/>
        <v>0</v>
      </c>
      <c r="AC16" s="174">
        <v>0</v>
      </c>
      <c r="AD16" s="107">
        <f t="shared" si="5"/>
        <v>0</v>
      </c>
      <c r="AE16" s="174">
        <v>165</v>
      </c>
      <c r="AF16" s="7">
        <f t="shared" si="8"/>
        <v>52.5</v>
      </c>
      <c r="AG16" s="184">
        <v>112.5</v>
      </c>
      <c r="AH16" s="124">
        <f t="shared" si="9"/>
        <v>0.68181818181818177</v>
      </c>
    </row>
    <row r="17" spans="1:34" s="102" customFormat="1" ht="15" customHeight="1" x14ac:dyDescent="0.25">
      <c r="A17" s="388"/>
      <c r="B17" s="390"/>
      <c r="C17" s="103" t="s">
        <v>15</v>
      </c>
      <c r="D17" s="193">
        <v>82</v>
      </c>
      <c r="E17" s="79">
        <v>30</v>
      </c>
      <c r="F17" s="79">
        <v>44</v>
      </c>
      <c r="G17" s="79">
        <v>15</v>
      </c>
      <c r="H17" s="79">
        <v>0</v>
      </c>
      <c r="I17" s="79">
        <v>0</v>
      </c>
      <c r="J17" s="79">
        <v>0</v>
      </c>
      <c r="K17" s="194">
        <v>8</v>
      </c>
      <c r="L17" s="204">
        <v>60</v>
      </c>
      <c r="M17" s="80">
        <v>15</v>
      </c>
      <c r="N17" s="80">
        <v>39</v>
      </c>
      <c r="O17" s="80">
        <v>19</v>
      </c>
      <c r="P17" s="79">
        <v>0</v>
      </c>
      <c r="Q17" s="79">
        <v>0</v>
      </c>
      <c r="R17" s="79">
        <v>0</v>
      </c>
      <c r="S17" s="194">
        <v>0</v>
      </c>
      <c r="T17" s="104">
        <v>8</v>
      </c>
      <c r="U17" s="83">
        <f t="shared" si="0"/>
        <v>0.47058823529411764</v>
      </c>
      <c r="V17" s="12">
        <v>9</v>
      </c>
      <c r="W17" s="83">
        <f t="shared" si="1"/>
        <v>0.52941176470588236</v>
      </c>
      <c r="X17" s="12">
        <v>0</v>
      </c>
      <c r="Y17" s="293">
        <f t="shared" si="2"/>
        <v>0</v>
      </c>
      <c r="Z17" s="296">
        <f>T17+V17+X17</f>
        <v>17</v>
      </c>
      <c r="AA17" s="182">
        <v>0</v>
      </c>
      <c r="AB17" s="107">
        <f t="shared" si="4"/>
        <v>0</v>
      </c>
      <c r="AC17" s="174">
        <v>0</v>
      </c>
      <c r="AD17" s="107">
        <f t="shared" si="5"/>
        <v>0</v>
      </c>
      <c r="AE17" s="174">
        <v>165</v>
      </c>
      <c r="AF17" s="125">
        <f t="shared" si="8"/>
        <v>9.9999999999994316E-2</v>
      </c>
      <c r="AG17" s="184">
        <v>164.9</v>
      </c>
      <c r="AH17" s="124">
        <f t="shared" si="9"/>
        <v>0.99939393939393939</v>
      </c>
    </row>
    <row r="18" spans="1:34" s="102" customFormat="1" ht="15" customHeight="1" x14ac:dyDescent="0.25">
      <c r="A18" s="388"/>
      <c r="B18" s="390"/>
      <c r="C18" s="103" t="s">
        <v>59</v>
      </c>
      <c r="D18" s="197">
        <v>110</v>
      </c>
      <c r="E18" s="190">
        <v>133</v>
      </c>
      <c r="F18" s="190">
        <v>68</v>
      </c>
      <c r="G18" s="190">
        <v>147</v>
      </c>
      <c r="H18" s="79">
        <v>0</v>
      </c>
      <c r="I18" s="79">
        <v>0</v>
      </c>
      <c r="J18" s="79">
        <v>0</v>
      </c>
      <c r="K18" s="198">
        <v>0</v>
      </c>
      <c r="L18" s="197">
        <v>90</v>
      </c>
      <c r="M18" s="190">
        <v>95</v>
      </c>
      <c r="N18" s="190">
        <v>75</v>
      </c>
      <c r="O18" s="190">
        <v>126</v>
      </c>
      <c r="P18" s="79">
        <v>0</v>
      </c>
      <c r="Q18" s="79">
        <v>0</v>
      </c>
      <c r="R18" s="79">
        <v>0</v>
      </c>
      <c r="S18" s="194">
        <v>0</v>
      </c>
      <c r="T18" s="104">
        <v>30</v>
      </c>
      <c r="U18" s="83">
        <f t="shared" si="0"/>
        <v>0.5</v>
      </c>
      <c r="V18" s="12">
        <v>30</v>
      </c>
      <c r="W18" s="83">
        <f t="shared" si="1"/>
        <v>0.5</v>
      </c>
      <c r="X18" s="12">
        <v>0</v>
      </c>
      <c r="Y18" s="293">
        <f t="shared" si="2"/>
        <v>0</v>
      </c>
      <c r="Z18" s="296">
        <f>T18+V18+X18</f>
        <v>60</v>
      </c>
      <c r="AA18" s="182">
        <v>0</v>
      </c>
      <c r="AB18" s="107">
        <f t="shared" si="4"/>
        <v>0</v>
      </c>
      <c r="AC18" s="174">
        <v>0</v>
      </c>
      <c r="AD18" s="107">
        <f t="shared" si="5"/>
        <v>0</v>
      </c>
      <c r="AE18" s="174">
        <v>165</v>
      </c>
      <c r="AF18" s="7">
        <f t="shared" si="8"/>
        <v>150</v>
      </c>
      <c r="AG18" s="184">
        <v>15</v>
      </c>
      <c r="AH18" s="124">
        <f t="shared" si="9"/>
        <v>9.0909090909090912E-2</v>
      </c>
    </row>
    <row r="19" spans="1:34" s="102" customFormat="1" ht="15" customHeight="1" x14ac:dyDescent="0.25">
      <c r="A19" s="388"/>
      <c r="B19" s="390"/>
      <c r="C19" s="103" t="s">
        <v>73</v>
      </c>
      <c r="D19" s="193">
        <v>192</v>
      </c>
      <c r="E19" s="79">
        <v>167</v>
      </c>
      <c r="F19" s="79">
        <v>124</v>
      </c>
      <c r="G19" s="79">
        <v>142</v>
      </c>
      <c r="H19" s="79">
        <v>0</v>
      </c>
      <c r="I19" s="79">
        <v>0</v>
      </c>
      <c r="J19" s="79">
        <v>0</v>
      </c>
      <c r="K19" s="194">
        <v>4</v>
      </c>
      <c r="L19" s="204">
        <v>151</v>
      </c>
      <c r="M19" s="80">
        <v>133</v>
      </c>
      <c r="N19" s="80">
        <v>124</v>
      </c>
      <c r="O19" s="80">
        <v>155</v>
      </c>
      <c r="P19" s="79">
        <v>0</v>
      </c>
      <c r="Q19" s="79">
        <v>0</v>
      </c>
      <c r="R19" s="79">
        <v>0</v>
      </c>
      <c r="S19" s="194">
        <v>5</v>
      </c>
      <c r="T19" s="104">
        <v>43</v>
      </c>
      <c r="U19" s="83">
        <f t="shared" si="0"/>
        <v>0.71666666666666667</v>
      </c>
      <c r="V19" s="12">
        <v>17</v>
      </c>
      <c r="W19" s="83">
        <f t="shared" si="1"/>
        <v>0.28333333333333333</v>
      </c>
      <c r="X19" s="170">
        <v>0</v>
      </c>
      <c r="Y19" s="293">
        <f t="shared" si="2"/>
        <v>0</v>
      </c>
      <c r="Z19" s="296">
        <f>T19+V19+X19</f>
        <v>60</v>
      </c>
      <c r="AA19" s="182">
        <v>0</v>
      </c>
      <c r="AB19" s="107">
        <f t="shared" si="4"/>
        <v>0</v>
      </c>
      <c r="AC19" s="174">
        <v>0</v>
      </c>
      <c r="AD19" s="107">
        <f t="shared" si="5"/>
        <v>0</v>
      </c>
      <c r="AE19" s="174">
        <v>165</v>
      </c>
      <c r="AF19" s="7">
        <f t="shared" si="8"/>
        <v>0</v>
      </c>
      <c r="AG19" s="184">
        <v>165</v>
      </c>
      <c r="AH19" s="124">
        <f t="shared" si="9"/>
        <v>1</v>
      </c>
    </row>
    <row r="20" spans="1:34" s="102" customFormat="1" ht="15" customHeight="1" x14ac:dyDescent="0.25">
      <c r="A20" s="388"/>
      <c r="B20" s="390"/>
      <c r="C20" s="103" t="s">
        <v>58</v>
      </c>
      <c r="D20" s="193">
        <v>83</v>
      </c>
      <c r="E20" s="79">
        <v>57</v>
      </c>
      <c r="F20" s="79">
        <v>138</v>
      </c>
      <c r="G20" s="79">
        <v>74</v>
      </c>
      <c r="H20" s="79">
        <v>0</v>
      </c>
      <c r="I20" s="79">
        <v>0</v>
      </c>
      <c r="J20" s="79">
        <v>0</v>
      </c>
      <c r="K20" s="194">
        <v>0</v>
      </c>
      <c r="L20" s="204">
        <v>60</v>
      </c>
      <c r="M20" s="80">
        <v>39</v>
      </c>
      <c r="N20" s="80">
        <v>141</v>
      </c>
      <c r="O20" s="80">
        <v>69</v>
      </c>
      <c r="P20" s="79">
        <v>0</v>
      </c>
      <c r="Q20" s="79">
        <v>0</v>
      </c>
      <c r="R20" s="79">
        <v>0</v>
      </c>
      <c r="S20" s="194">
        <v>0</v>
      </c>
      <c r="T20" s="104">
        <v>18</v>
      </c>
      <c r="U20" s="83">
        <f t="shared" si="0"/>
        <v>0.45</v>
      </c>
      <c r="V20" s="12">
        <v>22</v>
      </c>
      <c r="W20" s="83">
        <f t="shared" si="1"/>
        <v>0.55000000000000004</v>
      </c>
      <c r="X20" s="170">
        <v>0</v>
      </c>
      <c r="Y20" s="293">
        <f t="shared" si="2"/>
        <v>0</v>
      </c>
      <c r="Z20" s="296">
        <f>T20+V20+X20</f>
        <v>40</v>
      </c>
      <c r="AA20" s="182">
        <v>0</v>
      </c>
      <c r="AB20" s="107">
        <f t="shared" si="4"/>
        <v>0</v>
      </c>
      <c r="AC20" s="174">
        <v>0</v>
      </c>
      <c r="AD20" s="107">
        <f t="shared" si="5"/>
        <v>0</v>
      </c>
      <c r="AE20" s="174">
        <v>165</v>
      </c>
      <c r="AF20" s="7">
        <f t="shared" si="8"/>
        <v>89.92</v>
      </c>
      <c r="AG20" s="184">
        <v>75.08</v>
      </c>
      <c r="AH20" s="124">
        <f t="shared" si="9"/>
        <v>0.45503030303030301</v>
      </c>
    </row>
    <row r="21" spans="1:34" s="102" customFormat="1" ht="15" customHeight="1" x14ac:dyDescent="0.25">
      <c r="A21" s="388"/>
      <c r="B21" s="390"/>
      <c r="C21" s="103" t="s">
        <v>47</v>
      </c>
      <c r="D21" s="193">
        <v>82</v>
      </c>
      <c r="E21" s="79">
        <v>20</v>
      </c>
      <c r="F21" s="79">
        <v>152</v>
      </c>
      <c r="G21" s="79">
        <v>35</v>
      </c>
      <c r="H21" s="79">
        <v>0</v>
      </c>
      <c r="I21" s="79">
        <v>0</v>
      </c>
      <c r="J21" s="79">
        <v>0</v>
      </c>
      <c r="K21" s="194">
        <v>2</v>
      </c>
      <c r="L21" s="204">
        <v>60</v>
      </c>
      <c r="M21" s="80">
        <v>18</v>
      </c>
      <c r="N21" s="80">
        <v>146</v>
      </c>
      <c r="O21" s="80">
        <v>19</v>
      </c>
      <c r="P21" s="79">
        <v>0</v>
      </c>
      <c r="Q21" s="79">
        <v>0</v>
      </c>
      <c r="R21" s="79">
        <v>0</v>
      </c>
      <c r="S21" s="194">
        <v>6</v>
      </c>
      <c r="T21" s="104">
        <v>3</v>
      </c>
      <c r="U21" s="83">
        <f t="shared" si="0"/>
        <v>0.15789473684210525</v>
      </c>
      <c r="V21" s="12">
        <v>16</v>
      </c>
      <c r="W21" s="83">
        <f t="shared" si="1"/>
        <v>0.84210526315789469</v>
      </c>
      <c r="X21" s="170">
        <v>0</v>
      </c>
      <c r="Y21" s="293">
        <f t="shared" si="2"/>
        <v>0</v>
      </c>
      <c r="Z21" s="296">
        <f>T21+V21+X21</f>
        <v>19</v>
      </c>
      <c r="AA21" s="182">
        <v>0</v>
      </c>
      <c r="AB21" s="107">
        <f t="shared" si="4"/>
        <v>0</v>
      </c>
      <c r="AC21" s="174">
        <v>0</v>
      </c>
      <c r="AD21" s="107">
        <f t="shared" si="5"/>
        <v>0</v>
      </c>
      <c r="AE21" s="174">
        <v>165</v>
      </c>
      <c r="AF21" s="7">
        <f t="shared" si="8"/>
        <v>0</v>
      </c>
      <c r="AG21" s="184">
        <v>165</v>
      </c>
      <c r="AH21" s="124">
        <f t="shared" si="9"/>
        <v>1</v>
      </c>
    </row>
    <row r="22" spans="1:34" s="102" customFormat="1" ht="15" customHeight="1" x14ac:dyDescent="0.25">
      <c r="A22" s="388"/>
      <c r="B22" s="390"/>
      <c r="C22" s="103" t="s">
        <v>14</v>
      </c>
      <c r="D22" s="193">
        <v>159</v>
      </c>
      <c r="E22" s="79">
        <v>67</v>
      </c>
      <c r="F22" s="79">
        <v>121</v>
      </c>
      <c r="G22" s="79">
        <v>63</v>
      </c>
      <c r="H22" s="79">
        <v>0</v>
      </c>
      <c r="I22" s="79">
        <v>0</v>
      </c>
      <c r="J22" s="79">
        <v>0</v>
      </c>
      <c r="K22" s="194">
        <v>2</v>
      </c>
      <c r="L22" s="204">
        <v>120</v>
      </c>
      <c r="M22" s="80">
        <v>36</v>
      </c>
      <c r="N22" s="80">
        <v>124</v>
      </c>
      <c r="O22" s="80">
        <v>48</v>
      </c>
      <c r="P22" s="79">
        <v>0</v>
      </c>
      <c r="Q22" s="79">
        <v>0</v>
      </c>
      <c r="R22" s="79">
        <v>0</v>
      </c>
      <c r="S22" s="194">
        <v>0</v>
      </c>
      <c r="T22" s="104">
        <v>14</v>
      </c>
      <c r="U22" s="83">
        <f t="shared" si="0"/>
        <v>0.63636363636363635</v>
      </c>
      <c r="V22" s="12">
        <v>8</v>
      </c>
      <c r="W22" s="83">
        <f t="shared" si="1"/>
        <v>0.36363636363636365</v>
      </c>
      <c r="X22" s="170">
        <v>0</v>
      </c>
      <c r="Y22" s="293">
        <f t="shared" si="2"/>
        <v>0</v>
      </c>
      <c r="Z22" s="296">
        <f t="shared" si="3"/>
        <v>22</v>
      </c>
      <c r="AA22" s="182">
        <v>0</v>
      </c>
      <c r="AB22" s="107">
        <f>AA22/(T22+V22+X22)</f>
        <v>0</v>
      </c>
      <c r="AC22" s="174">
        <v>0</v>
      </c>
      <c r="AD22" s="107">
        <f>AC22/(T22+V22+X22)</f>
        <v>0</v>
      </c>
      <c r="AE22" s="174">
        <v>292.5</v>
      </c>
      <c r="AF22" s="125">
        <f t="shared" si="8"/>
        <v>157.5</v>
      </c>
      <c r="AG22" s="184">
        <v>135</v>
      </c>
      <c r="AH22" s="124">
        <f>AG22/AE22</f>
        <v>0.46153846153846156</v>
      </c>
    </row>
    <row r="23" spans="1:34" s="102" customFormat="1" ht="15" customHeight="1" x14ac:dyDescent="0.25">
      <c r="A23" s="388"/>
      <c r="B23" s="390"/>
      <c r="C23" s="103" t="s">
        <v>78</v>
      </c>
      <c r="D23" s="193">
        <v>126</v>
      </c>
      <c r="E23" s="79">
        <v>93</v>
      </c>
      <c r="F23" s="79">
        <v>44</v>
      </c>
      <c r="G23" s="79">
        <v>68</v>
      </c>
      <c r="H23" s="79">
        <v>0</v>
      </c>
      <c r="I23" s="79">
        <v>0</v>
      </c>
      <c r="J23" s="79">
        <v>0</v>
      </c>
      <c r="K23" s="194">
        <v>1</v>
      </c>
      <c r="L23" s="204">
        <v>88</v>
      </c>
      <c r="M23" s="80">
        <v>62</v>
      </c>
      <c r="N23" s="80">
        <v>47</v>
      </c>
      <c r="O23" s="80">
        <v>56</v>
      </c>
      <c r="P23" s="79">
        <v>0</v>
      </c>
      <c r="Q23" s="79">
        <v>0</v>
      </c>
      <c r="R23" s="79">
        <v>0</v>
      </c>
      <c r="S23" s="194">
        <v>0</v>
      </c>
      <c r="T23" s="104">
        <v>40</v>
      </c>
      <c r="U23" s="83">
        <f t="shared" si="0"/>
        <v>0.7142857142857143</v>
      </c>
      <c r="V23" s="12">
        <v>16</v>
      </c>
      <c r="W23" s="83">
        <f t="shared" si="1"/>
        <v>0.2857142857142857</v>
      </c>
      <c r="X23" s="170">
        <v>0</v>
      </c>
      <c r="Y23" s="293">
        <f t="shared" si="2"/>
        <v>0</v>
      </c>
      <c r="Z23" s="296">
        <f t="shared" si="3"/>
        <v>56</v>
      </c>
      <c r="AA23" s="182">
        <v>0</v>
      </c>
      <c r="AB23" s="107">
        <v>0</v>
      </c>
      <c r="AC23" s="174">
        <v>0</v>
      </c>
      <c r="AD23" s="107">
        <v>0</v>
      </c>
      <c r="AE23" s="174">
        <v>165</v>
      </c>
      <c r="AF23" s="125">
        <f t="shared" si="8"/>
        <v>30</v>
      </c>
      <c r="AG23" s="184">
        <v>135</v>
      </c>
      <c r="AH23" s="124">
        <f>AG23/AE23</f>
        <v>0.81818181818181823</v>
      </c>
    </row>
    <row r="24" spans="1:34" s="102" customFormat="1" ht="15" customHeight="1" x14ac:dyDescent="0.25">
      <c r="A24" s="388"/>
      <c r="B24" s="390"/>
      <c r="C24" s="103" t="s">
        <v>65</v>
      </c>
      <c r="D24" s="193">
        <v>145</v>
      </c>
      <c r="E24" s="79">
        <v>131</v>
      </c>
      <c r="F24" s="79">
        <v>127</v>
      </c>
      <c r="G24" s="79">
        <v>130</v>
      </c>
      <c r="H24" s="79">
        <v>0</v>
      </c>
      <c r="I24" s="79">
        <v>13</v>
      </c>
      <c r="J24" s="79">
        <v>0</v>
      </c>
      <c r="K24" s="194">
        <v>0</v>
      </c>
      <c r="L24" s="204">
        <v>126</v>
      </c>
      <c r="M24" s="80">
        <v>114</v>
      </c>
      <c r="N24" s="80">
        <v>149</v>
      </c>
      <c r="O24" s="80">
        <v>116</v>
      </c>
      <c r="P24" s="79">
        <v>0</v>
      </c>
      <c r="Q24" s="79">
        <v>0</v>
      </c>
      <c r="R24" s="79">
        <v>0</v>
      </c>
      <c r="S24" s="194">
        <v>0</v>
      </c>
      <c r="T24" s="104">
        <v>50</v>
      </c>
      <c r="U24" s="83">
        <f t="shared" si="0"/>
        <v>0.83333333333333337</v>
      </c>
      <c r="V24" s="12">
        <v>10</v>
      </c>
      <c r="W24" s="83">
        <f t="shared" si="1"/>
        <v>0.16666666666666666</v>
      </c>
      <c r="X24" s="170">
        <v>0</v>
      </c>
      <c r="Y24" s="293">
        <f t="shared" si="2"/>
        <v>0</v>
      </c>
      <c r="Z24" s="296">
        <f t="shared" si="3"/>
        <v>60</v>
      </c>
      <c r="AA24" s="182">
        <v>0</v>
      </c>
      <c r="AB24" s="107">
        <f>AA24/(T24+V24+X24)</f>
        <v>0</v>
      </c>
      <c r="AC24" s="174">
        <v>0</v>
      </c>
      <c r="AD24" s="107">
        <f>AC24/(T24+V24+X24)</f>
        <v>0</v>
      </c>
      <c r="AE24" s="174">
        <v>165</v>
      </c>
      <c r="AF24" s="7">
        <f t="shared" si="8"/>
        <v>97.5</v>
      </c>
      <c r="AG24" s="184">
        <v>67.5</v>
      </c>
      <c r="AH24" s="124">
        <f>AG24/AE24</f>
        <v>0.40909090909090912</v>
      </c>
    </row>
    <row r="25" spans="1:34" s="108" customFormat="1" ht="15" customHeight="1" thickBot="1" x14ac:dyDescent="0.3">
      <c r="A25" s="388"/>
      <c r="B25" s="390"/>
      <c r="C25" s="109" t="s">
        <v>11</v>
      </c>
      <c r="D25" s="199">
        <v>50</v>
      </c>
      <c r="E25" s="135">
        <v>2</v>
      </c>
      <c r="F25" s="135">
        <v>72</v>
      </c>
      <c r="G25" s="135">
        <v>1</v>
      </c>
      <c r="H25" s="135">
        <v>0</v>
      </c>
      <c r="I25" s="135">
        <v>0</v>
      </c>
      <c r="J25" s="135">
        <v>0</v>
      </c>
      <c r="K25" s="200">
        <v>0</v>
      </c>
      <c r="L25" s="205">
        <v>36</v>
      </c>
      <c r="M25" s="136">
        <v>1</v>
      </c>
      <c r="N25" s="136">
        <v>72</v>
      </c>
      <c r="O25" s="136">
        <v>0</v>
      </c>
      <c r="P25" s="135">
        <v>0</v>
      </c>
      <c r="Q25" s="135">
        <v>0</v>
      </c>
      <c r="R25" s="135">
        <v>0</v>
      </c>
      <c r="S25" s="200">
        <v>0</v>
      </c>
      <c r="T25" s="304" t="s">
        <v>81</v>
      </c>
      <c r="U25" s="305"/>
      <c r="V25" s="305"/>
      <c r="W25" s="305"/>
      <c r="X25" s="305"/>
      <c r="Y25" s="305"/>
      <c r="Z25" s="305"/>
      <c r="AA25" s="305"/>
      <c r="AB25" s="305"/>
      <c r="AC25" s="305"/>
      <c r="AD25" s="306"/>
      <c r="AE25" s="276">
        <v>165</v>
      </c>
      <c r="AF25" s="132">
        <f t="shared" si="8"/>
        <v>60</v>
      </c>
      <c r="AG25" s="232">
        <v>105</v>
      </c>
      <c r="AH25" s="154">
        <f>AG25/AE25</f>
        <v>0.63636363636363635</v>
      </c>
    </row>
    <row r="26" spans="1:34" ht="15" customHeight="1" thickBot="1" x14ac:dyDescent="0.3">
      <c r="A26" s="368" t="s">
        <v>36</v>
      </c>
      <c r="B26" s="369"/>
      <c r="C26" s="369"/>
      <c r="D26" s="29">
        <f>SUM(D12:D25)</f>
        <v>2093</v>
      </c>
      <c r="E26" s="31">
        <f>SUM(E12:E25)</f>
        <v>1529</v>
      </c>
      <c r="F26" s="31">
        <f t="shared" ref="F26:X26" si="10">SUM(F12:F25)</f>
        <v>1540</v>
      </c>
      <c r="G26" s="167">
        <f t="shared" si="10"/>
        <v>1323</v>
      </c>
      <c r="H26" s="167">
        <f t="shared" si="10"/>
        <v>0</v>
      </c>
      <c r="I26" s="167">
        <f t="shared" si="10"/>
        <v>13</v>
      </c>
      <c r="J26" s="167">
        <f t="shared" si="10"/>
        <v>0</v>
      </c>
      <c r="K26" s="167">
        <f t="shared" si="10"/>
        <v>19</v>
      </c>
      <c r="L26" s="29">
        <f t="shared" si="10"/>
        <v>1665</v>
      </c>
      <c r="M26" s="31">
        <f t="shared" si="10"/>
        <v>1171</v>
      </c>
      <c r="N26" s="31">
        <f t="shared" si="10"/>
        <v>1529</v>
      </c>
      <c r="O26" s="31">
        <f t="shared" si="10"/>
        <v>1222</v>
      </c>
      <c r="P26" s="167">
        <f t="shared" si="10"/>
        <v>0</v>
      </c>
      <c r="Q26" s="31">
        <f t="shared" si="10"/>
        <v>0</v>
      </c>
      <c r="R26" s="167">
        <f t="shared" si="10"/>
        <v>0</v>
      </c>
      <c r="S26" s="166">
        <f t="shared" si="10"/>
        <v>12</v>
      </c>
      <c r="T26" s="187">
        <f t="shared" si="10"/>
        <v>339</v>
      </c>
      <c r="U26" s="33">
        <f t="shared" si="0"/>
        <v>0.62777777777777777</v>
      </c>
      <c r="V26" s="31">
        <f t="shared" si="10"/>
        <v>201</v>
      </c>
      <c r="W26" s="33">
        <f t="shared" si="1"/>
        <v>0.37222222222222223</v>
      </c>
      <c r="X26" s="31">
        <f t="shared" si="10"/>
        <v>0</v>
      </c>
      <c r="Y26" s="34">
        <f t="shared" si="2"/>
        <v>0</v>
      </c>
      <c r="Z26" s="148">
        <f t="shared" si="3"/>
        <v>540</v>
      </c>
      <c r="AA26" s="36">
        <f>SUM(AA12:AA25)</f>
        <v>0</v>
      </c>
      <c r="AB26" s="28">
        <f>AA26/(T26+V26+X26)</f>
        <v>0</v>
      </c>
      <c r="AC26" s="36">
        <f>SUM(AC12:AC25)</f>
        <v>0</v>
      </c>
      <c r="AD26" s="28">
        <f>AC26/(T26+V26+X26)</f>
        <v>0</v>
      </c>
      <c r="AE26" s="236">
        <f>SUM(AE12:AE25)</f>
        <v>5284</v>
      </c>
      <c r="AF26" s="229">
        <f>SUM(AF12:AF25)</f>
        <v>2249.0299999999997</v>
      </c>
      <c r="AG26" s="230">
        <f>SUM(AG12:AG25)</f>
        <v>3034.97</v>
      </c>
      <c r="AH26" s="28">
        <f>AG26/AE26</f>
        <v>0.57436979560938684</v>
      </c>
    </row>
    <row r="27" spans="1:34" s="102" customFormat="1" ht="15" customHeight="1" thickBot="1" x14ac:dyDescent="0.3">
      <c r="A27" s="382" t="s">
        <v>33</v>
      </c>
      <c r="B27" s="383"/>
      <c r="C27" s="233" t="s">
        <v>70</v>
      </c>
      <c r="D27" s="234">
        <v>32</v>
      </c>
      <c r="E27" s="122">
        <v>43</v>
      </c>
      <c r="F27" s="122">
        <v>18</v>
      </c>
      <c r="G27" s="122">
        <v>35</v>
      </c>
      <c r="H27" s="122">
        <v>0</v>
      </c>
      <c r="I27" s="122">
        <v>0</v>
      </c>
      <c r="J27" s="122">
        <v>0</v>
      </c>
      <c r="K27" s="235">
        <v>0</v>
      </c>
      <c r="L27" s="189">
        <v>18</v>
      </c>
      <c r="M27" s="123">
        <v>17</v>
      </c>
      <c r="N27" s="123">
        <v>2</v>
      </c>
      <c r="O27" s="123">
        <v>20</v>
      </c>
      <c r="P27" s="122">
        <v>0</v>
      </c>
      <c r="Q27" s="122">
        <v>0</v>
      </c>
      <c r="R27" s="122">
        <v>0</v>
      </c>
      <c r="S27" s="122">
        <v>0</v>
      </c>
      <c r="T27" s="155">
        <v>16</v>
      </c>
      <c r="U27" s="259">
        <f t="shared" si="0"/>
        <v>0.94117647058823528</v>
      </c>
      <c r="V27" s="156">
        <v>1</v>
      </c>
      <c r="W27" s="259">
        <f t="shared" ref="W27:W45" si="11">V27/(T27+V27+X27)</f>
        <v>5.8823529411764705E-2</v>
      </c>
      <c r="X27" s="172">
        <v>0</v>
      </c>
      <c r="Y27" s="264">
        <f t="shared" ref="Y27:Y45" si="12">X27/(T27+V27+X27)</f>
        <v>0</v>
      </c>
      <c r="Z27" s="157">
        <f t="shared" si="3"/>
        <v>17</v>
      </c>
      <c r="AA27" s="158">
        <v>0</v>
      </c>
      <c r="AB27" s="105">
        <f t="shared" ref="AB27:AB33" si="13">AA27/(T27+V27+X27)</f>
        <v>0</v>
      </c>
      <c r="AC27" s="159">
        <v>0</v>
      </c>
      <c r="AD27" s="105">
        <f t="shared" ref="AD27:AD33" si="14">AC27/(T27+V27+X27)</f>
        <v>0</v>
      </c>
      <c r="AE27" s="159">
        <v>165</v>
      </c>
      <c r="AF27" s="225">
        <f>AE27-AG27</f>
        <v>165</v>
      </c>
      <c r="AG27" s="226">
        <v>0</v>
      </c>
      <c r="AH27" s="227">
        <f t="shared" ref="AH27:AH33" si="15">AG27/AE27</f>
        <v>0</v>
      </c>
    </row>
    <row r="28" spans="1:34" s="102" customFormat="1" ht="15" customHeight="1" thickBot="1" x14ac:dyDescent="0.3">
      <c r="A28" s="382"/>
      <c r="B28" s="383"/>
      <c r="C28" s="111" t="s">
        <v>17</v>
      </c>
      <c r="D28" s="193">
        <v>84</v>
      </c>
      <c r="E28" s="79">
        <v>68</v>
      </c>
      <c r="F28" s="79">
        <v>90</v>
      </c>
      <c r="G28" s="79">
        <v>67</v>
      </c>
      <c r="H28" s="79">
        <v>0</v>
      </c>
      <c r="I28" s="79">
        <v>0</v>
      </c>
      <c r="J28" s="79">
        <v>0</v>
      </c>
      <c r="K28" s="194">
        <v>1</v>
      </c>
      <c r="L28" s="188">
        <v>61</v>
      </c>
      <c r="M28" s="80">
        <v>52</v>
      </c>
      <c r="N28" s="80">
        <v>90</v>
      </c>
      <c r="O28" s="80">
        <v>33</v>
      </c>
      <c r="P28" s="79">
        <v>0</v>
      </c>
      <c r="Q28" s="79">
        <v>0</v>
      </c>
      <c r="R28" s="79">
        <v>0</v>
      </c>
      <c r="S28" s="79">
        <v>4</v>
      </c>
      <c r="T28" s="104">
        <v>12</v>
      </c>
      <c r="U28" s="260">
        <f t="shared" ref="U28:U45" si="16">T28/(T28+V28+X28)</f>
        <v>0.27272727272727271</v>
      </c>
      <c r="V28" s="12">
        <v>31</v>
      </c>
      <c r="W28" s="260">
        <f t="shared" si="11"/>
        <v>0.70454545454545459</v>
      </c>
      <c r="X28" s="170">
        <v>1</v>
      </c>
      <c r="Y28" s="265">
        <f t="shared" si="12"/>
        <v>2.2727272727272728E-2</v>
      </c>
      <c r="Z28" s="100">
        <f t="shared" si="3"/>
        <v>44</v>
      </c>
      <c r="AA28" s="5">
        <v>0</v>
      </c>
      <c r="AB28" s="105">
        <f t="shared" si="13"/>
        <v>0</v>
      </c>
      <c r="AC28" s="6">
        <v>0</v>
      </c>
      <c r="AD28" s="105">
        <f t="shared" si="14"/>
        <v>0</v>
      </c>
      <c r="AE28" s="182">
        <v>165</v>
      </c>
      <c r="AF28" s="7">
        <f>AE28-AG28</f>
        <v>23</v>
      </c>
      <c r="AG28" s="184">
        <v>142</v>
      </c>
      <c r="AH28" s="107">
        <f t="shared" si="15"/>
        <v>0.8606060606060606</v>
      </c>
    </row>
    <row r="29" spans="1:34" s="102" customFormat="1" ht="15" customHeight="1" thickBot="1" x14ac:dyDescent="0.3">
      <c r="A29" s="382"/>
      <c r="B29" s="383"/>
      <c r="C29" s="111" t="s">
        <v>18</v>
      </c>
      <c r="D29" s="193">
        <v>112</v>
      </c>
      <c r="E29" s="79">
        <v>98</v>
      </c>
      <c r="F29" s="79">
        <v>95</v>
      </c>
      <c r="G29" s="79">
        <v>135</v>
      </c>
      <c r="H29" s="79">
        <v>0</v>
      </c>
      <c r="I29" s="79">
        <v>11</v>
      </c>
      <c r="J29" s="79">
        <v>0</v>
      </c>
      <c r="K29" s="194">
        <v>3</v>
      </c>
      <c r="L29" s="188">
        <v>92</v>
      </c>
      <c r="M29" s="80">
        <v>95</v>
      </c>
      <c r="N29" s="80">
        <v>92</v>
      </c>
      <c r="O29" s="80">
        <v>88</v>
      </c>
      <c r="P29" s="79">
        <v>0</v>
      </c>
      <c r="Q29" s="79">
        <v>0</v>
      </c>
      <c r="R29" s="79">
        <v>0</v>
      </c>
      <c r="S29" s="79">
        <v>0</v>
      </c>
      <c r="T29" s="104">
        <v>20</v>
      </c>
      <c r="U29" s="260">
        <f t="shared" si="16"/>
        <v>0.33333333333333331</v>
      </c>
      <c r="V29" s="12">
        <v>40</v>
      </c>
      <c r="W29" s="260">
        <f t="shared" si="11"/>
        <v>0.66666666666666663</v>
      </c>
      <c r="X29" s="170">
        <v>0</v>
      </c>
      <c r="Y29" s="265">
        <f t="shared" si="12"/>
        <v>0</v>
      </c>
      <c r="Z29" s="100">
        <f t="shared" si="3"/>
        <v>60</v>
      </c>
      <c r="AA29" s="106">
        <v>0</v>
      </c>
      <c r="AB29" s="105">
        <f t="shared" si="13"/>
        <v>0</v>
      </c>
      <c r="AC29" s="6">
        <v>0</v>
      </c>
      <c r="AD29" s="105">
        <f t="shared" si="14"/>
        <v>0</v>
      </c>
      <c r="AE29" s="182">
        <v>165</v>
      </c>
      <c r="AF29" s="7">
        <f t="shared" ref="AF29:AF40" si="17">AE29-AG29</f>
        <v>37.5</v>
      </c>
      <c r="AG29" s="184">
        <v>127.5</v>
      </c>
      <c r="AH29" s="107">
        <f t="shared" si="15"/>
        <v>0.77272727272727271</v>
      </c>
    </row>
    <row r="30" spans="1:34" s="102" customFormat="1" ht="15" customHeight="1" thickBot="1" x14ac:dyDescent="0.3">
      <c r="A30" s="382"/>
      <c r="B30" s="383"/>
      <c r="C30" s="111" t="s">
        <v>19</v>
      </c>
      <c r="D30" s="193">
        <v>142</v>
      </c>
      <c r="E30" s="79">
        <v>124</v>
      </c>
      <c r="F30" s="79">
        <v>90</v>
      </c>
      <c r="G30" s="79">
        <v>140</v>
      </c>
      <c r="H30" s="79">
        <v>0</v>
      </c>
      <c r="I30" s="79">
        <v>10</v>
      </c>
      <c r="J30" s="79">
        <v>0</v>
      </c>
      <c r="K30" s="194">
        <v>3</v>
      </c>
      <c r="L30" s="188">
        <v>119</v>
      </c>
      <c r="M30" s="80">
        <v>99</v>
      </c>
      <c r="N30" s="80">
        <v>91</v>
      </c>
      <c r="O30" s="80">
        <v>105</v>
      </c>
      <c r="P30" s="79">
        <v>0</v>
      </c>
      <c r="Q30" s="79">
        <v>0</v>
      </c>
      <c r="R30" s="79">
        <v>0</v>
      </c>
      <c r="S30" s="79">
        <v>0</v>
      </c>
      <c r="T30" s="104">
        <v>21</v>
      </c>
      <c r="U30" s="260">
        <f t="shared" si="16"/>
        <v>0.35</v>
      </c>
      <c r="V30" s="12">
        <v>38</v>
      </c>
      <c r="W30" s="260">
        <f t="shared" si="11"/>
        <v>0.6333333333333333</v>
      </c>
      <c r="X30" s="170">
        <v>1</v>
      </c>
      <c r="Y30" s="265">
        <f t="shared" si="12"/>
        <v>1.6666666666666666E-2</v>
      </c>
      <c r="Z30" s="100">
        <f t="shared" si="3"/>
        <v>60</v>
      </c>
      <c r="AA30" s="5">
        <v>0</v>
      </c>
      <c r="AB30" s="105">
        <f t="shared" si="13"/>
        <v>0</v>
      </c>
      <c r="AC30" s="6">
        <v>0</v>
      </c>
      <c r="AD30" s="105">
        <f t="shared" si="14"/>
        <v>0</v>
      </c>
      <c r="AE30" s="182">
        <v>165</v>
      </c>
      <c r="AF30" s="7">
        <f t="shared" si="17"/>
        <v>17</v>
      </c>
      <c r="AG30" s="184">
        <v>148</v>
      </c>
      <c r="AH30" s="107">
        <f t="shared" si="15"/>
        <v>0.89696969696969697</v>
      </c>
    </row>
    <row r="31" spans="1:34" s="102" customFormat="1" ht="15" customHeight="1" thickBot="1" x14ac:dyDescent="0.3">
      <c r="A31" s="382"/>
      <c r="B31" s="383"/>
      <c r="C31" s="111" t="s">
        <v>20</v>
      </c>
      <c r="D31" s="193">
        <v>82</v>
      </c>
      <c r="E31" s="79">
        <v>93</v>
      </c>
      <c r="F31" s="79">
        <v>90</v>
      </c>
      <c r="G31" s="79">
        <v>93</v>
      </c>
      <c r="H31" s="79">
        <v>0</v>
      </c>
      <c r="I31" s="79">
        <v>0</v>
      </c>
      <c r="J31" s="79">
        <v>0</v>
      </c>
      <c r="K31" s="194">
        <v>0</v>
      </c>
      <c r="L31" s="188">
        <v>60</v>
      </c>
      <c r="M31" s="80">
        <v>76</v>
      </c>
      <c r="N31" s="80">
        <v>94</v>
      </c>
      <c r="O31" s="80">
        <v>61</v>
      </c>
      <c r="P31" s="79">
        <v>0</v>
      </c>
      <c r="Q31" s="79">
        <v>0</v>
      </c>
      <c r="R31" s="79">
        <v>0</v>
      </c>
      <c r="S31" s="79">
        <v>0</v>
      </c>
      <c r="T31" s="104">
        <v>29</v>
      </c>
      <c r="U31" s="260">
        <f t="shared" si="16"/>
        <v>0.48333333333333334</v>
      </c>
      <c r="V31" s="12">
        <v>31</v>
      </c>
      <c r="W31" s="260">
        <f t="shared" si="11"/>
        <v>0.51666666666666672</v>
      </c>
      <c r="X31" s="170">
        <v>0</v>
      </c>
      <c r="Y31" s="265">
        <f t="shared" si="12"/>
        <v>0</v>
      </c>
      <c r="Z31" s="100">
        <f t="shared" si="3"/>
        <v>60</v>
      </c>
      <c r="AA31" s="5">
        <v>0</v>
      </c>
      <c r="AB31" s="105">
        <f t="shared" si="13"/>
        <v>0</v>
      </c>
      <c r="AC31" s="6">
        <v>0</v>
      </c>
      <c r="AD31" s="105">
        <f t="shared" si="14"/>
        <v>0</v>
      </c>
      <c r="AE31" s="182">
        <v>165</v>
      </c>
      <c r="AF31" s="7">
        <f t="shared" si="17"/>
        <v>29</v>
      </c>
      <c r="AG31" s="184">
        <v>136</v>
      </c>
      <c r="AH31" s="107">
        <f t="shared" si="15"/>
        <v>0.82424242424242422</v>
      </c>
    </row>
    <row r="32" spans="1:34" s="102" customFormat="1" ht="15" customHeight="1" thickBot="1" x14ac:dyDescent="0.3">
      <c r="A32" s="382"/>
      <c r="B32" s="383"/>
      <c r="C32" s="112" t="s">
        <v>21</v>
      </c>
      <c r="D32" s="193">
        <v>82</v>
      </c>
      <c r="E32" s="79">
        <v>12</v>
      </c>
      <c r="F32" s="79">
        <v>32</v>
      </c>
      <c r="G32" s="79">
        <v>11</v>
      </c>
      <c r="H32" s="79">
        <v>0</v>
      </c>
      <c r="I32" s="79">
        <v>0</v>
      </c>
      <c r="J32" s="79">
        <v>0</v>
      </c>
      <c r="K32" s="194">
        <v>0</v>
      </c>
      <c r="L32" s="188">
        <v>60</v>
      </c>
      <c r="M32" s="80">
        <v>10</v>
      </c>
      <c r="N32" s="80">
        <v>53</v>
      </c>
      <c r="O32" s="80">
        <v>10</v>
      </c>
      <c r="P32" s="79">
        <v>0</v>
      </c>
      <c r="Q32" s="79">
        <v>0</v>
      </c>
      <c r="R32" s="79">
        <v>0</v>
      </c>
      <c r="S32" s="79">
        <v>0</v>
      </c>
      <c r="T32" s="104">
        <v>3</v>
      </c>
      <c r="U32" s="260">
        <f t="shared" si="16"/>
        <v>0.3</v>
      </c>
      <c r="V32" s="12">
        <v>7</v>
      </c>
      <c r="W32" s="260">
        <f t="shared" si="11"/>
        <v>0.7</v>
      </c>
      <c r="X32" s="170">
        <v>0</v>
      </c>
      <c r="Y32" s="265">
        <f t="shared" si="12"/>
        <v>0</v>
      </c>
      <c r="Z32" s="100">
        <f t="shared" si="3"/>
        <v>10</v>
      </c>
      <c r="AA32" s="5">
        <v>0</v>
      </c>
      <c r="AB32" s="105">
        <f t="shared" si="13"/>
        <v>0</v>
      </c>
      <c r="AC32" s="6">
        <v>0</v>
      </c>
      <c r="AD32" s="105">
        <f t="shared" si="14"/>
        <v>0</v>
      </c>
      <c r="AE32" s="182">
        <v>165</v>
      </c>
      <c r="AF32" s="7">
        <f t="shared" si="17"/>
        <v>16.25</v>
      </c>
      <c r="AG32" s="184">
        <v>148.75</v>
      </c>
      <c r="AH32" s="107">
        <f t="shared" si="15"/>
        <v>0.90151515151515149</v>
      </c>
    </row>
    <row r="33" spans="1:34" s="102" customFormat="1" ht="15" customHeight="1" thickBot="1" x14ac:dyDescent="0.3">
      <c r="A33" s="382"/>
      <c r="B33" s="383"/>
      <c r="C33" s="112" t="s">
        <v>41</v>
      </c>
      <c r="D33" s="193">
        <v>756</v>
      </c>
      <c r="E33" s="79">
        <v>642</v>
      </c>
      <c r="F33" s="79">
        <v>48</v>
      </c>
      <c r="G33" s="79">
        <v>43</v>
      </c>
      <c r="H33" s="79">
        <v>0</v>
      </c>
      <c r="I33" s="79">
        <v>0</v>
      </c>
      <c r="J33" s="79">
        <v>0</v>
      </c>
      <c r="K33" s="194">
        <v>0</v>
      </c>
      <c r="L33" s="188">
        <v>754</v>
      </c>
      <c r="M33" s="80">
        <v>498</v>
      </c>
      <c r="N33" s="80">
        <v>33</v>
      </c>
      <c r="O33" s="80">
        <v>47</v>
      </c>
      <c r="P33" s="79">
        <v>0</v>
      </c>
      <c r="Q33" s="79">
        <v>0</v>
      </c>
      <c r="R33" s="79">
        <v>0</v>
      </c>
      <c r="S33" s="79">
        <v>0</v>
      </c>
      <c r="T33" s="104">
        <v>19</v>
      </c>
      <c r="U33" s="260">
        <f t="shared" si="16"/>
        <v>0.31666666666666665</v>
      </c>
      <c r="V33" s="12">
        <v>38</v>
      </c>
      <c r="W33" s="260">
        <f t="shared" si="11"/>
        <v>0.6333333333333333</v>
      </c>
      <c r="X33" s="170">
        <v>3</v>
      </c>
      <c r="Y33" s="265">
        <f t="shared" si="12"/>
        <v>0.05</v>
      </c>
      <c r="Z33" s="100">
        <f t="shared" si="3"/>
        <v>60</v>
      </c>
      <c r="AA33" s="5">
        <v>0</v>
      </c>
      <c r="AB33" s="105">
        <f t="shared" si="13"/>
        <v>0</v>
      </c>
      <c r="AC33" s="6">
        <v>0</v>
      </c>
      <c r="AD33" s="105">
        <f t="shared" si="14"/>
        <v>0</v>
      </c>
      <c r="AE33" s="182">
        <v>165</v>
      </c>
      <c r="AF33" s="7">
        <f t="shared" si="17"/>
        <v>165</v>
      </c>
      <c r="AG33" s="184">
        <v>0</v>
      </c>
      <c r="AH33" s="107">
        <f t="shared" si="15"/>
        <v>0</v>
      </c>
    </row>
    <row r="34" spans="1:34" ht="15" customHeight="1" thickBot="1" x14ac:dyDescent="0.3">
      <c r="A34" s="382"/>
      <c r="B34" s="383"/>
      <c r="C34" s="112" t="s">
        <v>43</v>
      </c>
      <c r="D34" s="193">
        <v>30</v>
      </c>
      <c r="E34" s="79">
        <v>14</v>
      </c>
      <c r="F34" s="79">
        <v>2</v>
      </c>
      <c r="G34" s="79">
        <v>5</v>
      </c>
      <c r="H34" s="79">
        <v>0</v>
      </c>
      <c r="I34" s="79">
        <v>0</v>
      </c>
      <c r="J34" s="79">
        <v>0</v>
      </c>
      <c r="K34" s="194">
        <v>0</v>
      </c>
      <c r="L34" s="188">
        <v>30</v>
      </c>
      <c r="M34" s="80">
        <v>1</v>
      </c>
      <c r="N34" s="80">
        <v>3</v>
      </c>
      <c r="O34" s="80">
        <v>3</v>
      </c>
      <c r="P34" s="79">
        <v>0</v>
      </c>
      <c r="Q34" s="79">
        <v>0</v>
      </c>
      <c r="R34" s="79">
        <v>0</v>
      </c>
      <c r="S34" s="79">
        <v>0</v>
      </c>
      <c r="T34" s="10">
        <v>13</v>
      </c>
      <c r="U34" s="261">
        <f t="shared" si="16"/>
        <v>0.65</v>
      </c>
      <c r="V34" s="11">
        <v>7</v>
      </c>
      <c r="W34" s="263">
        <f t="shared" si="11"/>
        <v>0.35</v>
      </c>
      <c r="X34" s="171">
        <v>0</v>
      </c>
      <c r="Y34" s="266">
        <f t="shared" si="12"/>
        <v>0</v>
      </c>
      <c r="Z34" s="95">
        <f t="shared" si="3"/>
        <v>20</v>
      </c>
      <c r="AA34" s="78" t="s">
        <v>48</v>
      </c>
      <c r="AB34" s="24" t="s">
        <v>48</v>
      </c>
      <c r="AC34" s="13" t="s">
        <v>48</v>
      </c>
      <c r="AD34" s="24" t="s">
        <v>48</v>
      </c>
      <c r="AE34" s="181" t="s">
        <v>48</v>
      </c>
      <c r="AF34" s="4" t="s">
        <v>48</v>
      </c>
      <c r="AG34" s="183" t="s">
        <v>48</v>
      </c>
      <c r="AH34" s="37" t="s">
        <v>48</v>
      </c>
    </row>
    <row r="35" spans="1:34" s="102" customFormat="1" ht="15" customHeight="1" thickBot="1" x14ac:dyDescent="0.3">
      <c r="A35" s="384"/>
      <c r="B35" s="385"/>
      <c r="C35" s="112" t="s">
        <v>26</v>
      </c>
      <c r="D35" s="201">
        <v>112</v>
      </c>
      <c r="E35" s="152">
        <v>114</v>
      </c>
      <c r="F35" s="152">
        <v>62</v>
      </c>
      <c r="G35" s="152">
        <v>93</v>
      </c>
      <c r="H35" s="152">
        <v>0</v>
      </c>
      <c r="I35" s="152">
        <v>0</v>
      </c>
      <c r="J35" s="152">
        <v>0</v>
      </c>
      <c r="K35" s="206">
        <v>8</v>
      </c>
      <c r="L35" s="196">
        <v>90</v>
      </c>
      <c r="M35" s="153">
        <v>91</v>
      </c>
      <c r="N35" s="153">
        <v>31</v>
      </c>
      <c r="O35" s="153">
        <v>79</v>
      </c>
      <c r="P35" s="152">
        <v>0</v>
      </c>
      <c r="Q35" s="152">
        <v>0</v>
      </c>
      <c r="R35" s="152">
        <v>0</v>
      </c>
      <c r="S35" s="152">
        <v>0</v>
      </c>
      <c r="T35" s="160">
        <v>28</v>
      </c>
      <c r="U35" s="262">
        <f t="shared" si="16"/>
        <v>0.46666666666666667</v>
      </c>
      <c r="V35" s="161">
        <v>32</v>
      </c>
      <c r="W35" s="262">
        <f t="shared" si="11"/>
        <v>0.53333333333333333</v>
      </c>
      <c r="X35" s="173">
        <v>0</v>
      </c>
      <c r="Y35" s="267">
        <f t="shared" si="12"/>
        <v>0</v>
      </c>
      <c r="Z35" s="162">
        <f t="shared" si="3"/>
        <v>60</v>
      </c>
      <c r="AA35" s="78">
        <v>0</v>
      </c>
      <c r="AB35" s="163">
        <f t="shared" ref="AB35:AB40" si="18">AA35/(T35+V35+X35)</f>
        <v>0</v>
      </c>
      <c r="AC35" s="164">
        <v>0</v>
      </c>
      <c r="AD35" s="163">
        <f t="shared" ref="AD35:AD40" si="19">AC35/(T35+V35+X35)</f>
        <v>0</v>
      </c>
      <c r="AE35" s="110">
        <v>165</v>
      </c>
      <c r="AF35" s="210">
        <f t="shared" si="17"/>
        <v>88.5</v>
      </c>
      <c r="AG35" s="113">
        <v>76.5</v>
      </c>
      <c r="AH35" s="213">
        <f t="shared" ref="AH35:AH40" si="20">AG35/AE35</f>
        <v>0.46363636363636362</v>
      </c>
    </row>
    <row r="36" spans="1:34" ht="15" customHeight="1" thickBot="1" x14ac:dyDescent="0.3">
      <c r="A36" s="379" t="s">
        <v>36</v>
      </c>
      <c r="B36" s="380"/>
      <c r="C36" s="381"/>
      <c r="D36" s="29">
        <f t="shared" ref="D36:K36" si="21">SUM(D27:D35)</f>
        <v>1432</v>
      </c>
      <c r="E36" s="30">
        <f t="shared" si="21"/>
        <v>1208</v>
      </c>
      <c r="F36" s="31">
        <f t="shared" si="21"/>
        <v>527</v>
      </c>
      <c r="G36" s="31">
        <f t="shared" si="21"/>
        <v>622</v>
      </c>
      <c r="H36" s="31">
        <f t="shared" si="21"/>
        <v>0</v>
      </c>
      <c r="I36" s="31">
        <f t="shared" si="21"/>
        <v>21</v>
      </c>
      <c r="J36" s="31">
        <f t="shared" si="21"/>
        <v>0</v>
      </c>
      <c r="K36" s="166">
        <f t="shared" si="21"/>
        <v>15</v>
      </c>
      <c r="L36" s="187">
        <f t="shared" ref="L36:T36" si="22">SUM(L27:L35)</f>
        <v>1284</v>
      </c>
      <c r="M36" s="30">
        <f t="shared" si="22"/>
        <v>939</v>
      </c>
      <c r="N36" s="31">
        <f t="shared" si="22"/>
        <v>489</v>
      </c>
      <c r="O36" s="30">
        <f t="shared" si="22"/>
        <v>446</v>
      </c>
      <c r="P36" s="31">
        <f t="shared" si="22"/>
        <v>0</v>
      </c>
      <c r="Q36" s="30">
        <f t="shared" si="22"/>
        <v>0</v>
      </c>
      <c r="R36" s="31">
        <f t="shared" si="22"/>
        <v>0</v>
      </c>
      <c r="S36" s="168">
        <f t="shared" si="22"/>
        <v>4</v>
      </c>
      <c r="T36" s="187">
        <f t="shared" si="22"/>
        <v>161</v>
      </c>
      <c r="U36" s="33">
        <f>T36/(T36+V36+X36)</f>
        <v>0.41176470588235292</v>
      </c>
      <c r="V36" s="31">
        <f>SUM(V27:V35)</f>
        <v>225</v>
      </c>
      <c r="W36" s="33">
        <f>V36/(T36+V36+X36)</f>
        <v>0.57544757033248084</v>
      </c>
      <c r="X36" s="31">
        <f>SUM(X27:X35)</f>
        <v>5</v>
      </c>
      <c r="Y36" s="34">
        <f>X36/(T36+V36+X36)</f>
        <v>1.278772378516624E-2</v>
      </c>
      <c r="Z36" s="169">
        <f t="shared" si="3"/>
        <v>391</v>
      </c>
      <c r="AA36" s="36">
        <f>SUM(AA27:AA35)</f>
        <v>0</v>
      </c>
      <c r="AB36" s="28">
        <f t="shared" si="18"/>
        <v>0</v>
      </c>
      <c r="AC36" s="36">
        <f>SUM(AC27:AC35)</f>
        <v>0</v>
      </c>
      <c r="AD36" s="28">
        <f t="shared" si="19"/>
        <v>0</v>
      </c>
      <c r="AE36" s="214">
        <f>SUM(AE27:AE35)</f>
        <v>1320</v>
      </c>
      <c r="AF36" s="215">
        <f>SUM(AF27:AF35)</f>
        <v>541.25</v>
      </c>
      <c r="AG36" s="215">
        <f>SUM(AG27:AG35)</f>
        <v>778.75</v>
      </c>
      <c r="AH36" s="212">
        <f t="shared" si="20"/>
        <v>0.58996212121212122</v>
      </c>
    </row>
    <row r="37" spans="1:34" s="102" customFormat="1" ht="15" customHeight="1" thickBot="1" x14ac:dyDescent="0.3">
      <c r="A37" s="360" t="s">
        <v>44</v>
      </c>
      <c r="B37" s="372" t="s">
        <v>34</v>
      </c>
      <c r="C37" s="96" t="s">
        <v>22</v>
      </c>
      <c r="D37" s="191">
        <v>137</v>
      </c>
      <c r="E37" s="126">
        <v>85</v>
      </c>
      <c r="F37" s="126">
        <v>30</v>
      </c>
      <c r="G37" s="126">
        <v>10</v>
      </c>
      <c r="H37" s="126">
        <v>0</v>
      </c>
      <c r="I37" s="126">
        <v>0</v>
      </c>
      <c r="J37" s="126">
        <v>0</v>
      </c>
      <c r="K37" s="192">
        <v>0</v>
      </c>
      <c r="L37" s="189">
        <v>108</v>
      </c>
      <c r="M37" s="123">
        <v>66</v>
      </c>
      <c r="N37" s="123">
        <v>30</v>
      </c>
      <c r="O37" s="123">
        <v>10</v>
      </c>
      <c r="P37" s="126">
        <v>0</v>
      </c>
      <c r="Q37" s="122">
        <v>0</v>
      </c>
      <c r="R37" s="126">
        <v>0</v>
      </c>
      <c r="S37" s="122">
        <v>0</v>
      </c>
      <c r="T37" s="155">
        <v>26</v>
      </c>
      <c r="U37" s="259">
        <f t="shared" si="16"/>
        <v>0.43333333333333335</v>
      </c>
      <c r="V37" s="156">
        <v>34</v>
      </c>
      <c r="W37" s="259">
        <f t="shared" si="11"/>
        <v>0.56666666666666665</v>
      </c>
      <c r="X37" s="156">
        <v>0</v>
      </c>
      <c r="Y37" s="264">
        <f t="shared" si="12"/>
        <v>0</v>
      </c>
      <c r="Z37" s="157">
        <f t="shared" si="3"/>
        <v>60</v>
      </c>
      <c r="AA37" s="165">
        <v>0</v>
      </c>
      <c r="AB37" s="105">
        <f t="shared" si="18"/>
        <v>0</v>
      </c>
      <c r="AC37" s="159">
        <v>0</v>
      </c>
      <c r="AD37" s="105">
        <f t="shared" si="19"/>
        <v>0</v>
      </c>
      <c r="AE37" s="209">
        <v>165</v>
      </c>
      <c r="AF37" s="114">
        <f t="shared" si="17"/>
        <v>137</v>
      </c>
      <c r="AG37" s="177">
        <v>28</v>
      </c>
      <c r="AH37" s="101">
        <f t="shared" si="20"/>
        <v>0.16969696969696971</v>
      </c>
    </row>
    <row r="38" spans="1:34" ht="15" customHeight="1" thickBot="1" x14ac:dyDescent="0.3">
      <c r="A38" s="361"/>
      <c r="B38" s="373"/>
      <c r="C38" s="103" t="s">
        <v>23</v>
      </c>
      <c r="D38" s="193">
        <v>113</v>
      </c>
      <c r="E38" s="79">
        <v>141</v>
      </c>
      <c r="F38" s="79">
        <v>27</v>
      </c>
      <c r="G38" s="79">
        <v>28</v>
      </c>
      <c r="H38" s="79">
        <v>0</v>
      </c>
      <c r="I38" s="79">
        <v>0</v>
      </c>
      <c r="J38" s="79">
        <v>0</v>
      </c>
      <c r="K38" s="194">
        <v>0</v>
      </c>
      <c r="L38" s="188">
        <v>122</v>
      </c>
      <c r="M38" s="80">
        <v>117</v>
      </c>
      <c r="N38" s="80">
        <v>28</v>
      </c>
      <c r="O38" s="80">
        <v>18</v>
      </c>
      <c r="P38" s="79">
        <v>0</v>
      </c>
      <c r="Q38" s="79">
        <v>0</v>
      </c>
      <c r="R38" s="79">
        <v>0</v>
      </c>
      <c r="S38" s="79">
        <v>0</v>
      </c>
      <c r="T38" s="8">
        <v>18</v>
      </c>
      <c r="U38" s="261">
        <f t="shared" si="16"/>
        <v>0.3</v>
      </c>
      <c r="V38" s="9">
        <v>42</v>
      </c>
      <c r="W38" s="261">
        <f t="shared" si="11"/>
        <v>0.7</v>
      </c>
      <c r="X38" s="9">
        <v>0</v>
      </c>
      <c r="Y38" s="271">
        <f t="shared" si="12"/>
        <v>0</v>
      </c>
      <c r="Z38" s="95">
        <f t="shared" si="3"/>
        <v>60</v>
      </c>
      <c r="AA38" s="5">
        <v>0</v>
      </c>
      <c r="AB38" s="25">
        <f t="shared" si="18"/>
        <v>0</v>
      </c>
      <c r="AC38" s="6">
        <v>0</v>
      </c>
      <c r="AD38" s="25">
        <f t="shared" si="19"/>
        <v>0</v>
      </c>
      <c r="AE38" s="182">
        <v>165</v>
      </c>
      <c r="AF38" s="4">
        <f t="shared" si="17"/>
        <v>165</v>
      </c>
      <c r="AG38" s="184">
        <v>0</v>
      </c>
      <c r="AH38" s="27">
        <f t="shared" si="20"/>
        <v>0</v>
      </c>
    </row>
    <row r="39" spans="1:34" ht="15" customHeight="1" thickBot="1" x14ac:dyDescent="0.3">
      <c r="A39" s="361"/>
      <c r="B39" s="373"/>
      <c r="C39" s="103" t="s">
        <v>24</v>
      </c>
      <c r="D39" s="193">
        <v>82</v>
      </c>
      <c r="E39" s="79">
        <v>49</v>
      </c>
      <c r="F39" s="79">
        <v>25</v>
      </c>
      <c r="G39" s="79">
        <v>14</v>
      </c>
      <c r="H39" s="79">
        <v>0</v>
      </c>
      <c r="I39" s="79">
        <v>0</v>
      </c>
      <c r="J39" s="79">
        <v>0</v>
      </c>
      <c r="K39" s="194">
        <v>0</v>
      </c>
      <c r="L39" s="174">
        <v>60</v>
      </c>
      <c r="M39" s="174">
        <v>48</v>
      </c>
      <c r="N39" s="174">
        <v>30</v>
      </c>
      <c r="O39" s="174">
        <v>7</v>
      </c>
      <c r="P39" s="79">
        <v>0</v>
      </c>
      <c r="Q39" s="79">
        <v>0</v>
      </c>
      <c r="R39" s="79">
        <v>0</v>
      </c>
      <c r="S39" s="79">
        <v>0</v>
      </c>
      <c r="T39" s="8">
        <v>27</v>
      </c>
      <c r="U39" s="261">
        <f t="shared" si="16"/>
        <v>0.46551724137931033</v>
      </c>
      <c r="V39" s="9">
        <v>31</v>
      </c>
      <c r="W39" s="261">
        <f t="shared" si="11"/>
        <v>0.53448275862068961</v>
      </c>
      <c r="X39" s="9"/>
      <c r="Y39" s="271">
        <f t="shared" si="12"/>
        <v>0</v>
      </c>
      <c r="Z39" s="95">
        <f t="shared" si="3"/>
        <v>58</v>
      </c>
      <c r="AA39" s="2">
        <v>0</v>
      </c>
      <c r="AB39" s="25">
        <f t="shared" si="18"/>
        <v>0</v>
      </c>
      <c r="AC39" s="3">
        <v>0</v>
      </c>
      <c r="AD39" s="25">
        <f t="shared" si="19"/>
        <v>0</v>
      </c>
      <c r="AE39" s="182">
        <v>165</v>
      </c>
      <c r="AF39" s="4">
        <f t="shared" si="17"/>
        <v>165</v>
      </c>
      <c r="AG39" s="183">
        <v>0</v>
      </c>
      <c r="AH39" s="27">
        <f t="shared" si="20"/>
        <v>0</v>
      </c>
    </row>
    <row r="40" spans="1:34" s="102" customFormat="1" ht="15" customHeight="1" thickBot="1" x14ac:dyDescent="0.3">
      <c r="A40" s="361"/>
      <c r="B40" s="373"/>
      <c r="C40" s="103" t="s">
        <v>71</v>
      </c>
      <c r="D40" s="193">
        <v>141</v>
      </c>
      <c r="E40" s="79">
        <v>212</v>
      </c>
      <c r="F40" s="79">
        <v>44</v>
      </c>
      <c r="G40" s="79">
        <v>44</v>
      </c>
      <c r="H40" s="79">
        <v>0</v>
      </c>
      <c r="I40" s="79">
        <v>0</v>
      </c>
      <c r="J40" s="79">
        <v>0</v>
      </c>
      <c r="K40" s="194">
        <v>0</v>
      </c>
      <c r="L40" s="188">
        <v>127</v>
      </c>
      <c r="M40" s="80">
        <v>131</v>
      </c>
      <c r="N40" s="80">
        <v>2</v>
      </c>
      <c r="O40" s="80">
        <v>2</v>
      </c>
      <c r="P40" s="79">
        <v>0</v>
      </c>
      <c r="Q40" s="79">
        <v>0</v>
      </c>
      <c r="R40" s="79">
        <v>0</v>
      </c>
      <c r="S40" s="79">
        <v>0</v>
      </c>
      <c r="T40" s="104">
        <v>47</v>
      </c>
      <c r="U40" s="260">
        <f t="shared" si="16"/>
        <v>0.81034482758620685</v>
      </c>
      <c r="V40" s="12">
        <v>11</v>
      </c>
      <c r="W40" s="260">
        <f t="shared" si="11"/>
        <v>0.18965517241379309</v>
      </c>
      <c r="X40" s="75">
        <v>0</v>
      </c>
      <c r="Y40" s="265">
        <f t="shared" si="12"/>
        <v>0</v>
      </c>
      <c r="Z40" s="100">
        <f t="shared" si="3"/>
        <v>58</v>
      </c>
      <c r="AA40" s="5">
        <v>0</v>
      </c>
      <c r="AB40" s="105">
        <f t="shared" si="18"/>
        <v>0</v>
      </c>
      <c r="AC40" s="6">
        <v>0</v>
      </c>
      <c r="AD40" s="105">
        <f t="shared" si="19"/>
        <v>0</v>
      </c>
      <c r="AE40" s="182">
        <v>165</v>
      </c>
      <c r="AF40" s="7">
        <f t="shared" si="17"/>
        <v>165</v>
      </c>
      <c r="AG40" s="184">
        <v>0</v>
      </c>
      <c r="AH40" s="107">
        <f t="shared" si="20"/>
        <v>0</v>
      </c>
    </row>
    <row r="41" spans="1:34" ht="15" customHeight="1" thickBot="1" x14ac:dyDescent="0.3">
      <c r="A41" s="361"/>
      <c r="B41" s="374"/>
      <c r="C41" s="109" t="s">
        <v>25</v>
      </c>
      <c r="D41" s="199">
        <v>9</v>
      </c>
      <c r="E41" s="135">
        <v>10</v>
      </c>
      <c r="F41" s="135">
        <v>25</v>
      </c>
      <c r="G41" s="135">
        <v>25</v>
      </c>
      <c r="H41" s="135">
        <v>0</v>
      </c>
      <c r="I41" s="135">
        <v>0</v>
      </c>
      <c r="J41" s="135">
        <v>0</v>
      </c>
      <c r="K41" s="200">
        <v>0</v>
      </c>
      <c r="L41" s="202">
        <v>13</v>
      </c>
      <c r="M41" s="136">
        <v>15</v>
      </c>
      <c r="N41" s="136">
        <v>21</v>
      </c>
      <c r="O41" s="136">
        <v>20</v>
      </c>
      <c r="P41" s="135">
        <v>0</v>
      </c>
      <c r="Q41" s="135">
        <v>0</v>
      </c>
      <c r="R41" s="135">
        <v>0</v>
      </c>
      <c r="S41" s="135">
        <v>0</v>
      </c>
      <c r="T41" s="146">
        <v>36</v>
      </c>
      <c r="U41" s="268">
        <f t="shared" si="16"/>
        <v>0.62068965517241381</v>
      </c>
      <c r="V41" s="147">
        <v>22</v>
      </c>
      <c r="W41" s="268">
        <f t="shared" si="11"/>
        <v>0.37931034482758619</v>
      </c>
      <c r="X41" s="147">
        <v>0</v>
      </c>
      <c r="Y41" s="272">
        <f t="shared" si="12"/>
        <v>0</v>
      </c>
      <c r="Z41" s="148">
        <f t="shared" si="3"/>
        <v>58</v>
      </c>
      <c r="AA41" s="149" t="s">
        <v>48</v>
      </c>
      <c r="AB41" s="150" t="s">
        <v>48</v>
      </c>
      <c r="AC41" s="85" t="s">
        <v>48</v>
      </c>
      <c r="AD41" s="150" t="s">
        <v>48</v>
      </c>
      <c r="AE41" s="110" t="s">
        <v>48</v>
      </c>
      <c r="AF41" s="151" t="s">
        <v>48</v>
      </c>
      <c r="AG41" s="113" t="s">
        <v>48</v>
      </c>
      <c r="AH41" s="88" t="s">
        <v>48</v>
      </c>
    </row>
    <row r="42" spans="1:34" ht="15" customHeight="1" thickBot="1" x14ac:dyDescent="0.3">
      <c r="A42" s="361"/>
      <c r="B42" s="359" t="s">
        <v>35</v>
      </c>
      <c r="C42" s="137" t="s">
        <v>27</v>
      </c>
      <c r="D42" s="191">
        <v>343</v>
      </c>
      <c r="E42" s="126">
        <v>326</v>
      </c>
      <c r="F42" s="126">
        <v>53</v>
      </c>
      <c r="G42" s="126">
        <v>60</v>
      </c>
      <c r="H42" s="126">
        <v>0</v>
      </c>
      <c r="I42" s="126">
        <v>0</v>
      </c>
      <c r="J42" s="126">
        <v>0</v>
      </c>
      <c r="K42" s="192">
        <v>0</v>
      </c>
      <c r="L42" s="189">
        <v>285</v>
      </c>
      <c r="M42" s="123">
        <v>275</v>
      </c>
      <c r="N42" s="123">
        <v>48</v>
      </c>
      <c r="O42" s="123">
        <v>59</v>
      </c>
      <c r="P42" s="126">
        <v>0</v>
      </c>
      <c r="Q42" s="122">
        <v>0</v>
      </c>
      <c r="R42" s="126">
        <v>0</v>
      </c>
      <c r="S42" s="122">
        <v>0</v>
      </c>
      <c r="T42" s="138">
        <v>17</v>
      </c>
      <c r="U42" s="269">
        <f t="shared" si="16"/>
        <v>0.28333333333333333</v>
      </c>
      <c r="V42" s="139">
        <v>43</v>
      </c>
      <c r="W42" s="269">
        <f t="shared" si="11"/>
        <v>0.71666666666666667</v>
      </c>
      <c r="X42" s="216">
        <v>0</v>
      </c>
      <c r="Y42" s="273">
        <f t="shared" si="12"/>
        <v>0</v>
      </c>
      <c r="Z42" s="134">
        <f t="shared" si="3"/>
        <v>60</v>
      </c>
      <c r="AA42" s="140" t="s">
        <v>48</v>
      </c>
      <c r="AB42" s="24" t="s">
        <v>48</v>
      </c>
      <c r="AC42" s="141" t="s">
        <v>48</v>
      </c>
      <c r="AD42" s="142" t="s">
        <v>48</v>
      </c>
      <c r="AE42" s="141" t="s">
        <v>48</v>
      </c>
      <c r="AF42" s="143" t="s">
        <v>48</v>
      </c>
      <c r="AG42" s="144" t="s">
        <v>48</v>
      </c>
      <c r="AH42" s="145" t="s">
        <v>48</v>
      </c>
    </row>
    <row r="43" spans="1:34" ht="15" customHeight="1" thickBot="1" x14ac:dyDescent="0.3">
      <c r="A43" s="361"/>
      <c r="B43" s="359"/>
      <c r="C43" s="115" t="s">
        <v>28</v>
      </c>
      <c r="D43" s="193">
        <v>0</v>
      </c>
      <c r="E43" s="79">
        <v>0</v>
      </c>
      <c r="F43" s="79">
        <v>24</v>
      </c>
      <c r="G43" s="79">
        <v>3</v>
      </c>
      <c r="H43" s="79">
        <v>0</v>
      </c>
      <c r="I43" s="79">
        <v>0</v>
      </c>
      <c r="J43" s="79">
        <v>0</v>
      </c>
      <c r="K43" s="194">
        <v>0</v>
      </c>
      <c r="L43" s="188">
        <v>0</v>
      </c>
      <c r="M43" s="80">
        <v>0</v>
      </c>
      <c r="N43" s="80">
        <v>23</v>
      </c>
      <c r="O43" s="80">
        <v>4</v>
      </c>
      <c r="P43" s="79">
        <v>0</v>
      </c>
      <c r="Q43" s="79">
        <v>0</v>
      </c>
      <c r="R43" s="79">
        <v>0</v>
      </c>
      <c r="S43" s="79">
        <v>0</v>
      </c>
      <c r="T43" s="8">
        <v>10</v>
      </c>
      <c r="U43" s="270">
        <f t="shared" si="16"/>
        <v>0.7142857142857143</v>
      </c>
      <c r="V43" s="9">
        <v>4</v>
      </c>
      <c r="W43" s="270">
        <f t="shared" si="11"/>
        <v>0.2857142857142857</v>
      </c>
      <c r="X43" s="9">
        <v>0</v>
      </c>
      <c r="Y43" s="274">
        <f t="shared" si="12"/>
        <v>0</v>
      </c>
      <c r="Z43" s="95">
        <f t="shared" si="3"/>
        <v>14</v>
      </c>
      <c r="AA43" s="2" t="s">
        <v>48</v>
      </c>
      <c r="AB43" s="25" t="s">
        <v>48</v>
      </c>
      <c r="AC43" s="3" t="s">
        <v>48</v>
      </c>
      <c r="AD43" s="38" t="s">
        <v>48</v>
      </c>
      <c r="AE43" s="3" t="s">
        <v>48</v>
      </c>
      <c r="AF43" s="4" t="s">
        <v>48</v>
      </c>
      <c r="AG43" s="84" t="s">
        <v>48</v>
      </c>
      <c r="AH43" s="37" t="s">
        <v>48</v>
      </c>
    </row>
    <row r="44" spans="1:34" ht="15" customHeight="1" thickBot="1" x14ac:dyDescent="0.3">
      <c r="A44" s="361"/>
      <c r="B44" s="359"/>
      <c r="C44" s="115" t="s">
        <v>29</v>
      </c>
      <c r="D44" s="193">
        <v>60</v>
      </c>
      <c r="E44" s="79">
        <v>50</v>
      </c>
      <c r="F44" s="79">
        <v>1</v>
      </c>
      <c r="G44" s="79">
        <v>21</v>
      </c>
      <c r="H44" s="79">
        <v>0</v>
      </c>
      <c r="I44" s="79">
        <v>0</v>
      </c>
      <c r="J44" s="79">
        <v>0</v>
      </c>
      <c r="K44" s="194">
        <v>0</v>
      </c>
      <c r="L44" s="188">
        <v>60</v>
      </c>
      <c r="M44" s="80">
        <v>51</v>
      </c>
      <c r="N44" s="80">
        <v>8</v>
      </c>
      <c r="O44" s="80">
        <v>20</v>
      </c>
      <c r="P44" s="79">
        <v>0</v>
      </c>
      <c r="Q44" s="79">
        <v>0</v>
      </c>
      <c r="R44" s="79">
        <v>0</v>
      </c>
      <c r="S44" s="79">
        <v>0</v>
      </c>
      <c r="T44" s="8">
        <v>8</v>
      </c>
      <c r="U44" s="270">
        <f t="shared" si="16"/>
        <v>0.47058823529411764</v>
      </c>
      <c r="V44" s="9">
        <v>9</v>
      </c>
      <c r="W44" s="270">
        <f t="shared" si="11"/>
        <v>0.52941176470588236</v>
      </c>
      <c r="X44" s="9">
        <v>0</v>
      </c>
      <c r="Y44" s="274">
        <f t="shared" si="12"/>
        <v>0</v>
      </c>
      <c r="Z44" s="95">
        <f t="shared" si="3"/>
        <v>17</v>
      </c>
      <c r="AA44" s="2" t="s">
        <v>48</v>
      </c>
      <c r="AB44" s="25" t="s">
        <v>48</v>
      </c>
      <c r="AC44" s="3" t="s">
        <v>48</v>
      </c>
      <c r="AD44" s="38" t="s">
        <v>48</v>
      </c>
      <c r="AE44" s="3" t="s">
        <v>48</v>
      </c>
      <c r="AF44" s="4" t="s">
        <v>48</v>
      </c>
      <c r="AG44" s="84" t="s">
        <v>48</v>
      </c>
      <c r="AH44" s="37" t="s">
        <v>48</v>
      </c>
    </row>
    <row r="45" spans="1:34" ht="15" customHeight="1" thickBot="1" x14ac:dyDescent="0.3">
      <c r="A45" s="361"/>
      <c r="B45" s="359"/>
      <c r="C45" s="116" t="s">
        <v>30</v>
      </c>
      <c r="D45" s="199">
        <v>92</v>
      </c>
      <c r="E45" s="135">
        <v>124</v>
      </c>
      <c r="F45" s="135">
        <v>82</v>
      </c>
      <c r="G45" s="135">
        <v>94</v>
      </c>
      <c r="H45" s="135">
        <v>0</v>
      </c>
      <c r="I45" s="135">
        <v>9</v>
      </c>
      <c r="J45" s="135">
        <v>0</v>
      </c>
      <c r="K45" s="200">
        <v>0</v>
      </c>
      <c r="L45" s="188">
        <v>60</v>
      </c>
      <c r="M45" s="80">
        <v>91</v>
      </c>
      <c r="N45" s="80">
        <v>80</v>
      </c>
      <c r="O45" s="80">
        <v>104</v>
      </c>
      <c r="P45" s="135">
        <v>0</v>
      </c>
      <c r="Q45" s="79">
        <v>0</v>
      </c>
      <c r="R45" s="135">
        <v>0</v>
      </c>
      <c r="S45" s="79">
        <v>2</v>
      </c>
      <c r="T45" s="8">
        <v>25</v>
      </c>
      <c r="U45" s="270">
        <f t="shared" si="16"/>
        <v>0.41666666666666669</v>
      </c>
      <c r="V45" s="9">
        <v>35</v>
      </c>
      <c r="W45" s="270">
        <f t="shared" si="11"/>
        <v>0.58333333333333337</v>
      </c>
      <c r="X45" s="9">
        <v>0</v>
      </c>
      <c r="Y45" s="274">
        <f t="shared" si="12"/>
        <v>0</v>
      </c>
      <c r="Z45" s="95">
        <f t="shared" si="3"/>
        <v>60</v>
      </c>
      <c r="AA45" s="2" t="s">
        <v>48</v>
      </c>
      <c r="AB45" s="25" t="s">
        <v>48</v>
      </c>
      <c r="AC45" s="3" t="s">
        <v>48</v>
      </c>
      <c r="AD45" s="38" t="s">
        <v>48</v>
      </c>
      <c r="AE45" s="85" t="s">
        <v>48</v>
      </c>
      <c r="AF45" s="86" t="s">
        <v>48</v>
      </c>
      <c r="AG45" s="87" t="s">
        <v>48</v>
      </c>
      <c r="AH45" s="88" t="s">
        <v>48</v>
      </c>
    </row>
    <row r="46" spans="1:34" ht="15.75" thickBot="1" x14ac:dyDescent="0.3">
      <c r="A46" s="362" t="s">
        <v>36</v>
      </c>
      <c r="B46" s="363"/>
      <c r="C46" s="364"/>
      <c r="D46" s="39">
        <f t="shared" ref="D46:K46" si="23">SUM(D37:D45)</f>
        <v>977</v>
      </c>
      <c r="E46" s="30">
        <f t="shared" si="23"/>
        <v>997</v>
      </c>
      <c r="F46" s="30">
        <f t="shared" si="23"/>
        <v>311</v>
      </c>
      <c r="G46" s="30">
        <f t="shared" si="23"/>
        <v>299</v>
      </c>
      <c r="H46" s="30">
        <f t="shared" si="23"/>
        <v>0</v>
      </c>
      <c r="I46" s="30">
        <f t="shared" si="23"/>
        <v>9</v>
      </c>
      <c r="J46" s="30">
        <f t="shared" si="23"/>
        <v>0</v>
      </c>
      <c r="K46" s="30">
        <f t="shared" si="23"/>
        <v>0</v>
      </c>
      <c r="L46" s="29">
        <f t="shared" ref="L46:T46" si="24">SUM(L37:L45)</f>
        <v>835</v>
      </c>
      <c r="M46" s="30">
        <f t="shared" si="24"/>
        <v>794</v>
      </c>
      <c r="N46" s="31">
        <f t="shared" si="24"/>
        <v>270</v>
      </c>
      <c r="O46" s="32">
        <f t="shared" si="24"/>
        <v>244</v>
      </c>
      <c r="P46" s="32">
        <f t="shared" si="24"/>
        <v>0</v>
      </c>
      <c r="Q46" s="32">
        <f t="shared" si="24"/>
        <v>0</v>
      </c>
      <c r="R46" s="32">
        <f t="shared" si="24"/>
        <v>0</v>
      </c>
      <c r="S46" s="32">
        <f t="shared" si="24"/>
        <v>2</v>
      </c>
      <c r="T46" s="29">
        <f t="shared" si="24"/>
        <v>214</v>
      </c>
      <c r="U46" s="33">
        <f>T46/(T46+V46+X46)</f>
        <v>0.48089887640449436</v>
      </c>
      <c r="V46" s="31">
        <f>SUM(V37:V45)</f>
        <v>231</v>
      </c>
      <c r="W46" s="33">
        <f>V46/(T46+V46+X46)</f>
        <v>0.51910112359550564</v>
      </c>
      <c r="X46" s="31">
        <f>SUM(X37:X45)</f>
        <v>0</v>
      </c>
      <c r="Y46" s="34">
        <f>X46/(T46+V46+X46)</f>
        <v>0</v>
      </c>
      <c r="Z46" s="91"/>
      <c r="AA46" s="35">
        <f>SUM(AA37:AA45)</f>
        <v>0</v>
      </c>
      <c r="AB46" s="26">
        <f>AA46/(T46+V46+X46)</f>
        <v>0</v>
      </c>
      <c r="AC46" s="36">
        <f>SUM(AC37:AC45)</f>
        <v>0</v>
      </c>
      <c r="AD46" s="26">
        <f>AC46/(T46+V46+X46)</f>
        <v>0</v>
      </c>
      <c r="AE46" s="69">
        <f>SUM(AE37:AE45)</f>
        <v>660</v>
      </c>
      <c r="AF46" s="70">
        <f>SUM(AF37:AF45)</f>
        <v>632</v>
      </c>
      <c r="AG46" s="73">
        <f>SUM(AG37:AG45)</f>
        <v>28</v>
      </c>
      <c r="AH46" s="72">
        <f>AG46/AE46</f>
        <v>4.2424242424242427E-2</v>
      </c>
    </row>
    <row r="47" spans="1:34" ht="15.75" thickBot="1" x14ac:dyDescent="0.3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5"/>
      <c r="AA47" s="17"/>
      <c r="AB47" s="17"/>
      <c r="AC47" s="17"/>
      <c r="AD47" s="17"/>
      <c r="AE47" s="18"/>
      <c r="AF47" s="18"/>
      <c r="AG47" s="19"/>
    </row>
    <row r="48" spans="1:34" ht="15.75" thickBot="1" x14ac:dyDescent="0.3">
      <c r="A48" s="365" t="s">
        <v>79</v>
      </c>
      <c r="B48" s="366"/>
      <c r="C48" s="367"/>
      <c r="D48" s="40">
        <f>D11</f>
        <v>1280</v>
      </c>
      <c r="E48" s="41">
        <f t="shared" ref="E48:K48" si="25">E11</f>
        <v>922</v>
      </c>
      <c r="F48" s="41">
        <f t="shared" si="25"/>
        <v>539</v>
      </c>
      <c r="G48" s="41">
        <f t="shared" si="25"/>
        <v>352</v>
      </c>
      <c r="H48" s="41">
        <f t="shared" si="25"/>
        <v>0</v>
      </c>
      <c r="I48" s="41">
        <f t="shared" si="25"/>
        <v>2</v>
      </c>
      <c r="J48" s="41">
        <f t="shared" si="25"/>
        <v>0</v>
      </c>
      <c r="K48" s="42">
        <f t="shared" si="25"/>
        <v>26</v>
      </c>
      <c r="L48" s="250">
        <f t="shared" ref="L48:Y48" si="26">L11</f>
        <v>781</v>
      </c>
      <c r="M48" s="254">
        <f t="shared" si="26"/>
        <v>616</v>
      </c>
      <c r="N48" s="254">
        <f t="shared" si="26"/>
        <v>478</v>
      </c>
      <c r="O48" s="254">
        <f t="shared" si="26"/>
        <v>324</v>
      </c>
      <c r="P48" s="254">
        <f t="shared" si="26"/>
        <v>0</v>
      </c>
      <c r="Q48" s="254">
        <f t="shared" si="26"/>
        <v>12</v>
      </c>
      <c r="R48" s="254">
        <f t="shared" si="26"/>
        <v>0</v>
      </c>
      <c r="S48" s="257">
        <f t="shared" si="26"/>
        <v>6</v>
      </c>
      <c r="T48" s="250">
        <f t="shared" si="26"/>
        <v>71</v>
      </c>
      <c r="U48" s="256">
        <f t="shared" si="26"/>
        <v>0.43558282208588955</v>
      </c>
      <c r="V48" s="254">
        <f t="shared" si="26"/>
        <v>92</v>
      </c>
      <c r="W48" s="256">
        <f t="shared" si="26"/>
        <v>0.56441717791411039</v>
      </c>
      <c r="X48" s="254">
        <f t="shared" si="26"/>
        <v>0</v>
      </c>
      <c r="Y48" s="252">
        <f t="shared" si="26"/>
        <v>0</v>
      </c>
      <c r="Z48" s="251"/>
      <c r="AA48" s="43">
        <f t="shared" ref="AA48:AH48" si="27">AA11</f>
        <v>0</v>
      </c>
      <c r="AB48" s="44">
        <f t="shared" si="27"/>
        <v>0</v>
      </c>
      <c r="AC48" s="45">
        <f t="shared" si="27"/>
        <v>0</v>
      </c>
      <c r="AD48" s="44">
        <f t="shared" si="27"/>
        <v>0</v>
      </c>
      <c r="AE48" s="255">
        <f t="shared" si="27"/>
        <v>660</v>
      </c>
      <c r="AF48" s="254">
        <f t="shared" si="27"/>
        <v>251</v>
      </c>
      <c r="AG48" s="253">
        <f t="shared" si="27"/>
        <v>409</v>
      </c>
      <c r="AH48" s="252">
        <f t="shared" si="27"/>
        <v>0.61969696969696975</v>
      </c>
    </row>
    <row r="49" spans="1:34" ht="15.75" customHeight="1" x14ac:dyDescent="0.25">
      <c r="A49" s="347" t="s">
        <v>38</v>
      </c>
      <c r="B49" s="348"/>
      <c r="C49" s="349"/>
      <c r="D49" s="46">
        <f t="shared" ref="D49:K49" si="28">D26</f>
        <v>2093</v>
      </c>
      <c r="E49" s="47">
        <f t="shared" si="28"/>
        <v>1529</v>
      </c>
      <c r="F49" s="47">
        <f t="shared" si="28"/>
        <v>1540</v>
      </c>
      <c r="G49" s="47">
        <f t="shared" si="28"/>
        <v>1323</v>
      </c>
      <c r="H49" s="47">
        <f t="shared" si="28"/>
        <v>0</v>
      </c>
      <c r="I49" s="47">
        <f t="shared" si="28"/>
        <v>13</v>
      </c>
      <c r="J49" s="47">
        <f t="shared" si="28"/>
        <v>0</v>
      </c>
      <c r="K49" s="49">
        <f t="shared" si="28"/>
        <v>19</v>
      </c>
      <c r="L49" s="46">
        <f t="shared" ref="L49:Y49" si="29">L26</f>
        <v>1665</v>
      </c>
      <c r="M49" s="47">
        <f t="shared" si="29"/>
        <v>1171</v>
      </c>
      <c r="N49" s="47">
        <f t="shared" si="29"/>
        <v>1529</v>
      </c>
      <c r="O49" s="47">
        <f t="shared" si="29"/>
        <v>1222</v>
      </c>
      <c r="P49" s="47">
        <f t="shared" si="29"/>
        <v>0</v>
      </c>
      <c r="Q49" s="47">
        <f t="shared" si="29"/>
        <v>0</v>
      </c>
      <c r="R49" s="47">
        <f t="shared" si="29"/>
        <v>0</v>
      </c>
      <c r="S49" s="48">
        <f t="shared" si="29"/>
        <v>12</v>
      </c>
      <c r="T49" s="239">
        <f t="shared" si="29"/>
        <v>339</v>
      </c>
      <c r="U49" s="50">
        <f t="shared" si="29"/>
        <v>0.62777777777777777</v>
      </c>
      <c r="V49" s="51">
        <f t="shared" si="29"/>
        <v>201</v>
      </c>
      <c r="W49" s="50">
        <f t="shared" si="29"/>
        <v>0.37222222222222223</v>
      </c>
      <c r="X49" s="51">
        <f t="shared" si="29"/>
        <v>0</v>
      </c>
      <c r="Y49" s="240">
        <f t="shared" si="29"/>
        <v>0</v>
      </c>
      <c r="Z49" s="237"/>
      <c r="AA49" s="258">
        <f t="shared" ref="AA49:AG49" si="30">AA26</f>
        <v>0</v>
      </c>
      <c r="AB49" s="52">
        <f t="shared" si="30"/>
        <v>0</v>
      </c>
      <c r="AC49" s="53">
        <f t="shared" si="30"/>
        <v>0</v>
      </c>
      <c r="AD49" s="52">
        <f t="shared" si="30"/>
        <v>0</v>
      </c>
      <c r="AE49" s="242">
        <f t="shared" si="30"/>
        <v>5284</v>
      </c>
      <c r="AF49" s="219">
        <f t="shared" si="30"/>
        <v>2249.0299999999997</v>
      </c>
      <c r="AG49" s="238">
        <f t="shared" si="30"/>
        <v>3034.97</v>
      </c>
      <c r="AH49" s="52">
        <f>AG49/AE49</f>
        <v>0.57436979560938684</v>
      </c>
    </row>
    <row r="50" spans="1:34" x14ac:dyDescent="0.25">
      <c r="A50" s="350" t="s">
        <v>39</v>
      </c>
      <c r="B50" s="351"/>
      <c r="C50" s="352"/>
      <c r="D50" s="46">
        <f>D36</f>
        <v>1432</v>
      </c>
      <c r="E50" s="47">
        <f t="shared" ref="E50:K50" si="31">E36</f>
        <v>1208</v>
      </c>
      <c r="F50" s="47">
        <f t="shared" si="31"/>
        <v>527</v>
      </c>
      <c r="G50" s="47">
        <f t="shared" si="31"/>
        <v>622</v>
      </c>
      <c r="H50" s="47">
        <f t="shared" si="31"/>
        <v>0</v>
      </c>
      <c r="I50" s="47">
        <f t="shared" si="31"/>
        <v>21</v>
      </c>
      <c r="J50" s="47">
        <f t="shared" si="31"/>
        <v>0</v>
      </c>
      <c r="K50" s="49">
        <f t="shared" si="31"/>
        <v>15</v>
      </c>
      <c r="L50" s="46">
        <f t="shared" ref="L50:Y50" si="32">L36</f>
        <v>1284</v>
      </c>
      <c r="M50" s="47">
        <f t="shared" si="32"/>
        <v>939</v>
      </c>
      <c r="N50" s="47">
        <f t="shared" si="32"/>
        <v>489</v>
      </c>
      <c r="O50" s="47">
        <f t="shared" si="32"/>
        <v>446</v>
      </c>
      <c r="P50" s="47">
        <f t="shared" si="32"/>
        <v>0</v>
      </c>
      <c r="Q50" s="47">
        <f t="shared" si="32"/>
        <v>0</v>
      </c>
      <c r="R50" s="47">
        <f t="shared" si="32"/>
        <v>0</v>
      </c>
      <c r="S50" s="48">
        <f t="shared" si="32"/>
        <v>4</v>
      </c>
      <c r="T50" s="239">
        <f t="shared" si="32"/>
        <v>161</v>
      </c>
      <c r="U50" s="50">
        <f t="shared" si="32"/>
        <v>0.41176470588235292</v>
      </c>
      <c r="V50" s="51">
        <f t="shared" si="32"/>
        <v>225</v>
      </c>
      <c r="W50" s="50">
        <f t="shared" si="32"/>
        <v>0.57544757033248084</v>
      </c>
      <c r="X50" s="51">
        <f t="shared" si="32"/>
        <v>5</v>
      </c>
      <c r="Y50" s="240">
        <f t="shared" si="32"/>
        <v>1.278772378516624E-2</v>
      </c>
      <c r="Z50" s="92"/>
      <c r="AA50" s="258">
        <f t="shared" ref="AA50:AG50" si="33">AA36</f>
        <v>0</v>
      </c>
      <c r="AB50" s="52">
        <f t="shared" si="33"/>
        <v>0</v>
      </c>
      <c r="AC50" s="53">
        <f t="shared" si="33"/>
        <v>0</v>
      </c>
      <c r="AD50" s="52">
        <f t="shared" si="33"/>
        <v>0</v>
      </c>
      <c r="AE50" s="76">
        <f t="shared" si="33"/>
        <v>1320</v>
      </c>
      <c r="AF50" s="77">
        <f t="shared" si="33"/>
        <v>541.25</v>
      </c>
      <c r="AG50" s="77">
        <f t="shared" si="33"/>
        <v>778.75</v>
      </c>
      <c r="AH50" s="52">
        <f>AG50/AE50</f>
        <v>0.58996212121212122</v>
      </c>
    </row>
    <row r="51" spans="1:34" ht="15.75" thickBot="1" x14ac:dyDescent="0.3">
      <c r="A51" s="353" t="s">
        <v>40</v>
      </c>
      <c r="B51" s="354"/>
      <c r="C51" s="355"/>
      <c r="D51" s="54">
        <f>D46</f>
        <v>977</v>
      </c>
      <c r="E51" s="55">
        <f t="shared" ref="E51:K51" si="34">E46</f>
        <v>997</v>
      </c>
      <c r="F51" s="55">
        <f t="shared" si="34"/>
        <v>311</v>
      </c>
      <c r="G51" s="55">
        <f t="shared" si="34"/>
        <v>299</v>
      </c>
      <c r="H51" s="55">
        <f t="shared" si="34"/>
        <v>0</v>
      </c>
      <c r="I51" s="55">
        <f t="shared" si="34"/>
        <v>9</v>
      </c>
      <c r="J51" s="55">
        <f t="shared" si="34"/>
        <v>0</v>
      </c>
      <c r="K51" s="57">
        <f t="shared" si="34"/>
        <v>0</v>
      </c>
      <c r="L51" s="54">
        <f t="shared" ref="L51:Y51" si="35">L46</f>
        <v>835</v>
      </c>
      <c r="M51" s="55">
        <f t="shared" si="35"/>
        <v>794</v>
      </c>
      <c r="N51" s="55">
        <f t="shared" si="35"/>
        <v>270</v>
      </c>
      <c r="O51" s="55">
        <f t="shared" si="35"/>
        <v>244</v>
      </c>
      <c r="P51" s="55">
        <f t="shared" si="35"/>
        <v>0</v>
      </c>
      <c r="Q51" s="55">
        <f t="shared" si="35"/>
        <v>0</v>
      </c>
      <c r="R51" s="55">
        <f t="shared" si="35"/>
        <v>0</v>
      </c>
      <c r="S51" s="56">
        <f t="shared" si="35"/>
        <v>2</v>
      </c>
      <c r="T51" s="220">
        <f t="shared" si="35"/>
        <v>214</v>
      </c>
      <c r="U51" s="58">
        <f t="shared" si="35"/>
        <v>0.48089887640449436</v>
      </c>
      <c r="V51" s="221">
        <f t="shared" si="35"/>
        <v>231</v>
      </c>
      <c r="W51" s="58">
        <f t="shared" si="35"/>
        <v>0.51910112359550564</v>
      </c>
      <c r="X51" s="221">
        <f t="shared" si="35"/>
        <v>0</v>
      </c>
      <c r="Y51" s="241">
        <f t="shared" si="35"/>
        <v>0</v>
      </c>
      <c r="Z51" s="93"/>
      <c r="AA51" s="59">
        <f t="shared" ref="AA51:AG51" si="36">AA46</f>
        <v>0</v>
      </c>
      <c r="AB51" s="60">
        <f t="shared" si="36"/>
        <v>0</v>
      </c>
      <c r="AC51" s="295">
        <f t="shared" si="36"/>
        <v>0</v>
      </c>
      <c r="AD51" s="244">
        <f t="shared" si="36"/>
        <v>0</v>
      </c>
      <c r="AE51" s="59">
        <f t="shared" si="36"/>
        <v>660</v>
      </c>
      <c r="AF51" s="61">
        <f t="shared" si="36"/>
        <v>632</v>
      </c>
      <c r="AG51" s="62">
        <f t="shared" si="36"/>
        <v>28</v>
      </c>
      <c r="AH51" s="60">
        <f>AG51/AE51</f>
        <v>4.2424242424242427E-2</v>
      </c>
    </row>
    <row r="52" spans="1:34" ht="15.75" thickBot="1" x14ac:dyDescent="0.3">
      <c r="A52" s="356" t="s">
        <v>37</v>
      </c>
      <c r="B52" s="357"/>
      <c r="C52" s="358"/>
      <c r="D52" s="247">
        <f t="shared" ref="D52:T52" si="37">SUM(D48:D51)</f>
        <v>5782</v>
      </c>
      <c r="E52" s="248">
        <f t="shared" si="37"/>
        <v>4656</v>
      </c>
      <c r="F52" s="248">
        <f t="shared" si="37"/>
        <v>2917</v>
      </c>
      <c r="G52" s="248">
        <f t="shared" si="37"/>
        <v>2596</v>
      </c>
      <c r="H52" s="248">
        <f t="shared" si="37"/>
        <v>0</v>
      </c>
      <c r="I52" s="248">
        <f t="shared" si="37"/>
        <v>45</v>
      </c>
      <c r="J52" s="248">
        <f t="shared" si="37"/>
        <v>0</v>
      </c>
      <c r="K52" s="249">
        <f t="shared" si="37"/>
        <v>60</v>
      </c>
      <c r="L52" s="246">
        <f t="shared" si="37"/>
        <v>4565</v>
      </c>
      <c r="M52" s="63">
        <f t="shared" si="37"/>
        <v>3520</v>
      </c>
      <c r="N52" s="63">
        <f t="shared" si="37"/>
        <v>2766</v>
      </c>
      <c r="O52" s="64">
        <f t="shared" si="37"/>
        <v>2236</v>
      </c>
      <c r="P52" s="64">
        <f t="shared" si="37"/>
        <v>0</v>
      </c>
      <c r="Q52" s="64">
        <f t="shared" si="37"/>
        <v>12</v>
      </c>
      <c r="R52" s="64">
        <f t="shared" si="37"/>
        <v>0</v>
      </c>
      <c r="S52" s="64">
        <f t="shared" si="37"/>
        <v>24</v>
      </c>
      <c r="T52" s="65">
        <f t="shared" si="37"/>
        <v>785</v>
      </c>
      <c r="U52" s="66">
        <f>T52/(T52+V52+X52)</f>
        <v>0.51007147498375571</v>
      </c>
      <c r="V52" s="67">
        <f>SUM(V48:V51)</f>
        <v>749</v>
      </c>
      <c r="W52" s="66">
        <f>V52/(T52+V52+X52)</f>
        <v>0.48667966211825858</v>
      </c>
      <c r="X52" s="67">
        <f>SUM(X48:X51)</f>
        <v>5</v>
      </c>
      <c r="Y52" s="68">
        <f>X52/(T52+V52+X52)</f>
        <v>3.2488628979857048E-3</v>
      </c>
      <c r="Z52" s="94"/>
      <c r="AA52" s="36">
        <f>SUM(AA48:AA51)</f>
        <v>0</v>
      </c>
      <c r="AB52" s="245">
        <f>AA52/(T52+V52+X52)</f>
        <v>0</v>
      </c>
      <c r="AC52" s="229">
        <f>SUM(AC48:AC51)</f>
        <v>0</v>
      </c>
      <c r="AD52" s="28">
        <f>AC52/(T52+V52+X52)</f>
        <v>0</v>
      </c>
      <c r="AE52" s="243">
        <f>SUM(AE48:AE51)</f>
        <v>7924</v>
      </c>
      <c r="AF52" s="70">
        <f>SUM(AF48:AF51)</f>
        <v>3673.2799999999997</v>
      </c>
      <c r="AG52" s="71">
        <f>SUM(AG48:AG51)</f>
        <v>4250.7199999999993</v>
      </c>
      <c r="AH52" s="72">
        <f>AG52/AE52</f>
        <v>0.53643614336193834</v>
      </c>
    </row>
    <row r="54" spans="1:34" hidden="1" x14ac:dyDescent="0.25">
      <c r="B54" s="74" t="s">
        <v>60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1:34" hidden="1" x14ac:dyDescent="0.25">
      <c r="B55" s="74" t="s">
        <v>61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34" hidden="1" x14ac:dyDescent="0.25">
      <c r="B56" s="74" t="s">
        <v>62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1:34" hidden="1" x14ac:dyDescent="0.25">
      <c r="B57" s="74" t="s">
        <v>63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34" hidden="1" x14ac:dyDescent="0.25">
      <c r="B58" s="74" t="s">
        <v>64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</sheetData>
  <mergeCells count="43">
    <mergeCell ref="D3:E3"/>
    <mergeCell ref="F3:G3"/>
    <mergeCell ref="L3:M3"/>
    <mergeCell ref="N3:O3"/>
    <mergeCell ref="D1:K1"/>
    <mergeCell ref="H3:I3"/>
    <mergeCell ref="J3:K3"/>
    <mergeCell ref="A26:C26"/>
    <mergeCell ref="C1:C3"/>
    <mergeCell ref="B37:B41"/>
    <mergeCell ref="A1:B3"/>
    <mergeCell ref="A36:C36"/>
    <mergeCell ref="A27:B35"/>
    <mergeCell ref="A4:B10"/>
    <mergeCell ref="A13:B25"/>
    <mergeCell ref="A11:C11"/>
    <mergeCell ref="A49:C49"/>
    <mergeCell ref="A50:C50"/>
    <mergeCell ref="A51:C51"/>
    <mergeCell ref="A52:C52"/>
    <mergeCell ref="B42:B45"/>
    <mergeCell ref="A37:A45"/>
    <mergeCell ref="A46:C46"/>
    <mergeCell ref="A48:C48"/>
    <mergeCell ref="AE1:AH2"/>
    <mergeCell ref="AB1:AB3"/>
    <mergeCell ref="AD1:AD3"/>
    <mergeCell ref="AA1:AA3"/>
    <mergeCell ref="AC1:AC3"/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C5:AD5"/>
    <mergeCell ref="T5:Y5"/>
    <mergeCell ref="AA5:AB5"/>
    <mergeCell ref="T15:AD15"/>
    <mergeCell ref="T25:AD25"/>
  </mergeCells>
  <conditionalFormatting sqref="AA37:AA40 AA35 AA27:AA33 X27:X35 X16:X24 AA13:AA14 X13 X4 AA4:AA10 X6:X10 AA16:AA24">
    <cfRule type="cellIs" dxfId="5" priority="8" operator="greaterThan">
      <formula>0</formula>
    </cfRule>
  </conditionalFormatting>
  <conditionalFormatting sqref="X14 X37:X45">
    <cfRule type="cellIs" dxfId="4" priority="7" operator="greaterThan">
      <formula>0</formula>
    </cfRule>
  </conditionalFormatting>
  <conditionalFormatting sqref="X12 AA12">
    <cfRule type="cellIs" dxfId="3" priority="4" operator="greaterThan">
      <formula>0</formula>
    </cfRule>
  </conditionalFormatting>
  <conditionalFormatting sqref="AC5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ignoredErrors>
    <ignoredError sqref="U4 W4 Y4 AB4 AD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2018-09-12T15:25:00Z</cp:lastPrinted>
  <dcterms:created xsi:type="dcterms:W3CDTF">2014-06-13T12:13:28Z</dcterms:created>
  <dcterms:modified xsi:type="dcterms:W3CDTF">2020-05-15T09:07:16Z</dcterms:modified>
</cp:coreProperties>
</file>