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July 2021\"/>
    </mc:Choice>
  </mc:AlternateContent>
  <xr:revisionPtr revIDLastSave="0" documentId="13_ncr:1_{F29BD583-258D-40A4-92A6-E952BBAB45B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verall " sheetId="2" r:id="rId1"/>
  </sheets>
  <definedNames>
    <definedName name="_xlnm.Print_Area" localSheetId="0">'Overall '!$A$1:$AH$48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2" l="1"/>
  <c r="D32" i="2" l="1"/>
  <c r="D46" i="2" s="1"/>
  <c r="D42" i="2"/>
  <c r="D23" i="2"/>
  <c r="D45" i="2" s="1"/>
  <c r="AG9" i="2"/>
  <c r="U18" i="2" l="1"/>
  <c r="AP36" i="2" l="1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M8" i="2"/>
  <c r="AP8" i="2"/>
  <c r="AM9" i="2"/>
  <c r="AM6" i="2"/>
  <c r="AM11" i="2" s="1"/>
  <c r="AP41" i="2"/>
  <c r="AP42" i="2"/>
  <c r="AP5" i="2"/>
  <c r="AM5" i="2"/>
  <c r="AQ7" i="2" l="1"/>
  <c r="AP11" i="2" s="1"/>
  <c r="AQ11" i="2" s="1"/>
  <c r="AQ15" i="2" s="1"/>
  <c r="AE15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19" i="2"/>
  <c r="W19" i="2"/>
  <c r="Y19" i="2"/>
  <c r="Z19" i="2"/>
  <c r="AB19" i="2"/>
  <c r="AD19" i="2"/>
  <c r="AH15" i="2" l="1"/>
  <c r="AI15" i="2" s="1"/>
  <c r="AF15" i="2"/>
  <c r="AP9" i="2"/>
  <c r="AQ9" i="2" s="1"/>
  <c r="AQ17" i="2"/>
  <c r="AE17" i="2" s="1"/>
  <c r="AE13" i="2"/>
  <c r="AF13" i="2" s="1"/>
  <c r="AQ16" i="2"/>
  <c r="AE16" i="2" s="1"/>
  <c r="AF16" i="2" s="1"/>
  <c r="AE12" i="2"/>
  <c r="AF12" i="2" s="1"/>
  <c r="AQ21" i="2"/>
  <c r="AQ14" i="2"/>
  <c r="AM23" i="2"/>
  <c r="AQ20" i="2"/>
  <c r="AC46" i="2"/>
  <c r="P46" i="2"/>
  <c r="AI43" i="2"/>
  <c r="AG42" i="2"/>
  <c r="AC42" i="2"/>
  <c r="AC47" i="2" s="1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7" i="2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D34" i="2"/>
  <c r="AB34" i="2"/>
  <c r="Z34" i="2"/>
  <c r="Y34" i="2"/>
  <c r="W34" i="2"/>
  <c r="U34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Z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D26" i="2"/>
  <c r="AB26" i="2"/>
  <c r="Z26" i="2"/>
  <c r="Y26" i="2"/>
  <c r="W26" i="2"/>
  <c r="U26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D18" i="2"/>
  <c r="AB18" i="2"/>
  <c r="Z18" i="2"/>
  <c r="Y18" i="2"/>
  <c r="W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4" i="2"/>
  <c r="AB14" i="2"/>
  <c r="Z14" i="2"/>
  <c r="Y14" i="2"/>
  <c r="W14" i="2"/>
  <c r="U14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4" i="2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7" i="2" l="1"/>
  <c r="AI17" i="2" s="1"/>
  <c r="AF17" i="2"/>
  <c r="AH12" i="2"/>
  <c r="AI12" i="2" s="1"/>
  <c r="AH16" i="2"/>
  <c r="AI16" i="2" s="1"/>
  <c r="AH13" i="2"/>
  <c r="AI13" i="2" s="1"/>
  <c r="AE20" i="2"/>
  <c r="AQ18" i="2"/>
  <c r="AE14" i="2"/>
  <c r="AE21" i="2"/>
  <c r="AQ19" i="2"/>
  <c r="AQ25" i="2"/>
  <c r="AE25" i="2" s="1"/>
  <c r="AM32" i="2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G48" i="2" s="1"/>
  <c r="P48" i="2"/>
  <c r="Y42" i="2"/>
  <c r="Y47" i="2" s="1"/>
  <c r="J48" i="2"/>
  <c r="W23" i="2"/>
  <c r="W45" i="2" s="1"/>
  <c r="Z32" i="2"/>
  <c r="H48" i="2"/>
  <c r="Y9" i="2"/>
  <c r="Y44" i="2" s="1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H14" i="2" l="1"/>
  <c r="AI14" i="2" s="1"/>
  <c r="AF14" i="2"/>
  <c r="AH21" i="2"/>
  <c r="AI21" i="2" s="1"/>
  <c r="AH20" i="2"/>
  <c r="AI20" i="2" s="1"/>
  <c r="AF20" i="2"/>
  <c r="AH25" i="2"/>
  <c r="AI25" i="2" s="1"/>
  <c r="AF25" i="2"/>
  <c r="AQ22" i="2"/>
  <c r="AE18" i="2"/>
  <c r="AH18" i="2" s="1"/>
  <c r="AP23" i="2"/>
  <c r="AQ23" i="2" s="1"/>
  <c r="AQ27" i="2" s="1"/>
  <c r="AE19" i="2"/>
  <c r="AH19" i="2" s="1"/>
  <c r="AF21" i="2"/>
  <c r="AM40" i="2"/>
  <c r="AQ24" i="2"/>
  <c r="AQ30" i="2"/>
  <c r="V48" i="2"/>
  <c r="AB48" i="2" s="1"/>
  <c r="AI9" i="2"/>
  <c r="AH44" i="2"/>
  <c r="AI44" i="2" s="1"/>
  <c r="AI19" i="2" l="1"/>
  <c r="AF19" i="2"/>
  <c r="AQ31" i="2"/>
  <c r="AE31" i="2" s="1"/>
  <c r="AE27" i="2"/>
  <c r="AI18" i="2"/>
  <c r="AF18" i="2"/>
  <c r="AQ26" i="2"/>
  <c r="AE26" i="2" s="1"/>
  <c r="AE22" i="2"/>
  <c r="AH22" i="2" s="1"/>
  <c r="AI30" i="2"/>
  <c r="AQ28" i="2"/>
  <c r="AE24" i="2"/>
  <c r="AM39" i="2"/>
  <c r="AQ35" i="2"/>
  <c r="AM37" i="2"/>
  <c r="AM41" i="2" s="1"/>
  <c r="AQ29" i="2"/>
  <c r="AD48" i="2"/>
  <c r="Y48" i="2"/>
  <c r="W48" i="2"/>
  <c r="U48" i="2"/>
  <c r="AH27" i="2" l="1"/>
  <c r="AI27" i="2" s="1"/>
  <c r="AF27" i="2"/>
  <c r="AP39" i="2"/>
  <c r="AE35" i="2"/>
  <c r="AI22" i="2"/>
  <c r="AF22" i="2"/>
  <c r="AF23" i="2" s="1"/>
  <c r="AF45" i="2" s="1"/>
  <c r="AE23" i="2"/>
  <c r="AF31" i="2"/>
  <c r="AH31" i="2"/>
  <c r="AI31" i="2" s="1"/>
  <c r="AH26" i="2"/>
  <c r="AI26" i="2" s="1"/>
  <c r="AF26" i="2"/>
  <c r="AP32" i="2"/>
  <c r="AQ32" i="2" s="1"/>
  <c r="AQ36" i="2" s="1"/>
  <c r="AE28" i="2"/>
  <c r="AQ33" i="2"/>
  <c r="AE29" i="2"/>
  <c r="AF29" i="2" s="1"/>
  <c r="AF24" i="2"/>
  <c r="AQ34" i="2"/>
  <c r="AM38" i="2"/>
  <c r="AM42" i="2" s="1"/>
  <c r="AH35" i="2" l="1"/>
  <c r="AI35" i="2" s="1"/>
  <c r="AF35" i="2"/>
  <c r="AP37" i="2"/>
  <c r="AE33" i="2"/>
  <c r="AH28" i="2"/>
  <c r="AI28" i="2" s="1"/>
  <c r="AF28" i="2"/>
  <c r="AF32" i="2" s="1"/>
  <c r="AF46" i="2" s="1"/>
  <c r="AE45" i="2"/>
  <c r="AH45" i="2" s="1"/>
  <c r="AI45" i="2" s="1"/>
  <c r="AH23" i="2"/>
  <c r="AI23" i="2" s="1"/>
  <c r="AP38" i="2"/>
  <c r="AE34" i="2"/>
  <c r="AP40" i="2"/>
  <c r="AE36" i="2"/>
  <c r="AE32" i="2"/>
  <c r="AH32" i="2" s="1"/>
  <c r="AI32" i="2" s="1"/>
  <c r="AE46" i="2" l="1"/>
  <c r="AH46" i="2" s="1"/>
  <c r="AI46" i="2" s="1"/>
  <c r="AH36" i="2"/>
  <c r="AI36" i="2" s="1"/>
  <c r="AF36" i="2"/>
  <c r="AF34" i="2"/>
  <c r="AH34" i="2"/>
  <c r="AI34" i="2" s="1"/>
  <c r="AH33" i="2"/>
  <c r="AI33" i="2" s="1"/>
  <c r="AF33" i="2"/>
  <c r="AE42" i="2"/>
  <c r="AF42" i="2" l="1"/>
  <c r="AF47" i="2" s="1"/>
  <c r="AF48" i="2" s="1"/>
  <c r="AE47" i="2"/>
  <c r="AH42" i="2"/>
  <c r="AI42" i="2" s="1"/>
  <c r="AH47" i="2" l="1"/>
  <c r="AI47" i="2" s="1"/>
  <c r="AE48" i="2"/>
  <c r="AH48" i="2" s="1"/>
  <c r="AI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X4" authorId="1" shapeId="0" xr:uid="{FA5F1B99-C503-4D87-B579-2B76888D5901}">
      <text>
        <r>
          <rPr>
            <b/>
            <sz val="9"/>
            <color indexed="81"/>
            <rFont val="Tahoma"/>
            <family val="2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
DW158146, DW158145, DW158356</t>
        </r>
      </text>
    </comment>
    <comment ref="X8" authorId="1" shapeId="0" xr:uid="{B757F737-144F-4893-A469-295624F1817B}">
      <text>
        <r>
          <rPr>
            <b/>
            <sz val="9"/>
            <color indexed="81"/>
            <rFont val="Tahoma"/>
            <family val="2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
DW158484(covers 20/7 &amp; 23/7) </t>
        </r>
      </text>
    </comment>
    <comment ref="X15" authorId="1" shapeId="0" xr:uid="{9C3B960D-CA10-4C1E-9EC2-2A3A9B17804F}">
      <text>
        <r>
          <rPr>
            <b/>
            <sz val="9"/>
            <color indexed="81"/>
            <rFont val="Tahoma"/>
            <family val="2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
DW158082</t>
        </r>
      </text>
    </comment>
    <comment ref="AE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  <comment ref="X34" authorId="1" shapeId="0" xr:uid="{C0495934-72FB-4696-A184-248DA3F5B6D7}">
      <text>
        <r>
          <rPr>
            <b/>
            <sz val="9"/>
            <color indexed="81"/>
            <rFont val="Tahoma"/>
            <family val="2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
DW157420(12/7 D&amp;N), DW157923(18/7)
</t>
        </r>
      </text>
    </comment>
  </commentList>
</comments>
</file>

<file path=xl/sharedStrings.xml><?xml version="1.0" encoding="utf-8"?>
<sst xmlns="http://schemas.openxmlformats.org/spreadsheetml/2006/main" count="326" uniqueCount="85">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</sst>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03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4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6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3" xfId="18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22" fillId="0" borderId="13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22" fillId="0" borderId="4" xfId="19" applyFont="1" applyFill="1" applyBorder="1" applyAlignment="1">
      <alignment horizontal="center"/>
    </xf>
    <xf numFmtId="0" fontId="5" fillId="0" borderId="18" xfId="18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12" borderId="17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/>
    </xf>
    <xf numFmtId="0" fontId="22" fillId="0" borderId="17" xfId="19" applyFont="1" applyFill="1" applyBorder="1" applyAlignment="1">
      <alignment horizontal="center"/>
    </xf>
    <xf numFmtId="0" fontId="5" fillId="12" borderId="17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22" fillId="0" borderId="7" xfId="19" applyFont="1" applyFill="1" applyBorder="1" applyAlignment="1">
      <alignment horizontal="center"/>
    </xf>
    <xf numFmtId="0" fontId="22" fillId="0" borderId="23" xfId="19" applyFont="1" applyFill="1" applyBorder="1" applyAlignment="1">
      <alignment horizontal="center"/>
    </xf>
    <xf numFmtId="0" fontId="22" fillId="0" borderId="22" xfId="19" applyFont="1" applyFill="1" applyBorder="1" applyAlignment="1">
      <alignment horizontal="center"/>
    </xf>
    <xf numFmtId="0" fontId="5" fillId="12" borderId="22" xfId="19" applyFont="1" applyFill="1" applyBorder="1" applyAlignment="1">
      <alignment horizontal="center"/>
    </xf>
    <xf numFmtId="0" fontId="5" fillId="12" borderId="22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22" fillId="0" borderId="5" xfId="19" applyFont="1" applyFill="1" applyBorder="1" applyAlignment="1">
      <alignment horizontal="center"/>
    </xf>
    <xf numFmtId="0" fontId="22" fillId="0" borderId="14" xfId="19" applyFont="1" applyFill="1" applyBorder="1" applyAlignment="1">
      <alignment horizontal="center"/>
    </xf>
    <xf numFmtId="0" fontId="22" fillId="0" borderId="12" xfId="19" applyFont="1" applyFill="1" applyBorder="1" applyAlignment="1">
      <alignment horizontal="center"/>
    </xf>
    <xf numFmtId="0" fontId="5" fillId="12" borderId="12" xfId="19" applyFont="1" applyFill="1" applyBorder="1" applyAlignment="1">
      <alignment horizontal="center"/>
    </xf>
    <xf numFmtId="0" fontId="5" fillId="12" borderId="12" xfId="18" applyFont="1" applyFill="1" applyBorder="1" applyAlignment="1">
      <alignment horizontal="center"/>
    </xf>
    <xf numFmtId="0" fontId="5" fillId="12" borderId="15" xfId="18" applyFont="1" applyFill="1" applyBorder="1" applyAlignment="1">
      <alignment horizontal="center"/>
    </xf>
    <xf numFmtId="0" fontId="22" fillId="0" borderId="55" xfId="19" applyFont="1" applyFill="1" applyBorder="1" applyAlignment="1">
      <alignment horizontal="center"/>
    </xf>
    <xf numFmtId="0" fontId="28" fillId="2" borderId="48" xfId="1" applyFon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2" fontId="2" fillId="11" borderId="16" xfId="1" applyNumberFormat="1" applyFont="1" applyFill="1" applyBorder="1" applyAlignment="1" applyProtection="1">
      <alignment horizontal="center" vertical="center"/>
    </xf>
    <xf numFmtId="2" fontId="2" fillId="11" borderId="4" xfId="1" applyNumberFormat="1" applyFont="1" applyFill="1" applyBorder="1" applyAlignment="1" applyProtection="1">
      <alignment horizontal="center" vertical="center"/>
    </xf>
    <xf numFmtId="2" fontId="2" fillId="11" borderId="55" xfId="1" applyNumberFormat="1" applyFont="1" applyFill="1" applyBorder="1" applyAlignment="1" applyProtection="1">
      <alignment horizontal="center" vertical="center"/>
    </xf>
    <xf numFmtId="2" fontId="2" fillId="0" borderId="16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</xf>
    <xf numFmtId="164" fontId="2" fillId="0" borderId="19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0" fontId="2" fillId="3" borderId="70" xfId="1" applyFont="1" applyFill="1" applyBorder="1" applyAlignment="1" applyProtection="1">
      <alignment horizontal="center" vertical="center"/>
    </xf>
    <xf numFmtId="164" fontId="2" fillId="0" borderId="75" xfId="1" applyNumberFormat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right" vertical="center" wrapText="1"/>
      <protection locked="0"/>
    </xf>
    <xf numFmtId="0" fontId="25" fillId="14" borderId="6" xfId="0" applyFont="1" applyFill="1" applyBorder="1" applyAlignment="1" applyProtection="1">
      <alignment horizontal="center" vertical="center" wrapText="1"/>
      <protection locked="0"/>
    </xf>
    <xf numFmtId="0" fontId="25" fillId="14" borderId="61" xfId="0" applyFont="1" applyFill="1" applyBorder="1" applyAlignment="1">
      <alignment horizontal="center" vertic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3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7109375" style="1" customWidth="1"/>
    <col min="5" max="5" width="7.85546875" style="1" customWidth="1"/>
    <col min="6" max="11" width="8.42578125" style="1" customWidth="1"/>
    <col min="12" max="12" width="9.42578125" style="1" customWidth="1"/>
    <col min="13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3" customWidth="1"/>
    <col min="34" max="34" width="8.28515625" style="1" customWidth="1"/>
    <col min="35" max="35" width="17.42578125" style="220" customWidth="1"/>
    <col min="36" max="36" width="4.85546875" style="1" customWidth="1"/>
    <col min="37" max="41" width="10" style="255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72" t="s">
        <v>23</v>
      </c>
      <c r="B1" s="373"/>
      <c r="C1" s="372" t="s">
        <v>0</v>
      </c>
      <c r="D1" s="378" t="s">
        <v>1</v>
      </c>
      <c r="E1" s="379"/>
      <c r="F1" s="379"/>
      <c r="G1" s="379"/>
      <c r="H1" s="379"/>
      <c r="I1" s="379"/>
      <c r="J1" s="379"/>
      <c r="K1" s="380"/>
      <c r="L1" s="381" t="s">
        <v>2</v>
      </c>
      <c r="M1" s="379"/>
      <c r="N1" s="379"/>
      <c r="O1" s="379"/>
      <c r="P1" s="379"/>
      <c r="Q1" s="379"/>
      <c r="R1" s="379"/>
      <c r="S1" s="380"/>
      <c r="T1" s="382" t="s">
        <v>46</v>
      </c>
      <c r="U1" s="385" t="s">
        <v>43</v>
      </c>
      <c r="V1" s="388" t="s">
        <v>47</v>
      </c>
      <c r="W1" s="391" t="s">
        <v>44</v>
      </c>
      <c r="X1" s="394" t="s">
        <v>48</v>
      </c>
      <c r="Y1" s="397" t="s">
        <v>45</v>
      </c>
      <c r="Z1" s="70"/>
      <c r="AA1" s="400" t="s">
        <v>58</v>
      </c>
      <c r="AB1" s="369" t="s">
        <v>59</v>
      </c>
      <c r="AC1" s="339" t="s">
        <v>57</v>
      </c>
      <c r="AD1" s="339" t="s">
        <v>56</v>
      </c>
      <c r="AE1" s="341" t="s">
        <v>41</v>
      </c>
      <c r="AF1" s="342"/>
      <c r="AG1" s="342"/>
      <c r="AH1" s="343"/>
      <c r="AI1" s="347" t="s">
        <v>73</v>
      </c>
      <c r="AK1" s="316" t="s">
        <v>82</v>
      </c>
      <c r="AL1" s="316"/>
      <c r="AM1" s="260">
        <v>22</v>
      </c>
      <c r="AO1" s="316" t="s">
        <v>83</v>
      </c>
      <c r="AP1" s="316"/>
      <c r="AQ1" s="260">
        <v>9</v>
      </c>
    </row>
    <row r="2" spans="1:45" ht="22.5" x14ac:dyDescent="0.25">
      <c r="A2" s="374"/>
      <c r="B2" s="375"/>
      <c r="C2" s="374"/>
      <c r="D2" s="14" t="s">
        <v>3</v>
      </c>
      <c r="E2" s="15" t="s">
        <v>4</v>
      </c>
      <c r="F2" s="15" t="s">
        <v>3</v>
      </c>
      <c r="G2" s="15" t="s">
        <v>4</v>
      </c>
      <c r="H2" s="15" t="s">
        <v>3</v>
      </c>
      <c r="I2" s="15" t="s">
        <v>4</v>
      </c>
      <c r="J2" s="15" t="s">
        <v>3</v>
      </c>
      <c r="K2" s="16" t="s">
        <v>4</v>
      </c>
      <c r="L2" s="219" t="s">
        <v>3</v>
      </c>
      <c r="M2" s="15" t="s">
        <v>4</v>
      </c>
      <c r="N2" s="15" t="s">
        <v>3</v>
      </c>
      <c r="O2" s="15" t="s">
        <v>4</v>
      </c>
      <c r="P2" s="15" t="s">
        <v>3</v>
      </c>
      <c r="Q2" s="15" t="s">
        <v>4</v>
      </c>
      <c r="R2" s="15" t="s">
        <v>3</v>
      </c>
      <c r="S2" s="16" t="s">
        <v>4</v>
      </c>
      <c r="T2" s="383"/>
      <c r="U2" s="386"/>
      <c r="V2" s="389"/>
      <c r="W2" s="392"/>
      <c r="X2" s="395"/>
      <c r="Y2" s="398"/>
      <c r="Z2" s="71"/>
      <c r="AA2" s="401"/>
      <c r="AB2" s="370"/>
      <c r="AC2" s="340"/>
      <c r="AD2" s="340"/>
      <c r="AE2" s="344"/>
      <c r="AF2" s="345"/>
      <c r="AG2" s="345"/>
      <c r="AH2" s="346"/>
      <c r="AI2" s="347"/>
    </row>
    <row r="3" spans="1:45" ht="32.25" customHeight="1" thickBot="1" x14ac:dyDescent="0.3">
      <c r="A3" s="376"/>
      <c r="B3" s="377"/>
      <c r="C3" s="374"/>
      <c r="D3" s="348" t="s">
        <v>34</v>
      </c>
      <c r="E3" s="349"/>
      <c r="F3" s="349" t="s">
        <v>5</v>
      </c>
      <c r="G3" s="349"/>
      <c r="H3" s="349" t="s">
        <v>64</v>
      </c>
      <c r="I3" s="349"/>
      <c r="J3" s="349" t="s">
        <v>65</v>
      </c>
      <c r="K3" s="350"/>
      <c r="L3" s="351" t="s">
        <v>34</v>
      </c>
      <c r="M3" s="349"/>
      <c r="N3" s="349" t="s">
        <v>5</v>
      </c>
      <c r="O3" s="349"/>
      <c r="P3" s="349" t="s">
        <v>64</v>
      </c>
      <c r="Q3" s="349"/>
      <c r="R3" s="349" t="s">
        <v>65</v>
      </c>
      <c r="S3" s="350"/>
      <c r="T3" s="384"/>
      <c r="U3" s="387"/>
      <c r="V3" s="390"/>
      <c r="W3" s="393"/>
      <c r="X3" s="396"/>
      <c r="Y3" s="399"/>
      <c r="Z3" s="92"/>
      <c r="AA3" s="402"/>
      <c r="AB3" s="371"/>
      <c r="AC3" s="340"/>
      <c r="AD3" s="340"/>
      <c r="AE3" s="93" t="s">
        <v>3</v>
      </c>
      <c r="AF3" s="94" t="s">
        <v>4</v>
      </c>
      <c r="AG3" s="95" t="s">
        <v>40</v>
      </c>
      <c r="AH3" s="96" t="s">
        <v>42</v>
      </c>
      <c r="AI3" s="347"/>
      <c r="AK3" s="317" t="s">
        <v>77</v>
      </c>
      <c r="AL3" s="318"/>
      <c r="AM3" s="318"/>
      <c r="AN3" s="318"/>
      <c r="AO3" s="319"/>
      <c r="AP3" s="320"/>
      <c r="AQ3" s="321"/>
    </row>
    <row r="4" spans="1:45" ht="15" customHeight="1" x14ac:dyDescent="0.25">
      <c r="A4" s="328" t="s">
        <v>62</v>
      </c>
      <c r="B4" s="329"/>
      <c r="C4" s="77" t="s">
        <v>6</v>
      </c>
      <c r="D4" s="265">
        <v>642</v>
      </c>
      <c r="E4" s="266">
        <v>629</v>
      </c>
      <c r="F4" s="266">
        <v>341</v>
      </c>
      <c r="G4" s="266">
        <v>356</v>
      </c>
      <c r="H4" s="267">
        <v>0</v>
      </c>
      <c r="I4" s="267">
        <v>15</v>
      </c>
      <c r="J4" s="267" t="s">
        <v>39</v>
      </c>
      <c r="K4" s="268" t="s">
        <v>39</v>
      </c>
      <c r="L4" s="269">
        <v>531</v>
      </c>
      <c r="M4" s="266">
        <v>528</v>
      </c>
      <c r="N4" s="266">
        <v>275</v>
      </c>
      <c r="O4" s="266">
        <v>268</v>
      </c>
      <c r="P4" s="267">
        <v>0</v>
      </c>
      <c r="Q4" s="267">
        <v>18</v>
      </c>
      <c r="R4" s="267" t="s">
        <v>39</v>
      </c>
      <c r="S4" s="267" t="s">
        <v>39</v>
      </c>
      <c r="T4" s="165">
        <v>41</v>
      </c>
      <c r="U4" s="99">
        <f t="shared" ref="U4:U31" si="0">T4/(T4+V4+X4)</f>
        <v>0.56944444444444442</v>
      </c>
      <c r="V4" s="79">
        <v>28</v>
      </c>
      <c r="W4" s="78">
        <f t="shared" ref="W4:W31" si="1">V4/(T4+V4+X4)</f>
        <v>0.3888888888888889</v>
      </c>
      <c r="X4" s="79">
        <v>3</v>
      </c>
      <c r="Y4" s="309">
        <f t="shared" ref="Y4:Y23" si="2">X4/(T4+V4+X4)</f>
        <v>4.1666666666666664E-2</v>
      </c>
      <c r="Z4" s="302">
        <f>T4+V4+X4</f>
        <v>72</v>
      </c>
      <c r="AA4" s="173">
        <v>0</v>
      </c>
      <c r="AB4" s="174">
        <f>AA4/(T4+V4+X4)</f>
        <v>0</v>
      </c>
      <c r="AC4" s="181">
        <v>0</v>
      </c>
      <c r="AD4" s="188">
        <f>AC4/(T4+V4+X4)</f>
        <v>0</v>
      </c>
      <c r="AE4" s="208" t="s">
        <v>39</v>
      </c>
      <c r="AF4" s="171" t="s">
        <v>39</v>
      </c>
      <c r="AG4" s="212" t="s">
        <v>39</v>
      </c>
      <c r="AH4" s="100" t="s">
        <v>39</v>
      </c>
      <c r="AI4" s="220" t="e">
        <f>100%-AH4</f>
        <v>#VALUE!</v>
      </c>
      <c r="AK4" s="258" t="s">
        <v>79</v>
      </c>
      <c r="AL4" s="258" t="s">
        <v>78</v>
      </c>
      <c r="AM4" s="258" t="s">
        <v>84</v>
      </c>
      <c r="AN4" s="258" t="s">
        <v>80</v>
      </c>
      <c r="AO4" s="258" t="s">
        <v>78</v>
      </c>
      <c r="AP4" s="258" t="s">
        <v>84</v>
      </c>
      <c r="AQ4" s="261" t="s">
        <v>81</v>
      </c>
      <c r="AR4" s="8"/>
      <c r="AS4" s="8"/>
    </row>
    <row r="5" spans="1:45" s="80" customFormat="1" ht="15" customHeight="1" x14ac:dyDescent="0.25">
      <c r="A5" s="330"/>
      <c r="B5" s="331"/>
      <c r="C5" s="81" t="s">
        <v>69</v>
      </c>
      <c r="D5" s="265">
        <v>469</v>
      </c>
      <c r="E5" s="266">
        <v>422</v>
      </c>
      <c r="F5" s="266">
        <v>248</v>
      </c>
      <c r="G5" s="266">
        <v>361</v>
      </c>
      <c r="H5" s="267">
        <v>0</v>
      </c>
      <c r="I5" s="267">
        <v>0</v>
      </c>
      <c r="J5" s="267" t="s">
        <v>39</v>
      </c>
      <c r="K5" s="268" t="s">
        <v>39</v>
      </c>
      <c r="L5" s="269">
        <v>372</v>
      </c>
      <c r="M5" s="266">
        <v>368</v>
      </c>
      <c r="N5" s="266">
        <v>245</v>
      </c>
      <c r="O5" s="266">
        <v>355</v>
      </c>
      <c r="P5" s="267">
        <v>0</v>
      </c>
      <c r="Q5" s="267">
        <v>0</v>
      </c>
      <c r="R5" s="267" t="s">
        <v>39</v>
      </c>
      <c r="S5" s="267" t="s">
        <v>39</v>
      </c>
      <c r="T5" s="5">
        <v>58</v>
      </c>
      <c r="U5" s="66">
        <f t="shared" si="0"/>
        <v>0.93548387096774188</v>
      </c>
      <c r="V5" s="6">
        <v>4</v>
      </c>
      <c r="W5" s="67">
        <f t="shared" si="1"/>
        <v>6.4516129032258063E-2</v>
      </c>
      <c r="X5" s="6">
        <v>0</v>
      </c>
      <c r="Y5" s="310">
        <f t="shared" si="2"/>
        <v>0</v>
      </c>
      <c r="Z5" s="303">
        <f t="shared" ref="Z5:Z8" si="3">T5+V5+X5</f>
        <v>62</v>
      </c>
      <c r="AA5" s="3">
        <v>0</v>
      </c>
      <c r="AB5" s="172">
        <f t="shared" ref="AB5:AB8" si="4">AA5/(T5+V5+X5)</f>
        <v>0</v>
      </c>
      <c r="AC5" s="182">
        <v>0</v>
      </c>
      <c r="AD5" s="189">
        <f t="shared" ref="AD5:AD8" si="5">AC5/(T5+V5+X5)</f>
        <v>0</v>
      </c>
      <c r="AE5" s="201">
        <f>AQ5</f>
        <v>763.5</v>
      </c>
      <c r="AF5" s="98">
        <f>AE5-AG5</f>
        <v>763.5</v>
      </c>
      <c r="AG5" s="213">
        <v>0</v>
      </c>
      <c r="AH5" s="84">
        <f>AG5/AE5</f>
        <v>0</v>
      </c>
      <c r="AI5" s="220">
        <f t="shared" ref="AI5:AI48" si="6">100%-AH5</f>
        <v>1</v>
      </c>
      <c r="AK5" s="256">
        <v>4</v>
      </c>
      <c r="AL5" s="256">
        <v>7.5</v>
      </c>
      <c r="AM5" s="256">
        <f>SUM(AK5*AL5)*AM1</f>
        <v>660</v>
      </c>
      <c r="AN5" s="256">
        <v>1</v>
      </c>
      <c r="AO5" s="256">
        <v>11.5</v>
      </c>
      <c r="AP5" s="256">
        <f>SUM(AN5*AO5)*AQ1</f>
        <v>103.5</v>
      </c>
      <c r="AQ5" s="253">
        <f>SUM(AM5+AP5)</f>
        <v>763.5</v>
      </c>
      <c r="AR5" s="262"/>
      <c r="AS5" s="262"/>
    </row>
    <row r="6" spans="1:45" s="80" customFormat="1" ht="15" customHeight="1" x14ac:dyDescent="0.25">
      <c r="A6" s="330"/>
      <c r="B6" s="331"/>
      <c r="C6" s="81" t="s">
        <v>70</v>
      </c>
      <c r="D6" s="265">
        <v>378</v>
      </c>
      <c r="E6" s="266">
        <v>318</v>
      </c>
      <c r="F6" s="266">
        <v>217</v>
      </c>
      <c r="G6" s="266">
        <v>229</v>
      </c>
      <c r="H6" s="267">
        <v>0</v>
      </c>
      <c r="I6" s="267">
        <v>0</v>
      </c>
      <c r="J6" s="267" t="s">
        <v>39</v>
      </c>
      <c r="K6" s="268" t="s">
        <v>39</v>
      </c>
      <c r="L6" s="269">
        <v>124</v>
      </c>
      <c r="M6" s="266">
        <v>127</v>
      </c>
      <c r="N6" s="266">
        <v>93</v>
      </c>
      <c r="O6" s="266">
        <v>107</v>
      </c>
      <c r="P6" s="267">
        <v>0</v>
      </c>
      <c r="Q6" s="267">
        <v>0</v>
      </c>
      <c r="R6" s="267" t="s">
        <v>39</v>
      </c>
      <c r="S6" s="267" t="s">
        <v>39</v>
      </c>
      <c r="T6" s="5">
        <v>40</v>
      </c>
      <c r="U6" s="66">
        <f t="shared" si="0"/>
        <v>0.64516129032258063</v>
      </c>
      <c r="V6" s="6">
        <v>22</v>
      </c>
      <c r="W6" s="67">
        <f t="shared" si="1"/>
        <v>0.35483870967741937</v>
      </c>
      <c r="X6" s="6">
        <v>0</v>
      </c>
      <c r="Y6" s="310">
        <f t="shared" si="2"/>
        <v>0</v>
      </c>
      <c r="Z6" s="303">
        <f t="shared" si="3"/>
        <v>62</v>
      </c>
      <c r="AA6" s="3">
        <v>0</v>
      </c>
      <c r="AB6" s="172">
        <f t="shared" si="4"/>
        <v>0</v>
      </c>
      <c r="AC6" s="182">
        <v>0</v>
      </c>
      <c r="AD6" s="189">
        <f t="shared" si="5"/>
        <v>0</v>
      </c>
      <c r="AE6" s="201">
        <f>AQ6</f>
        <v>330</v>
      </c>
      <c r="AF6" s="98">
        <f>AE6-AG6</f>
        <v>330</v>
      </c>
      <c r="AG6" s="213">
        <v>0</v>
      </c>
      <c r="AH6" s="84">
        <f>AG6/AE6</f>
        <v>0</v>
      </c>
      <c r="AI6" s="220">
        <f t="shared" si="6"/>
        <v>1</v>
      </c>
      <c r="AK6" s="256">
        <v>2</v>
      </c>
      <c r="AL6" s="256">
        <v>7.5</v>
      </c>
      <c r="AM6" s="256">
        <f>SUM(AK6*AL6)*AM1</f>
        <v>330</v>
      </c>
      <c r="AN6" s="256">
        <v>0</v>
      </c>
      <c r="AO6" s="256">
        <v>0</v>
      </c>
      <c r="AP6" s="256">
        <f>SUM(AN6*AO6)*AQ1</f>
        <v>0</v>
      </c>
      <c r="AQ6" s="253">
        <f>SUM(AM6+AP6)</f>
        <v>330</v>
      </c>
      <c r="AR6" s="262"/>
      <c r="AS6" s="262"/>
    </row>
    <row r="7" spans="1:45" ht="15" customHeight="1" x14ac:dyDescent="0.25">
      <c r="A7" s="330"/>
      <c r="B7" s="331"/>
      <c r="C7" s="124" t="s">
        <v>7</v>
      </c>
      <c r="D7" s="265" t="s">
        <v>39</v>
      </c>
      <c r="E7" s="266" t="s">
        <v>39</v>
      </c>
      <c r="F7" s="266" t="s">
        <v>39</v>
      </c>
      <c r="G7" s="266" t="s">
        <v>39</v>
      </c>
      <c r="H7" s="267" t="s">
        <v>39</v>
      </c>
      <c r="I7" s="267" t="s">
        <v>39</v>
      </c>
      <c r="J7" s="267" t="s">
        <v>39</v>
      </c>
      <c r="K7" s="268" t="s">
        <v>39</v>
      </c>
      <c r="L7" s="270" t="s">
        <v>39</v>
      </c>
      <c r="M7" s="270" t="s">
        <v>39</v>
      </c>
      <c r="N7" s="270" t="s">
        <v>39</v>
      </c>
      <c r="O7" s="270" t="s">
        <v>39</v>
      </c>
      <c r="P7" s="270" t="s">
        <v>39</v>
      </c>
      <c r="Q7" s="270" t="s">
        <v>39</v>
      </c>
      <c r="R7" s="270" t="s">
        <v>39</v>
      </c>
      <c r="S7" s="267" t="s">
        <v>39</v>
      </c>
      <c r="T7" s="5">
        <v>0</v>
      </c>
      <c r="U7" s="66">
        <v>0</v>
      </c>
      <c r="V7" s="6">
        <v>0</v>
      </c>
      <c r="W7" s="67">
        <v>0</v>
      </c>
      <c r="X7" s="6">
        <v>0</v>
      </c>
      <c r="Y7" s="310">
        <v>0</v>
      </c>
      <c r="Z7" s="303">
        <f t="shared" si="3"/>
        <v>0</v>
      </c>
      <c r="AA7" s="3">
        <v>0</v>
      </c>
      <c r="AB7" s="172">
        <v>0</v>
      </c>
      <c r="AC7" s="182">
        <v>0</v>
      </c>
      <c r="AD7" s="189">
        <v>0</v>
      </c>
      <c r="AE7" s="122" t="s">
        <v>39</v>
      </c>
      <c r="AF7" s="3" t="s">
        <v>39</v>
      </c>
      <c r="AG7" s="213" t="s">
        <v>39</v>
      </c>
      <c r="AH7" s="20" t="s">
        <v>39</v>
      </c>
      <c r="AI7" s="220" t="e">
        <f t="shared" si="6"/>
        <v>#VALUE!</v>
      </c>
      <c r="AK7" s="257">
        <v>2</v>
      </c>
      <c r="AL7" s="257">
        <v>7.5</v>
      </c>
      <c r="AM7" s="257">
        <f t="shared" ref="AM7:AM32" si="7">SUM(AK7*AL7)*AM2</f>
        <v>0</v>
      </c>
      <c r="AN7" s="257">
        <v>0</v>
      </c>
      <c r="AO7" s="257">
        <v>0</v>
      </c>
      <c r="AP7" s="257">
        <f t="shared" ref="AP7:AP32" si="8">SUM(AN7*AO7)*AQ3</f>
        <v>0</v>
      </c>
      <c r="AQ7" s="254">
        <f t="shared" ref="AQ7:AQ36" si="9">SUM(AM7+AP7)</f>
        <v>0</v>
      </c>
      <c r="AR7" s="8"/>
      <c r="AS7" s="8"/>
    </row>
    <row r="8" spans="1:45" ht="15" customHeight="1" thickBot="1" x14ac:dyDescent="0.3">
      <c r="A8" s="330"/>
      <c r="B8" s="331"/>
      <c r="C8" s="126" t="s">
        <v>66</v>
      </c>
      <c r="D8" s="265">
        <v>208</v>
      </c>
      <c r="E8" s="266">
        <v>189</v>
      </c>
      <c r="F8" s="266">
        <v>31</v>
      </c>
      <c r="G8" s="266">
        <v>29</v>
      </c>
      <c r="H8" s="267">
        <v>0</v>
      </c>
      <c r="I8" s="267">
        <v>0</v>
      </c>
      <c r="J8" s="267" t="s">
        <v>39</v>
      </c>
      <c r="K8" s="268" t="s">
        <v>39</v>
      </c>
      <c r="L8" s="270" t="s">
        <v>39</v>
      </c>
      <c r="M8" s="270" t="s">
        <v>39</v>
      </c>
      <c r="N8" s="270" t="s">
        <v>39</v>
      </c>
      <c r="O8" s="270" t="s">
        <v>39</v>
      </c>
      <c r="P8" s="270" t="s">
        <v>39</v>
      </c>
      <c r="Q8" s="270" t="s">
        <v>39</v>
      </c>
      <c r="R8" s="270" t="s">
        <v>39</v>
      </c>
      <c r="S8" s="267" t="s">
        <v>39</v>
      </c>
      <c r="T8" s="166">
        <v>12</v>
      </c>
      <c r="U8" s="167">
        <f t="shared" si="0"/>
        <v>0.44444444444444442</v>
      </c>
      <c r="V8" s="168">
        <v>13</v>
      </c>
      <c r="W8" s="169">
        <f t="shared" si="1"/>
        <v>0.48148148148148145</v>
      </c>
      <c r="X8" s="175">
        <v>2</v>
      </c>
      <c r="Y8" s="311">
        <f t="shared" si="2"/>
        <v>7.407407407407407E-2</v>
      </c>
      <c r="Z8" s="304">
        <f t="shared" si="3"/>
        <v>27</v>
      </c>
      <c r="AA8" s="68">
        <v>0</v>
      </c>
      <c r="AB8" s="176">
        <f t="shared" si="4"/>
        <v>0</v>
      </c>
      <c r="AC8" s="183">
        <v>0</v>
      </c>
      <c r="AD8" s="190">
        <f t="shared" si="5"/>
        <v>0</v>
      </c>
      <c r="AE8" s="65" t="s">
        <v>39</v>
      </c>
      <c r="AF8" s="101" t="s">
        <v>39</v>
      </c>
      <c r="AG8" s="214" t="s">
        <v>39</v>
      </c>
      <c r="AH8" s="102" t="s">
        <v>39</v>
      </c>
      <c r="AI8" s="220" t="e">
        <f t="shared" si="6"/>
        <v>#VALUE!</v>
      </c>
      <c r="AK8" s="257">
        <v>2</v>
      </c>
      <c r="AL8" s="257">
        <v>7.5</v>
      </c>
      <c r="AM8" s="257">
        <f t="shared" si="7"/>
        <v>0</v>
      </c>
      <c r="AN8" s="257">
        <v>0</v>
      </c>
      <c r="AO8" s="257">
        <v>0</v>
      </c>
      <c r="AP8" s="257" t="e">
        <f t="shared" si="8"/>
        <v>#VALUE!</v>
      </c>
      <c r="AQ8" s="254" t="e">
        <f t="shared" si="9"/>
        <v>#VALUE!</v>
      </c>
      <c r="AR8" s="8"/>
      <c r="AS8" s="8"/>
    </row>
    <row r="9" spans="1:45" ht="15" customHeight="1" thickBot="1" x14ac:dyDescent="0.3">
      <c r="A9" s="332" t="s">
        <v>28</v>
      </c>
      <c r="B9" s="333"/>
      <c r="C9" s="333"/>
      <c r="D9" s="22">
        <f t="shared" ref="D9:T9" si="10">SUM(D4:D8)</f>
        <v>1697</v>
      </c>
      <c r="E9" s="24">
        <f t="shared" si="10"/>
        <v>1558</v>
      </c>
      <c r="F9" s="24">
        <f t="shared" si="10"/>
        <v>837</v>
      </c>
      <c r="G9" s="118">
        <f t="shared" si="10"/>
        <v>975</v>
      </c>
      <c r="H9" s="118">
        <f t="shared" si="10"/>
        <v>0</v>
      </c>
      <c r="I9" s="118">
        <f t="shared" si="10"/>
        <v>15</v>
      </c>
      <c r="J9" s="118">
        <f t="shared" si="10"/>
        <v>0</v>
      </c>
      <c r="K9" s="117">
        <f t="shared" si="10"/>
        <v>0</v>
      </c>
      <c r="L9" s="22">
        <f t="shared" si="10"/>
        <v>1027</v>
      </c>
      <c r="M9" s="24">
        <f t="shared" si="10"/>
        <v>1023</v>
      </c>
      <c r="N9" s="24">
        <f t="shared" si="10"/>
        <v>613</v>
      </c>
      <c r="O9" s="24">
        <f t="shared" si="10"/>
        <v>730</v>
      </c>
      <c r="P9" s="118">
        <f t="shared" si="10"/>
        <v>0</v>
      </c>
      <c r="Q9" s="24">
        <f t="shared" si="10"/>
        <v>18</v>
      </c>
      <c r="R9" s="118">
        <f t="shared" si="10"/>
        <v>0</v>
      </c>
      <c r="S9" s="117">
        <f t="shared" si="10"/>
        <v>0</v>
      </c>
      <c r="T9" s="312">
        <f t="shared" si="10"/>
        <v>151</v>
      </c>
      <c r="U9" s="159">
        <f t="shared" si="0"/>
        <v>0.67713004484304928</v>
      </c>
      <c r="V9" s="160">
        <f>SUM(V4:V8)</f>
        <v>67</v>
      </c>
      <c r="W9" s="159">
        <f t="shared" si="1"/>
        <v>0.30044843049327352</v>
      </c>
      <c r="X9" s="160">
        <f>SUM(X4:X8)</f>
        <v>5</v>
      </c>
      <c r="Y9" s="161">
        <f t="shared" si="2"/>
        <v>2.2421524663677129E-2</v>
      </c>
      <c r="Z9" s="162">
        <f>T9+V9+X9</f>
        <v>223</v>
      </c>
      <c r="AA9" s="163">
        <f>SUM(AA4:AA8)</f>
        <v>0</v>
      </c>
      <c r="AB9" s="164">
        <f>AA9/(T9+V9+X9)</f>
        <v>0</v>
      </c>
      <c r="AC9" s="184">
        <f>SUM(AC4:AC8)</f>
        <v>0</v>
      </c>
      <c r="AD9" s="191">
        <f>AC9/(T9+V9+X9)</f>
        <v>0</v>
      </c>
      <c r="AE9" s="209">
        <f>SUM(AE4:AE8)</f>
        <v>1093.5</v>
      </c>
      <c r="AF9" s="129">
        <f>SUM(AF4:AF8)</f>
        <v>1093.5</v>
      </c>
      <c r="AG9" s="215">
        <f>SUM(AG4:AG8)</f>
        <v>0</v>
      </c>
      <c r="AH9" s="21">
        <f>AG9/AE9</f>
        <v>0</v>
      </c>
      <c r="AI9" s="220">
        <f t="shared" si="6"/>
        <v>1</v>
      </c>
      <c r="AK9" s="257">
        <v>2</v>
      </c>
      <c r="AL9" s="257">
        <v>7.5</v>
      </c>
      <c r="AM9" s="257" t="e">
        <f t="shared" si="7"/>
        <v>#VALUE!</v>
      </c>
      <c r="AN9" s="257">
        <v>0</v>
      </c>
      <c r="AO9" s="257">
        <v>0</v>
      </c>
      <c r="AP9" s="257">
        <f t="shared" si="8"/>
        <v>0</v>
      </c>
      <c r="AQ9" s="254" t="e">
        <f t="shared" si="9"/>
        <v>#VALUE!</v>
      </c>
      <c r="AR9" s="8"/>
      <c r="AS9" s="8"/>
    </row>
    <row r="10" spans="1:45" s="80" customFormat="1" ht="15" customHeight="1" x14ac:dyDescent="0.25">
      <c r="A10" s="248"/>
      <c r="B10" s="249"/>
      <c r="C10" s="77" t="s">
        <v>36</v>
      </c>
      <c r="D10" s="265">
        <v>239</v>
      </c>
      <c r="E10" s="266">
        <v>220</v>
      </c>
      <c r="F10" s="266">
        <v>124</v>
      </c>
      <c r="G10" s="266">
        <v>125</v>
      </c>
      <c r="H10" s="267">
        <v>0</v>
      </c>
      <c r="I10" s="267">
        <v>0</v>
      </c>
      <c r="J10" s="267" t="s">
        <v>39</v>
      </c>
      <c r="K10" s="268" t="s">
        <v>39</v>
      </c>
      <c r="L10" s="269">
        <v>217</v>
      </c>
      <c r="M10" s="266">
        <v>211</v>
      </c>
      <c r="N10" s="266">
        <v>124</v>
      </c>
      <c r="O10" s="266">
        <v>147</v>
      </c>
      <c r="P10" s="267">
        <v>0</v>
      </c>
      <c r="Q10" s="267">
        <v>0</v>
      </c>
      <c r="R10" s="267" t="s">
        <v>39</v>
      </c>
      <c r="S10" s="267" t="s">
        <v>39</v>
      </c>
      <c r="T10" s="158">
        <v>47</v>
      </c>
      <c r="U10" s="205">
        <f t="shared" si="0"/>
        <v>0.75806451612903225</v>
      </c>
      <c r="V10" s="206">
        <v>15</v>
      </c>
      <c r="W10" s="205">
        <f t="shared" si="1"/>
        <v>0.24193548387096775</v>
      </c>
      <c r="X10" s="207">
        <v>0</v>
      </c>
      <c r="Y10" s="313">
        <f t="shared" si="2"/>
        <v>0</v>
      </c>
      <c r="Z10" s="305">
        <f>T10+V10+X10</f>
        <v>62</v>
      </c>
      <c r="AA10" s="89">
        <v>0</v>
      </c>
      <c r="AB10" s="177">
        <f t="shared" ref="AB10" si="11">AA10/(T10+V10+X10)</f>
        <v>0</v>
      </c>
      <c r="AC10" s="185">
        <v>0</v>
      </c>
      <c r="AD10" s="192">
        <f t="shared" ref="AD10" si="12">AC10/(T10+V10+X10)</f>
        <v>0</v>
      </c>
      <c r="AE10" s="201">
        <f>AQ10</f>
        <v>165</v>
      </c>
      <c r="AF10" s="98">
        <f>AE10-AG10</f>
        <v>142.5</v>
      </c>
      <c r="AG10" s="216">
        <v>22.5</v>
      </c>
      <c r="AH10" s="130">
        <f>AG10/AE10</f>
        <v>0.13636363636363635</v>
      </c>
      <c r="AI10" s="220">
        <f t="shared" si="6"/>
        <v>0.86363636363636365</v>
      </c>
      <c r="AK10" s="256">
        <v>1</v>
      </c>
      <c r="AL10" s="256">
        <v>7.5</v>
      </c>
      <c r="AM10" s="256">
        <f>SUM(AK10*AL10)*AM1</f>
        <v>165</v>
      </c>
      <c r="AN10" s="256">
        <v>0</v>
      </c>
      <c r="AO10" s="256">
        <v>0</v>
      </c>
      <c r="AP10" s="256">
        <f>SUM(AN10*AO10)*AQ1</f>
        <v>0</v>
      </c>
      <c r="AQ10" s="253">
        <f t="shared" si="9"/>
        <v>165</v>
      </c>
      <c r="AR10" s="262"/>
      <c r="AS10" s="262"/>
    </row>
    <row r="11" spans="1:45" s="80" customFormat="1" ht="15" customHeight="1" x14ac:dyDescent="0.25">
      <c r="A11" s="248"/>
      <c r="B11" s="249"/>
      <c r="C11" s="204" t="s">
        <v>72</v>
      </c>
      <c r="D11" s="265">
        <v>62</v>
      </c>
      <c r="E11" s="266">
        <v>49</v>
      </c>
      <c r="F11" s="266">
        <v>31</v>
      </c>
      <c r="G11" s="266">
        <v>32</v>
      </c>
      <c r="H11" s="267">
        <v>0</v>
      </c>
      <c r="I11" s="267">
        <v>0</v>
      </c>
      <c r="J11" s="267" t="s">
        <v>39</v>
      </c>
      <c r="K11" s="268" t="s">
        <v>39</v>
      </c>
      <c r="L11" s="269">
        <v>62</v>
      </c>
      <c r="M11" s="266">
        <v>48</v>
      </c>
      <c r="N11" s="266">
        <v>31</v>
      </c>
      <c r="O11" s="266">
        <v>37</v>
      </c>
      <c r="P11" s="267">
        <v>0</v>
      </c>
      <c r="Q11" s="267">
        <v>0</v>
      </c>
      <c r="R11" s="267" t="s">
        <v>39</v>
      </c>
      <c r="S11" s="267" t="s">
        <v>39</v>
      </c>
      <c r="T11" s="112">
        <v>46</v>
      </c>
      <c r="U11" s="67">
        <f t="shared" si="0"/>
        <v>0.74193548387096775</v>
      </c>
      <c r="V11" s="6">
        <v>16</v>
      </c>
      <c r="W11" s="67">
        <f t="shared" si="1"/>
        <v>0.25806451612903225</v>
      </c>
      <c r="X11" s="120">
        <v>0</v>
      </c>
      <c r="Y11" s="310">
        <f t="shared" si="2"/>
        <v>0</v>
      </c>
      <c r="Z11" s="306">
        <f>T11+V11+X11</f>
        <v>62</v>
      </c>
      <c r="AA11" s="202">
        <v>0</v>
      </c>
      <c r="AB11" s="130">
        <v>0</v>
      </c>
      <c r="AC11" s="203">
        <v>0</v>
      </c>
      <c r="AD11" s="194">
        <v>0</v>
      </c>
      <c r="AE11" s="157" t="s">
        <v>39</v>
      </c>
      <c r="AF11" s="127" t="s">
        <v>39</v>
      </c>
      <c r="AG11" s="216" t="s">
        <v>39</v>
      </c>
      <c r="AH11" s="130">
        <v>0</v>
      </c>
      <c r="AI11" s="220">
        <f t="shared" si="6"/>
        <v>1</v>
      </c>
      <c r="AK11" s="257"/>
      <c r="AL11" s="257"/>
      <c r="AM11" s="257">
        <f t="shared" si="7"/>
        <v>0</v>
      </c>
      <c r="AN11" s="257">
        <v>0</v>
      </c>
      <c r="AO11" s="257">
        <v>0</v>
      </c>
      <c r="AP11" s="257">
        <f t="shared" si="8"/>
        <v>0</v>
      </c>
      <c r="AQ11" s="254">
        <f t="shared" si="9"/>
        <v>0</v>
      </c>
      <c r="AR11" s="262"/>
      <c r="AS11" s="262"/>
    </row>
    <row r="12" spans="1:45" s="80" customFormat="1" ht="15" customHeight="1" x14ac:dyDescent="0.25">
      <c r="A12" s="330" t="s">
        <v>24</v>
      </c>
      <c r="B12" s="334"/>
      <c r="C12" s="81" t="s">
        <v>71</v>
      </c>
      <c r="D12" s="265">
        <v>433</v>
      </c>
      <c r="E12" s="266">
        <v>351</v>
      </c>
      <c r="F12" s="266">
        <v>298</v>
      </c>
      <c r="G12" s="266">
        <v>316</v>
      </c>
      <c r="H12" s="267">
        <v>0</v>
      </c>
      <c r="I12" s="267">
        <v>12</v>
      </c>
      <c r="J12" s="267" t="s">
        <v>39</v>
      </c>
      <c r="K12" s="268" t="s">
        <v>39</v>
      </c>
      <c r="L12" s="269">
        <v>329</v>
      </c>
      <c r="M12" s="266">
        <v>311</v>
      </c>
      <c r="N12" s="266">
        <v>269</v>
      </c>
      <c r="O12" s="266">
        <v>322</v>
      </c>
      <c r="P12" s="267">
        <v>0</v>
      </c>
      <c r="Q12" s="267">
        <v>8</v>
      </c>
      <c r="R12" s="267" t="s">
        <v>39</v>
      </c>
      <c r="S12" s="267" t="s">
        <v>39</v>
      </c>
      <c r="T12" s="82">
        <v>53</v>
      </c>
      <c r="U12" s="67">
        <f t="shared" si="0"/>
        <v>0.85483870967741937</v>
      </c>
      <c r="V12" s="6">
        <v>9</v>
      </c>
      <c r="W12" s="67">
        <f t="shared" si="1"/>
        <v>0.14516129032258066</v>
      </c>
      <c r="X12" s="120">
        <v>0</v>
      </c>
      <c r="Y12" s="310">
        <f t="shared" si="2"/>
        <v>0</v>
      </c>
      <c r="Z12" s="307">
        <f t="shared" ref="Z12:Z41" si="13">T12+V12+X12</f>
        <v>62</v>
      </c>
      <c r="AA12" s="4">
        <v>0</v>
      </c>
      <c r="AB12" s="97">
        <f t="shared" ref="AB12:AB22" si="14">AA12/(T12+V12+X12)</f>
        <v>0</v>
      </c>
      <c r="AC12" s="4">
        <v>0</v>
      </c>
      <c r="AD12" s="193">
        <f t="shared" ref="AD12:AD22" si="15">AC12/(T12+V12+X12)</f>
        <v>0</v>
      </c>
      <c r="AE12" s="201">
        <f t="shared" ref="AE12:AE17" si="16">AQ12</f>
        <v>1643</v>
      </c>
      <c r="AF12" s="98">
        <f t="shared" ref="AF12:AF22" si="17">AE12-AG12</f>
        <v>1260</v>
      </c>
      <c r="AG12" s="213">
        <v>383</v>
      </c>
      <c r="AH12" s="97">
        <f t="shared" ref="AH12:AH20" si="18">AG12/AE12</f>
        <v>0.23311016433353621</v>
      </c>
      <c r="AI12" s="220">
        <f t="shared" si="6"/>
        <v>0.76688983566646374</v>
      </c>
      <c r="AK12" s="263">
        <v>1</v>
      </c>
      <c r="AL12" s="263">
        <v>53</v>
      </c>
      <c r="AM12" s="263">
        <f>SUM(AK12*AL12)*AM1</f>
        <v>1166</v>
      </c>
      <c r="AN12" s="263">
        <v>1</v>
      </c>
      <c r="AO12" s="263">
        <v>53</v>
      </c>
      <c r="AP12" s="263">
        <f>SUM(AN12*AO12)*AQ1</f>
        <v>477</v>
      </c>
      <c r="AQ12" s="264">
        <f t="shared" si="9"/>
        <v>1643</v>
      </c>
      <c r="AR12" s="262"/>
      <c r="AS12" s="262"/>
    </row>
    <row r="13" spans="1:45" s="80" customFormat="1" ht="15" customHeight="1" x14ac:dyDescent="0.25">
      <c r="A13" s="330"/>
      <c r="B13" s="334"/>
      <c r="C13" s="81" t="s">
        <v>10</v>
      </c>
      <c r="D13" s="271">
        <v>146</v>
      </c>
      <c r="E13" s="272">
        <v>150</v>
      </c>
      <c r="F13" s="272">
        <v>155</v>
      </c>
      <c r="G13" s="272">
        <v>178</v>
      </c>
      <c r="H13" s="273">
        <v>0</v>
      </c>
      <c r="I13" s="273">
        <v>0</v>
      </c>
      <c r="J13" s="267" t="s">
        <v>39</v>
      </c>
      <c r="K13" s="274" t="s">
        <v>39</v>
      </c>
      <c r="L13" s="275">
        <v>93</v>
      </c>
      <c r="M13" s="272">
        <v>115</v>
      </c>
      <c r="N13" s="272">
        <v>124</v>
      </c>
      <c r="O13" s="272">
        <v>148</v>
      </c>
      <c r="P13" s="267">
        <v>0</v>
      </c>
      <c r="Q13" s="273">
        <v>0</v>
      </c>
      <c r="R13" s="267" t="s">
        <v>39</v>
      </c>
      <c r="S13" s="267" t="s">
        <v>39</v>
      </c>
      <c r="T13" s="82">
        <v>44</v>
      </c>
      <c r="U13" s="67">
        <f t="shared" si="0"/>
        <v>0.70967741935483875</v>
      </c>
      <c r="V13" s="6">
        <v>18</v>
      </c>
      <c r="W13" s="67">
        <f t="shared" si="1"/>
        <v>0.29032258064516131</v>
      </c>
      <c r="X13" s="120">
        <v>0</v>
      </c>
      <c r="Y13" s="310">
        <f t="shared" si="2"/>
        <v>0</v>
      </c>
      <c r="Z13" s="307">
        <f t="shared" si="13"/>
        <v>62</v>
      </c>
      <c r="AA13" s="4">
        <v>0</v>
      </c>
      <c r="AB13" s="97">
        <f t="shared" si="14"/>
        <v>0</v>
      </c>
      <c r="AC13" s="186">
        <v>0</v>
      </c>
      <c r="AD13" s="193">
        <f t="shared" si="15"/>
        <v>0</v>
      </c>
      <c r="AE13" s="201">
        <f t="shared" si="16"/>
        <v>521.5</v>
      </c>
      <c r="AF13" s="98">
        <f t="shared" si="17"/>
        <v>120</v>
      </c>
      <c r="AG13" s="213">
        <v>401.5</v>
      </c>
      <c r="AH13" s="97">
        <f t="shared" si="18"/>
        <v>0.7698945349952061</v>
      </c>
      <c r="AI13" s="220">
        <f t="shared" si="6"/>
        <v>0.2301054650047939</v>
      </c>
      <c r="AK13" s="256">
        <v>1</v>
      </c>
      <c r="AL13" s="256">
        <v>19</v>
      </c>
      <c r="AM13" s="256">
        <f>SUM(AK13*AL13)*AM1</f>
        <v>418</v>
      </c>
      <c r="AN13" s="256">
        <v>1</v>
      </c>
      <c r="AO13" s="256">
        <v>11.5</v>
      </c>
      <c r="AP13" s="256">
        <f>SUM(AN13*AO13)*AQ1</f>
        <v>103.5</v>
      </c>
      <c r="AQ13" s="253">
        <f t="shared" si="9"/>
        <v>521.5</v>
      </c>
      <c r="AR13" s="262"/>
      <c r="AS13" s="262"/>
    </row>
    <row r="14" spans="1:45" s="80" customFormat="1" ht="15" customHeight="1" x14ac:dyDescent="0.25">
      <c r="A14" s="330"/>
      <c r="B14" s="334"/>
      <c r="C14" s="81" t="s">
        <v>37</v>
      </c>
      <c r="D14" s="271">
        <v>208</v>
      </c>
      <c r="E14" s="272">
        <v>194</v>
      </c>
      <c r="F14" s="272">
        <v>62</v>
      </c>
      <c r="G14" s="272">
        <v>62</v>
      </c>
      <c r="H14" s="273">
        <v>0</v>
      </c>
      <c r="I14" s="273">
        <v>0</v>
      </c>
      <c r="J14" s="267" t="s">
        <v>39</v>
      </c>
      <c r="K14" s="268" t="s">
        <v>39</v>
      </c>
      <c r="L14" s="275">
        <v>155</v>
      </c>
      <c r="M14" s="272">
        <v>151</v>
      </c>
      <c r="N14" s="272">
        <v>31</v>
      </c>
      <c r="O14" s="272">
        <v>39</v>
      </c>
      <c r="P14" s="267">
        <v>0</v>
      </c>
      <c r="Q14" s="273">
        <v>0</v>
      </c>
      <c r="R14" s="267" t="s">
        <v>39</v>
      </c>
      <c r="S14" s="267" t="s">
        <v>39</v>
      </c>
      <c r="T14" s="82">
        <v>44</v>
      </c>
      <c r="U14" s="67">
        <f t="shared" si="0"/>
        <v>0.70967741935483875</v>
      </c>
      <c r="V14" s="6">
        <v>18</v>
      </c>
      <c r="W14" s="67">
        <f t="shared" si="1"/>
        <v>0.29032258064516131</v>
      </c>
      <c r="X14" s="120">
        <v>0</v>
      </c>
      <c r="Y14" s="310">
        <f t="shared" si="2"/>
        <v>0</v>
      </c>
      <c r="Z14" s="307">
        <f t="shared" si="13"/>
        <v>62</v>
      </c>
      <c r="AA14" s="4">
        <v>0</v>
      </c>
      <c r="AB14" s="97">
        <f t="shared" si="14"/>
        <v>0</v>
      </c>
      <c r="AC14" s="186">
        <v>0</v>
      </c>
      <c r="AD14" s="193">
        <f t="shared" si="15"/>
        <v>0</v>
      </c>
      <c r="AE14" s="201">
        <f t="shared" si="16"/>
        <v>165</v>
      </c>
      <c r="AF14" s="98">
        <f t="shared" si="17"/>
        <v>112.5</v>
      </c>
      <c r="AG14" s="213">
        <v>52.5</v>
      </c>
      <c r="AH14" s="97">
        <f t="shared" si="18"/>
        <v>0.31818181818181818</v>
      </c>
      <c r="AI14" s="220">
        <f t="shared" si="6"/>
        <v>0.68181818181818188</v>
      </c>
      <c r="AK14" s="256">
        <v>1</v>
      </c>
      <c r="AL14" s="256">
        <v>7.5</v>
      </c>
      <c r="AM14" s="256">
        <f>SUM(AK14*AL14)*AM1</f>
        <v>165</v>
      </c>
      <c r="AN14" s="256">
        <v>0</v>
      </c>
      <c r="AO14" s="256">
        <v>0</v>
      </c>
      <c r="AP14" s="256">
        <f>SUM(AN14*AO14)*AQ1</f>
        <v>0</v>
      </c>
      <c r="AQ14" s="253">
        <f t="shared" si="9"/>
        <v>165</v>
      </c>
      <c r="AR14" s="262"/>
      <c r="AS14" s="262"/>
    </row>
    <row r="15" spans="1:45" s="80" customFormat="1" ht="15" customHeight="1" x14ac:dyDescent="0.25">
      <c r="A15" s="330"/>
      <c r="B15" s="334"/>
      <c r="C15" s="81" t="s">
        <v>9</v>
      </c>
      <c r="D15" s="271">
        <v>114</v>
      </c>
      <c r="E15" s="272">
        <v>78</v>
      </c>
      <c r="F15" s="272">
        <v>62</v>
      </c>
      <c r="G15" s="272">
        <v>105</v>
      </c>
      <c r="H15" s="273">
        <v>0</v>
      </c>
      <c r="I15" s="273">
        <v>6</v>
      </c>
      <c r="J15" s="267" t="s">
        <v>39</v>
      </c>
      <c r="K15" s="274" t="s">
        <v>39</v>
      </c>
      <c r="L15" s="275">
        <v>93</v>
      </c>
      <c r="M15" s="272">
        <v>63</v>
      </c>
      <c r="N15" s="272">
        <v>31</v>
      </c>
      <c r="O15" s="272">
        <v>95</v>
      </c>
      <c r="P15" s="267">
        <v>0</v>
      </c>
      <c r="Q15" s="273">
        <v>7</v>
      </c>
      <c r="R15" s="267" t="s">
        <v>39</v>
      </c>
      <c r="S15" s="273" t="s">
        <v>39</v>
      </c>
      <c r="T15" s="82">
        <v>4</v>
      </c>
      <c r="U15" s="67">
        <f t="shared" si="0"/>
        <v>6.4516129032258063E-2</v>
      </c>
      <c r="V15" s="6">
        <v>57</v>
      </c>
      <c r="W15" s="67">
        <f t="shared" si="1"/>
        <v>0.91935483870967738</v>
      </c>
      <c r="X15" s="120">
        <v>1</v>
      </c>
      <c r="Y15" s="310">
        <f t="shared" si="2"/>
        <v>1.6129032258064516E-2</v>
      </c>
      <c r="Z15" s="307">
        <f t="shared" si="13"/>
        <v>62</v>
      </c>
      <c r="AA15" s="4">
        <v>0</v>
      </c>
      <c r="AB15" s="97">
        <f t="shared" si="14"/>
        <v>0</v>
      </c>
      <c r="AC15" s="186">
        <v>0</v>
      </c>
      <c r="AD15" s="193">
        <f t="shared" si="15"/>
        <v>0</v>
      </c>
      <c r="AE15" s="201">
        <f t="shared" si="16"/>
        <v>165</v>
      </c>
      <c r="AF15" s="98">
        <f t="shared" si="17"/>
        <v>112.5</v>
      </c>
      <c r="AG15" s="213">
        <v>52.5</v>
      </c>
      <c r="AH15" s="97">
        <f t="shared" si="18"/>
        <v>0.31818181818181818</v>
      </c>
      <c r="AI15" s="220">
        <f t="shared" si="6"/>
        <v>0.68181818181818188</v>
      </c>
      <c r="AK15" s="256">
        <v>1</v>
      </c>
      <c r="AL15" s="256">
        <v>7.5</v>
      </c>
      <c r="AM15" s="256">
        <f>SUM(AK15*AL15)*AM1</f>
        <v>165</v>
      </c>
      <c r="AN15" s="256">
        <v>0</v>
      </c>
      <c r="AO15" s="256">
        <v>0</v>
      </c>
      <c r="AP15" s="256">
        <f>SUM(AN15*AO15)*AQ1</f>
        <v>0</v>
      </c>
      <c r="AQ15" s="253">
        <f t="shared" si="9"/>
        <v>165</v>
      </c>
      <c r="AR15" s="262"/>
      <c r="AS15" s="262"/>
    </row>
    <row r="16" spans="1:45" s="80" customFormat="1" ht="15" customHeight="1" x14ac:dyDescent="0.25">
      <c r="A16" s="330"/>
      <c r="B16" s="334"/>
      <c r="C16" s="81" t="s">
        <v>49</v>
      </c>
      <c r="D16" s="271">
        <v>146</v>
      </c>
      <c r="E16" s="272">
        <v>109</v>
      </c>
      <c r="F16" s="272">
        <v>155</v>
      </c>
      <c r="G16" s="272">
        <v>157</v>
      </c>
      <c r="H16" s="273">
        <v>0</v>
      </c>
      <c r="I16" s="273">
        <v>0</v>
      </c>
      <c r="J16" s="267" t="s">
        <v>39</v>
      </c>
      <c r="K16" s="274" t="s">
        <v>39</v>
      </c>
      <c r="L16" s="275">
        <v>93</v>
      </c>
      <c r="M16" s="272">
        <v>102</v>
      </c>
      <c r="N16" s="272">
        <v>124</v>
      </c>
      <c r="O16" s="272">
        <v>148</v>
      </c>
      <c r="P16" s="267">
        <v>0</v>
      </c>
      <c r="Q16" s="267">
        <v>0</v>
      </c>
      <c r="R16" s="267" t="s">
        <v>39</v>
      </c>
      <c r="S16" s="273" t="s">
        <v>39</v>
      </c>
      <c r="T16" s="82">
        <v>35</v>
      </c>
      <c r="U16" s="67">
        <f t="shared" si="0"/>
        <v>0.56451612903225812</v>
      </c>
      <c r="V16" s="6">
        <v>27</v>
      </c>
      <c r="W16" s="67">
        <f t="shared" si="1"/>
        <v>0.43548387096774194</v>
      </c>
      <c r="X16" s="120">
        <v>0</v>
      </c>
      <c r="Y16" s="310">
        <f t="shared" si="2"/>
        <v>0</v>
      </c>
      <c r="Z16" s="307">
        <f t="shared" si="13"/>
        <v>62</v>
      </c>
      <c r="AA16" s="4">
        <v>0</v>
      </c>
      <c r="AB16" s="97">
        <f t="shared" si="14"/>
        <v>0</v>
      </c>
      <c r="AC16" s="186">
        <v>0</v>
      </c>
      <c r="AD16" s="193">
        <f t="shared" si="15"/>
        <v>0</v>
      </c>
      <c r="AE16" s="201">
        <f t="shared" si="16"/>
        <v>521.5</v>
      </c>
      <c r="AF16" s="98">
        <f t="shared" si="17"/>
        <v>212.25</v>
      </c>
      <c r="AG16" s="251">
        <v>309.25</v>
      </c>
      <c r="AH16" s="252">
        <f t="shared" si="18"/>
        <v>0.59300095877277081</v>
      </c>
      <c r="AI16" s="250">
        <f t="shared" si="6"/>
        <v>0.40699904122722919</v>
      </c>
      <c r="AK16" s="256">
        <v>1</v>
      </c>
      <c r="AL16" s="256">
        <v>19</v>
      </c>
      <c r="AM16" s="256">
        <f>SUM(AK16*AL16)*AM1</f>
        <v>418</v>
      </c>
      <c r="AN16" s="256">
        <v>1</v>
      </c>
      <c r="AO16" s="256">
        <v>11.5</v>
      </c>
      <c r="AP16" s="256">
        <f>SUM(AN16*AO16)*AQ1</f>
        <v>103.5</v>
      </c>
      <c r="AQ16" s="253">
        <f t="shared" si="9"/>
        <v>521.5</v>
      </c>
      <c r="AR16" s="262"/>
      <c r="AS16" s="262"/>
    </row>
    <row r="17" spans="1:45" s="80" customFormat="1" ht="15" customHeight="1" x14ac:dyDescent="0.25">
      <c r="A17" s="330"/>
      <c r="B17" s="334"/>
      <c r="C17" s="81" t="s">
        <v>63</v>
      </c>
      <c r="D17" s="271">
        <v>237</v>
      </c>
      <c r="E17" s="272">
        <v>206</v>
      </c>
      <c r="F17" s="272">
        <v>124</v>
      </c>
      <c r="G17" s="272">
        <v>148</v>
      </c>
      <c r="H17" s="273">
        <v>0</v>
      </c>
      <c r="I17" s="273">
        <v>0</v>
      </c>
      <c r="J17" s="267" t="s">
        <v>39</v>
      </c>
      <c r="K17" s="274" t="s">
        <v>39</v>
      </c>
      <c r="L17" s="275">
        <v>186</v>
      </c>
      <c r="M17" s="272">
        <v>184</v>
      </c>
      <c r="N17" s="272">
        <v>124</v>
      </c>
      <c r="O17" s="272">
        <v>149</v>
      </c>
      <c r="P17" s="267">
        <v>0</v>
      </c>
      <c r="Q17" s="267">
        <v>0</v>
      </c>
      <c r="R17" s="267" t="s">
        <v>39</v>
      </c>
      <c r="S17" s="267" t="s">
        <v>39</v>
      </c>
      <c r="T17" s="82">
        <v>50</v>
      </c>
      <c r="U17" s="67">
        <f t="shared" si="0"/>
        <v>0.80645161290322576</v>
      </c>
      <c r="V17" s="6">
        <v>12</v>
      </c>
      <c r="W17" s="67">
        <f t="shared" si="1"/>
        <v>0.19354838709677419</v>
      </c>
      <c r="X17" s="120">
        <v>0</v>
      </c>
      <c r="Y17" s="310">
        <f t="shared" si="2"/>
        <v>0</v>
      </c>
      <c r="Z17" s="307">
        <f t="shared" si="13"/>
        <v>62</v>
      </c>
      <c r="AA17" s="4">
        <v>0</v>
      </c>
      <c r="AB17" s="97">
        <f t="shared" si="14"/>
        <v>0</v>
      </c>
      <c r="AC17" s="4">
        <v>0</v>
      </c>
      <c r="AD17" s="193">
        <f t="shared" si="15"/>
        <v>0</v>
      </c>
      <c r="AE17" s="201">
        <f t="shared" si="16"/>
        <v>165</v>
      </c>
      <c r="AF17" s="98">
        <f t="shared" si="17"/>
        <v>82.5</v>
      </c>
      <c r="AG17" s="251">
        <v>82.5</v>
      </c>
      <c r="AH17" s="97">
        <f t="shared" si="18"/>
        <v>0.5</v>
      </c>
      <c r="AI17" s="220">
        <f t="shared" si="6"/>
        <v>0.5</v>
      </c>
      <c r="AK17" s="256">
        <v>1</v>
      </c>
      <c r="AL17" s="256">
        <v>7.5</v>
      </c>
      <c r="AM17" s="256">
        <f>SUM(AK17*AL17)*AM1</f>
        <v>165</v>
      </c>
      <c r="AN17" s="256">
        <v>0</v>
      </c>
      <c r="AO17" s="256">
        <v>0</v>
      </c>
      <c r="AP17" s="256">
        <f>SUM(AN17*AO17)*AQ1</f>
        <v>0</v>
      </c>
      <c r="AQ17" s="253">
        <f t="shared" si="9"/>
        <v>165</v>
      </c>
      <c r="AR17" s="262"/>
      <c r="AS17" s="262"/>
    </row>
    <row r="18" spans="1:45" s="80" customFormat="1" ht="15" customHeight="1" x14ac:dyDescent="0.25">
      <c r="A18" s="330"/>
      <c r="B18" s="334"/>
      <c r="C18" s="81" t="s">
        <v>75</v>
      </c>
      <c r="D18" s="265">
        <v>84</v>
      </c>
      <c r="E18" s="266">
        <v>86</v>
      </c>
      <c r="F18" s="266">
        <v>93</v>
      </c>
      <c r="G18" s="266">
        <v>119</v>
      </c>
      <c r="H18" s="267">
        <v>0</v>
      </c>
      <c r="I18" s="267">
        <v>7</v>
      </c>
      <c r="J18" s="267" t="s">
        <v>39</v>
      </c>
      <c r="K18" s="268" t="s">
        <v>39</v>
      </c>
      <c r="L18" s="269">
        <v>62</v>
      </c>
      <c r="M18" s="266">
        <v>82</v>
      </c>
      <c r="N18" s="266">
        <v>94</v>
      </c>
      <c r="O18" s="266">
        <v>105</v>
      </c>
      <c r="P18" s="267">
        <v>0</v>
      </c>
      <c r="Q18" s="267">
        <v>4</v>
      </c>
      <c r="R18" s="267" t="s">
        <v>39</v>
      </c>
      <c r="S18" s="267" t="s">
        <v>39</v>
      </c>
      <c r="T18" s="82">
        <v>39</v>
      </c>
      <c r="U18" s="67">
        <f t="shared" si="0"/>
        <v>0.62903225806451613</v>
      </c>
      <c r="V18" s="6">
        <v>23</v>
      </c>
      <c r="W18" s="67">
        <f t="shared" si="1"/>
        <v>0.37096774193548387</v>
      </c>
      <c r="X18" s="120">
        <v>0</v>
      </c>
      <c r="Y18" s="310">
        <f t="shared" si="2"/>
        <v>0</v>
      </c>
      <c r="Z18" s="307">
        <f t="shared" si="13"/>
        <v>62</v>
      </c>
      <c r="AA18" s="4">
        <v>0</v>
      </c>
      <c r="AB18" s="97">
        <f t="shared" si="14"/>
        <v>0</v>
      </c>
      <c r="AC18" s="186">
        <v>0</v>
      </c>
      <c r="AD18" s="193">
        <f t="shared" si="15"/>
        <v>0</v>
      </c>
      <c r="AE18" s="201">
        <f t="shared" ref="AE18:AE22" si="19">AQ18</f>
        <v>521.5</v>
      </c>
      <c r="AF18" s="98">
        <f t="shared" si="17"/>
        <v>499</v>
      </c>
      <c r="AG18" s="251">
        <v>22.5</v>
      </c>
      <c r="AH18" s="252">
        <f t="shared" si="18"/>
        <v>4.3144774688398849E-2</v>
      </c>
      <c r="AI18" s="250">
        <f t="shared" si="6"/>
        <v>0.95685522531160117</v>
      </c>
      <c r="AK18" s="256">
        <v>1</v>
      </c>
      <c r="AL18" s="256">
        <v>19</v>
      </c>
      <c r="AM18" s="256">
        <f>SUM(AK18*AL18)*AM1</f>
        <v>418</v>
      </c>
      <c r="AN18" s="256">
        <v>1</v>
      </c>
      <c r="AO18" s="256">
        <v>11.5</v>
      </c>
      <c r="AP18" s="256">
        <f>SUM(AN18*AO18)*AQ1</f>
        <v>103.5</v>
      </c>
      <c r="AQ18" s="253">
        <f t="shared" si="9"/>
        <v>521.5</v>
      </c>
      <c r="AR18" s="262"/>
      <c r="AS18" s="262"/>
    </row>
    <row r="19" spans="1:45" s="80" customFormat="1" ht="15" customHeight="1" x14ac:dyDescent="0.25">
      <c r="A19" s="330"/>
      <c r="B19" s="334"/>
      <c r="C19" s="81" t="s">
        <v>76</v>
      </c>
      <c r="D19" s="265">
        <v>84</v>
      </c>
      <c r="E19" s="266">
        <v>75</v>
      </c>
      <c r="F19" s="266">
        <v>93</v>
      </c>
      <c r="G19" s="266">
        <v>126</v>
      </c>
      <c r="H19" s="267">
        <v>0</v>
      </c>
      <c r="I19" s="267">
        <v>0</v>
      </c>
      <c r="J19" s="267" t="s">
        <v>39</v>
      </c>
      <c r="K19" s="268" t="s">
        <v>39</v>
      </c>
      <c r="L19" s="269">
        <v>62</v>
      </c>
      <c r="M19" s="266">
        <v>62</v>
      </c>
      <c r="N19" s="266">
        <v>93</v>
      </c>
      <c r="O19" s="266">
        <v>115</v>
      </c>
      <c r="P19" s="267">
        <v>0</v>
      </c>
      <c r="Q19" s="267">
        <v>0</v>
      </c>
      <c r="R19" s="267" t="s">
        <v>39</v>
      </c>
      <c r="S19" s="267" t="s">
        <v>39</v>
      </c>
      <c r="T19" s="82">
        <v>48</v>
      </c>
      <c r="U19" s="67">
        <f t="shared" ref="U19" si="20">T19/(T19+V19+X19)</f>
        <v>0.77419354838709675</v>
      </c>
      <c r="V19" s="6">
        <v>14</v>
      </c>
      <c r="W19" s="67">
        <f t="shared" ref="W19" si="21">V19/(T19+V19+X19)</f>
        <v>0.22580645161290322</v>
      </c>
      <c r="X19" s="120">
        <v>0</v>
      </c>
      <c r="Y19" s="310">
        <f t="shared" ref="Y19" si="22">X19/(T19+V19+X19)</f>
        <v>0</v>
      </c>
      <c r="Z19" s="307">
        <f t="shared" ref="Z19" si="23">T19+V19+X19</f>
        <v>62</v>
      </c>
      <c r="AA19" s="4">
        <v>0</v>
      </c>
      <c r="AB19" s="97">
        <f t="shared" ref="AB19" si="24">AA19/(T19+V19+X19)</f>
        <v>0</v>
      </c>
      <c r="AC19" s="186">
        <v>0</v>
      </c>
      <c r="AD19" s="193">
        <f t="shared" ref="AD19" si="25">AC19/(T19+V19+X19)</f>
        <v>0</v>
      </c>
      <c r="AE19" s="201">
        <f t="shared" si="19"/>
        <v>521.5</v>
      </c>
      <c r="AF19" s="98">
        <f t="shared" ref="AF19" si="26">AE19-AG19</f>
        <v>454</v>
      </c>
      <c r="AG19" s="251">
        <v>67.5</v>
      </c>
      <c r="AH19" s="252">
        <f t="shared" ref="AH19" si="27">AG19/AE19</f>
        <v>0.12943432406519656</v>
      </c>
      <c r="AI19" s="250">
        <f t="shared" ref="AI19" si="28">100%-AH19</f>
        <v>0.8705656759348035</v>
      </c>
      <c r="AK19" s="256">
        <v>1</v>
      </c>
      <c r="AL19" s="256">
        <v>19</v>
      </c>
      <c r="AM19" s="256">
        <f>SUM(AK19*AL19)*AM1</f>
        <v>418</v>
      </c>
      <c r="AN19" s="256">
        <v>1</v>
      </c>
      <c r="AO19" s="256">
        <v>11.5</v>
      </c>
      <c r="AP19" s="256">
        <f>SUM(AN19*AO19)*AQ1</f>
        <v>103.5</v>
      </c>
      <c r="AQ19" s="253">
        <f t="shared" si="9"/>
        <v>521.5</v>
      </c>
      <c r="AR19" s="262"/>
      <c r="AS19" s="262"/>
    </row>
    <row r="20" spans="1:45" s="80" customFormat="1" ht="15" customHeight="1" x14ac:dyDescent="0.25">
      <c r="A20" s="330"/>
      <c r="B20" s="334"/>
      <c r="C20" s="81" t="s">
        <v>38</v>
      </c>
      <c r="D20" s="265">
        <v>84</v>
      </c>
      <c r="E20" s="266">
        <v>75</v>
      </c>
      <c r="F20" s="266">
        <v>124</v>
      </c>
      <c r="G20" s="266">
        <v>122</v>
      </c>
      <c r="H20" s="267">
        <v>0</v>
      </c>
      <c r="I20" s="267">
        <v>3</v>
      </c>
      <c r="J20" s="267" t="s">
        <v>39</v>
      </c>
      <c r="K20" s="268" t="s">
        <v>39</v>
      </c>
      <c r="L20" s="269">
        <v>62</v>
      </c>
      <c r="M20" s="266">
        <v>62</v>
      </c>
      <c r="N20" s="266">
        <v>124</v>
      </c>
      <c r="O20" s="266">
        <v>127</v>
      </c>
      <c r="P20" s="267">
        <v>0</v>
      </c>
      <c r="Q20" s="267">
        <v>4</v>
      </c>
      <c r="R20" s="267" t="s">
        <v>39</v>
      </c>
      <c r="S20" s="267" t="s">
        <v>39</v>
      </c>
      <c r="T20" s="82">
        <v>59</v>
      </c>
      <c r="U20" s="67">
        <f t="shared" si="0"/>
        <v>0.95161290322580649</v>
      </c>
      <c r="V20" s="6">
        <v>3</v>
      </c>
      <c r="W20" s="67">
        <f t="shared" si="1"/>
        <v>4.8387096774193547E-2</v>
      </c>
      <c r="X20" s="120">
        <v>0</v>
      </c>
      <c r="Y20" s="310">
        <f t="shared" si="2"/>
        <v>0</v>
      </c>
      <c r="Z20" s="307">
        <f t="shared" si="13"/>
        <v>62</v>
      </c>
      <c r="AA20" s="4">
        <v>0</v>
      </c>
      <c r="AB20" s="97">
        <f t="shared" si="14"/>
        <v>0</v>
      </c>
      <c r="AC20" s="186">
        <v>0</v>
      </c>
      <c r="AD20" s="193">
        <f t="shared" si="15"/>
        <v>0</v>
      </c>
      <c r="AE20" s="201">
        <f t="shared" si="19"/>
        <v>165</v>
      </c>
      <c r="AF20" s="98">
        <f t="shared" si="17"/>
        <v>105</v>
      </c>
      <c r="AG20" s="213">
        <v>60</v>
      </c>
      <c r="AH20" s="97">
        <f t="shared" si="18"/>
        <v>0.36363636363636365</v>
      </c>
      <c r="AI20" s="220">
        <f t="shared" si="6"/>
        <v>0.63636363636363635</v>
      </c>
      <c r="AK20" s="256">
        <v>1</v>
      </c>
      <c r="AL20" s="256">
        <v>7.5</v>
      </c>
      <c r="AM20" s="256">
        <f>SUM(AK20*AL20)*AM1</f>
        <v>165</v>
      </c>
      <c r="AN20" s="256">
        <v>0</v>
      </c>
      <c r="AO20" s="256">
        <v>0</v>
      </c>
      <c r="AP20" s="256">
        <f>SUM(AN20*AO20)*AQ1</f>
        <v>0</v>
      </c>
      <c r="AQ20" s="253">
        <f t="shared" si="9"/>
        <v>165</v>
      </c>
      <c r="AR20" s="262"/>
      <c r="AS20" s="262"/>
    </row>
    <row r="21" spans="1:45" s="80" customFormat="1" ht="15" customHeight="1" x14ac:dyDescent="0.25">
      <c r="A21" s="330"/>
      <c r="B21" s="334"/>
      <c r="C21" s="81" t="s">
        <v>8</v>
      </c>
      <c r="D21" s="265">
        <v>226</v>
      </c>
      <c r="E21" s="266">
        <v>163</v>
      </c>
      <c r="F21" s="266">
        <v>155</v>
      </c>
      <c r="G21" s="266">
        <v>157</v>
      </c>
      <c r="H21" s="267">
        <v>0</v>
      </c>
      <c r="I21" s="267">
        <v>12</v>
      </c>
      <c r="J21" s="267" t="s">
        <v>39</v>
      </c>
      <c r="K21" s="268" t="s">
        <v>39</v>
      </c>
      <c r="L21" s="269">
        <v>124</v>
      </c>
      <c r="M21" s="266">
        <v>135</v>
      </c>
      <c r="N21" s="266">
        <v>186</v>
      </c>
      <c r="O21" s="266">
        <v>211</v>
      </c>
      <c r="P21" s="267">
        <v>0</v>
      </c>
      <c r="Q21" s="267">
        <v>0</v>
      </c>
      <c r="R21" s="267" t="s">
        <v>39</v>
      </c>
      <c r="S21" s="267" t="s">
        <v>39</v>
      </c>
      <c r="T21" s="82">
        <v>41</v>
      </c>
      <c r="U21" s="67">
        <f t="shared" si="0"/>
        <v>0.66129032258064513</v>
      </c>
      <c r="V21" s="6">
        <v>21</v>
      </c>
      <c r="W21" s="67">
        <f t="shared" si="1"/>
        <v>0.33870967741935482</v>
      </c>
      <c r="X21" s="120">
        <v>0</v>
      </c>
      <c r="Y21" s="310">
        <f t="shared" si="2"/>
        <v>0</v>
      </c>
      <c r="Z21" s="307">
        <f t="shared" si="13"/>
        <v>62</v>
      </c>
      <c r="AA21" s="4">
        <v>0</v>
      </c>
      <c r="AB21" s="97">
        <f t="shared" si="14"/>
        <v>0</v>
      </c>
      <c r="AC21" s="186">
        <v>0</v>
      </c>
      <c r="AD21" s="193">
        <f t="shared" si="15"/>
        <v>0</v>
      </c>
      <c r="AE21" s="201">
        <f t="shared" si="19"/>
        <v>686.5</v>
      </c>
      <c r="AF21" s="98">
        <f t="shared" si="17"/>
        <v>173</v>
      </c>
      <c r="AG21" s="213">
        <v>513.5</v>
      </c>
      <c r="AH21" s="97">
        <f>AG21/AE21</f>
        <v>0.7479970866715222</v>
      </c>
      <c r="AI21" s="220">
        <f t="shared" si="6"/>
        <v>0.2520029133284778</v>
      </c>
      <c r="AK21" s="256">
        <v>1</v>
      </c>
      <c r="AL21" s="256">
        <v>26.5</v>
      </c>
      <c r="AM21" s="256">
        <f>SUM(AK21*AL21)*AM1</f>
        <v>583</v>
      </c>
      <c r="AN21" s="256">
        <v>1</v>
      </c>
      <c r="AO21" s="256">
        <v>11.5</v>
      </c>
      <c r="AP21" s="256">
        <f>SUM(AN21*AO21)*AQ1</f>
        <v>103.5</v>
      </c>
      <c r="AQ21" s="253">
        <f t="shared" si="9"/>
        <v>686.5</v>
      </c>
      <c r="AR21" s="262"/>
      <c r="AS21" s="262"/>
    </row>
    <row r="22" spans="1:45" s="80" customFormat="1" ht="15" customHeight="1" thickBot="1" x14ac:dyDescent="0.3">
      <c r="A22" s="330"/>
      <c r="B22" s="334"/>
      <c r="C22" s="236" t="s">
        <v>55</v>
      </c>
      <c r="D22" s="276">
        <v>115</v>
      </c>
      <c r="E22" s="277">
        <v>142</v>
      </c>
      <c r="F22" s="277">
        <v>155</v>
      </c>
      <c r="G22" s="277">
        <v>178</v>
      </c>
      <c r="H22" s="278">
        <v>0</v>
      </c>
      <c r="I22" s="278">
        <v>7</v>
      </c>
      <c r="J22" s="278" t="s">
        <v>39</v>
      </c>
      <c r="K22" s="279" t="s">
        <v>39</v>
      </c>
      <c r="L22" s="280">
        <v>93</v>
      </c>
      <c r="M22" s="277">
        <v>132</v>
      </c>
      <c r="N22" s="277">
        <v>155</v>
      </c>
      <c r="O22" s="277">
        <v>175</v>
      </c>
      <c r="P22" s="278">
        <v>0</v>
      </c>
      <c r="Q22" s="278">
        <v>0</v>
      </c>
      <c r="R22" s="278" t="s">
        <v>39</v>
      </c>
      <c r="S22" s="278" t="s">
        <v>39</v>
      </c>
      <c r="T22" s="314">
        <v>51</v>
      </c>
      <c r="U22" s="169">
        <f t="shared" si="0"/>
        <v>0.82258064516129037</v>
      </c>
      <c r="V22" s="175">
        <v>11</v>
      </c>
      <c r="W22" s="169">
        <f t="shared" si="1"/>
        <v>0.17741935483870969</v>
      </c>
      <c r="X22" s="315">
        <v>0</v>
      </c>
      <c r="Y22" s="311">
        <f t="shared" si="2"/>
        <v>0</v>
      </c>
      <c r="Z22" s="308">
        <f t="shared" si="13"/>
        <v>62</v>
      </c>
      <c r="AA22" s="237">
        <v>0</v>
      </c>
      <c r="AB22" s="238">
        <f t="shared" si="14"/>
        <v>0</v>
      </c>
      <c r="AC22" s="239">
        <v>0</v>
      </c>
      <c r="AD22" s="240">
        <f t="shared" si="15"/>
        <v>0</v>
      </c>
      <c r="AE22" s="201">
        <f t="shared" si="19"/>
        <v>165</v>
      </c>
      <c r="AF22" s="231">
        <f t="shared" si="17"/>
        <v>56.2</v>
      </c>
      <c r="AG22" s="214">
        <v>108.8</v>
      </c>
      <c r="AH22" s="238">
        <f>AG22/AE22</f>
        <v>0.65939393939393942</v>
      </c>
      <c r="AI22" s="220">
        <f t="shared" si="6"/>
        <v>0.34060606060606058</v>
      </c>
      <c r="AK22" s="256">
        <v>1</v>
      </c>
      <c r="AL22" s="256">
        <v>7.5</v>
      </c>
      <c r="AM22" s="256">
        <f>SUM(AK22*AL22)*AM1</f>
        <v>165</v>
      </c>
      <c r="AN22" s="256">
        <v>0</v>
      </c>
      <c r="AO22" s="256">
        <v>0</v>
      </c>
      <c r="AP22" s="256">
        <f>SUM(AN22*AO22)*AQ1</f>
        <v>0</v>
      </c>
      <c r="AQ22" s="253">
        <f t="shared" si="9"/>
        <v>165</v>
      </c>
      <c r="AR22" s="262"/>
      <c r="AS22" s="262"/>
    </row>
    <row r="23" spans="1:45" ht="15" customHeight="1" thickBot="1" x14ac:dyDescent="0.3">
      <c r="A23" s="332" t="s">
        <v>28</v>
      </c>
      <c r="B23" s="333"/>
      <c r="C23" s="333"/>
      <c r="D23" s="22">
        <f t="shared" ref="D23:T23" si="29">SUM(D10:D22)</f>
        <v>2178</v>
      </c>
      <c r="E23" s="24">
        <f t="shared" si="29"/>
        <v>1898</v>
      </c>
      <c r="F23" s="24">
        <f t="shared" si="29"/>
        <v>1631</v>
      </c>
      <c r="G23" s="118">
        <f t="shared" si="29"/>
        <v>1825</v>
      </c>
      <c r="H23" s="118">
        <f t="shared" si="29"/>
        <v>0</v>
      </c>
      <c r="I23" s="118">
        <f t="shared" si="29"/>
        <v>47</v>
      </c>
      <c r="J23" s="118">
        <f t="shared" si="29"/>
        <v>0</v>
      </c>
      <c r="K23" s="117">
        <f t="shared" si="29"/>
        <v>0</v>
      </c>
      <c r="L23" s="125">
        <f t="shared" si="29"/>
        <v>1631</v>
      </c>
      <c r="M23" s="24">
        <f t="shared" si="29"/>
        <v>1658</v>
      </c>
      <c r="N23" s="24">
        <f t="shared" si="29"/>
        <v>1510</v>
      </c>
      <c r="O23" s="24">
        <f t="shared" si="29"/>
        <v>1818</v>
      </c>
      <c r="P23" s="118">
        <f t="shared" si="29"/>
        <v>0</v>
      </c>
      <c r="Q23" s="24">
        <f t="shared" si="29"/>
        <v>23</v>
      </c>
      <c r="R23" s="118">
        <f t="shared" si="29"/>
        <v>0</v>
      </c>
      <c r="S23" s="117">
        <f t="shared" si="29"/>
        <v>0</v>
      </c>
      <c r="T23" s="125">
        <f t="shared" si="29"/>
        <v>561</v>
      </c>
      <c r="U23" s="26">
        <f t="shared" si="0"/>
        <v>0.69602977667493793</v>
      </c>
      <c r="V23" s="24">
        <f>SUM(V10:V22)</f>
        <v>244</v>
      </c>
      <c r="W23" s="26">
        <f t="shared" si="1"/>
        <v>0.30272952853598017</v>
      </c>
      <c r="X23" s="24">
        <f>SUM(X10:X22)</f>
        <v>1</v>
      </c>
      <c r="Y23" s="27">
        <f t="shared" si="2"/>
        <v>1.2406947890818859E-3</v>
      </c>
      <c r="Z23" s="108">
        <f t="shared" si="13"/>
        <v>806</v>
      </c>
      <c r="AA23" s="29">
        <f>SUM(AA10:AA22)</f>
        <v>0</v>
      </c>
      <c r="AB23" s="21">
        <f>AA23/(T23+V23+X23)</f>
        <v>0</v>
      </c>
      <c r="AC23" s="241">
        <f>SUM(AC10:AC22)</f>
        <v>0</v>
      </c>
      <c r="AD23" s="191">
        <f>AC23/(T23+V23+X23)</f>
        <v>0</v>
      </c>
      <c r="AE23" s="209">
        <f>SUM(AE10:AE22)</f>
        <v>5405.5</v>
      </c>
      <c r="AF23" s="129">
        <f>SUM(AF10:AF22)</f>
        <v>3329.45</v>
      </c>
      <c r="AG23" s="215">
        <f>SUM(AG10:AG22)</f>
        <v>2076.0500000000002</v>
      </c>
      <c r="AH23" s="21">
        <f>AG23/AE23</f>
        <v>0.38406252890574416</v>
      </c>
      <c r="AI23" s="220">
        <f t="shared" si="6"/>
        <v>0.61593747109425578</v>
      </c>
      <c r="AK23" s="257"/>
      <c r="AL23" s="257">
        <v>7.5</v>
      </c>
      <c r="AM23" s="257">
        <f t="shared" si="7"/>
        <v>0</v>
      </c>
      <c r="AN23" s="257">
        <v>0</v>
      </c>
      <c r="AO23" s="257">
        <v>0</v>
      </c>
      <c r="AP23" s="257">
        <f t="shared" si="8"/>
        <v>0</v>
      </c>
      <c r="AQ23" s="254">
        <f t="shared" si="9"/>
        <v>0</v>
      </c>
      <c r="AR23" s="8"/>
      <c r="AS23" s="8"/>
    </row>
    <row r="24" spans="1:45" s="80" customFormat="1" ht="15" customHeight="1" x14ac:dyDescent="0.25">
      <c r="A24" s="335" t="s">
        <v>25</v>
      </c>
      <c r="B24" s="336"/>
      <c r="C24" s="131" t="s">
        <v>60</v>
      </c>
      <c r="D24" s="271">
        <v>134</v>
      </c>
      <c r="E24" s="272">
        <v>135</v>
      </c>
      <c r="F24" s="272">
        <v>89</v>
      </c>
      <c r="G24" s="272">
        <v>94</v>
      </c>
      <c r="H24" s="273">
        <v>0</v>
      </c>
      <c r="I24" s="273">
        <v>7</v>
      </c>
      <c r="J24" s="267" t="s">
        <v>39</v>
      </c>
      <c r="K24" s="268" t="s">
        <v>39</v>
      </c>
      <c r="L24" s="275">
        <v>109</v>
      </c>
      <c r="M24" s="272">
        <v>104</v>
      </c>
      <c r="N24" s="272">
        <v>64</v>
      </c>
      <c r="O24" s="272">
        <v>58</v>
      </c>
      <c r="P24" s="267">
        <v>0</v>
      </c>
      <c r="Q24" s="267">
        <v>8</v>
      </c>
      <c r="R24" s="267" t="s">
        <v>39</v>
      </c>
      <c r="S24" s="267" t="s">
        <v>39</v>
      </c>
      <c r="T24" s="112">
        <v>61</v>
      </c>
      <c r="U24" s="152">
        <f t="shared" si="0"/>
        <v>0.9838709677419355</v>
      </c>
      <c r="V24" s="113">
        <v>1</v>
      </c>
      <c r="W24" s="152">
        <f t="shared" si="1"/>
        <v>1.6129032258064516E-2</v>
      </c>
      <c r="X24" s="121">
        <v>0</v>
      </c>
      <c r="Y24" s="153">
        <v>0</v>
      </c>
      <c r="Z24" s="114">
        <f t="shared" si="13"/>
        <v>62</v>
      </c>
      <c r="AA24" s="115">
        <v>0</v>
      </c>
      <c r="AB24" s="83">
        <v>0</v>
      </c>
      <c r="AC24" s="187">
        <v>0</v>
      </c>
      <c r="AD24" s="192">
        <v>0</v>
      </c>
      <c r="AE24" s="201">
        <f>AQ24</f>
        <v>506</v>
      </c>
      <c r="AF24" s="98">
        <f t="shared" ref="AF24:AF31" si="30">AE24-AG24</f>
        <v>506</v>
      </c>
      <c r="AG24" s="216">
        <v>0</v>
      </c>
      <c r="AH24" s="128">
        <v>0</v>
      </c>
      <c r="AI24" s="220">
        <f t="shared" si="6"/>
        <v>1</v>
      </c>
      <c r="AK24" s="256">
        <v>2</v>
      </c>
      <c r="AL24" s="256">
        <v>11.5</v>
      </c>
      <c r="AM24" s="256">
        <f>SUM(AK24*AL24)*AM1</f>
        <v>506</v>
      </c>
      <c r="AN24" s="256">
        <v>0</v>
      </c>
      <c r="AO24" s="256">
        <v>0</v>
      </c>
      <c r="AP24" s="256">
        <f>SUM(AN24*AO24)*AQ1</f>
        <v>0</v>
      </c>
      <c r="AQ24" s="253">
        <f t="shared" si="9"/>
        <v>506</v>
      </c>
      <c r="AR24" s="262"/>
      <c r="AS24" s="262"/>
    </row>
    <row r="25" spans="1:45" s="80" customFormat="1" ht="15" customHeight="1" x14ac:dyDescent="0.25">
      <c r="A25" s="335"/>
      <c r="B25" s="336"/>
      <c r="C25" s="87" t="s">
        <v>11</v>
      </c>
      <c r="D25" s="271">
        <v>116</v>
      </c>
      <c r="E25" s="272">
        <v>118</v>
      </c>
      <c r="F25" s="272">
        <v>92</v>
      </c>
      <c r="G25" s="272">
        <v>124</v>
      </c>
      <c r="H25" s="273">
        <v>0</v>
      </c>
      <c r="I25" s="273">
        <v>0</v>
      </c>
      <c r="J25" s="267" t="s">
        <v>39</v>
      </c>
      <c r="K25" s="274" t="s">
        <v>39</v>
      </c>
      <c r="L25" s="275">
        <v>93</v>
      </c>
      <c r="M25" s="272">
        <v>103</v>
      </c>
      <c r="N25" s="272">
        <v>62</v>
      </c>
      <c r="O25" s="272">
        <v>93</v>
      </c>
      <c r="P25" s="267">
        <v>0</v>
      </c>
      <c r="Q25" s="267">
        <v>0</v>
      </c>
      <c r="R25" s="267" t="s">
        <v>39</v>
      </c>
      <c r="S25" s="273" t="s">
        <v>39</v>
      </c>
      <c r="T25" s="112">
        <v>43</v>
      </c>
      <c r="U25" s="152">
        <f t="shared" si="0"/>
        <v>0.69354838709677424</v>
      </c>
      <c r="V25" s="113">
        <v>19</v>
      </c>
      <c r="W25" s="152">
        <f t="shared" si="1"/>
        <v>0.30645161290322581</v>
      </c>
      <c r="X25" s="121">
        <v>0</v>
      </c>
      <c r="Y25" s="153">
        <f t="shared" ref="Y25:Y31" si="31">X25/(T25+V25+X25)</f>
        <v>0</v>
      </c>
      <c r="Z25" s="114">
        <f t="shared" si="13"/>
        <v>62</v>
      </c>
      <c r="AA25" s="115">
        <v>0</v>
      </c>
      <c r="AB25" s="83">
        <f t="shared" ref="AB25:AB36" si="32">AA25/(T25+V25+X25)</f>
        <v>0</v>
      </c>
      <c r="AC25" s="187">
        <v>0</v>
      </c>
      <c r="AD25" s="194">
        <f t="shared" ref="AD25:AD36" si="33">AC25/(T25+V25+X25)</f>
        <v>0</v>
      </c>
      <c r="AE25" s="201">
        <f t="shared" ref="AE25:AE31" si="34">AQ25</f>
        <v>187</v>
      </c>
      <c r="AF25" s="98">
        <f t="shared" si="30"/>
        <v>144.5</v>
      </c>
      <c r="AG25" s="213">
        <v>42.5</v>
      </c>
      <c r="AH25" s="84">
        <f t="shared" ref="AH25:AH36" si="35">AG25/AE25</f>
        <v>0.22727272727272727</v>
      </c>
      <c r="AI25" s="220">
        <f t="shared" si="6"/>
        <v>0.77272727272727271</v>
      </c>
      <c r="AK25" s="256">
        <v>1</v>
      </c>
      <c r="AL25" s="256">
        <v>8.5</v>
      </c>
      <c r="AM25" s="256">
        <f>SUM(AK25*AL25)*AM1</f>
        <v>187</v>
      </c>
      <c r="AN25" s="256">
        <v>0</v>
      </c>
      <c r="AO25" s="256">
        <v>0</v>
      </c>
      <c r="AP25" s="256">
        <f>SUM(AN25*AO25)*AQ1</f>
        <v>0</v>
      </c>
      <c r="AQ25" s="253">
        <f t="shared" si="9"/>
        <v>187</v>
      </c>
      <c r="AR25" s="262"/>
      <c r="AS25" s="262"/>
    </row>
    <row r="26" spans="1:45" s="80" customFormat="1" ht="15" customHeight="1" x14ac:dyDescent="0.25">
      <c r="A26" s="335"/>
      <c r="B26" s="336"/>
      <c r="C26" s="87" t="s">
        <v>12</v>
      </c>
      <c r="D26" s="271">
        <v>115</v>
      </c>
      <c r="E26" s="272">
        <v>123</v>
      </c>
      <c r="F26" s="272">
        <v>155</v>
      </c>
      <c r="G26" s="272">
        <v>115</v>
      </c>
      <c r="H26" s="273">
        <v>0</v>
      </c>
      <c r="I26" s="273">
        <v>10</v>
      </c>
      <c r="J26" s="267" t="s">
        <v>39</v>
      </c>
      <c r="K26" s="274" t="s">
        <v>39</v>
      </c>
      <c r="L26" s="275">
        <v>124</v>
      </c>
      <c r="M26" s="272">
        <v>116</v>
      </c>
      <c r="N26" s="272">
        <v>93</v>
      </c>
      <c r="O26" s="272">
        <v>94</v>
      </c>
      <c r="P26" s="267">
        <v>0</v>
      </c>
      <c r="Q26" s="267">
        <v>2</v>
      </c>
      <c r="R26" s="267" t="s">
        <v>39</v>
      </c>
      <c r="S26" s="273" t="s">
        <v>39</v>
      </c>
      <c r="T26" s="112">
        <v>54</v>
      </c>
      <c r="U26" s="152">
        <f t="shared" si="0"/>
        <v>0.87096774193548387</v>
      </c>
      <c r="V26" s="113">
        <v>8</v>
      </c>
      <c r="W26" s="152">
        <f t="shared" si="1"/>
        <v>0.12903225806451613</v>
      </c>
      <c r="X26" s="121">
        <v>0</v>
      </c>
      <c r="Y26" s="153">
        <f t="shared" si="31"/>
        <v>0</v>
      </c>
      <c r="Z26" s="114">
        <f t="shared" si="13"/>
        <v>62</v>
      </c>
      <c r="AA26" s="115">
        <v>0</v>
      </c>
      <c r="AB26" s="83">
        <f t="shared" si="32"/>
        <v>0</v>
      </c>
      <c r="AC26" s="187">
        <v>0</v>
      </c>
      <c r="AD26" s="194">
        <f t="shared" si="33"/>
        <v>0</v>
      </c>
      <c r="AE26" s="201">
        <f t="shared" si="34"/>
        <v>187</v>
      </c>
      <c r="AF26" s="98">
        <f t="shared" si="30"/>
        <v>144.5</v>
      </c>
      <c r="AG26" s="213">
        <v>42.5</v>
      </c>
      <c r="AH26" s="84">
        <f t="shared" si="35"/>
        <v>0.22727272727272727</v>
      </c>
      <c r="AI26" s="220">
        <f t="shared" si="6"/>
        <v>0.77272727272727271</v>
      </c>
      <c r="AK26" s="256">
        <v>1</v>
      </c>
      <c r="AL26" s="256">
        <v>8.5</v>
      </c>
      <c r="AM26" s="256">
        <f>SUM(AK26*AL26)*AM1</f>
        <v>187</v>
      </c>
      <c r="AN26" s="256">
        <v>0</v>
      </c>
      <c r="AO26" s="256">
        <v>0</v>
      </c>
      <c r="AP26" s="256">
        <f>SUM(AN26*AO26)*AQ1</f>
        <v>0</v>
      </c>
      <c r="AQ26" s="253">
        <f t="shared" si="9"/>
        <v>187</v>
      </c>
      <c r="AR26" s="262"/>
      <c r="AS26" s="262"/>
    </row>
    <row r="27" spans="1:45" s="80" customFormat="1" ht="15" customHeight="1" x14ac:dyDescent="0.25">
      <c r="A27" s="335"/>
      <c r="B27" s="336"/>
      <c r="C27" s="87" t="s">
        <v>13</v>
      </c>
      <c r="D27" s="271">
        <v>146</v>
      </c>
      <c r="E27" s="272">
        <v>138</v>
      </c>
      <c r="F27" s="272">
        <v>124</v>
      </c>
      <c r="G27" s="272">
        <v>128</v>
      </c>
      <c r="H27" s="273">
        <v>0</v>
      </c>
      <c r="I27" s="273">
        <v>8</v>
      </c>
      <c r="J27" s="267" t="s">
        <v>39</v>
      </c>
      <c r="K27" s="268" t="s">
        <v>39</v>
      </c>
      <c r="L27" s="275">
        <v>124</v>
      </c>
      <c r="M27" s="272">
        <v>122</v>
      </c>
      <c r="N27" s="272">
        <v>93</v>
      </c>
      <c r="O27" s="272">
        <v>128</v>
      </c>
      <c r="P27" s="267">
        <v>0</v>
      </c>
      <c r="Q27" s="267">
        <v>0</v>
      </c>
      <c r="R27" s="267" t="s">
        <v>39</v>
      </c>
      <c r="S27" s="267" t="s">
        <v>39</v>
      </c>
      <c r="T27" s="112">
        <v>26</v>
      </c>
      <c r="U27" s="152">
        <f t="shared" si="0"/>
        <v>0.41935483870967744</v>
      </c>
      <c r="V27" s="113">
        <v>36</v>
      </c>
      <c r="W27" s="152">
        <f t="shared" si="1"/>
        <v>0.58064516129032262</v>
      </c>
      <c r="X27" s="121">
        <v>0</v>
      </c>
      <c r="Y27" s="153">
        <f t="shared" si="31"/>
        <v>0</v>
      </c>
      <c r="Z27" s="114">
        <f t="shared" si="13"/>
        <v>62</v>
      </c>
      <c r="AA27" s="115">
        <v>0</v>
      </c>
      <c r="AB27" s="83">
        <f t="shared" si="32"/>
        <v>0</v>
      </c>
      <c r="AC27" s="187">
        <v>0</v>
      </c>
      <c r="AD27" s="194">
        <f t="shared" si="33"/>
        <v>0</v>
      </c>
      <c r="AE27" s="201">
        <f t="shared" si="34"/>
        <v>187</v>
      </c>
      <c r="AF27" s="98">
        <f t="shared" si="30"/>
        <v>170</v>
      </c>
      <c r="AG27" s="213">
        <v>17</v>
      </c>
      <c r="AH27" s="84">
        <f t="shared" si="35"/>
        <v>9.0909090909090912E-2</v>
      </c>
      <c r="AI27" s="220">
        <f t="shared" si="6"/>
        <v>0.90909090909090906</v>
      </c>
      <c r="AK27" s="256">
        <v>1</v>
      </c>
      <c r="AL27" s="256">
        <v>8.5</v>
      </c>
      <c r="AM27" s="256">
        <f>SUM(AK27*AL27)*AM1</f>
        <v>187</v>
      </c>
      <c r="AN27" s="256">
        <v>0</v>
      </c>
      <c r="AO27" s="256">
        <v>0</v>
      </c>
      <c r="AP27" s="256">
        <f>SUM(AN27*AO27)*AQ1</f>
        <v>0</v>
      </c>
      <c r="AQ27" s="253">
        <f t="shared" si="9"/>
        <v>187</v>
      </c>
      <c r="AR27" s="262"/>
      <c r="AS27" s="262"/>
    </row>
    <row r="28" spans="1:45" s="80" customFormat="1" ht="15" customHeight="1" x14ac:dyDescent="0.25">
      <c r="A28" s="335"/>
      <c r="B28" s="336"/>
      <c r="C28" s="87" t="s">
        <v>14</v>
      </c>
      <c r="D28" s="271">
        <v>84</v>
      </c>
      <c r="E28" s="272">
        <v>120</v>
      </c>
      <c r="F28" s="272">
        <v>124</v>
      </c>
      <c r="G28" s="272">
        <v>77</v>
      </c>
      <c r="H28" s="273">
        <v>0</v>
      </c>
      <c r="I28" s="273">
        <v>0</v>
      </c>
      <c r="J28" s="267" t="s">
        <v>39</v>
      </c>
      <c r="K28" s="274" t="s">
        <v>39</v>
      </c>
      <c r="L28" s="275">
        <v>93</v>
      </c>
      <c r="M28" s="272">
        <v>93</v>
      </c>
      <c r="N28" s="272">
        <v>62</v>
      </c>
      <c r="O28" s="272">
        <v>63</v>
      </c>
      <c r="P28" s="267">
        <v>0</v>
      </c>
      <c r="Q28" s="267">
        <v>0</v>
      </c>
      <c r="R28" s="267" t="s">
        <v>39</v>
      </c>
      <c r="S28" s="273" t="s">
        <v>39</v>
      </c>
      <c r="T28" s="112">
        <v>42</v>
      </c>
      <c r="U28" s="152">
        <f t="shared" si="0"/>
        <v>0.67741935483870963</v>
      </c>
      <c r="V28" s="113">
        <v>20</v>
      </c>
      <c r="W28" s="152">
        <f t="shared" si="1"/>
        <v>0.32258064516129031</v>
      </c>
      <c r="X28" s="121">
        <v>0</v>
      </c>
      <c r="Y28" s="153">
        <f t="shared" si="31"/>
        <v>0</v>
      </c>
      <c r="Z28" s="114">
        <f t="shared" si="13"/>
        <v>62</v>
      </c>
      <c r="AA28" s="115">
        <v>0</v>
      </c>
      <c r="AB28" s="83">
        <f t="shared" si="32"/>
        <v>0</v>
      </c>
      <c r="AC28" s="187">
        <v>0</v>
      </c>
      <c r="AD28" s="194">
        <f t="shared" si="33"/>
        <v>0</v>
      </c>
      <c r="AE28" s="201">
        <f t="shared" si="34"/>
        <v>187</v>
      </c>
      <c r="AF28" s="98">
        <f t="shared" si="30"/>
        <v>144.5</v>
      </c>
      <c r="AG28" s="213">
        <v>42.5</v>
      </c>
      <c r="AH28" s="84">
        <f t="shared" si="35"/>
        <v>0.22727272727272727</v>
      </c>
      <c r="AI28" s="220">
        <f t="shared" si="6"/>
        <v>0.77272727272727271</v>
      </c>
      <c r="AK28" s="256">
        <v>1</v>
      </c>
      <c r="AL28" s="256">
        <v>8.5</v>
      </c>
      <c r="AM28" s="256">
        <f>SUM(AK28*AL28)*AM1</f>
        <v>187</v>
      </c>
      <c r="AN28" s="256">
        <v>0</v>
      </c>
      <c r="AO28" s="256">
        <v>0</v>
      </c>
      <c r="AP28" s="256">
        <f>SUM(AN28*AO28)*AQ1</f>
        <v>0</v>
      </c>
      <c r="AQ28" s="253">
        <f t="shared" si="9"/>
        <v>187</v>
      </c>
      <c r="AR28" s="262"/>
      <c r="AS28" s="262"/>
    </row>
    <row r="29" spans="1:45" s="80" customFormat="1" ht="15" customHeight="1" x14ac:dyDescent="0.25">
      <c r="A29" s="335"/>
      <c r="B29" s="336"/>
      <c r="C29" s="88" t="s">
        <v>68</v>
      </c>
      <c r="D29" s="271">
        <v>111</v>
      </c>
      <c r="E29" s="272">
        <v>91</v>
      </c>
      <c r="F29" s="272">
        <v>116</v>
      </c>
      <c r="G29" s="272">
        <v>95</v>
      </c>
      <c r="H29" s="273">
        <v>0</v>
      </c>
      <c r="I29" s="273">
        <v>0</v>
      </c>
      <c r="J29" s="267" t="s">
        <v>39</v>
      </c>
      <c r="K29" s="268" t="s">
        <v>39</v>
      </c>
      <c r="L29" s="275">
        <v>62</v>
      </c>
      <c r="M29" s="272">
        <v>62</v>
      </c>
      <c r="N29" s="272">
        <v>85</v>
      </c>
      <c r="O29" s="272">
        <v>61</v>
      </c>
      <c r="P29" s="267">
        <v>0</v>
      </c>
      <c r="Q29" s="267">
        <v>0</v>
      </c>
      <c r="R29" s="267" t="s">
        <v>39</v>
      </c>
      <c r="S29" s="267" t="s">
        <v>39</v>
      </c>
      <c r="T29" s="112">
        <v>28</v>
      </c>
      <c r="U29" s="152">
        <f t="shared" si="0"/>
        <v>0.45161290322580644</v>
      </c>
      <c r="V29" s="113">
        <v>34</v>
      </c>
      <c r="W29" s="152">
        <f t="shared" si="1"/>
        <v>0.54838709677419351</v>
      </c>
      <c r="X29" s="121">
        <v>0</v>
      </c>
      <c r="Y29" s="153">
        <v>0</v>
      </c>
      <c r="Z29" s="114">
        <f t="shared" si="13"/>
        <v>62</v>
      </c>
      <c r="AA29" s="115">
        <v>0</v>
      </c>
      <c r="AB29" s="83">
        <v>0</v>
      </c>
      <c r="AC29" s="187">
        <v>0</v>
      </c>
      <c r="AD29" s="194">
        <v>0</v>
      </c>
      <c r="AE29" s="201">
        <f t="shared" si="34"/>
        <v>187</v>
      </c>
      <c r="AF29" s="98">
        <f t="shared" si="30"/>
        <v>161.5</v>
      </c>
      <c r="AG29" s="213">
        <v>25.5</v>
      </c>
      <c r="AH29" s="84">
        <v>0</v>
      </c>
      <c r="AI29" s="220">
        <f t="shared" si="6"/>
        <v>1</v>
      </c>
      <c r="AK29" s="256">
        <v>1</v>
      </c>
      <c r="AL29" s="256">
        <v>8.5</v>
      </c>
      <c r="AM29" s="256">
        <f>SUM(AK29*AL29)*AM1</f>
        <v>187</v>
      </c>
      <c r="AN29" s="256">
        <v>0</v>
      </c>
      <c r="AO29" s="256">
        <v>0</v>
      </c>
      <c r="AP29" s="256">
        <f>SUM(AN29*AO29)*AQ1</f>
        <v>0</v>
      </c>
      <c r="AQ29" s="253">
        <f t="shared" si="9"/>
        <v>187</v>
      </c>
      <c r="AR29" s="262"/>
      <c r="AS29" s="262"/>
    </row>
    <row r="30" spans="1:45" s="80" customFormat="1" ht="15" customHeight="1" x14ac:dyDescent="0.25">
      <c r="A30" s="335"/>
      <c r="B30" s="336"/>
      <c r="C30" s="300" t="s">
        <v>33</v>
      </c>
      <c r="D30" s="271">
        <v>472</v>
      </c>
      <c r="E30" s="272">
        <v>489</v>
      </c>
      <c r="F30" s="272">
        <v>31</v>
      </c>
      <c r="G30" s="272">
        <v>47</v>
      </c>
      <c r="H30" s="281">
        <v>0</v>
      </c>
      <c r="I30" s="281">
        <v>0</v>
      </c>
      <c r="J30" s="266" t="s">
        <v>39</v>
      </c>
      <c r="K30" s="282" t="s">
        <v>39</v>
      </c>
      <c r="L30" s="275">
        <v>446</v>
      </c>
      <c r="M30" s="272">
        <v>450</v>
      </c>
      <c r="N30" s="272">
        <v>26</v>
      </c>
      <c r="O30" s="272">
        <v>42</v>
      </c>
      <c r="P30" s="266">
        <v>0</v>
      </c>
      <c r="Q30" s="266">
        <v>0</v>
      </c>
      <c r="R30" s="266" t="s">
        <v>39</v>
      </c>
      <c r="S30" s="266" t="s">
        <v>39</v>
      </c>
      <c r="T30" s="112">
        <v>46</v>
      </c>
      <c r="U30" s="152">
        <f t="shared" si="0"/>
        <v>0.74193548387096775</v>
      </c>
      <c r="V30" s="113">
        <v>16</v>
      </c>
      <c r="W30" s="152">
        <f t="shared" si="1"/>
        <v>0.25806451612903225</v>
      </c>
      <c r="X30" s="121">
        <v>0</v>
      </c>
      <c r="Y30" s="153">
        <f t="shared" ref="Y30" si="36">X30/(T30+V30+X30)</f>
        <v>0</v>
      </c>
      <c r="Z30" s="114">
        <f t="shared" si="13"/>
        <v>62</v>
      </c>
      <c r="AA30" s="115">
        <v>0</v>
      </c>
      <c r="AB30" s="83">
        <f t="shared" ref="AB30" si="37">AA30/(T30+V30+X30)</f>
        <v>0</v>
      </c>
      <c r="AC30" s="187">
        <v>0</v>
      </c>
      <c r="AD30" s="194">
        <f t="shared" ref="AD30" si="38">AC30/(T30+V30+X30)</f>
        <v>0</v>
      </c>
      <c r="AE30" s="201" t="s">
        <v>39</v>
      </c>
      <c r="AF30" s="98" t="s">
        <v>39</v>
      </c>
      <c r="AG30" s="213" t="s">
        <v>39</v>
      </c>
      <c r="AH30" s="84" t="s">
        <v>39</v>
      </c>
      <c r="AI30" s="220" t="e">
        <f t="shared" si="6"/>
        <v>#VALUE!</v>
      </c>
      <c r="AK30" s="301"/>
      <c r="AL30" s="256">
        <v>53</v>
      </c>
      <c r="AM30" s="256">
        <f>SUM(AK30*AL30)*AM1</f>
        <v>0</v>
      </c>
      <c r="AN30" s="256">
        <v>0</v>
      </c>
      <c r="AO30" s="256">
        <v>0</v>
      </c>
      <c r="AP30" s="256">
        <f>SUM(AN30*AO30)*AQ1</f>
        <v>0</v>
      </c>
      <c r="AQ30" s="253">
        <f t="shared" si="9"/>
        <v>0</v>
      </c>
      <c r="AR30" s="262"/>
      <c r="AS30" s="262"/>
    </row>
    <row r="31" spans="1:45" s="80" customFormat="1" ht="15" customHeight="1" thickBot="1" x14ac:dyDescent="0.3">
      <c r="A31" s="335"/>
      <c r="B31" s="336"/>
      <c r="C31" s="88" t="s">
        <v>19</v>
      </c>
      <c r="D31" s="283">
        <v>114</v>
      </c>
      <c r="E31" s="284">
        <v>132</v>
      </c>
      <c r="F31" s="284">
        <v>124</v>
      </c>
      <c r="G31" s="284">
        <v>112</v>
      </c>
      <c r="H31" s="285">
        <v>0</v>
      </c>
      <c r="I31" s="285">
        <v>0</v>
      </c>
      <c r="J31" s="278" t="s">
        <v>39</v>
      </c>
      <c r="K31" s="286" t="s">
        <v>39</v>
      </c>
      <c r="L31" s="287">
        <v>93</v>
      </c>
      <c r="M31" s="284">
        <v>112</v>
      </c>
      <c r="N31" s="284">
        <v>62</v>
      </c>
      <c r="O31" s="284">
        <v>103</v>
      </c>
      <c r="P31" s="278">
        <v>0</v>
      </c>
      <c r="Q31" s="278">
        <v>0</v>
      </c>
      <c r="R31" s="278" t="s">
        <v>39</v>
      </c>
      <c r="S31" s="278" t="s">
        <v>39</v>
      </c>
      <c r="T31" s="221">
        <v>30</v>
      </c>
      <c r="U31" s="222">
        <f t="shared" si="0"/>
        <v>0.4838709677419355</v>
      </c>
      <c r="V31" s="223">
        <v>32</v>
      </c>
      <c r="W31" s="222">
        <f t="shared" si="1"/>
        <v>0.5161290322580645</v>
      </c>
      <c r="X31" s="224">
        <v>0</v>
      </c>
      <c r="Y31" s="225">
        <f t="shared" si="31"/>
        <v>0</v>
      </c>
      <c r="Z31" s="226">
        <f t="shared" si="13"/>
        <v>62</v>
      </c>
      <c r="AA31" s="227">
        <v>0</v>
      </c>
      <c r="AB31" s="228">
        <f t="shared" si="32"/>
        <v>0</v>
      </c>
      <c r="AC31" s="229">
        <v>0</v>
      </c>
      <c r="AD31" s="230">
        <f t="shared" si="33"/>
        <v>0</v>
      </c>
      <c r="AE31" s="201">
        <f t="shared" si="34"/>
        <v>187</v>
      </c>
      <c r="AF31" s="231">
        <f t="shared" si="30"/>
        <v>136</v>
      </c>
      <c r="AG31" s="214">
        <v>51</v>
      </c>
      <c r="AH31" s="232">
        <f t="shared" si="35"/>
        <v>0.27272727272727271</v>
      </c>
      <c r="AI31" s="220">
        <f t="shared" si="6"/>
        <v>0.72727272727272729</v>
      </c>
      <c r="AK31" s="256">
        <v>1</v>
      </c>
      <c r="AL31" s="256">
        <v>8.5</v>
      </c>
      <c r="AM31" s="256">
        <f>SUM(AK31*AL31)*AM1</f>
        <v>187</v>
      </c>
      <c r="AN31" s="256">
        <v>0</v>
      </c>
      <c r="AO31" s="256">
        <v>0</v>
      </c>
      <c r="AP31" s="256">
        <f>SUM(AN31*AO31)*AQ1</f>
        <v>0</v>
      </c>
      <c r="AQ31" s="253">
        <f t="shared" si="9"/>
        <v>187</v>
      </c>
      <c r="AR31" s="262"/>
      <c r="AS31" s="262"/>
    </row>
    <row r="32" spans="1:45" ht="15" customHeight="1" thickBot="1" x14ac:dyDescent="0.3">
      <c r="A32" s="337" t="s">
        <v>28</v>
      </c>
      <c r="B32" s="338"/>
      <c r="C32" s="338"/>
      <c r="D32" s="22">
        <f t="shared" ref="D32:O32" si="39">SUM(D24:D31)</f>
        <v>1292</v>
      </c>
      <c r="E32" s="23">
        <f t="shared" si="39"/>
        <v>1346</v>
      </c>
      <c r="F32" s="24">
        <f t="shared" si="39"/>
        <v>855</v>
      </c>
      <c r="G32" s="24">
        <f t="shared" si="39"/>
        <v>792</v>
      </c>
      <c r="H32" s="24">
        <f t="shared" si="39"/>
        <v>0</v>
      </c>
      <c r="I32" s="24">
        <f t="shared" si="39"/>
        <v>25</v>
      </c>
      <c r="J32" s="24">
        <f t="shared" si="39"/>
        <v>0</v>
      </c>
      <c r="K32" s="117">
        <f t="shared" si="39"/>
        <v>0</v>
      </c>
      <c r="L32" s="125">
        <f t="shared" si="39"/>
        <v>1144</v>
      </c>
      <c r="M32" s="23">
        <f t="shared" si="39"/>
        <v>1162</v>
      </c>
      <c r="N32" s="24">
        <f t="shared" si="39"/>
        <v>547</v>
      </c>
      <c r="O32" s="23">
        <f t="shared" si="39"/>
        <v>642</v>
      </c>
      <c r="P32" s="24">
        <v>0</v>
      </c>
      <c r="Q32" s="23">
        <f>SUM(Q24:Q31)</f>
        <v>10</v>
      </c>
      <c r="R32" s="24">
        <f>SUM(R24:R31)</f>
        <v>0</v>
      </c>
      <c r="S32" s="119">
        <f>SUM(S24:S31)</f>
        <v>0</v>
      </c>
      <c r="T32" s="125">
        <f>SUM(T24:T31)</f>
        <v>330</v>
      </c>
      <c r="U32" s="26">
        <f>T32/(T32+V32+X32)</f>
        <v>0.66532258064516125</v>
      </c>
      <c r="V32" s="24">
        <f>SUM(V24:V31)</f>
        <v>166</v>
      </c>
      <c r="W32" s="26">
        <f>V32/(T32+V32+X32)</f>
        <v>0.33467741935483869</v>
      </c>
      <c r="X32" s="24">
        <f>SUM(X24:X31)</f>
        <v>0</v>
      </c>
      <c r="Y32" s="27">
        <f>X32/(T32+V32+X32)</f>
        <v>0</v>
      </c>
      <c r="Z32" s="108">
        <f t="shared" si="13"/>
        <v>496</v>
      </c>
      <c r="AA32" s="29">
        <f>SUM(AA24:AA31)</f>
        <v>0</v>
      </c>
      <c r="AB32" s="21">
        <f t="shared" si="32"/>
        <v>0</v>
      </c>
      <c r="AC32" s="29">
        <v>0</v>
      </c>
      <c r="AD32" s="21">
        <f t="shared" si="33"/>
        <v>0</v>
      </c>
      <c r="AE32" s="233">
        <f>SUM(AE24:AE31)</f>
        <v>1628</v>
      </c>
      <c r="AF32" s="234">
        <f>SUM(AF24:AF31)</f>
        <v>1407</v>
      </c>
      <c r="AG32" s="235">
        <f>SUM(AG24:AG31)</f>
        <v>221</v>
      </c>
      <c r="AH32" s="21">
        <f t="shared" si="35"/>
        <v>0.13574938574938575</v>
      </c>
      <c r="AI32" s="220">
        <f t="shared" si="6"/>
        <v>0.86425061425061422</v>
      </c>
      <c r="AK32" s="257"/>
      <c r="AL32" s="257">
        <v>7.5</v>
      </c>
      <c r="AM32" s="257">
        <f t="shared" si="7"/>
        <v>0</v>
      </c>
      <c r="AN32" s="257">
        <v>0</v>
      </c>
      <c r="AO32" s="257">
        <v>0</v>
      </c>
      <c r="AP32" s="257">
        <f t="shared" si="8"/>
        <v>0</v>
      </c>
      <c r="AQ32" s="254">
        <f t="shared" si="9"/>
        <v>0</v>
      </c>
      <c r="AR32" s="8"/>
      <c r="AS32" s="8"/>
    </row>
    <row r="33" spans="1:45" s="80" customFormat="1" ht="15" customHeight="1" x14ac:dyDescent="0.25">
      <c r="A33" s="355" t="s">
        <v>35</v>
      </c>
      <c r="B33" s="357" t="s">
        <v>26</v>
      </c>
      <c r="C33" s="204" t="s">
        <v>15</v>
      </c>
      <c r="D33" s="288">
        <v>161</v>
      </c>
      <c r="E33" s="289">
        <v>154</v>
      </c>
      <c r="F33" s="289">
        <v>24</v>
      </c>
      <c r="G33" s="289">
        <v>20</v>
      </c>
      <c r="H33" s="290">
        <v>0</v>
      </c>
      <c r="I33" s="290">
        <v>0</v>
      </c>
      <c r="J33" s="291" t="s">
        <v>39</v>
      </c>
      <c r="K33" s="292" t="s">
        <v>39</v>
      </c>
      <c r="L33" s="293">
        <v>122</v>
      </c>
      <c r="M33" s="289">
        <v>114</v>
      </c>
      <c r="N33" s="289">
        <v>24</v>
      </c>
      <c r="O33" s="289">
        <v>16</v>
      </c>
      <c r="P33" s="291">
        <v>0</v>
      </c>
      <c r="Q33" s="291">
        <v>11</v>
      </c>
      <c r="R33" s="291" t="s">
        <v>39</v>
      </c>
      <c r="S33" s="292" t="s">
        <v>39</v>
      </c>
      <c r="T33" s="112">
        <v>28</v>
      </c>
      <c r="U33" s="152">
        <f t="shared" ref="U33:U41" si="40">T33/(T33+V33+X33)</f>
        <v>0.46666666666666667</v>
      </c>
      <c r="V33" s="113">
        <v>32</v>
      </c>
      <c r="W33" s="152">
        <f t="shared" ref="W33:W41" si="41">V33/(T33+V33+X33)</f>
        <v>0.53333333333333333</v>
      </c>
      <c r="X33" s="113">
        <v>0</v>
      </c>
      <c r="Y33" s="153">
        <f t="shared" ref="Y33:Y41" si="42">X33/(T33+V33+X33)</f>
        <v>0</v>
      </c>
      <c r="Z33" s="114">
        <f t="shared" si="13"/>
        <v>60</v>
      </c>
      <c r="AA33" s="116">
        <v>0</v>
      </c>
      <c r="AB33" s="83">
        <f t="shared" si="32"/>
        <v>0</v>
      </c>
      <c r="AC33" s="187">
        <v>0</v>
      </c>
      <c r="AD33" s="194">
        <f t="shared" si="33"/>
        <v>0</v>
      </c>
      <c r="AE33" s="201">
        <f t="shared" ref="AE33:AE36" si="43">AQ33</f>
        <v>165</v>
      </c>
      <c r="AF33" s="127">
        <f t="shared" ref="AF33:AF36" si="44">AE33-AG33</f>
        <v>118</v>
      </c>
      <c r="AG33" s="216">
        <v>47</v>
      </c>
      <c r="AH33" s="128">
        <f t="shared" si="35"/>
        <v>0.28484848484848485</v>
      </c>
      <c r="AI33" s="220">
        <f t="shared" si="6"/>
        <v>0.71515151515151509</v>
      </c>
      <c r="AK33" s="256">
        <v>1</v>
      </c>
      <c r="AL33" s="256">
        <v>7.5</v>
      </c>
      <c r="AM33" s="256">
        <f>SUM(AK33*AL33)*AM1</f>
        <v>165</v>
      </c>
      <c r="AN33" s="256">
        <v>0</v>
      </c>
      <c r="AO33" s="256">
        <v>0</v>
      </c>
      <c r="AP33" s="256">
        <f>SUM(AN33*AO33)*AQ1</f>
        <v>0</v>
      </c>
      <c r="AQ33" s="253">
        <f t="shared" si="9"/>
        <v>165</v>
      </c>
      <c r="AR33" s="262"/>
      <c r="AS33" s="262"/>
    </row>
    <row r="34" spans="1:45" ht="15" customHeight="1" x14ac:dyDescent="0.25">
      <c r="A34" s="356"/>
      <c r="B34" s="357"/>
      <c r="C34" s="81" t="s">
        <v>16</v>
      </c>
      <c r="D34" s="271">
        <v>168</v>
      </c>
      <c r="E34" s="272">
        <v>156</v>
      </c>
      <c r="F34" s="272">
        <v>31</v>
      </c>
      <c r="G34" s="272">
        <v>29</v>
      </c>
      <c r="H34" s="273">
        <v>0</v>
      </c>
      <c r="I34" s="273">
        <v>0</v>
      </c>
      <c r="J34" s="267" t="s">
        <v>39</v>
      </c>
      <c r="K34" s="268" t="s">
        <v>39</v>
      </c>
      <c r="L34" s="275">
        <v>153</v>
      </c>
      <c r="M34" s="272">
        <v>135</v>
      </c>
      <c r="N34" s="272">
        <v>31</v>
      </c>
      <c r="O34" s="272">
        <v>29</v>
      </c>
      <c r="P34" s="267">
        <v>0</v>
      </c>
      <c r="Q34" s="267">
        <v>0</v>
      </c>
      <c r="R34" s="267" t="s">
        <v>39</v>
      </c>
      <c r="S34" s="268" t="s">
        <v>39</v>
      </c>
      <c r="T34" s="112">
        <v>24</v>
      </c>
      <c r="U34" s="152">
        <f t="shared" si="40"/>
        <v>0.38709677419354838</v>
      </c>
      <c r="V34" s="113">
        <v>35</v>
      </c>
      <c r="W34" s="152">
        <f t="shared" si="41"/>
        <v>0.56451612903225812</v>
      </c>
      <c r="X34" s="113">
        <v>3</v>
      </c>
      <c r="Y34" s="153">
        <f t="shared" si="42"/>
        <v>4.8387096774193547E-2</v>
      </c>
      <c r="Z34" s="114">
        <f t="shared" si="13"/>
        <v>62</v>
      </c>
      <c r="AA34" s="116">
        <v>0</v>
      </c>
      <c r="AB34" s="83">
        <f t="shared" si="32"/>
        <v>0</v>
      </c>
      <c r="AC34" s="187">
        <v>0</v>
      </c>
      <c r="AD34" s="189">
        <f t="shared" si="33"/>
        <v>0</v>
      </c>
      <c r="AE34" s="201">
        <f t="shared" si="43"/>
        <v>165</v>
      </c>
      <c r="AF34" s="98">
        <f t="shared" si="44"/>
        <v>165</v>
      </c>
      <c r="AG34" s="213">
        <v>0</v>
      </c>
      <c r="AH34" s="20">
        <f t="shared" si="35"/>
        <v>0</v>
      </c>
      <c r="AI34" s="220">
        <f t="shared" si="6"/>
        <v>1</v>
      </c>
      <c r="AK34" s="256">
        <v>1</v>
      </c>
      <c r="AL34" s="256">
        <v>7.5</v>
      </c>
      <c r="AM34" s="256">
        <f>SUM(AK34*AL34)*AM1</f>
        <v>165</v>
      </c>
      <c r="AN34" s="256">
        <v>0</v>
      </c>
      <c r="AO34" s="256">
        <v>0</v>
      </c>
      <c r="AP34" s="256">
        <f>SUM(AN34*AO34)*AQ1</f>
        <v>0</v>
      </c>
      <c r="AQ34" s="253">
        <f t="shared" si="9"/>
        <v>165</v>
      </c>
      <c r="AR34" s="8"/>
      <c r="AS34" s="8"/>
    </row>
    <row r="35" spans="1:45" ht="15" customHeight="1" x14ac:dyDescent="0.25">
      <c r="A35" s="356"/>
      <c r="B35" s="357"/>
      <c r="C35" s="81" t="s">
        <v>17</v>
      </c>
      <c r="D35" s="271">
        <v>102</v>
      </c>
      <c r="E35" s="272">
        <v>43</v>
      </c>
      <c r="F35" s="272">
        <v>22</v>
      </c>
      <c r="G35" s="272">
        <v>9</v>
      </c>
      <c r="H35" s="273">
        <v>0</v>
      </c>
      <c r="I35" s="273">
        <v>0</v>
      </c>
      <c r="J35" s="267" t="s">
        <v>39</v>
      </c>
      <c r="K35" s="268" t="s">
        <v>39</v>
      </c>
      <c r="L35" s="275">
        <v>62</v>
      </c>
      <c r="M35" s="272">
        <v>29</v>
      </c>
      <c r="N35" s="272">
        <v>0</v>
      </c>
      <c r="O35" s="272">
        <v>5</v>
      </c>
      <c r="P35" s="267">
        <v>0</v>
      </c>
      <c r="Q35" s="267">
        <v>0</v>
      </c>
      <c r="R35" s="267" t="s">
        <v>39</v>
      </c>
      <c r="S35" s="268" t="s">
        <v>39</v>
      </c>
      <c r="T35" s="112">
        <v>45</v>
      </c>
      <c r="U35" s="152">
        <f t="shared" si="40"/>
        <v>0.73770491803278693</v>
      </c>
      <c r="V35" s="113">
        <v>16</v>
      </c>
      <c r="W35" s="152">
        <f t="shared" si="41"/>
        <v>0.26229508196721313</v>
      </c>
      <c r="X35" s="113">
        <v>0</v>
      </c>
      <c r="Y35" s="153">
        <f t="shared" si="42"/>
        <v>0</v>
      </c>
      <c r="Z35" s="114">
        <f t="shared" si="13"/>
        <v>61</v>
      </c>
      <c r="AA35" s="116">
        <v>0</v>
      </c>
      <c r="AB35" s="83">
        <f t="shared" si="32"/>
        <v>0</v>
      </c>
      <c r="AC35" s="187">
        <v>0</v>
      </c>
      <c r="AD35" s="189">
        <f t="shared" si="33"/>
        <v>0</v>
      </c>
      <c r="AE35" s="201">
        <f t="shared" si="43"/>
        <v>165</v>
      </c>
      <c r="AF35" s="98">
        <f t="shared" si="44"/>
        <v>165</v>
      </c>
      <c r="AG35" s="213">
        <v>0</v>
      </c>
      <c r="AH35" s="20">
        <f t="shared" si="35"/>
        <v>0</v>
      </c>
      <c r="AI35" s="220">
        <f t="shared" si="6"/>
        <v>1</v>
      </c>
      <c r="AK35" s="256">
        <v>1</v>
      </c>
      <c r="AL35" s="256">
        <v>7.5</v>
      </c>
      <c r="AM35" s="256">
        <f>SUM(AK35*AL35)*AM1</f>
        <v>165</v>
      </c>
      <c r="AN35" s="256">
        <v>0</v>
      </c>
      <c r="AO35" s="256">
        <v>0</v>
      </c>
      <c r="AP35" s="256">
        <f>SUM(AN35*AO35)*AQ1</f>
        <v>0</v>
      </c>
      <c r="AQ35" s="253">
        <f t="shared" si="9"/>
        <v>165</v>
      </c>
      <c r="AR35" s="8"/>
      <c r="AS35" s="8"/>
    </row>
    <row r="36" spans="1:45" s="80" customFormat="1" ht="15" customHeight="1" thickBot="1" x14ac:dyDescent="0.3">
      <c r="A36" s="356"/>
      <c r="B36" s="357"/>
      <c r="C36" s="81" t="s">
        <v>61</v>
      </c>
      <c r="D36" s="271">
        <v>180</v>
      </c>
      <c r="E36" s="272">
        <v>183</v>
      </c>
      <c r="F36" s="272">
        <v>68</v>
      </c>
      <c r="G36" s="272">
        <v>69</v>
      </c>
      <c r="H36" s="273">
        <v>0</v>
      </c>
      <c r="I36" s="273">
        <v>0</v>
      </c>
      <c r="J36" s="267" t="s">
        <v>39</v>
      </c>
      <c r="K36" s="268" t="s">
        <v>39</v>
      </c>
      <c r="L36" s="275">
        <v>139</v>
      </c>
      <c r="M36" s="272">
        <v>147</v>
      </c>
      <c r="N36" s="272">
        <v>11</v>
      </c>
      <c r="O36" s="272">
        <v>11</v>
      </c>
      <c r="P36" s="267">
        <v>0</v>
      </c>
      <c r="Q36" s="267">
        <v>0</v>
      </c>
      <c r="R36" s="267" t="s">
        <v>39</v>
      </c>
      <c r="S36" s="268" t="s">
        <v>39</v>
      </c>
      <c r="T36" s="112">
        <v>52</v>
      </c>
      <c r="U36" s="152">
        <f t="shared" si="40"/>
        <v>0.83870967741935487</v>
      </c>
      <c r="V36" s="113">
        <v>10</v>
      </c>
      <c r="W36" s="152">
        <f t="shared" si="41"/>
        <v>0.16129032258064516</v>
      </c>
      <c r="X36" s="113">
        <v>0</v>
      </c>
      <c r="Y36" s="153">
        <f t="shared" si="42"/>
        <v>0</v>
      </c>
      <c r="Z36" s="114">
        <f t="shared" si="13"/>
        <v>62</v>
      </c>
      <c r="AA36" s="116">
        <v>0</v>
      </c>
      <c r="AB36" s="83">
        <f t="shared" si="32"/>
        <v>0</v>
      </c>
      <c r="AC36" s="187">
        <v>0</v>
      </c>
      <c r="AD36" s="194">
        <f t="shared" si="33"/>
        <v>0</v>
      </c>
      <c r="AE36" s="201">
        <f t="shared" si="43"/>
        <v>165</v>
      </c>
      <c r="AF36" s="98">
        <f t="shared" si="44"/>
        <v>165</v>
      </c>
      <c r="AG36" s="213">
        <v>0</v>
      </c>
      <c r="AH36" s="84">
        <f t="shared" si="35"/>
        <v>0</v>
      </c>
      <c r="AI36" s="220">
        <f t="shared" si="6"/>
        <v>1</v>
      </c>
      <c r="AK36" s="256">
        <v>1</v>
      </c>
      <c r="AL36" s="256">
        <v>7.5</v>
      </c>
      <c r="AM36" s="256">
        <f>SUM(AK36*AL36)*AM1</f>
        <v>165</v>
      </c>
      <c r="AN36" s="256">
        <v>0</v>
      </c>
      <c r="AO36" s="256">
        <v>0</v>
      </c>
      <c r="AP36" s="256">
        <f>SUM(AN36*AO36)*AQ1</f>
        <v>0</v>
      </c>
      <c r="AQ36" s="253">
        <f t="shared" si="9"/>
        <v>165</v>
      </c>
      <c r="AR36" s="262"/>
      <c r="AS36" s="262"/>
    </row>
    <row r="37" spans="1:45" ht="15" customHeight="1" thickBot="1" x14ac:dyDescent="0.3">
      <c r="A37" s="356"/>
      <c r="B37" s="358"/>
      <c r="C37" s="85" t="s">
        <v>18</v>
      </c>
      <c r="D37" s="294">
        <v>21</v>
      </c>
      <c r="E37" s="295">
        <v>21</v>
      </c>
      <c r="F37" s="295">
        <v>21</v>
      </c>
      <c r="G37" s="295">
        <v>21</v>
      </c>
      <c r="H37" s="296">
        <v>0</v>
      </c>
      <c r="I37" s="296">
        <v>0</v>
      </c>
      <c r="J37" s="297" t="s">
        <v>39</v>
      </c>
      <c r="K37" s="298" t="s">
        <v>39</v>
      </c>
      <c r="L37" s="299">
        <v>15</v>
      </c>
      <c r="M37" s="295">
        <v>16</v>
      </c>
      <c r="N37" s="295">
        <v>25</v>
      </c>
      <c r="O37" s="295">
        <v>24</v>
      </c>
      <c r="P37" s="297">
        <v>0</v>
      </c>
      <c r="Q37" s="297">
        <v>0</v>
      </c>
      <c r="R37" s="297" t="s">
        <v>39</v>
      </c>
      <c r="S37" s="298" t="s">
        <v>39</v>
      </c>
      <c r="T37" s="178">
        <v>46</v>
      </c>
      <c r="U37" s="179">
        <f t="shared" si="40"/>
        <v>0.74193548387096775</v>
      </c>
      <c r="V37" s="180">
        <v>16</v>
      </c>
      <c r="W37" s="179">
        <f t="shared" si="41"/>
        <v>0.25806451612903225</v>
      </c>
      <c r="X37" s="180">
        <v>0</v>
      </c>
      <c r="Y37" s="154">
        <f t="shared" si="42"/>
        <v>0</v>
      </c>
      <c r="Z37" s="108">
        <f t="shared" si="13"/>
        <v>62</v>
      </c>
      <c r="AA37" s="109" t="s">
        <v>39</v>
      </c>
      <c r="AB37" s="110" t="s">
        <v>39</v>
      </c>
      <c r="AC37" s="195" t="s">
        <v>39</v>
      </c>
      <c r="AD37" s="190" t="s">
        <v>39</v>
      </c>
      <c r="AE37" s="86" t="s">
        <v>39</v>
      </c>
      <c r="AF37" s="111" t="s">
        <v>39</v>
      </c>
      <c r="AG37" s="217" t="s">
        <v>39</v>
      </c>
      <c r="AH37" s="69" t="s">
        <v>39</v>
      </c>
      <c r="AI37" s="220" t="e">
        <f t="shared" si="6"/>
        <v>#VALUE!</v>
      </c>
      <c r="AK37" s="257"/>
      <c r="AL37" s="257"/>
      <c r="AM37" s="257">
        <f t="shared" ref="AM37:AM42" si="45">SUM(AK37*AL37)*AM33</f>
        <v>0</v>
      </c>
      <c r="AN37" s="257"/>
      <c r="AO37" s="257"/>
      <c r="AP37" s="257">
        <f t="shared" ref="AP37:AP42" si="46">SUM(AN37*AO37)*AQ33</f>
        <v>0</v>
      </c>
      <c r="AQ37" s="259"/>
      <c r="AR37" s="8"/>
      <c r="AS37" s="8"/>
    </row>
    <row r="38" spans="1:45" ht="15" customHeight="1" thickBot="1" x14ac:dyDescent="0.3">
      <c r="A38" s="356"/>
      <c r="B38" s="359" t="s">
        <v>27</v>
      </c>
      <c r="C38" s="104" t="s">
        <v>20</v>
      </c>
      <c r="D38" s="288">
        <v>328</v>
      </c>
      <c r="E38" s="289">
        <v>305</v>
      </c>
      <c r="F38" s="289">
        <v>62</v>
      </c>
      <c r="G38" s="289">
        <v>58</v>
      </c>
      <c r="H38" s="290">
        <v>0</v>
      </c>
      <c r="I38" s="290">
        <v>0</v>
      </c>
      <c r="J38" s="291" t="s">
        <v>39</v>
      </c>
      <c r="K38" s="292" t="s">
        <v>39</v>
      </c>
      <c r="L38" s="293">
        <v>306</v>
      </c>
      <c r="M38" s="289">
        <v>303</v>
      </c>
      <c r="N38" s="289">
        <v>62</v>
      </c>
      <c r="O38" s="289">
        <v>67</v>
      </c>
      <c r="P38" s="291">
        <v>0</v>
      </c>
      <c r="Q38" s="291">
        <v>0</v>
      </c>
      <c r="R38" s="291" t="s">
        <v>39</v>
      </c>
      <c r="S38" s="291" t="s">
        <v>39</v>
      </c>
      <c r="T38" s="112">
        <v>24</v>
      </c>
      <c r="U38" s="152">
        <f t="shared" si="40"/>
        <v>0.38095238095238093</v>
      </c>
      <c r="V38" s="113">
        <v>39</v>
      </c>
      <c r="W38" s="152">
        <f t="shared" si="41"/>
        <v>0.61904761904761907</v>
      </c>
      <c r="X38" s="113">
        <v>0</v>
      </c>
      <c r="Y38" s="155">
        <f t="shared" si="42"/>
        <v>0</v>
      </c>
      <c r="Z38" s="103">
        <f t="shared" si="13"/>
        <v>63</v>
      </c>
      <c r="AA38" s="105" t="s">
        <v>39</v>
      </c>
      <c r="AB38" s="17" t="s">
        <v>39</v>
      </c>
      <c r="AC38" s="196" t="s">
        <v>39</v>
      </c>
      <c r="AD38" s="198" t="s">
        <v>39</v>
      </c>
      <c r="AE38" s="210" t="s">
        <v>39</v>
      </c>
      <c r="AF38" s="106" t="s">
        <v>39</v>
      </c>
      <c r="AG38" s="216" t="s">
        <v>39</v>
      </c>
      <c r="AH38" s="107" t="s">
        <v>39</v>
      </c>
      <c r="AI38" s="220" t="e">
        <f t="shared" si="6"/>
        <v>#VALUE!</v>
      </c>
      <c r="AK38" s="257"/>
      <c r="AL38" s="257"/>
      <c r="AM38" s="257">
        <f t="shared" si="45"/>
        <v>0</v>
      </c>
      <c r="AN38" s="257"/>
      <c r="AO38" s="257"/>
      <c r="AP38" s="257">
        <f t="shared" si="46"/>
        <v>0</v>
      </c>
      <c r="AQ38" s="259"/>
      <c r="AR38" s="8"/>
      <c r="AS38" s="8"/>
    </row>
    <row r="39" spans="1:45" ht="15" customHeight="1" thickBot="1" x14ac:dyDescent="0.3">
      <c r="A39" s="356"/>
      <c r="B39" s="359"/>
      <c r="C39" s="90" t="s">
        <v>74</v>
      </c>
      <c r="D39" s="265">
        <v>63</v>
      </c>
      <c r="E39" s="266">
        <v>0</v>
      </c>
      <c r="F39" s="266">
        <v>31</v>
      </c>
      <c r="G39" s="266">
        <v>0</v>
      </c>
      <c r="H39" s="267">
        <v>0</v>
      </c>
      <c r="I39" s="267">
        <v>0</v>
      </c>
      <c r="J39" s="267" t="s">
        <v>39</v>
      </c>
      <c r="K39" s="268" t="s">
        <v>39</v>
      </c>
      <c r="L39" s="269">
        <v>62</v>
      </c>
      <c r="M39" s="266">
        <v>0</v>
      </c>
      <c r="N39" s="266">
        <v>31</v>
      </c>
      <c r="O39" s="266">
        <v>0</v>
      </c>
      <c r="P39" s="267">
        <v>0</v>
      </c>
      <c r="Q39" s="267">
        <v>0</v>
      </c>
      <c r="R39" s="267" t="s">
        <v>39</v>
      </c>
      <c r="S39" s="267" t="s">
        <v>39</v>
      </c>
      <c r="T39" s="112">
        <v>0</v>
      </c>
      <c r="U39" s="152" t="e">
        <f t="shared" si="40"/>
        <v>#DIV/0!</v>
      </c>
      <c r="V39" s="113">
        <v>0</v>
      </c>
      <c r="W39" s="152" t="e">
        <f t="shared" si="41"/>
        <v>#DIV/0!</v>
      </c>
      <c r="X39" s="113">
        <v>0</v>
      </c>
      <c r="Y39" s="156" t="e">
        <f t="shared" si="42"/>
        <v>#DIV/0!</v>
      </c>
      <c r="Z39" s="76">
        <f t="shared" si="13"/>
        <v>0</v>
      </c>
      <c r="AA39" s="2" t="s">
        <v>39</v>
      </c>
      <c r="AB39" s="18" t="s">
        <v>39</v>
      </c>
      <c r="AC39" s="197" t="s">
        <v>39</v>
      </c>
      <c r="AD39" s="199" t="s">
        <v>39</v>
      </c>
      <c r="AE39" s="123" t="s">
        <v>39</v>
      </c>
      <c r="AF39" s="3" t="s">
        <v>39</v>
      </c>
      <c r="AG39" s="213" t="s">
        <v>39</v>
      </c>
      <c r="AH39" s="30" t="s">
        <v>39</v>
      </c>
      <c r="AI39" s="220" t="e">
        <f t="shared" si="6"/>
        <v>#VALUE!</v>
      </c>
      <c r="AK39" s="257"/>
      <c r="AL39" s="257"/>
      <c r="AM39" s="257">
        <f t="shared" si="45"/>
        <v>0</v>
      </c>
      <c r="AN39" s="257"/>
      <c r="AO39" s="257"/>
      <c r="AP39" s="257">
        <f t="shared" si="46"/>
        <v>0</v>
      </c>
      <c r="AQ39" s="259"/>
      <c r="AR39" s="8"/>
      <c r="AS39" s="8"/>
    </row>
    <row r="40" spans="1:45" ht="15" customHeight="1" thickBot="1" x14ac:dyDescent="0.3">
      <c r="A40" s="356"/>
      <c r="B40" s="359"/>
      <c r="C40" s="90" t="s">
        <v>21</v>
      </c>
      <c r="D40" s="271">
        <v>62</v>
      </c>
      <c r="E40" s="272">
        <v>62</v>
      </c>
      <c r="F40" s="272">
        <v>31</v>
      </c>
      <c r="G40" s="272">
        <v>27</v>
      </c>
      <c r="H40" s="273">
        <v>0</v>
      </c>
      <c r="I40" s="273">
        <v>0</v>
      </c>
      <c r="J40" s="267" t="s">
        <v>39</v>
      </c>
      <c r="K40" s="268" t="s">
        <v>39</v>
      </c>
      <c r="L40" s="275">
        <v>61</v>
      </c>
      <c r="M40" s="272">
        <v>63</v>
      </c>
      <c r="N40" s="272">
        <v>31</v>
      </c>
      <c r="O40" s="272">
        <v>33</v>
      </c>
      <c r="P40" s="267">
        <v>0</v>
      </c>
      <c r="Q40" s="267">
        <v>0</v>
      </c>
      <c r="R40" s="267" t="s">
        <v>39</v>
      </c>
      <c r="S40" s="267" t="s">
        <v>39</v>
      </c>
      <c r="T40" s="112">
        <v>62</v>
      </c>
      <c r="U40" s="152">
        <f t="shared" si="40"/>
        <v>1</v>
      </c>
      <c r="V40" s="113">
        <v>0</v>
      </c>
      <c r="W40" s="152">
        <f t="shared" si="41"/>
        <v>0</v>
      </c>
      <c r="X40" s="113">
        <v>0</v>
      </c>
      <c r="Y40" s="156">
        <f t="shared" si="42"/>
        <v>0</v>
      </c>
      <c r="Z40" s="76">
        <f t="shared" si="13"/>
        <v>62</v>
      </c>
      <c r="AA40" s="2" t="s">
        <v>39</v>
      </c>
      <c r="AB40" s="18" t="s">
        <v>39</v>
      </c>
      <c r="AC40" s="197" t="s">
        <v>39</v>
      </c>
      <c r="AD40" s="199" t="s">
        <v>39</v>
      </c>
      <c r="AE40" s="123" t="s">
        <v>39</v>
      </c>
      <c r="AF40" s="3" t="s">
        <v>39</v>
      </c>
      <c r="AG40" s="213" t="s">
        <v>39</v>
      </c>
      <c r="AH40" s="30" t="s">
        <v>39</v>
      </c>
      <c r="AI40" s="220" t="e">
        <f t="shared" si="6"/>
        <v>#VALUE!</v>
      </c>
      <c r="AK40" s="257"/>
      <c r="AL40" s="257"/>
      <c r="AM40" s="257">
        <f t="shared" si="45"/>
        <v>0</v>
      </c>
      <c r="AN40" s="257"/>
      <c r="AO40" s="257"/>
      <c r="AP40" s="257">
        <f t="shared" si="46"/>
        <v>0</v>
      </c>
      <c r="AQ40" s="259"/>
      <c r="AR40" s="8"/>
      <c r="AS40" s="8"/>
    </row>
    <row r="41" spans="1:45" ht="15" customHeight="1" thickBot="1" x14ac:dyDescent="0.3">
      <c r="A41" s="356"/>
      <c r="B41" s="359"/>
      <c r="C41" s="91" t="s">
        <v>22</v>
      </c>
      <c r="D41" s="271">
        <v>124</v>
      </c>
      <c r="E41" s="272">
        <v>105</v>
      </c>
      <c r="F41" s="272">
        <v>124</v>
      </c>
      <c r="G41" s="272">
        <v>107</v>
      </c>
      <c r="H41" s="273">
        <v>0</v>
      </c>
      <c r="I41" s="273">
        <v>5</v>
      </c>
      <c r="J41" s="267" t="s">
        <v>39</v>
      </c>
      <c r="K41" s="274" t="s">
        <v>39</v>
      </c>
      <c r="L41" s="275">
        <v>93</v>
      </c>
      <c r="M41" s="272">
        <v>91</v>
      </c>
      <c r="N41" s="272">
        <v>124</v>
      </c>
      <c r="O41" s="272">
        <v>108</v>
      </c>
      <c r="P41" s="267">
        <v>0</v>
      </c>
      <c r="Q41" s="267">
        <v>13</v>
      </c>
      <c r="R41" s="267" t="s">
        <v>39</v>
      </c>
      <c r="S41" s="273" t="s">
        <v>39</v>
      </c>
      <c r="T41" s="112">
        <v>24</v>
      </c>
      <c r="U41" s="152">
        <f t="shared" si="40"/>
        <v>0.38709677419354838</v>
      </c>
      <c r="V41" s="113">
        <v>38</v>
      </c>
      <c r="W41" s="152">
        <f t="shared" si="41"/>
        <v>0.61290322580645162</v>
      </c>
      <c r="X41" s="113">
        <v>0</v>
      </c>
      <c r="Y41" s="156">
        <f t="shared" si="42"/>
        <v>0</v>
      </c>
      <c r="Z41" s="76">
        <f t="shared" si="13"/>
        <v>62</v>
      </c>
      <c r="AA41" s="2" t="s">
        <v>39</v>
      </c>
      <c r="AB41" s="18" t="s">
        <v>39</v>
      </c>
      <c r="AC41" s="197" t="s">
        <v>39</v>
      </c>
      <c r="AD41" s="200" t="s">
        <v>39</v>
      </c>
      <c r="AE41" s="86" t="s">
        <v>39</v>
      </c>
      <c r="AF41" s="68" t="s">
        <v>39</v>
      </c>
      <c r="AG41" s="217" t="s">
        <v>39</v>
      </c>
      <c r="AH41" s="69" t="s">
        <v>39</v>
      </c>
      <c r="AI41" s="220" t="e">
        <f t="shared" si="6"/>
        <v>#VALUE!</v>
      </c>
      <c r="AK41" s="257"/>
      <c r="AL41" s="257"/>
      <c r="AM41" s="257">
        <f t="shared" si="45"/>
        <v>0</v>
      </c>
      <c r="AN41" s="257"/>
      <c r="AO41" s="257"/>
      <c r="AP41" s="257">
        <f t="shared" si="46"/>
        <v>0</v>
      </c>
      <c r="AQ41" s="259"/>
      <c r="AR41" s="8"/>
      <c r="AS41" s="8"/>
    </row>
    <row r="42" spans="1:45" ht="15.75" thickBot="1" x14ac:dyDescent="0.3">
      <c r="A42" s="360" t="s">
        <v>28</v>
      </c>
      <c r="B42" s="361"/>
      <c r="C42" s="362"/>
      <c r="D42" s="31">
        <f t="shared" ref="D42:T42" si="47">SUM(D33:D41)</f>
        <v>1209</v>
      </c>
      <c r="E42" s="23">
        <f t="shared" si="47"/>
        <v>1029</v>
      </c>
      <c r="F42" s="23">
        <f t="shared" si="47"/>
        <v>414</v>
      </c>
      <c r="G42" s="23">
        <f t="shared" si="47"/>
        <v>340</v>
      </c>
      <c r="H42" s="23">
        <f t="shared" si="47"/>
        <v>0</v>
      </c>
      <c r="I42" s="23">
        <f t="shared" si="47"/>
        <v>5</v>
      </c>
      <c r="J42" s="23">
        <f t="shared" si="47"/>
        <v>0</v>
      </c>
      <c r="K42" s="119">
        <f t="shared" si="47"/>
        <v>0</v>
      </c>
      <c r="L42" s="125">
        <f t="shared" si="47"/>
        <v>1013</v>
      </c>
      <c r="M42" s="23">
        <f t="shared" si="47"/>
        <v>898</v>
      </c>
      <c r="N42" s="24">
        <f t="shared" si="47"/>
        <v>339</v>
      </c>
      <c r="O42" s="25">
        <f t="shared" si="47"/>
        <v>293</v>
      </c>
      <c r="P42" s="25">
        <f t="shared" si="47"/>
        <v>0</v>
      </c>
      <c r="Q42" s="25">
        <f t="shared" si="47"/>
        <v>24</v>
      </c>
      <c r="R42" s="25">
        <f t="shared" si="47"/>
        <v>0</v>
      </c>
      <c r="S42" s="25">
        <f t="shared" si="47"/>
        <v>0</v>
      </c>
      <c r="T42" s="22">
        <f t="shared" si="47"/>
        <v>305</v>
      </c>
      <c r="U42" s="26">
        <f>T42/(T42+V42+X42)</f>
        <v>0.61740890688259109</v>
      </c>
      <c r="V42" s="24">
        <f>SUM(V33:V41)</f>
        <v>186</v>
      </c>
      <c r="W42" s="26">
        <f>V42/(T42+V42+X42)</f>
        <v>0.37651821862348178</v>
      </c>
      <c r="X42" s="24">
        <f>SUM(X33:X41)</f>
        <v>3</v>
      </c>
      <c r="Y42" s="27">
        <f>X42/(T42+V42+X42)</f>
        <v>6.0728744939271256E-3</v>
      </c>
      <c r="Z42" s="72"/>
      <c r="AA42" s="28">
        <f>SUM(AA33:AA41)</f>
        <v>0</v>
      </c>
      <c r="AB42" s="19">
        <f>AA42/(T42+V42+X42)</f>
        <v>0</v>
      </c>
      <c r="AC42" s="29">
        <f>SUM(AC33:AC41)</f>
        <v>0</v>
      </c>
      <c r="AD42" s="19">
        <f>AC42/(T42+V42+X42)</f>
        <v>0</v>
      </c>
      <c r="AE42" s="211">
        <f>SUM(AE33:AE41)</f>
        <v>660</v>
      </c>
      <c r="AF42" s="59">
        <f>SUM(AF33:AF41)</f>
        <v>613</v>
      </c>
      <c r="AG42" s="218">
        <f>SUM(AG33:AG41)</f>
        <v>47</v>
      </c>
      <c r="AH42" s="61">
        <f>AG42/AE42</f>
        <v>7.1212121212121213E-2</v>
      </c>
      <c r="AI42" s="220">
        <f t="shared" si="6"/>
        <v>0.92878787878787883</v>
      </c>
      <c r="AK42" s="257"/>
      <c r="AL42" s="257"/>
      <c r="AM42" s="257">
        <f t="shared" si="45"/>
        <v>0</v>
      </c>
      <c r="AN42" s="257"/>
      <c r="AO42" s="257"/>
      <c r="AP42" s="257">
        <f t="shared" si="46"/>
        <v>0</v>
      </c>
      <c r="AQ42" s="259"/>
      <c r="AR42" s="8"/>
      <c r="AS42" s="8"/>
    </row>
    <row r="43" spans="1:45" ht="15.75" thickBot="1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10"/>
      <c r="AB43" s="10"/>
      <c r="AC43" s="10"/>
      <c r="AD43" s="10"/>
      <c r="AE43" s="11"/>
      <c r="AF43" s="11"/>
      <c r="AG43" s="12"/>
      <c r="AI43" s="220">
        <f t="shared" si="6"/>
        <v>1</v>
      </c>
      <c r="AR43" s="8"/>
      <c r="AS43" s="8"/>
    </row>
    <row r="44" spans="1:45" ht="15.75" thickBot="1" x14ac:dyDescent="0.3">
      <c r="A44" s="363" t="s">
        <v>67</v>
      </c>
      <c r="B44" s="364"/>
      <c r="C44" s="365"/>
      <c r="D44" s="32">
        <f t="shared" ref="D44:Y44" si="48">D9</f>
        <v>1697</v>
      </c>
      <c r="E44" s="33">
        <f t="shared" si="48"/>
        <v>1558</v>
      </c>
      <c r="F44" s="33">
        <f t="shared" si="48"/>
        <v>837</v>
      </c>
      <c r="G44" s="33">
        <f t="shared" si="48"/>
        <v>975</v>
      </c>
      <c r="H44" s="33">
        <f t="shared" si="48"/>
        <v>0</v>
      </c>
      <c r="I44" s="33">
        <f t="shared" si="48"/>
        <v>15</v>
      </c>
      <c r="J44" s="33">
        <f t="shared" si="48"/>
        <v>0</v>
      </c>
      <c r="K44" s="34">
        <f t="shared" si="48"/>
        <v>0</v>
      </c>
      <c r="L44" s="144">
        <f t="shared" si="48"/>
        <v>1027</v>
      </c>
      <c r="M44" s="148">
        <f t="shared" si="48"/>
        <v>1023</v>
      </c>
      <c r="N44" s="148">
        <f t="shared" si="48"/>
        <v>613</v>
      </c>
      <c r="O44" s="148">
        <f t="shared" si="48"/>
        <v>730</v>
      </c>
      <c r="P44" s="148">
        <f t="shared" si="48"/>
        <v>0</v>
      </c>
      <c r="Q44" s="148">
        <f t="shared" si="48"/>
        <v>18</v>
      </c>
      <c r="R44" s="148">
        <f t="shared" si="48"/>
        <v>0</v>
      </c>
      <c r="S44" s="151">
        <f t="shared" si="48"/>
        <v>0</v>
      </c>
      <c r="T44" s="144">
        <f t="shared" si="48"/>
        <v>151</v>
      </c>
      <c r="U44" s="150">
        <f t="shared" si="48"/>
        <v>0.67713004484304928</v>
      </c>
      <c r="V44" s="148">
        <f t="shared" si="48"/>
        <v>67</v>
      </c>
      <c r="W44" s="150">
        <f t="shared" si="48"/>
        <v>0.30044843049327352</v>
      </c>
      <c r="X44" s="148">
        <f t="shared" si="48"/>
        <v>5</v>
      </c>
      <c r="Y44" s="146">
        <f t="shared" si="48"/>
        <v>2.2421524663677129E-2</v>
      </c>
      <c r="Z44" s="145"/>
      <c r="AA44" s="35">
        <f t="shared" ref="AA44:AH44" si="49">AA9</f>
        <v>0</v>
      </c>
      <c r="AB44" s="36">
        <f t="shared" si="49"/>
        <v>0</v>
      </c>
      <c r="AC44" s="37">
        <f t="shared" si="49"/>
        <v>0</v>
      </c>
      <c r="AD44" s="36">
        <f t="shared" si="49"/>
        <v>0</v>
      </c>
      <c r="AE44" s="149">
        <f t="shared" si="49"/>
        <v>1093.5</v>
      </c>
      <c r="AF44" s="148">
        <f t="shared" si="49"/>
        <v>1093.5</v>
      </c>
      <c r="AG44" s="147">
        <f t="shared" si="49"/>
        <v>0</v>
      </c>
      <c r="AH44" s="146">
        <f t="shared" si="49"/>
        <v>0</v>
      </c>
      <c r="AI44" s="220">
        <f t="shared" si="6"/>
        <v>1</v>
      </c>
      <c r="AR44" s="8"/>
      <c r="AS44" s="8"/>
    </row>
    <row r="45" spans="1:45" ht="15.75" customHeight="1" x14ac:dyDescent="0.25">
      <c r="A45" s="366" t="s">
        <v>30</v>
      </c>
      <c r="B45" s="367"/>
      <c r="C45" s="368"/>
      <c r="D45" s="38">
        <f t="shared" ref="D45:Y45" si="50">D23</f>
        <v>2178</v>
      </c>
      <c r="E45" s="39">
        <f t="shared" si="50"/>
        <v>1898</v>
      </c>
      <c r="F45" s="39">
        <f t="shared" si="50"/>
        <v>1631</v>
      </c>
      <c r="G45" s="39">
        <f t="shared" si="50"/>
        <v>1825</v>
      </c>
      <c r="H45" s="39">
        <f t="shared" si="50"/>
        <v>0</v>
      </c>
      <c r="I45" s="39">
        <f t="shared" si="50"/>
        <v>47</v>
      </c>
      <c r="J45" s="39">
        <f t="shared" si="50"/>
        <v>0</v>
      </c>
      <c r="K45" s="41">
        <f t="shared" si="50"/>
        <v>0</v>
      </c>
      <c r="L45" s="38">
        <f t="shared" si="50"/>
        <v>1631</v>
      </c>
      <c r="M45" s="39">
        <f t="shared" si="50"/>
        <v>1658</v>
      </c>
      <c r="N45" s="39">
        <f t="shared" si="50"/>
        <v>1510</v>
      </c>
      <c r="O45" s="39">
        <f t="shared" si="50"/>
        <v>1818</v>
      </c>
      <c r="P45" s="39">
        <f t="shared" si="50"/>
        <v>0</v>
      </c>
      <c r="Q45" s="39">
        <f t="shared" si="50"/>
        <v>23</v>
      </c>
      <c r="R45" s="39">
        <f t="shared" si="50"/>
        <v>0</v>
      </c>
      <c r="S45" s="40">
        <f t="shared" si="50"/>
        <v>0</v>
      </c>
      <c r="T45" s="134">
        <f t="shared" si="50"/>
        <v>561</v>
      </c>
      <c r="U45" s="42">
        <f t="shared" si="50"/>
        <v>0.69602977667493793</v>
      </c>
      <c r="V45" s="43">
        <f t="shared" si="50"/>
        <v>244</v>
      </c>
      <c r="W45" s="42">
        <f t="shared" si="50"/>
        <v>0.30272952853598017</v>
      </c>
      <c r="X45" s="43">
        <f t="shared" si="50"/>
        <v>1</v>
      </c>
      <c r="Y45" s="135">
        <f t="shared" si="50"/>
        <v>1.2406947890818859E-3</v>
      </c>
      <c r="Z45" s="132"/>
      <c r="AA45" s="242">
        <f t="shared" ref="AA45:AG45" si="51">AA23</f>
        <v>0</v>
      </c>
      <c r="AB45" s="44">
        <f t="shared" si="51"/>
        <v>0</v>
      </c>
      <c r="AC45" s="45">
        <f t="shared" si="51"/>
        <v>0</v>
      </c>
      <c r="AD45" s="44">
        <f t="shared" si="51"/>
        <v>0</v>
      </c>
      <c r="AE45" s="137">
        <f t="shared" si="51"/>
        <v>5405.5</v>
      </c>
      <c r="AF45" s="243">
        <f t="shared" si="51"/>
        <v>3329.45</v>
      </c>
      <c r="AG45" s="133">
        <f t="shared" si="51"/>
        <v>2076.0500000000002</v>
      </c>
      <c r="AH45" s="44">
        <f>AG45/AE45</f>
        <v>0.38406252890574416</v>
      </c>
      <c r="AI45" s="220">
        <f t="shared" si="6"/>
        <v>0.61593747109425578</v>
      </c>
      <c r="AR45" s="8"/>
      <c r="AS45" s="8"/>
    </row>
    <row r="46" spans="1:45" x14ac:dyDescent="0.25">
      <c r="A46" s="322" t="s">
        <v>31</v>
      </c>
      <c r="B46" s="323"/>
      <c r="C46" s="324"/>
      <c r="D46" s="38">
        <f>D32</f>
        <v>1292</v>
      </c>
      <c r="E46" s="39">
        <f t="shared" ref="E46:Y46" si="52">E32</f>
        <v>1346</v>
      </c>
      <c r="F46" s="39">
        <f t="shared" si="52"/>
        <v>855</v>
      </c>
      <c r="G46" s="39">
        <f t="shared" si="52"/>
        <v>792</v>
      </c>
      <c r="H46" s="39">
        <f t="shared" si="52"/>
        <v>0</v>
      </c>
      <c r="I46" s="39">
        <f t="shared" si="52"/>
        <v>25</v>
      </c>
      <c r="J46" s="39">
        <f t="shared" si="52"/>
        <v>0</v>
      </c>
      <c r="K46" s="41">
        <f t="shared" si="52"/>
        <v>0</v>
      </c>
      <c r="L46" s="38">
        <f t="shared" si="52"/>
        <v>1144</v>
      </c>
      <c r="M46" s="39">
        <f t="shared" si="52"/>
        <v>1162</v>
      </c>
      <c r="N46" s="39">
        <f t="shared" si="52"/>
        <v>547</v>
      </c>
      <c r="O46" s="39">
        <f t="shared" si="52"/>
        <v>642</v>
      </c>
      <c r="P46" s="39">
        <f t="shared" si="52"/>
        <v>0</v>
      </c>
      <c r="Q46" s="39">
        <f t="shared" si="52"/>
        <v>10</v>
      </c>
      <c r="R46" s="39">
        <f t="shared" si="52"/>
        <v>0</v>
      </c>
      <c r="S46" s="40">
        <f t="shared" si="52"/>
        <v>0</v>
      </c>
      <c r="T46" s="134">
        <f t="shared" si="52"/>
        <v>330</v>
      </c>
      <c r="U46" s="42">
        <f t="shared" si="52"/>
        <v>0.66532258064516125</v>
      </c>
      <c r="V46" s="43">
        <f t="shared" si="52"/>
        <v>166</v>
      </c>
      <c r="W46" s="42">
        <f t="shared" si="52"/>
        <v>0.33467741935483869</v>
      </c>
      <c r="X46" s="43">
        <f t="shared" si="52"/>
        <v>0</v>
      </c>
      <c r="Y46" s="135">
        <f t="shared" si="52"/>
        <v>0</v>
      </c>
      <c r="Z46" s="73"/>
      <c r="AA46" s="242">
        <f t="shared" ref="AA46:AG46" si="53">AA32</f>
        <v>0</v>
      </c>
      <c r="AB46" s="44">
        <f t="shared" si="53"/>
        <v>0</v>
      </c>
      <c r="AC46" s="45">
        <f t="shared" si="53"/>
        <v>0</v>
      </c>
      <c r="AD46" s="44">
        <f t="shared" si="53"/>
        <v>0</v>
      </c>
      <c r="AE46" s="63">
        <f t="shared" si="53"/>
        <v>1628</v>
      </c>
      <c r="AF46" s="64">
        <f t="shared" si="53"/>
        <v>1407</v>
      </c>
      <c r="AG46" s="64">
        <f t="shared" si="53"/>
        <v>221</v>
      </c>
      <c r="AH46" s="44">
        <f>AG46/AE46</f>
        <v>0.13574938574938575</v>
      </c>
      <c r="AI46" s="220">
        <f t="shared" si="6"/>
        <v>0.86425061425061422</v>
      </c>
      <c r="AR46" s="8"/>
      <c r="AS46" s="8"/>
    </row>
    <row r="47" spans="1:45" ht="15.75" thickBot="1" x14ac:dyDescent="0.3">
      <c r="A47" s="325" t="s">
        <v>32</v>
      </c>
      <c r="B47" s="326"/>
      <c r="C47" s="327"/>
      <c r="D47" s="46">
        <f>D42</f>
        <v>1209</v>
      </c>
      <c r="E47" s="47">
        <f t="shared" ref="E47:Y47" si="54">E42</f>
        <v>1029</v>
      </c>
      <c r="F47" s="47">
        <f t="shared" si="54"/>
        <v>414</v>
      </c>
      <c r="G47" s="47">
        <f t="shared" si="54"/>
        <v>340</v>
      </c>
      <c r="H47" s="47">
        <f t="shared" si="54"/>
        <v>0</v>
      </c>
      <c r="I47" s="47">
        <f t="shared" si="54"/>
        <v>5</v>
      </c>
      <c r="J47" s="47">
        <f t="shared" si="54"/>
        <v>0</v>
      </c>
      <c r="K47" s="49">
        <f t="shared" si="54"/>
        <v>0</v>
      </c>
      <c r="L47" s="46">
        <f t="shared" si="54"/>
        <v>1013</v>
      </c>
      <c r="M47" s="47">
        <f t="shared" si="54"/>
        <v>898</v>
      </c>
      <c r="N47" s="47">
        <f t="shared" si="54"/>
        <v>339</v>
      </c>
      <c r="O47" s="47">
        <f t="shared" si="54"/>
        <v>293</v>
      </c>
      <c r="P47" s="47">
        <f t="shared" si="54"/>
        <v>0</v>
      </c>
      <c r="Q47" s="47">
        <f t="shared" si="54"/>
        <v>24</v>
      </c>
      <c r="R47" s="47">
        <f t="shared" si="54"/>
        <v>0</v>
      </c>
      <c r="S47" s="48">
        <f t="shared" si="54"/>
        <v>0</v>
      </c>
      <c r="T47" s="244">
        <f t="shared" si="54"/>
        <v>305</v>
      </c>
      <c r="U47" s="50">
        <f t="shared" si="54"/>
        <v>0.61740890688259109</v>
      </c>
      <c r="V47" s="245">
        <f t="shared" si="54"/>
        <v>186</v>
      </c>
      <c r="W47" s="50">
        <f t="shared" si="54"/>
        <v>0.37651821862348178</v>
      </c>
      <c r="X47" s="245">
        <f t="shared" si="54"/>
        <v>3</v>
      </c>
      <c r="Y47" s="136">
        <f t="shared" si="54"/>
        <v>6.0728744939271256E-3</v>
      </c>
      <c r="Z47" s="74"/>
      <c r="AA47" s="51">
        <f t="shared" ref="AA47:AG47" si="55">AA42</f>
        <v>0</v>
      </c>
      <c r="AB47" s="52">
        <f t="shared" si="55"/>
        <v>0</v>
      </c>
      <c r="AC47" s="170">
        <f t="shared" si="55"/>
        <v>0</v>
      </c>
      <c r="AD47" s="138">
        <f t="shared" si="55"/>
        <v>0</v>
      </c>
      <c r="AE47" s="51">
        <f t="shared" si="55"/>
        <v>660</v>
      </c>
      <c r="AF47" s="53">
        <f t="shared" si="55"/>
        <v>613</v>
      </c>
      <c r="AG47" s="54">
        <f t="shared" si="55"/>
        <v>47</v>
      </c>
      <c r="AH47" s="52">
        <f>AG47/AE47</f>
        <v>7.1212121212121213E-2</v>
      </c>
      <c r="AI47" s="220">
        <f t="shared" si="6"/>
        <v>0.92878787878787883</v>
      </c>
      <c r="AR47" s="8"/>
      <c r="AS47" s="8"/>
    </row>
    <row r="48" spans="1:45" ht="15.75" thickBot="1" x14ac:dyDescent="0.3">
      <c r="A48" s="352" t="s">
        <v>29</v>
      </c>
      <c r="B48" s="353"/>
      <c r="C48" s="354"/>
      <c r="D48" s="141">
        <f t="shared" ref="D48:T48" si="56">SUM(D44:D47)</f>
        <v>6376</v>
      </c>
      <c r="E48" s="142">
        <f t="shared" si="56"/>
        <v>5831</v>
      </c>
      <c r="F48" s="142">
        <f t="shared" si="56"/>
        <v>3737</v>
      </c>
      <c r="G48" s="142">
        <f t="shared" si="56"/>
        <v>3932</v>
      </c>
      <c r="H48" s="142">
        <f t="shared" si="56"/>
        <v>0</v>
      </c>
      <c r="I48" s="142">
        <f>SUM(I44:I47)</f>
        <v>92</v>
      </c>
      <c r="J48" s="142">
        <f t="shared" si="56"/>
        <v>0</v>
      </c>
      <c r="K48" s="143">
        <f t="shared" si="56"/>
        <v>0</v>
      </c>
      <c r="L48" s="140">
        <f t="shared" si="56"/>
        <v>4815</v>
      </c>
      <c r="M48" s="55">
        <f t="shared" si="56"/>
        <v>4741</v>
      </c>
      <c r="N48" s="55">
        <f t="shared" si="56"/>
        <v>3009</v>
      </c>
      <c r="O48" s="56">
        <f t="shared" si="56"/>
        <v>3483</v>
      </c>
      <c r="P48" s="56">
        <f t="shared" si="56"/>
        <v>0</v>
      </c>
      <c r="Q48" s="56">
        <f t="shared" si="56"/>
        <v>75</v>
      </c>
      <c r="R48" s="56">
        <f t="shared" si="56"/>
        <v>0</v>
      </c>
      <c r="S48" s="56">
        <f t="shared" si="56"/>
        <v>0</v>
      </c>
      <c r="T48" s="246">
        <f t="shared" si="56"/>
        <v>1347</v>
      </c>
      <c r="U48" s="57">
        <f>T48/(T48+V48+X48)</f>
        <v>0.66716196136701333</v>
      </c>
      <c r="V48" s="247">
        <f>SUM(V44:V47)</f>
        <v>663</v>
      </c>
      <c r="W48" s="57">
        <f>V48/(T48+V48+X48)</f>
        <v>0.32838038632986627</v>
      </c>
      <c r="X48" s="247">
        <f>SUM(X44:X47)</f>
        <v>9</v>
      </c>
      <c r="Y48" s="58">
        <f>X48/(T48+V48+X48)</f>
        <v>4.4576523031203564E-3</v>
      </c>
      <c r="Z48" s="75"/>
      <c r="AA48" s="29">
        <f>SUM(AA44:AA47)</f>
        <v>0</v>
      </c>
      <c r="AB48" s="139">
        <f>AA48/(T48+V48+X48)</f>
        <v>0</v>
      </c>
      <c r="AC48" s="129">
        <f>SUM(AC44:AC47)</f>
        <v>0</v>
      </c>
      <c r="AD48" s="21">
        <f>AC48/(T48+V48+X48)</f>
        <v>0</v>
      </c>
      <c r="AE48" s="60">
        <f>SUM(AE44:AE47)</f>
        <v>8787</v>
      </c>
      <c r="AF48" s="59">
        <f>SUM(AF44:AF47)</f>
        <v>6442.95</v>
      </c>
      <c r="AG48" s="60">
        <f>SUM(AG44:AG47)</f>
        <v>2344.0500000000002</v>
      </c>
      <c r="AH48" s="61">
        <f>AG48/AE48</f>
        <v>0.26676340047797886</v>
      </c>
      <c r="AI48" s="220">
        <f t="shared" si="6"/>
        <v>0.73323659952202114</v>
      </c>
    </row>
    <row r="50" spans="2:20" hidden="1" x14ac:dyDescent="0.25">
      <c r="B50" s="62" t="s">
        <v>50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2:20" hidden="1" x14ac:dyDescent="0.25"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2:20" hidden="1" x14ac:dyDescent="0.25">
      <c r="B52" s="62" t="s">
        <v>52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2:20" hidden="1" x14ac:dyDescent="0.25">
      <c r="B53" s="62" t="s">
        <v>53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2:20" hidden="1" x14ac:dyDescent="0.25">
      <c r="B54" s="62" t="s">
        <v>54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</mergeCells>
  <conditionalFormatting sqref="AA33:AA36 X4:X8 AA4:AA8 AA24:AA29 AA31 AA10:AA22 X10:X22 X24:X31">
    <cfRule type="cellIs" dxfId="4" priority="5" operator="greaterThan">
      <formula>0</formula>
    </cfRule>
  </conditionalFormatting>
  <conditionalFormatting sqref="X33:X41">
    <cfRule type="cellIs" dxfId="3" priority="4" operator="greaterThan">
      <formula>0</formula>
    </cfRule>
  </conditionalFormatting>
  <conditionalFormatting sqref="AA30">
    <cfRule type="cellIs" dxfId="2" priority="3" operator="greaterThan">
      <formula>0</formula>
    </cfRule>
  </conditionalFormatting>
  <conditionalFormatting sqref="AC17">
    <cfRule type="cellIs" dxfId="1" priority="2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2021-04-08T14:07:29Z</cp:lastPrinted>
  <dcterms:created xsi:type="dcterms:W3CDTF">2014-06-13T12:13:28Z</dcterms:created>
  <dcterms:modified xsi:type="dcterms:W3CDTF">2021-08-06T15:18:44Z</dcterms:modified>
</cp:coreProperties>
</file>