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5220" windowWidth="19230" windowHeight="5280" firstSheet="1" activeTab="1"/>
  </bookViews>
  <sheets>
    <sheet name="Shifts" sheetId="2" state="hidden" r:id="rId1"/>
    <sheet name="Overall" sheetId="1" r:id="rId2"/>
  </sheets>
  <definedNames>
    <definedName name="_xlnm.Print_Area" localSheetId="1">Overall!$A$1:$Z$49</definedName>
  </definedNames>
  <calcPr calcId="145621"/>
</workbook>
</file>

<file path=xl/calcChain.xml><?xml version="1.0" encoding="utf-8"?>
<calcChain xmlns="http://schemas.openxmlformats.org/spreadsheetml/2006/main">
  <c r="X35" i="1" l="1"/>
  <c r="X38" i="1" l="1"/>
  <c r="X37" i="1"/>
  <c r="X36" i="1"/>
  <c r="U49" i="1" l="1"/>
  <c r="S49" i="1"/>
  <c r="L49" i="1"/>
  <c r="K49" i="1"/>
  <c r="J49" i="1"/>
  <c r="I49" i="1"/>
  <c r="H49" i="1"/>
  <c r="W48" i="1"/>
  <c r="V48" i="1"/>
  <c r="U48" i="1"/>
  <c r="T48" i="1"/>
  <c r="S48" i="1"/>
  <c r="Q48" i="1"/>
  <c r="P48" i="1"/>
  <c r="O48" i="1"/>
  <c r="N48" i="1"/>
  <c r="M48" i="1"/>
  <c r="L48" i="1"/>
  <c r="K48" i="1"/>
  <c r="J48" i="1"/>
  <c r="I48" i="1"/>
  <c r="H48" i="1"/>
  <c r="Y47" i="1"/>
  <c r="U47" i="1"/>
  <c r="S47" i="1"/>
  <c r="L47" i="1"/>
  <c r="K47" i="1"/>
  <c r="J47" i="1"/>
  <c r="I47" i="1"/>
  <c r="H47" i="1"/>
  <c r="Z46" i="1"/>
  <c r="Y46" i="1"/>
  <c r="X46" i="1"/>
  <c r="W46" i="1"/>
  <c r="U46" i="1"/>
  <c r="S46" i="1"/>
  <c r="L46" i="1"/>
  <c r="K46" i="1"/>
  <c r="J46" i="1"/>
  <c r="I46" i="1"/>
  <c r="H46" i="1"/>
  <c r="Y44" i="1"/>
  <c r="Z44" i="1" s="1"/>
  <c r="X44" i="1"/>
  <c r="X48" i="1" s="1"/>
  <c r="W44" i="1"/>
  <c r="V44" i="1"/>
  <c r="U44" i="1"/>
  <c r="T44" i="1"/>
  <c r="S44" i="1"/>
  <c r="Q44" i="1"/>
  <c r="P44" i="1"/>
  <c r="O44" i="1"/>
  <c r="N44" i="1"/>
  <c r="M44" i="1"/>
  <c r="L44" i="1"/>
  <c r="K44" i="1"/>
  <c r="J44" i="1"/>
  <c r="I44" i="1"/>
  <c r="H44" i="1"/>
  <c r="Y34" i="1"/>
  <c r="W34" i="1"/>
  <c r="Z34" i="1" s="1"/>
  <c r="U34" i="1"/>
  <c r="S34" i="1"/>
  <c r="P34" i="1"/>
  <c r="N34" i="1"/>
  <c r="N47" i="1" s="1"/>
  <c r="L34" i="1"/>
  <c r="K34" i="1"/>
  <c r="J34" i="1"/>
  <c r="I34" i="1"/>
  <c r="H34" i="1"/>
  <c r="Z24" i="1"/>
  <c r="Y24" i="1"/>
  <c r="X24" i="1"/>
  <c r="W24" i="1"/>
  <c r="U24" i="1"/>
  <c r="S24" i="1"/>
  <c r="P24" i="1"/>
  <c r="N24" i="1"/>
  <c r="N46" i="1" s="1"/>
  <c r="L24" i="1"/>
  <c r="K24" i="1"/>
  <c r="J24" i="1"/>
  <c r="I24" i="1"/>
  <c r="H24" i="1"/>
  <c r="G24" i="1"/>
  <c r="F24" i="1"/>
  <c r="E24" i="1"/>
  <c r="D24" i="1"/>
  <c r="Y48" i="1" l="1"/>
  <c r="W47" i="1"/>
  <c r="M24" i="1"/>
  <c r="M46" i="1" s="1"/>
  <c r="N49" i="1"/>
  <c r="T24" i="1"/>
  <c r="T46" i="1" s="1"/>
  <c r="Q24" i="1"/>
  <c r="Q46" i="1" s="1"/>
  <c r="V24" i="1"/>
  <c r="V46" i="1" s="1"/>
  <c r="P46" i="1"/>
  <c r="T34" i="1"/>
  <c r="T47" i="1" s="1"/>
  <c r="V34" i="1"/>
  <c r="V47" i="1" s="1"/>
  <c r="Q34" i="1"/>
  <c r="Q47" i="1" s="1"/>
  <c r="M34" i="1"/>
  <c r="M47" i="1" s="1"/>
  <c r="P47" i="1"/>
  <c r="P49" i="1" s="1"/>
  <c r="O34" i="1"/>
  <c r="O47" i="1" s="1"/>
  <c r="R8" i="1"/>
  <c r="R6" i="1"/>
  <c r="R7" i="1"/>
  <c r="R9" i="1"/>
  <c r="R16" i="1"/>
  <c r="R4" i="1"/>
  <c r="R11" i="1"/>
  <c r="R10" i="1"/>
  <c r="R12" i="1"/>
  <c r="R15" i="1"/>
  <c r="R23" i="1"/>
  <c r="R21" i="1"/>
  <c r="R18" i="1"/>
  <c r="R20" i="1"/>
  <c r="R19" i="1"/>
  <c r="R14" i="1"/>
  <c r="R17" i="1"/>
  <c r="R22" i="1"/>
  <c r="R13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5" i="1"/>
  <c r="Y49" i="1" l="1"/>
  <c r="Z48" i="1"/>
  <c r="Z47" i="1"/>
  <c r="W49" i="1"/>
  <c r="Z49" i="1" s="1"/>
  <c r="V49" i="1"/>
  <c r="Q49" i="1"/>
  <c r="M49" i="1"/>
  <c r="O49" i="1"/>
  <c r="T49" i="1"/>
  <c r="Z9" i="1"/>
  <c r="M43" i="1" l="1"/>
  <c r="M10" i="1"/>
  <c r="Q5" i="1"/>
  <c r="Q8" i="1"/>
  <c r="Q6" i="1"/>
  <c r="Q7" i="1"/>
  <c r="Q9" i="1"/>
  <c r="Q16" i="1"/>
  <c r="Q4" i="1"/>
  <c r="Q11" i="1"/>
  <c r="Q10" i="1"/>
  <c r="Q12" i="1"/>
  <c r="Q15" i="1"/>
  <c r="Q23" i="1"/>
  <c r="Q21" i="1"/>
  <c r="Q18" i="1"/>
  <c r="Q20" i="1"/>
  <c r="Q19" i="1"/>
  <c r="Q14" i="1"/>
  <c r="Q17" i="1"/>
  <c r="Q22" i="1"/>
  <c r="Q13" i="1"/>
  <c r="O5" i="1"/>
  <c r="O8" i="1"/>
  <c r="O6" i="1"/>
  <c r="O7" i="1"/>
  <c r="O9" i="1"/>
  <c r="O16" i="1"/>
  <c r="O4" i="1"/>
  <c r="O11" i="1"/>
  <c r="O10" i="1"/>
  <c r="O12" i="1"/>
  <c r="O15" i="1"/>
  <c r="O23" i="1"/>
  <c r="O21" i="1"/>
  <c r="O18" i="1"/>
  <c r="O20" i="1"/>
  <c r="O19" i="1"/>
  <c r="O14" i="1"/>
  <c r="O17" i="1"/>
  <c r="O22" i="1"/>
  <c r="O13" i="1"/>
  <c r="M5" i="1"/>
  <c r="M8" i="1"/>
  <c r="M6" i="1"/>
  <c r="M7" i="1"/>
  <c r="M9" i="1"/>
  <c r="M16" i="1"/>
  <c r="M4" i="1"/>
  <c r="M11" i="1"/>
  <c r="M12" i="1"/>
  <c r="M15" i="1"/>
  <c r="M23" i="1"/>
  <c r="M21" i="1"/>
  <c r="M18" i="1"/>
  <c r="M20" i="1"/>
  <c r="M19" i="1"/>
  <c r="M14" i="1"/>
  <c r="M17" i="1"/>
  <c r="M22" i="1"/>
  <c r="M13" i="1"/>
  <c r="Q40" i="1" l="1"/>
  <c r="Q41" i="1"/>
  <c r="Q42" i="1"/>
  <c r="Q43" i="1"/>
  <c r="O40" i="1"/>
  <c r="O41" i="1"/>
  <c r="O42" i="1"/>
  <c r="O43" i="1"/>
  <c r="M40" i="1"/>
  <c r="M41" i="1"/>
  <c r="M42" i="1"/>
  <c r="Z37" i="1" l="1"/>
  <c r="X13" i="1" l="1"/>
  <c r="X22" i="1"/>
  <c r="X17" i="1"/>
  <c r="X14" i="1"/>
  <c r="X19" i="1"/>
  <c r="X20" i="1"/>
  <c r="X18" i="1"/>
  <c r="X21" i="1"/>
  <c r="X23" i="1"/>
  <c r="X15" i="1"/>
  <c r="X12" i="1"/>
  <c r="X16" i="1"/>
  <c r="X9" i="1"/>
  <c r="X7" i="1"/>
  <c r="X6" i="1"/>
  <c r="X8" i="1"/>
  <c r="X5" i="1"/>
  <c r="X25" i="1"/>
  <c r="X34" i="1" s="1"/>
  <c r="X47" i="1" s="1"/>
  <c r="X49" i="1" s="1"/>
  <c r="X33" i="1"/>
  <c r="X31" i="1"/>
  <c r="X30" i="1"/>
  <c r="X29" i="1"/>
  <c r="X28" i="1"/>
  <c r="X27" i="1"/>
  <c r="X26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M26" i="1" l="1"/>
  <c r="M27" i="1"/>
  <c r="M28" i="1"/>
  <c r="M29" i="1"/>
  <c r="M30" i="1"/>
  <c r="M31" i="1"/>
  <c r="M32" i="1"/>
  <c r="M33" i="1"/>
  <c r="M25" i="1"/>
  <c r="Q33" i="1" l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D34" i="1" l="1"/>
  <c r="D47" i="1" s="1"/>
  <c r="E34" i="1"/>
  <c r="F34" i="1"/>
  <c r="G34" i="1"/>
  <c r="D46" i="1"/>
  <c r="R34" i="1" l="1"/>
  <c r="Z38" i="1" l="1"/>
  <c r="Z36" i="1" l="1"/>
  <c r="V20" i="1" l="1"/>
  <c r="T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R24" i="1" l="1"/>
  <c r="E49" i="1"/>
  <c r="O24" i="1"/>
  <c r="O46" i="1" s="1"/>
  <c r="T31" i="1" l="1"/>
  <c r="D49" i="1" l="1"/>
  <c r="F46" i="1" l="1"/>
  <c r="F49" i="1" s="1"/>
  <c r="G46" i="1"/>
  <c r="G49" i="1" s="1"/>
  <c r="Z33" i="1" l="1"/>
  <c r="V33" i="1"/>
  <c r="T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V21" i="1"/>
  <c r="T21" i="1"/>
  <c r="T14" i="1"/>
  <c r="V14" i="1"/>
  <c r="Z30" i="1"/>
  <c r="Z29" i="1"/>
  <c r="Z28" i="1"/>
  <c r="Z27" i="1"/>
  <c r="Z26" i="1"/>
  <c r="Z16" i="1"/>
  <c r="Z7" i="1"/>
  <c r="Z6" i="1"/>
  <c r="Z8" i="1"/>
  <c r="Z35" i="1" l="1"/>
  <c r="Z25" i="1"/>
  <c r="Z5" i="1"/>
  <c r="V5" i="1"/>
  <c r="V38" i="1"/>
  <c r="V37" i="1"/>
  <c r="V36" i="1"/>
  <c r="V35" i="1"/>
  <c r="V31" i="1"/>
  <c r="V30" i="1"/>
  <c r="V29" i="1"/>
  <c r="V28" i="1"/>
  <c r="V27" i="1"/>
  <c r="V26" i="1"/>
  <c r="V25" i="1"/>
  <c r="V13" i="1"/>
  <c r="V22" i="1"/>
  <c r="V17" i="1"/>
  <c r="V19" i="1"/>
  <c r="V18" i="1"/>
  <c r="V10" i="1"/>
  <c r="V11" i="1"/>
  <c r="V4" i="1"/>
  <c r="V23" i="1"/>
  <c r="V15" i="1"/>
  <c r="V16" i="1"/>
  <c r="V9" i="1"/>
  <c r="V7" i="1"/>
  <c r="V12" i="1"/>
  <c r="V6" i="1"/>
  <c r="V8" i="1"/>
  <c r="T38" i="1"/>
  <c r="T37" i="1"/>
  <c r="T36" i="1"/>
  <c r="T35" i="1"/>
  <c r="T30" i="1"/>
  <c r="T29" i="1"/>
  <c r="T28" i="1"/>
  <c r="T27" i="1"/>
  <c r="T26" i="1"/>
  <c r="T25" i="1"/>
  <c r="T13" i="1"/>
  <c r="T22" i="1"/>
  <c r="T17" i="1"/>
  <c r="T19" i="1"/>
  <c r="T18" i="1"/>
  <c r="T10" i="1"/>
  <c r="T11" i="1"/>
  <c r="T4" i="1"/>
  <c r="T23" i="1"/>
  <c r="T15" i="1"/>
  <c r="T16" i="1"/>
  <c r="T9" i="1"/>
  <c r="T7" i="1"/>
  <c r="T12" i="1"/>
  <c r="T6" i="1"/>
  <c r="T8" i="1"/>
  <c r="T5" i="1"/>
  <c r="Z31" i="1" l="1"/>
  <c r="Z15" i="1"/>
  <c r="Z14" i="1"/>
  <c r="Z13" i="1"/>
  <c r="Z23" i="1"/>
  <c r="Z19" i="1"/>
  <c r="Z20" i="1"/>
  <c r="Z18" i="1"/>
  <c r="Z12" i="1"/>
  <c r="Z22" i="1"/>
  <c r="Z21" i="1"/>
  <c r="Z17" i="1"/>
</calcChain>
</file>

<file path=xl/comments1.xml><?xml version="1.0" encoding="utf-8"?>
<comments xmlns="http://schemas.openxmlformats.org/spreadsheetml/2006/main">
  <authors>
    <author>Jones Jo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still on sitrep</t>
        </r>
      </text>
    </comment>
    <comment ref="W21" authorId="0">
      <text>
        <r>
          <rPr>
            <b/>
            <sz val="9"/>
            <color indexed="81"/>
            <rFont val="Tahoma"/>
            <charset val="1"/>
          </rPr>
          <t>wm x2 FT and PT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5" authorId="0">
      <text>
        <r>
          <rPr>
            <b/>
            <sz val="9"/>
            <color indexed="81"/>
            <rFont val="Tahoma"/>
            <charset val="1"/>
          </rPr>
          <t>wm works 11.5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<sst xmlns="http://schemas.openxmlformats.org/spreadsheetml/2006/main" count="221" uniqueCount="87">
  <si>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</si>
  <si>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</si>
  <si>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</si>
  <si>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</si>
  <si>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</si>
  <si>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</si>
  <si>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</si>
  <si>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</si>
  <si>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</si>
  <si>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</si>
  <si>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</si>
  <si>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</si>
  <si>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</si>
  <si>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</si>
  <si>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</si>
  <si>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</si>
  <si>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</si>
  <si>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</si>
  <si>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</si>
  <si>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</si>
  <si>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</si>
  <si>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</si>
  <si>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</si>
  <si>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</si>
  <si>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</si>
  <si>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</si>
  <si>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</si>
  <si>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</si>
  <si>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</si>
  <si>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</si>
  <si>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</si>
  <si>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</si>
  <si>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</si>
  <si>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</si>
  <si>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</si>
  <si>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</si>
  <si>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</si>
  <si>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</si>
  <si>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</si>
  <si>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</si>
  <si>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</si>
  <si>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</si>
  <si>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</si>
  <si>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</si>
  <si>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</si>
  <si>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</si>
  <si>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</si>
  <si>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</si>
  <si>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</si>
  <si>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</si>
  <si>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</si>
  <si>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</si>
  <si>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</si>
  <si>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</si>
  <si>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</si>
  <si>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</si>
  <si>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</si>
  <si>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</si>
  <si>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</si>
  <si>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</si>
  <si>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</si>
  <si>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</si>
  <si>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</si>
  <si>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</si>
  <si>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</si>
  <si>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</si>
  <si>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</si>
  <si>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</si>
  <si>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</si>
  <si>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</si>
  <si>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</si>
  <si>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</si>
  <si>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</si>
  <si>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</si>
  <si>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</si>
  <si>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</si>
  <si>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</si>
  <si>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</si>
  <si>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</si>
  <si>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</si>
  <si>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</si>
  <si>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</si>
  <si>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</si>
  <si>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</si>
  <si>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</si>
  <si>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AAU Triage Level 1</t>
  </si>
  <si>
    <t>Emergency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</si>
</sst>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</cellStyleXfs>
  <cellXfs count="466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60" xfId="1" applyFont="1" applyFill="1" applyBorder="1" applyAlignment="1">
      <alignment vertical="center"/>
    </xf>
    <xf numFmtId="0" fontId="2" fillId="10" borderId="61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9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7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8" xfId="1" applyNumberFormat="1" applyFont="1" applyFill="1" applyBorder="1" applyAlignment="1" applyProtection="1">
      <alignment horizontal="center"/>
    </xf>
    <xf numFmtId="164" fontId="2" fillId="3" borderId="65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3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4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4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5" xfId="1" applyFont="1" applyFill="1" applyBorder="1" applyAlignment="1" applyProtection="1">
      <alignment vertical="center"/>
      <protection locked="0"/>
    </xf>
    <xf numFmtId="0" fontId="2" fillId="0" borderId="45" xfId="1" applyFont="1" applyFill="1" applyBorder="1" applyAlignment="1" applyProtection="1">
      <alignment vertical="center"/>
      <protection locked="0"/>
    </xf>
    <xf numFmtId="0" fontId="2" fillId="0" borderId="47" xfId="1" applyFont="1" applyFill="1" applyBorder="1" applyAlignment="1" applyProtection="1">
      <alignment vertical="center"/>
      <protection locked="0"/>
    </xf>
    <xf numFmtId="0" fontId="2" fillId="5" borderId="70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3" applyNumberFormat="1" applyFont="1" applyFill="1" applyBorder="1" applyAlignment="1">
      <alignment horizontal="center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5" fillId="0" borderId="13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4" fillId="0" borderId="56" xfId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8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8" xfId="3" applyNumberFormat="1" applyFont="1" applyFill="1" applyBorder="1" applyAlignment="1">
      <alignment horizontal="center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8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1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5" xfId="1" applyFont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2" fillId="7" borderId="34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5" xfId="1" applyFont="1" applyFill="1" applyBorder="1" applyAlignment="1" applyProtection="1">
      <alignment horizontal="center" vertical="center" wrapText="1"/>
      <protection locked="0"/>
    </xf>
    <xf numFmtId="0" fontId="2" fillId="7" borderId="46" xfId="1" applyFont="1" applyFill="1" applyBorder="1" applyAlignment="1" applyProtection="1">
      <alignment horizontal="center" vertical="center" wrapText="1"/>
    </xf>
    <xf numFmtId="0" fontId="2" fillId="7" borderId="55" xfId="1" applyFont="1" applyFill="1" applyBorder="1" applyAlignment="1" applyProtection="1">
      <alignment horizontal="center" vertical="center" wrapText="1"/>
    </xf>
    <xf numFmtId="0" fontId="2" fillId="7" borderId="66" xfId="1" applyFont="1" applyFill="1" applyBorder="1" applyAlignment="1" applyProtection="1">
      <alignment horizontal="center" vertical="center" wrapText="1"/>
    </xf>
    <xf numFmtId="0" fontId="4" fillId="7" borderId="18" xfId="1" applyFont="1" applyFill="1" applyBorder="1" applyAlignment="1" applyProtection="1">
      <alignment horizontal="center" vertical="center" wrapText="1"/>
    </xf>
    <xf numFmtId="0" fontId="4" fillId="7" borderId="17" xfId="1" applyFont="1" applyFill="1" applyBorder="1" applyAlignment="1" applyProtection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9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3" xfId="3"/>
    <cellStyle name="Normal 4" xfId="6"/>
    <cellStyle name="Percent 2" xfId="2"/>
    <cellStyle name="Percent 3" xfId="4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 x14ac:dyDescent="0.2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 x14ac:dyDescent="0.25">
      <c r="A1" s="369" t="s">
        <v>36</v>
      </c>
      <c r="B1" s="370"/>
      <c r="C1" s="369" t="s">
        <v>0</v>
      </c>
      <c r="D1" s="375" t="s">
        <v>1</v>
      </c>
      <c r="E1" s="376"/>
      <c r="F1" s="376" t="s">
        <v>2</v>
      </c>
      <c r="G1" s="377"/>
      <c r="H1" s="375" t="s">
        <v>1</v>
      </c>
      <c r="I1" s="376"/>
      <c r="J1" s="376" t="s">
        <v>2</v>
      </c>
      <c r="K1" s="378"/>
    </row>
    <row r="2" spans="1:11" ht="22.5" x14ac:dyDescent="0.25">
      <c r="A2" s="371"/>
      <c r="B2" s="372"/>
      <c r="C2" s="371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 x14ac:dyDescent="0.3">
      <c r="A3" s="373"/>
      <c r="B3" s="374"/>
      <c r="C3" s="373"/>
      <c r="D3" s="351" t="s">
        <v>48</v>
      </c>
      <c r="E3" s="352"/>
      <c r="F3" s="352"/>
      <c r="G3" s="353"/>
      <c r="H3" s="351" t="s">
        <v>5</v>
      </c>
      <c r="I3" s="352"/>
      <c r="J3" s="352"/>
      <c r="K3" s="368"/>
    </row>
    <row r="4" spans="1:11" ht="15" customHeight="1" x14ac:dyDescent="0.25">
      <c r="A4" s="354" t="s">
        <v>71</v>
      </c>
      <c r="B4" s="355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 x14ac:dyDescent="0.25">
      <c r="A5" s="354"/>
      <c r="B5" s="355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 x14ac:dyDescent="0.25">
      <c r="A6" s="354"/>
      <c r="B6" s="355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 x14ac:dyDescent="0.25">
      <c r="A7" s="354"/>
      <c r="B7" s="355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 x14ac:dyDescent="0.25">
      <c r="A8" s="354"/>
      <c r="B8" s="355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 x14ac:dyDescent="0.25">
      <c r="A9" s="354"/>
      <c r="B9" s="355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 x14ac:dyDescent="0.25">
      <c r="A10" s="354"/>
      <c r="B10" s="355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 x14ac:dyDescent="0.25">
      <c r="A11" s="354"/>
      <c r="B11" s="355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 x14ac:dyDescent="0.3">
      <c r="A12" s="354"/>
      <c r="B12" s="355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 x14ac:dyDescent="0.3">
      <c r="A13" s="356" t="s">
        <v>42</v>
      </c>
      <c r="B13" s="357"/>
      <c r="C13" s="358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 x14ac:dyDescent="0.25">
      <c r="A14" s="359" t="s">
        <v>37</v>
      </c>
      <c r="B14" s="360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 x14ac:dyDescent="0.25">
      <c r="A15" s="359"/>
      <c r="B15" s="360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 x14ac:dyDescent="0.25">
      <c r="A16" s="359"/>
      <c r="B16" s="360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 x14ac:dyDescent="0.25">
      <c r="A17" s="359"/>
      <c r="B17" s="360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 x14ac:dyDescent="0.25">
      <c r="A18" s="359"/>
      <c r="B18" s="360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 x14ac:dyDescent="0.25">
      <c r="A19" s="359"/>
      <c r="B19" s="360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 x14ac:dyDescent="0.25">
      <c r="A20" s="359"/>
      <c r="B20" s="360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 x14ac:dyDescent="0.25">
      <c r="A21" s="359"/>
      <c r="B21" s="360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 x14ac:dyDescent="0.25">
      <c r="A22" s="359"/>
      <c r="B22" s="360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 x14ac:dyDescent="0.25">
      <c r="A23" s="359"/>
      <c r="B23" s="360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 x14ac:dyDescent="0.25">
      <c r="A24" s="359"/>
      <c r="B24" s="360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 x14ac:dyDescent="0.25">
      <c r="A25" s="359"/>
      <c r="B25" s="360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 x14ac:dyDescent="0.3">
      <c r="A26" s="361"/>
      <c r="B26" s="362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 x14ac:dyDescent="0.3">
      <c r="A27" s="356" t="s">
        <v>42</v>
      </c>
      <c r="B27" s="357"/>
      <c r="C27" s="358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 x14ac:dyDescent="0.25">
      <c r="A28" s="363" t="s">
        <v>38</v>
      </c>
      <c r="B28" s="364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 x14ac:dyDescent="0.25">
      <c r="A29" s="363"/>
      <c r="B29" s="364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 x14ac:dyDescent="0.25">
      <c r="A30" s="363"/>
      <c r="B30" s="364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 x14ac:dyDescent="0.25">
      <c r="A31" s="363"/>
      <c r="B31" s="364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 x14ac:dyDescent="0.25">
      <c r="A32" s="363"/>
      <c r="B32" s="364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 x14ac:dyDescent="0.25">
      <c r="A33" s="363"/>
      <c r="B33" s="364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 x14ac:dyDescent="0.25">
      <c r="A34" s="363"/>
      <c r="B34" s="364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 x14ac:dyDescent="0.25">
      <c r="A35" s="363"/>
      <c r="B35" s="364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 x14ac:dyDescent="0.3">
      <c r="A36" s="363"/>
      <c r="B36" s="364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 x14ac:dyDescent="0.3">
      <c r="A37" s="365" t="s">
        <v>42</v>
      </c>
      <c r="B37" s="366"/>
      <c r="C37" s="367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 x14ac:dyDescent="0.25">
      <c r="A38" s="344" t="s">
        <v>50</v>
      </c>
      <c r="B38" s="346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 x14ac:dyDescent="0.25">
      <c r="A39" s="345"/>
      <c r="B39" s="346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 x14ac:dyDescent="0.25">
      <c r="A40" s="345"/>
      <c r="B40" s="346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 x14ac:dyDescent="0.25">
      <c r="A41" s="345"/>
      <c r="B41" s="346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 x14ac:dyDescent="0.25">
      <c r="A42" s="345"/>
      <c r="B42" s="346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 x14ac:dyDescent="0.25">
      <c r="A43" s="345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 x14ac:dyDescent="0.25">
      <c r="A44" s="345"/>
      <c r="B44" s="347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 x14ac:dyDescent="0.25">
      <c r="A45" s="345"/>
      <c r="B45" s="347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 x14ac:dyDescent="0.25">
      <c r="A46" s="345"/>
      <c r="B46" s="347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 x14ac:dyDescent="0.25">
      <c r="A47" s="345"/>
      <c r="B47" s="347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 x14ac:dyDescent="0.3">
      <c r="A48" s="345"/>
      <c r="B48" s="347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 x14ac:dyDescent="0.3">
      <c r="A49" s="348" t="s">
        <v>42</v>
      </c>
      <c r="B49" s="349"/>
      <c r="C49" s="350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 x14ac:dyDescent="0.25">
      <c r="A51" s="335" t="s">
        <v>72</v>
      </c>
      <c r="B51" s="336"/>
      <c r="C51" s="337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 x14ac:dyDescent="0.25">
      <c r="A52" s="338" t="s">
        <v>44</v>
      </c>
      <c r="B52" s="339"/>
      <c r="C52" s="340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 x14ac:dyDescent="0.25">
      <c r="A53" s="341" t="s">
        <v>45</v>
      </c>
      <c r="B53" s="342"/>
      <c r="C53" s="343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 x14ac:dyDescent="0.3">
      <c r="A54" s="329" t="s">
        <v>46</v>
      </c>
      <c r="B54" s="330"/>
      <c r="C54" s="331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 x14ac:dyDescent="0.3">
      <c r="A55" s="332" t="s">
        <v>43</v>
      </c>
      <c r="B55" s="333"/>
      <c r="C55" s="334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H3:K3"/>
    <mergeCell ref="A1:B3"/>
    <mergeCell ref="C1:C3"/>
    <mergeCell ref="D1:E1"/>
    <mergeCell ref="F1:G1"/>
    <mergeCell ref="H1:I1"/>
    <mergeCell ref="J1:K1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A54:C54"/>
    <mergeCell ref="A55:C55"/>
    <mergeCell ref="A51:C51"/>
    <mergeCell ref="A52:C52"/>
    <mergeCell ref="A53:C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5"/>
  <sheetViews>
    <sheetView tabSelected="1" zoomScaleNormal="100" workbookViewId="0">
      <pane xSplit="3" ySplit="3" topLeftCell="H4" activePane="bottomRight" state="frozen"/>
      <selection pane="topRight" activeCell="D1" sqref="D1"/>
      <selection pane="bottomLeft" activeCell="A4" sqref="A4"/>
      <selection pane="bottomRight" sqref="A1:B3"/>
    </sheetView>
  </sheetViews>
  <sheetFormatPr defaultRowHeight="15" x14ac:dyDescent="0.2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8" width="7" style="78" hidden="1" customWidth="1"/>
    <col min="19" max="20" width="6.5703125" style="78" customWidth="1"/>
    <col min="21" max="21" width="7.28515625" style="78" customWidth="1"/>
    <col min="22" max="22" width="7" style="78" customWidth="1"/>
    <col min="23" max="23" width="6.7109375" style="78" customWidth="1"/>
    <col min="24" max="24" width="6.42578125" style="78" customWidth="1"/>
    <col min="25" max="25" width="5.140625" style="103" customWidth="1"/>
    <col min="26" max="26" width="8.28515625" style="78" customWidth="1"/>
    <col min="27" max="16384" width="9.140625" style="78"/>
  </cols>
  <sheetData>
    <row r="1" spans="1:26" ht="64.5" customHeight="1" x14ac:dyDescent="0.25">
      <c r="A1" s="403" t="s">
        <v>36</v>
      </c>
      <c r="B1" s="404"/>
      <c r="C1" s="398" t="s">
        <v>0</v>
      </c>
      <c r="D1" s="426" t="s">
        <v>1</v>
      </c>
      <c r="E1" s="427"/>
      <c r="F1" s="427"/>
      <c r="G1" s="428"/>
      <c r="H1" s="426" t="s">
        <v>2</v>
      </c>
      <c r="I1" s="427"/>
      <c r="J1" s="427"/>
      <c r="K1" s="428"/>
      <c r="L1" s="438" t="s">
        <v>61</v>
      </c>
      <c r="M1" s="441" t="s">
        <v>58</v>
      </c>
      <c r="N1" s="444" t="s">
        <v>62</v>
      </c>
      <c r="O1" s="447" t="s">
        <v>59</v>
      </c>
      <c r="P1" s="435" t="s">
        <v>63</v>
      </c>
      <c r="Q1" s="432" t="s">
        <v>60</v>
      </c>
      <c r="R1" s="197"/>
      <c r="S1" s="461" t="s">
        <v>81</v>
      </c>
      <c r="T1" s="456" t="s">
        <v>82</v>
      </c>
      <c r="U1" s="464" t="s">
        <v>80</v>
      </c>
      <c r="V1" s="459" t="s">
        <v>79</v>
      </c>
      <c r="W1" s="450" t="s">
        <v>56</v>
      </c>
      <c r="X1" s="451"/>
      <c r="Y1" s="451"/>
      <c r="Z1" s="452"/>
    </row>
    <row r="2" spans="1:26" ht="22.5" x14ac:dyDescent="0.25">
      <c r="A2" s="405"/>
      <c r="B2" s="406"/>
      <c r="C2" s="399"/>
      <c r="D2" s="104" t="s">
        <v>3</v>
      </c>
      <c r="E2" s="105" t="s">
        <v>4</v>
      </c>
      <c r="F2" s="105" t="s">
        <v>3</v>
      </c>
      <c r="G2" s="106" t="s">
        <v>4</v>
      </c>
      <c r="H2" s="104" t="s">
        <v>3</v>
      </c>
      <c r="I2" s="105" t="s">
        <v>4</v>
      </c>
      <c r="J2" s="105" t="s">
        <v>3</v>
      </c>
      <c r="K2" s="106" t="s">
        <v>4</v>
      </c>
      <c r="L2" s="439"/>
      <c r="M2" s="442"/>
      <c r="N2" s="445"/>
      <c r="O2" s="448"/>
      <c r="P2" s="436"/>
      <c r="Q2" s="433"/>
      <c r="R2" s="198"/>
      <c r="S2" s="462"/>
      <c r="T2" s="457"/>
      <c r="U2" s="465"/>
      <c r="V2" s="460"/>
      <c r="W2" s="453"/>
      <c r="X2" s="454"/>
      <c r="Y2" s="454"/>
      <c r="Z2" s="455"/>
    </row>
    <row r="3" spans="1:26" ht="32.25" customHeight="1" thickBot="1" x14ac:dyDescent="0.3">
      <c r="A3" s="407"/>
      <c r="B3" s="408"/>
      <c r="C3" s="399"/>
      <c r="D3" s="429" t="s">
        <v>48</v>
      </c>
      <c r="E3" s="430"/>
      <c r="F3" s="430" t="s">
        <v>5</v>
      </c>
      <c r="G3" s="431"/>
      <c r="H3" s="429" t="s">
        <v>48</v>
      </c>
      <c r="I3" s="430"/>
      <c r="J3" s="430" t="s">
        <v>5</v>
      </c>
      <c r="K3" s="431"/>
      <c r="L3" s="440"/>
      <c r="M3" s="443"/>
      <c r="N3" s="446"/>
      <c r="O3" s="449"/>
      <c r="P3" s="437"/>
      <c r="Q3" s="434"/>
      <c r="R3" s="234"/>
      <c r="S3" s="463"/>
      <c r="T3" s="458"/>
      <c r="U3" s="465"/>
      <c r="V3" s="460"/>
      <c r="W3" s="235" t="s">
        <v>3</v>
      </c>
      <c r="X3" s="236" t="s">
        <v>4</v>
      </c>
      <c r="Y3" s="237" t="s">
        <v>55</v>
      </c>
      <c r="Z3" s="238" t="s">
        <v>57</v>
      </c>
    </row>
    <row r="4" spans="1:26" ht="15" customHeight="1" x14ac:dyDescent="0.25">
      <c r="A4" s="418" t="s">
        <v>86</v>
      </c>
      <c r="B4" s="419"/>
      <c r="C4" s="230" t="s">
        <v>13</v>
      </c>
      <c r="D4" s="246">
        <v>602</v>
      </c>
      <c r="E4" s="247">
        <v>617</v>
      </c>
      <c r="F4" s="247">
        <v>155</v>
      </c>
      <c r="G4" s="247">
        <v>191</v>
      </c>
      <c r="H4" s="248">
        <v>465</v>
      </c>
      <c r="I4" s="248">
        <v>563</v>
      </c>
      <c r="J4" s="248">
        <v>155</v>
      </c>
      <c r="K4" s="248">
        <v>208</v>
      </c>
      <c r="L4" s="249">
        <v>50</v>
      </c>
      <c r="M4" s="250">
        <f>L4/(L4+N4+P4)</f>
        <v>0.80645161290322576</v>
      </c>
      <c r="N4" s="249">
        <v>12</v>
      </c>
      <c r="O4" s="206">
        <f>N4/(L4+N4+P4)</f>
        <v>0.19354838709677419</v>
      </c>
      <c r="P4" s="207">
        <v>0</v>
      </c>
      <c r="Q4" s="206">
        <f>P4/(L4+N4+P4)</f>
        <v>0</v>
      </c>
      <c r="R4" s="251">
        <f>L4+N4+P4</f>
        <v>62</v>
      </c>
      <c r="S4" s="252">
        <v>0</v>
      </c>
      <c r="T4" s="253">
        <f>S4/(L4+N4+P4)</f>
        <v>0</v>
      </c>
      <c r="U4" s="252">
        <v>0</v>
      </c>
      <c r="V4" s="253">
        <f>U4/(L4+N4+P4)</f>
        <v>0</v>
      </c>
      <c r="W4" s="252" t="s">
        <v>54</v>
      </c>
      <c r="X4" s="252" t="s">
        <v>54</v>
      </c>
      <c r="Y4" s="254" t="s">
        <v>54</v>
      </c>
      <c r="Z4" s="255" t="s">
        <v>54</v>
      </c>
    </row>
    <row r="5" spans="1:26" s="211" customFormat="1" ht="15" customHeight="1" x14ac:dyDescent="0.25">
      <c r="A5" s="420"/>
      <c r="B5" s="421"/>
      <c r="C5" s="231" t="s">
        <v>6</v>
      </c>
      <c r="D5" s="256">
        <v>124</v>
      </c>
      <c r="E5" s="185">
        <v>97</v>
      </c>
      <c r="F5" s="185">
        <v>62</v>
      </c>
      <c r="G5" s="185">
        <v>91</v>
      </c>
      <c r="H5" s="186">
        <v>93</v>
      </c>
      <c r="I5" s="186">
        <v>88</v>
      </c>
      <c r="J5" s="186">
        <v>62</v>
      </c>
      <c r="K5" s="186">
        <v>87</v>
      </c>
      <c r="L5" s="91">
        <v>55</v>
      </c>
      <c r="M5" s="189">
        <f t="shared" ref="M5:M22" si="0">L5/(L5+N5+P5)</f>
        <v>0.88709677419354838</v>
      </c>
      <c r="N5" s="91">
        <v>7</v>
      </c>
      <c r="O5" s="189">
        <f t="shared" ref="O5:O22" si="1">N5/(L5+N5+P5)</f>
        <v>0.11290322580645161</v>
      </c>
      <c r="P5" s="180">
        <v>0</v>
      </c>
      <c r="Q5" s="189">
        <f t="shared" ref="Q5:Q22" si="2">P5/(L5+N5+P5)</f>
        <v>0</v>
      </c>
      <c r="R5" s="243">
        <f>L5+N5+P5</f>
        <v>62</v>
      </c>
      <c r="S5" s="84">
        <v>0</v>
      </c>
      <c r="T5" s="244">
        <f>S5/(L5+N5+P5)</f>
        <v>0</v>
      </c>
      <c r="U5" s="84">
        <v>0</v>
      </c>
      <c r="V5" s="244">
        <f>U5/(L5+N5+P5)</f>
        <v>0</v>
      </c>
      <c r="W5" s="84">
        <v>165</v>
      </c>
      <c r="X5" s="245">
        <f t="shared" ref="X5:X9" si="3">W5-Y5</f>
        <v>120</v>
      </c>
      <c r="Y5" s="191">
        <v>45</v>
      </c>
      <c r="Z5" s="216">
        <f t="shared" ref="Z5" si="4">Y5/W5</f>
        <v>0.27272727272727271</v>
      </c>
    </row>
    <row r="6" spans="1:26" s="211" customFormat="1" ht="15" customHeight="1" x14ac:dyDescent="0.25">
      <c r="A6" s="420"/>
      <c r="B6" s="421"/>
      <c r="C6" s="231" t="s">
        <v>8</v>
      </c>
      <c r="D6" s="256">
        <v>115</v>
      </c>
      <c r="E6" s="185">
        <v>98</v>
      </c>
      <c r="F6" s="185">
        <v>62</v>
      </c>
      <c r="G6" s="185">
        <v>68</v>
      </c>
      <c r="H6" s="186">
        <v>93</v>
      </c>
      <c r="I6" s="186">
        <v>92</v>
      </c>
      <c r="J6" s="186">
        <v>62</v>
      </c>
      <c r="K6" s="186">
        <v>70</v>
      </c>
      <c r="L6" s="91">
        <v>54</v>
      </c>
      <c r="M6" s="189">
        <f>L6/(L6+N6+P6)</f>
        <v>0.87096774193548387</v>
      </c>
      <c r="N6" s="91">
        <v>8</v>
      </c>
      <c r="O6" s="189">
        <f>N6/(L6+N6+P6)</f>
        <v>0.12903225806451613</v>
      </c>
      <c r="P6" s="91">
        <v>0</v>
      </c>
      <c r="Q6" s="189">
        <f>P6/(L6+N6+P6)</f>
        <v>0</v>
      </c>
      <c r="R6" s="243">
        <f>L6+N6+P6</f>
        <v>62</v>
      </c>
      <c r="S6" s="84">
        <v>0</v>
      </c>
      <c r="T6" s="244">
        <f>S6/(L6+N6+P6)</f>
        <v>0</v>
      </c>
      <c r="U6" s="84">
        <v>0</v>
      </c>
      <c r="V6" s="244">
        <f>U6/(L6+N6+P6)</f>
        <v>0</v>
      </c>
      <c r="W6" s="84">
        <v>165</v>
      </c>
      <c r="X6" s="245">
        <f>W6-Y6</f>
        <v>97.5</v>
      </c>
      <c r="Y6" s="191">
        <v>67.5</v>
      </c>
      <c r="Z6" s="216">
        <f>Y6/W6</f>
        <v>0.40909090909090912</v>
      </c>
    </row>
    <row r="7" spans="1:26" s="211" customFormat="1" ht="15" customHeight="1" x14ac:dyDescent="0.25">
      <c r="A7" s="420"/>
      <c r="B7" s="421"/>
      <c r="C7" s="231" t="s">
        <v>85</v>
      </c>
      <c r="D7" s="256">
        <v>208</v>
      </c>
      <c r="E7" s="185">
        <v>172</v>
      </c>
      <c r="F7" s="185">
        <v>62</v>
      </c>
      <c r="G7" s="185">
        <v>72</v>
      </c>
      <c r="H7" s="186">
        <v>186</v>
      </c>
      <c r="I7" s="186">
        <v>148</v>
      </c>
      <c r="J7" s="186">
        <v>62</v>
      </c>
      <c r="K7" s="186">
        <v>92</v>
      </c>
      <c r="L7" s="91">
        <v>52</v>
      </c>
      <c r="M7" s="189">
        <f>L7/(L7+N7+P7)</f>
        <v>0.83870967741935487</v>
      </c>
      <c r="N7" s="91">
        <v>10</v>
      </c>
      <c r="O7" s="189">
        <f>N7/(L7+N7+P7)</f>
        <v>0.16129032258064516</v>
      </c>
      <c r="P7" s="91">
        <v>0</v>
      </c>
      <c r="Q7" s="189">
        <f>P7/(L7+N7+P7)</f>
        <v>0</v>
      </c>
      <c r="R7" s="243">
        <f>L7+N7+P7</f>
        <v>62</v>
      </c>
      <c r="S7" s="84">
        <v>0</v>
      </c>
      <c r="T7" s="244">
        <f>S7/(L7+N7+P7)</f>
        <v>0</v>
      </c>
      <c r="U7" s="84">
        <v>0</v>
      </c>
      <c r="V7" s="244">
        <f>U7/(L7+N7+P7)</f>
        <v>0</v>
      </c>
      <c r="W7" s="84">
        <v>165</v>
      </c>
      <c r="X7" s="245">
        <f>W7-Y7</f>
        <v>120</v>
      </c>
      <c r="Y7" s="191">
        <v>45</v>
      </c>
      <c r="Z7" s="216">
        <f>Y7/W7</f>
        <v>0.27272727272727271</v>
      </c>
    </row>
    <row r="8" spans="1:26" s="211" customFormat="1" ht="15" customHeight="1" x14ac:dyDescent="0.25">
      <c r="A8" s="420"/>
      <c r="B8" s="421"/>
      <c r="C8" s="231" t="s">
        <v>7</v>
      </c>
      <c r="D8" s="256">
        <v>115</v>
      </c>
      <c r="E8" s="185">
        <v>102</v>
      </c>
      <c r="F8" s="185">
        <v>62</v>
      </c>
      <c r="G8" s="185">
        <v>70</v>
      </c>
      <c r="H8" s="186">
        <v>93</v>
      </c>
      <c r="I8" s="186">
        <v>82</v>
      </c>
      <c r="J8" s="186">
        <v>62</v>
      </c>
      <c r="K8" s="186">
        <v>82</v>
      </c>
      <c r="L8" s="91">
        <v>53</v>
      </c>
      <c r="M8" s="189">
        <f t="shared" si="0"/>
        <v>0.85483870967741937</v>
      </c>
      <c r="N8" s="91">
        <v>9</v>
      </c>
      <c r="O8" s="189">
        <f t="shared" si="1"/>
        <v>0.14516129032258066</v>
      </c>
      <c r="P8" s="91">
        <v>0</v>
      </c>
      <c r="Q8" s="189">
        <f t="shared" si="2"/>
        <v>0</v>
      </c>
      <c r="R8" s="243">
        <f t="shared" ref="R8:R43" si="5">L8+N8+P8</f>
        <v>62</v>
      </c>
      <c r="S8" s="84">
        <v>0</v>
      </c>
      <c r="T8" s="244">
        <f t="shared" ref="T8:T22" si="6">S8/(L8+N8+P8)</f>
        <v>0</v>
      </c>
      <c r="U8" s="84">
        <v>0</v>
      </c>
      <c r="V8" s="244">
        <f t="shared" ref="V8:V22" si="7">U8/(L8+N8+P8)</f>
        <v>0</v>
      </c>
      <c r="W8" s="84">
        <v>165</v>
      </c>
      <c r="X8" s="245">
        <f t="shared" si="3"/>
        <v>165</v>
      </c>
      <c r="Y8" s="191">
        <v>0</v>
      </c>
      <c r="Z8" s="216">
        <f t="shared" ref="Z8" si="8">Y8/W8</f>
        <v>0</v>
      </c>
    </row>
    <row r="9" spans="1:26" s="211" customFormat="1" ht="15" customHeight="1" x14ac:dyDescent="0.25">
      <c r="A9" s="420"/>
      <c r="B9" s="421"/>
      <c r="C9" s="231" t="s">
        <v>51</v>
      </c>
      <c r="D9" s="256">
        <v>239</v>
      </c>
      <c r="E9" s="185">
        <v>173</v>
      </c>
      <c r="F9" s="185">
        <v>217</v>
      </c>
      <c r="G9" s="185">
        <v>293</v>
      </c>
      <c r="H9" s="186">
        <v>217</v>
      </c>
      <c r="I9" s="186">
        <v>205</v>
      </c>
      <c r="J9" s="186">
        <v>93</v>
      </c>
      <c r="K9" s="186">
        <v>144</v>
      </c>
      <c r="L9" s="91">
        <v>58</v>
      </c>
      <c r="M9" s="189">
        <f t="shared" si="0"/>
        <v>0.93548387096774188</v>
      </c>
      <c r="N9" s="91">
        <v>4</v>
      </c>
      <c r="O9" s="189">
        <f t="shared" si="1"/>
        <v>6.4516129032258063E-2</v>
      </c>
      <c r="P9" s="180">
        <v>0</v>
      </c>
      <c r="Q9" s="189">
        <f t="shared" si="2"/>
        <v>0</v>
      </c>
      <c r="R9" s="243">
        <f t="shared" si="5"/>
        <v>62</v>
      </c>
      <c r="S9" s="84">
        <v>0</v>
      </c>
      <c r="T9" s="244">
        <f t="shared" si="6"/>
        <v>0</v>
      </c>
      <c r="U9" s="84">
        <v>0</v>
      </c>
      <c r="V9" s="244">
        <f t="shared" si="7"/>
        <v>0</v>
      </c>
      <c r="W9" s="84">
        <v>165</v>
      </c>
      <c r="X9" s="245">
        <f t="shared" si="3"/>
        <v>82.5</v>
      </c>
      <c r="Y9" s="191">
        <v>82.5</v>
      </c>
      <c r="Z9" s="216">
        <f>Y9/W9</f>
        <v>0.5</v>
      </c>
    </row>
    <row r="10" spans="1:26" ht="15" customHeight="1" x14ac:dyDescent="0.25">
      <c r="A10" s="420"/>
      <c r="B10" s="421"/>
      <c r="C10" s="232" t="s">
        <v>15</v>
      </c>
      <c r="D10" s="257">
        <v>67</v>
      </c>
      <c r="E10" s="187">
        <v>71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86">
        <v>24</v>
      </c>
      <c r="M10" s="188">
        <f>L10/(L10+N10+P10)</f>
        <v>0.77419354838709675</v>
      </c>
      <c r="N10" s="86">
        <v>7</v>
      </c>
      <c r="O10" s="189">
        <f>N10/(L10+N10+P10)</f>
        <v>0.22580645161290322</v>
      </c>
      <c r="P10" s="180">
        <v>0</v>
      </c>
      <c r="Q10" s="189">
        <f>P10/(L10+N10+P10)</f>
        <v>0</v>
      </c>
      <c r="R10" s="241">
        <f>L10+N10+P10</f>
        <v>31</v>
      </c>
      <c r="S10" s="81">
        <v>0</v>
      </c>
      <c r="T10" s="242">
        <f t="shared" ref="T10:T20" si="9">S10/(L10+N10+P10)</f>
        <v>0</v>
      </c>
      <c r="U10" s="81">
        <v>0</v>
      </c>
      <c r="V10" s="242">
        <f t="shared" ref="V10:V20" si="10">U10/(L10+N10+P10)</f>
        <v>0</v>
      </c>
      <c r="W10" s="81" t="s">
        <v>54</v>
      </c>
      <c r="X10" s="81" t="s">
        <v>54</v>
      </c>
      <c r="Y10" s="190" t="s">
        <v>54</v>
      </c>
      <c r="Z10" s="110" t="s">
        <v>54</v>
      </c>
    </row>
    <row r="11" spans="1:26" ht="15" customHeight="1" thickBot="1" x14ac:dyDescent="0.3">
      <c r="A11" s="422"/>
      <c r="B11" s="423"/>
      <c r="C11" s="233" t="s">
        <v>14</v>
      </c>
      <c r="D11" s="259">
        <v>177</v>
      </c>
      <c r="E11" s="260">
        <v>159</v>
      </c>
      <c r="F11" s="260">
        <v>31</v>
      </c>
      <c r="G11" s="260">
        <v>27</v>
      </c>
      <c r="H11" s="260">
        <v>0</v>
      </c>
      <c r="I11" s="260">
        <v>0</v>
      </c>
      <c r="J11" s="260">
        <v>0</v>
      </c>
      <c r="K11" s="260">
        <v>0</v>
      </c>
      <c r="L11" s="90">
        <v>15</v>
      </c>
      <c r="M11" s="261">
        <f>L11/(L11+N11+P11)</f>
        <v>0.46875</v>
      </c>
      <c r="N11" s="90">
        <v>17</v>
      </c>
      <c r="O11" s="229">
        <f>N11/(L11+N11+P11)</f>
        <v>0.53125</v>
      </c>
      <c r="P11" s="184">
        <v>0</v>
      </c>
      <c r="Q11" s="229">
        <f>P11/(L11+N11+P11)</f>
        <v>0</v>
      </c>
      <c r="R11" s="262">
        <f>L11+N11+P11</f>
        <v>32</v>
      </c>
      <c r="S11" s="263">
        <v>0</v>
      </c>
      <c r="T11" s="264">
        <f t="shared" si="9"/>
        <v>0</v>
      </c>
      <c r="U11" s="265">
        <v>0</v>
      </c>
      <c r="V11" s="264">
        <f t="shared" si="10"/>
        <v>0</v>
      </c>
      <c r="W11" s="263" t="s">
        <v>54</v>
      </c>
      <c r="X11" s="263" t="s">
        <v>54</v>
      </c>
      <c r="Y11" s="266" t="s">
        <v>54</v>
      </c>
      <c r="Z11" s="267" t="s">
        <v>54</v>
      </c>
    </row>
    <row r="12" spans="1:26" s="211" customFormat="1" ht="15" customHeight="1" x14ac:dyDescent="0.25">
      <c r="A12" s="420" t="s">
        <v>37</v>
      </c>
      <c r="B12" s="424"/>
      <c r="C12" s="230" t="s">
        <v>9</v>
      </c>
      <c r="D12" s="246">
        <v>129</v>
      </c>
      <c r="E12" s="247">
        <v>100</v>
      </c>
      <c r="F12" s="247">
        <v>62</v>
      </c>
      <c r="G12" s="247">
        <v>93</v>
      </c>
      <c r="H12" s="248">
        <v>93</v>
      </c>
      <c r="I12" s="248">
        <v>90</v>
      </c>
      <c r="J12" s="248">
        <v>31</v>
      </c>
      <c r="K12" s="248">
        <v>60</v>
      </c>
      <c r="L12" s="207">
        <v>32</v>
      </c>
      <c r="M12" s="206">
        <f t="shared" si="0"/>
        <v>0.5161290322580645</v>
      </c>
      <c r="N12" s="207">
        <v>30</v>
      </c>
      <c r="O12" s="206">
        <f t="shared" si="1"/>
        <v>0.4838709677419355</v>
      </c>
      <c r="P12" s="208">
        <v>0</v>
      </c>
      <c r="Q12" s="206">
        <f t="shared" si="2"/>
        <v>0</v>
      </c>
      <c r="R12" s="269">
        <f t="shared" si="5"/>
        <v>62</v>
      </c>
      <c r="S12" s="226">
        <v>0</v>
      </c>
      <c r="T12" s="270">
        <f t="shared" si="9"/>
        <v>0</v>
      </c>
      <c r="U12" s="226">
        <v>0</v>
      </c>
      <c r="V12" s="270">
        <f t="shared" si="10"/>
        <v>0</v>
      </c>
      <c r="W12" s="226">
        <v>165</v>
      </c>
      <c r="X12" s="226">
        <f t="shared" ref="X12:X22" si="11">W12-Y12</f>
        <v>97.5</v>
      </c>
      <c r="Y12" s="223">
        <v>67.5</v>
      </c>
      <c r="Z12" s="210">
        <f t="shared" ref="Z12:Z20" si="12">Y12/W12</f>
        <v>0.40909090909090912</v>
      </c>
    </row>
    <row r="13" spans="1:26" s="211" customFormat="1" ht="15" customHeight="1" x14ac:dyDescent="0.25">
      <c r="A13" s="420"/>
      <c r="B13" s="424"/>
      <c r="C13" s="231" t="s">
        <v>19</v>
      </c>
      <c r="D13" s="256">
        <v>239</v>
      </c>
      <c r="E13" s="185">
        <v>214</v>
      </c>
      <c r="F13" s="185">
        <v>124</v>
      </c>
      <c r="G13" s="185">
        <v>181</v>
      </c>
      <c r="H13" s="186">
        <v>186</v>
      </c>
      <c r="I13" s="186">
        <v>175</v>
      </c>
      <c r="J13" s="186">
        <v>124</v>
      </c>
      <c r="K13" s="186">
        <v>176</v>
      </c>
      <c r="L13" s="91">
        <v>33</v>
      </c>
      <c r="M13" s="189">
        <f>L13/(L13+N13+P13)</f>
        <v>0.532258064516129</v>
      </c>
      <c r="N13" s="91">
        <v>29</v>
      </c>
      <c r="O13" s="189">
        <f>N13/(L13+N13+P13)</f>
        <v>0.46774193548387094</v>
      </c>
      <c r="P13" s="180">
        <v>0</v>
      </c>
      <c r="Q13" s="189">
        <f>P13/(L13+N13+P13)</f>
        <v>0</v>
      </c>
      <c r="R13" s="243">
        <f>L13+N13+P13</f>
        <v>62</v>
      </c>
      <c r="S13" s="84">
        <v>0</v>
      </c>
      <c r="T13" s="244">
        <f t="shared" si="9"/>
        <v>0</v>
      </c>
      <c r="U13" s="84">
        <v>0</v>
      </c>
      <c r="V13" s="244">
        <f t="shared" si="10"/>
        <v>0</v>
      </c>
      <c r="W13" s="84">
        <v>165</v>
      </c>
      <c r="X13" s="84">
        <f>W13-Y13</f>
        <v>120</v>
      </c>
      <c r="Y13" s="191">
        <v>45</v>
      </c>
      <c r="Z13" s="216">
        <f t="shared" si="12"/>
        <v>0.27272727272727271</v>
      </c>
    </row>
    <row r="14" spans="1:26" s="211" customFormat="1" ht="15" customHeight="1" x14ac:dyDescent="0.25">
      <c r="A14" s="420"/>
      <c r="B14" s="424"/>
      <c r="C14" s="231" t="s">
        <v>18</v>
      </c>
      <c r="D14" s="256">
        <v>185</v>
      </c>
      <c r="E14" s="185">
        <v>152</v>
      </c>
      <c r="F14" s="185">
        <v>116</v>
      </c>
      <c r="G14" s="185">
        <v>157</v>
      </c>
      <c r="H14" s="186">
        <v>132</v>
      </c>
      <c r="I14" s="186">
        <v>126</v>
      </c>
      <c r="J14" s="186">
        <v>54</v>
      </c>
      <c r="K14" s="186">
        <v>95</v>
      </c>
      <c r="L14" s="91">
        <v>40</v>
      </c>
      <c r="M14" s="189">
        <f>L14/(L14+N14+P14)</f>
        <v>0.64516129032258063</v>
      </c>
      <c r="N14" s="91">
        <v>21</v>
      </c>
      <c r="O14" s="189">
        <f>N14/(L14+N14+P14)</f>
        <v>0.33870967741935482</v>
      </c>
      <c r="P14" s="91">
        <v>1</v>
      </c>
      <c r="Q14" s="189">
        <f>P14/(L14+N14+P14)</f>
        <v>1.6129032258064516E-2</v>
      </c>
      <c r="R14" s="243">
        <f>L14+N14+P14</f>
        <v>62</v>
      </c>
      <c r="S14" s="84">
        <v>0</v>
      </c>
      <c r="T14" s="244">
        <f t="shared" si="9"/>
        <v>0</v>
      </c>
      <c r="U14" s="84">
        <v>0</v>
      </c>
      <c r="V14" s="244">
        <f t="shared" si="10"/>
        <v>0</v>
      </c>
      <c r="W14" s="84">
        <v>165</v>
      </c>
      <c r="X14" s="84">
        <f>W14-Y14</f>
        <v>150</v>
      </c>
      <c r="Y14" s="191">
        <v>15</v>
      </c>
      <c r="Z14" s="216">
        <f t="shared" si="12"/>
        <v>9.0909090909090912E-2</v>
      </c>
    </row>
    <row r="15" spans="1:26" s="211" customFormat="1" ht="15" customHeight="1" x14ac:dyDescent="0.25">
      <c r="A15" s="420"/>
      <c r="B15" s="424"/>
      <c r="C15" s="231" t="s">
        <v>11</v>
      </c>
      <c r="D15" s="256">
        <v>115</v>
      </c>
      <c r="E15" s="185">
        <v>90</v>
      </c>
      <c r="F15" s="185">
        <v>186</v>
      </c>
      <c r="G15" s="185">
        <v>192</v>
      </c>
      <c r="H15" s="186">
        <v>93</v>
      </c>
      <c r="I15" s="186">
        <v>89</v>
      </c>
      <c r="J15" s="186">
        <v>186</v>
      </c>
      <c r="K15" s="186">
        <v>191</v>
      </c>
      <c r="L15" s="91">
        <v>54</v>
      </c>
      <c r="M15" s="189">
        <f t="shared" si="0"/>
        <v>0.87096774193548387</v>
      </c>
      <c r="N15" s="91">
        <v>8</v>
      </c>
      <c r="O15" s="189">
        <f t="shared" si="1"/>
        <v>0.12903225806451613</v>
      </c>
      <c r="P15" s="180">
        <v>0</v>
      </c>
      <c r="Q15" s="189">
        <f t="shared" si="2"/>
        <v>0</v>
      </c>
      <c r="R15" s="243">
        <f t="shared" si="5"/>
        <v>62</v>
      </c>
      <c r="S15" s="84">
        <v>0</v>
      </c>
      <c r="T15" s="244">
        <f t="shared" si="9"/>
        <v>0</v>
      </c>
      <c r="U15" s="84">
        <v>0</v>
      </c>
      <c r="V15" s="244">
        <f t="shared" si="10"/>
        <v>0</v>
      </c>
      <c r="W15" s="84">
        <v>165</v>
      </c>
      <c r="X15" s="84">
        <f t="shared" si="11"/>
        <v>105</v>
      </c>
      <c r="Y15" s="191">
        <v>60</v>
      </c>
      <c r="Z15" s="216">
        <f t="shared" si="12"/>
        <v>0.36363636363636365</v>
      </c>
    </row>
    <row r="16" spans="1:26" s="211" customFormat="1" ht="15" customHeight="1" x14ac:dyDescent="0.25">
      <c r="A16" s="420"/>
      <c r="B16" s="424"/>
      <c r="C16" s="231" t="s">
        <v>52</v>
      </c>
      <c r="D16" s="256">
        <v>208</v>
      </c>
      <c r="E16" s="185">
        <v>188</v>
      </c>
      <c r="F16" s="185">
        <v>62</v>
      </c>
      <c r="G16" s="185">
        <v>72</v>
      </c>
      <c r="H16" s="186">
        <v>155</v>
      </c>
      <c r="I16" s="186">
        <v>152</v>
      </c>
      <c r="J16" s="186">
        <v>31</v>
      </c>
      <c r="K16" s="186">
        <v>41</v>
      </c>
      <c r="L16" s="91">
        <v>50</v>
      </c>
      <c r="M16" s="189">
        <f>L16/(L16+N16+P16)</f>
        <v>0.80645161290322576</v>
      </c>
      <c r="N16" s="91">
        <v>12</v>
      </c>
      <c r="O16" s="189">
        <f>N16/(L16+N16+P16)</f>
        <v>0.19354838709677419</v>
      </c>
      <c r="P16" s="91">
        <v>0</v>
      </c>
      <c r="Q16" s="189">
        <f>P16/(L16+N16+P16)</f>
        <v>0</v>
      </c>
      <c r="R16" s="243">
        <f>L16+N16+P16</f>
        <v>62</v>
      </c>
      <c r="S16" s="84">
        <v>0</v>
      </c>
      <c r="T16" s="244">
        <f t="shared" si="9"/>
        <v>0</v>
      </c>
      <c r="U16" s="84">
        <v>0</v>
      </c>
      <c r="V16" s="244">
        <f t="shared" si="10"/>
        <v>0</v>
      </c>
      <c r="W16" s="84">
        <v>165</v>
      </c>
      <c r="X16" s="245">
        <f>W16-Y16</f>
        <v>82.5</v>
      </c>
      <c r="Y16" s="191">
        <v>82.5</v>
      </c>
      <c r="Z16" s="216">
        <f t="shared" si="12"/>
        <v>0.5</v>
      </c>
    </row>
    <row r="17" spans="1:26" s="211" customFormat="1" ht="15" customHeight="1" x14ac:dyDescent="0.25">
      <c r="A17" s="420"/>
      <c r="B17" s="424"/>
      <c r="C17" s="231" t="s">
        <v>17</v>
      </c>
      <c r="D17" s="256">
        <v>115</v>
      </c>
      <c r="E17" s="185">
        <v>98</v>
      </c>
      <c r="F17" s="185">
        <v>62</v>
      </c>
      <c r="G17" s="185">
        <v>86</v>
      </c>
      <c r="H17" s="186">
        <v>93</v>
      </c>
      <c r="I17" s="186">
        <v>71</v>
      </c>
      <c r="J17" s="186">
        <v>31</v>
      </c>
      <c r="K17" s="186">
        <v>81</v>
      </c>
      <c r="L17" s="91">
        <v>9</v>
      </c>
      <c r="M17" s="189">
        <f>L17/(L17+N17+P17)</f>
        <v>0.14516129032258066</v>
      </c>
      <c r="N17" s="91">
        <v>53</v>
      </c>
      <c r="O17" s="189">
        <f>N17/(L17+N17+P17)</f>
        <v>0.85483870967741937</v>
      </c>
      <c r="P17" s="91">
        <v>0</v>
      </c>
      <c r="Q17" s="189">
        <f>P17/(L17+N17+P17)</f>
        <v>0</v>
      </c>
      <c r="R17" s="243">
        <f>L17+N17+P17</f>
        <v>62</v>
      </c>
      <c r="S17" s="84">
        <v>0</v>
      </c>
      <c r="T17" s="244">
        <f t="shared" si="9"/>
        <v>0</v>
      </c>
      <c r="U17" s="84">
        <v>0</v>
      </c>
      <c r="V17" s="244">
        <f t="shared" si="10"/>
        <v>0</v>
      </c>
      <c r="W17" s="84">
        <v>165</v>
      </c>
      <c r="X17" s="84">
        <f>W17-Y17</f>
        <v>52.5</v>
      </c>
      <c r="Y17" s="191">
        <v>112.5</v>
      </c>
      <c r="Z17" s="216">
        <f t="shared" si="12"/>
        <v>0.68181818181818177</v>
      </c>
    </row>
    <row r="18" spans="1:26" s="211" customFormat="1" ht="15" customHeight="1" x14ac:dyDescent="0.25">
      <c r="A18" s="420"/>
      <c r="B18" s="424"/>
      <c r="C18" s="231" t="s">
        <v>69</v>
      </c>
      <c r="D18" s="256">
        <v>115</v>
      </c>
      <c r="E18" s="185">
        <v>113</v>
      </c>
      <c r="F18" s="185">
        <v>155</v>
      </c>
      <c r="G18" s="185">
        <v>207</v>
      </c>
      <c r="H18" s="186">
        <v>124</v>
      </c>
      <c r="I18" s="186">
        <v>118</v>
      </c>
      <c r="J18" s="186">
        <v>93</v>
      </c>
      <c r="K18" s="186">
        <v>153</v>
      </c>
      <c r="L18" s="91">
        <v>27</v>
      </c>
      <c r="M18" s="189">
        <f>L18/(L18+N18+P18)</f>
        <v>0.43548387096774194</v>
      </c>
      <c r="N18" s="91">
        <v>35</v>
      </c>
      <c r="O18" s="189">
        <f>N18/(L18+N18+P18)</f>
        <v>0.56451612903225812</v>
      </c>
      <c r="P18" s="180">
        <v>0</v>
      </c>
      <c r="Q18" s="189">
        <f>P18/(L18+N18+P18)</f>
        <v>0</v>
      </c>
      <c r="R18" s="243">
        <f>L18+N18+P18</f>
        <v>62</v>
      </c>
      <c r="S18" s="84">
        <v>0</v>
      </c>
      <c r="T18" s="244">
        <f t="shared" si="9"/>
        <v>0</v>
      </c>
      <c r="U18" s="84">
        <v>0</v>
      </c>
      <c r="V18" s="244">
        <f t="shared" si="10"/>
        <v>0</v>
      </c>
      <c r="W18" s="84">
        <v>165</v>
      </c>
      <c r="X18" s="84">
        <f>W18-Y18</f>
        <v>105</v>
      </c>
      <c r="Y18" s="191">
        <v>60</v>
      </c>
      <c r="Z18" s="216">
        <f t="shared" si="12"/>
        <v>0.36363636363636365</v>
      </c>
    </row>
    <row r="19" spans="1:26" s="211" customFormat="1" ht="15" customHeight="1" x14ac:dyDescent="0.25">
      <c r="A19" s="420"/>
      <c r="B19" s="424"/>
      <c r="C19" s="231" t="s">
        <v>68</v>
      </c>
      <c r="D19" s="256">
        <v>199</v>
      </c>
      <c r="E19" s="185">
        <v>190</v>
      </c>
      <c r="F19" s="185">
        <v>155</v>
      </c>
      <c r="G19" s="185">
        <v>242</v>
      </c>
      <c r="H19" s="186">
        <v>155</v>
      </c>
      <c r="I19" s="186">
        <v>158</v>
      </c>
      <c r="J19" s="186">
        <v>93</v>
      </c>
      <c r="K19" s="186">
        <v>146</v>
      </c>
      <c r="L19" s="91">
        <v>41</v>
      </c>
      <c r="M19" s="189">
        <f>L19/(L19+N19+P19)</f>
        <v>0.66129032258064513</v>
      </c>
      <c r="N19" s="91">
        <v>21</v>
      </c>
      <c r="O19" s="189">
        <f>N19/(L19+N19+P19)</f>
        <v>0.33870967741935482</v>
      </c>
      <c r="P19" s="180">
        <v>0</v>
      </c>
      <c r="Q19" s="189">
        <f>P19/(L19+N19+P19)</f>
        <v>0</v>
      </c>
      <c r="R19" s="243">
        <f>L19+N19+P19</f>
        <v>62</v>
      </c>
      <c r="S19" s="84">
        <v>0</v>
      </c>
      <c r="T19" s="244">
        <f t="shared" si="9"/>
        <v>0</v>
      </c>
      <c r="U19" s="84">
        <v>0</v>
      </c>
      <c r="V19" s="244">
        <f t="shared" si="10"/>
        <v>0</v>
      </c>
      <c r="W19" s="84">
        <v>165</v>
      </c>
      <c r="X19" s="84">
        <f>W19-Y19</f>
        <v>52.5</v>
      </c>
      <c r="Y19" s="191">
        <v>112.5</v>
      </c>
      <c r="Z19" s="216">
        <f t="shared" si="12"/>
        <v>0.68181818181818177</v>
      </c>
    </row>
    <row r="20" spans="1:26" s="211" customFormat="1" ht="15" customHeight="1" x14ac:dyDescent="0.25">
      <c r="A20" s="420"/>
      <c r="B20" s="424"/>
      <c r="C20" s="231" t="s">
        <v>53</v>
      </c>
      <c r="D20" s="256">
        <v>84</v>
      </c>
      <c r="E20" s="185">
        <v>78</v>
      </c>
      <c r="F20" s="185">
        <v>31</v>
      </c>
      <c r="G20" s="185">
        <v>54</v>
      </c>
      <c r="H20" s="186">
        <v>62</v>
      </c>
      <c r="I20" s="186">
        <v>61</v>
      </c>
      <c r="J20" s="186">
        <v>31</v>
      </c>
      <c r="K20" s="186">
        <v>67</v>
      </c>
      <c r="L20" s="91">
        <v>24</v>
      </c>
      <c r="M20" s="189">
        <f>L20/(L20+N20+P20)</f>
        <v>0.38709677419354838</v>
      </c>
      <c r="N20" s="91">
        <v>37</v>
      </c>
      <c r="O20" s="189">
        <f>N20/(L20+N20+P20)</f>
        <v>0.59677419354838712</v>
      </c>
      <c r="P20" s="180">
        <v>1</v>
      </c>
      <c r="Q20" s="189">
        <f>P20/(L20+N20+P20)</f>
        <v>1.6129032258064516E-2</v>
      </c>
      <c r="R20" s="243">
        <f>L20+N20+P20</f>
        <v>62</v>
      </c>
      <c r="S20" s="84">
        <v>1</v>
      </c>
      <c r="T20" s="244">
        <f t="shared" si="9"/>
        <v>1.6129032258064516E-2</v>
      </c>
      <c r="U20" s="84">
        <v>0</v>
      </c>
      <c r="V20" s="244">
        <f t="shared" si="10"/>
        <v>0</v>
      </c>
      <c r="W20" s="84">
        <v>165</v>
      </c>
      <c r="X20" s="84">
        <f>W20-Y20</f>
        <v>87.4</v>
      </c>
      <c r="Y20" s="191">
        <v>77.599999999999994</v>
      </c>
      <c r="Z20" s="216">
        <f t="shared" si="12"/>
        <v>0.47030303030303028</v>
      </c>
    </row>
    <row r="21" spans="1:26" s="211" customFormat="1" ht="15" customHeight="1" x14ac:dyDescent="0.25">
      <c r="A21" s="420"/>
      <c r="B21" s="424"/>
      <c r="C21" s="231" t="s">
        <v>16</v>
      </c>
      <c r="D21" s="256">
        <v>163</v>
      </c>
      <c r="E21" s="185">
        <v>187</v>
      </c>
      <c r="F21" s="185">
        <v>248</v>
      </c>
      <c r="G21" s="185">
        <v>275</v>
      </c>
      <c r="H21" s="186">
        <v>124</v>
      </c>
      <c r="I21" s="186">
        <v>132</v>
      </c>
      <c r="J21" s="186">
        <v>155</v>
      </c>
      <c r="K21" s="186">
        <v>228</v>
      </c>
      <c r="L21" s="91">
        <v>52</v>
      </c>
      <c r="M21" s="189">
        <f t="shared" si="0"/>
        <v>0.83870967741935487</v>
      </c>
      <c r="N21" s="91">
        <v>10</v>
      </c>
      <c r="O21" s="189">
        <f t="shared" si="1"/>
        <v>0.16129032258064516</v>
      </c>
      <c r="P21" s="180">
        <v>0</v>
      </c>
      <c r="Q21" s="189">
        <f t="shared" si="2"/>
        <v>0</v>
      </c>
      <c r="R21" s="243">
        <f t="shared" si="5"/>
        <v>62</v>
      </c>
      <c r="S21" s="84">
        <v>0</v>
      </c>
      <c r="T21" s="244">
        <f t="shared" si="6"/>
        <v>0</v>
      </c>
      <c r="U21" s="84">
        <v>0</v>
      </c>
      <c r="V21" s="244">
        <f t="shared" si="7"/>
        <v>0</v>
      </c>
      <c r="W21" s="84">
        <v>300</v>
      </c>
      <c r="X21" s="245">
        <f t="shared" si="11"/>
        <v>240</v>
      </c>
      <c r="Y21" s="191">
        <v>60</v>
      </c>
      <c r="Z21" s="216">
        <f t="shared" ref="Z21" si="13">Y21/W21</f>
        <v>0.2</v>
      </c>
    </row>
    <row r="22" spans="1:26" s="211" customFormat="1" ht="15" customHeight="1" x14ac:dyDescent="0.25">
      <c r="A22" s="420"/>
      <c r="B22" s="424"/>
      <c r="C22" s="231" t="s">
        <v>78</v>
      </c>
      <c r="D22" s="256">
        <v>115</v>
      </c>
      <c r="E22" s="185">
        <v>102</v>
      </c>
      <c r="F22" s="185">
        <v>124</v>
      </c>
      <c r="G22" s="185">
        <v>161</v>
      </c>
      <c r="H22" s="186">
        <v>93</v>
      </c>
      <c r="I22" s="186">
        <v>92</v>
      </c>
      <c r="J22" s="186">
        <v>124</v>
      </c>
      <c r="K22" s="186">
        <v>138</v>
      </c>
      <c r="L22" s="91">
        <v>48</v>
      </c>
      <c r="M22" s="189">
        <f t="shared" si="0"/>
        <v>0.77419354838709675</v>
      </c>
      <c r="N22" s="91">
        <v>14</v>
      </c>
      <c r="O22" s="189">
        <f t="shared" si="1"/>
        <v>0.22580645161290322</v>
      </c>
      <c r="P22" s="180">
        <v>0</v>
      </c>
      <c r="Q22" s="189">
        <f t="shared" si="2"/>
        <v>0</v>
      </c>
      <c r="R22" s="243">
        <f t="shared" si="5"/>
        <v>62</v>
      </c>
      <c r="S22" s="84">
        <v>0</v>
      </c>
      <c r="T22" s="244">
        <f t="shared" si="6"/>
        <v>0</v>
      </c>
      <c r="U22" s="84">
        <v>0</v>
      </c>
      <c r="V22" s="244">
        <f t="shared" si="7"/>
        <v>0</v>
      </c>
      <c r="W22" s="84">
        <v>165</v>
      </c>
      <c r="X22" s="84">
        <f t="shared" si="11"/>
        <v>165</v>
      </c>
      <c r="Y22" s="191">
        <v>0</v>
      </c>
      <c r="Z22" s="216">
        <f t="shared" ref="Z22" si="14">Y22/W22</f>
        <v>0</v>
      </c>
    </row>
    <row r="23" spans="1:26" s="217" customFormat="1" ht="15" customHeight="1" thickBot="1" x14ac:dyDescent="0.3">
      <c r="A23" s="422"/>
      <c r="B23" s="425"/>
      <c r="C23" s="258" t="s">
        <v>12</v>
      </c>
      <c r="D23" s="292">
        <v>115</v>
      </c>
      <c r="E23" s="293">
        <v>89</v>
      </c>
      <c r="F23" s="293">
        <v>62</v>
      </c>
      <c r="G23" s="293">
        <v>105</v>
      </c>
      <c r="H23" s="294">
        <v>93</v>
      </c>
      <c r="I23" s="294">
        <v>92</v>
      </c>
      <c r="J23" s="294">
        <v>31</v>
      </c>
      <c r="K23" s="294">
        <v>80</v>
      </c>
      <c r="L23" s="184">
        <v>32</v>
      </c>
      <c r="M23" s="295">
        <f>L23/(L23+N23+P23)</f>
        <v>0.5161290322580645</v>
      </c>
      <c r="N23" s="184">
        <v>30</v>
      </c>
      <c r="O23" s="295">
        <f>N23/(L23+N23+P23)</f>
        <v>0.4838709677419355</v>
      </c>
      <c r="P23" s="184">
        <v>0</v>
      </c>
      <c r="Q23" s="295">
        <f>P23/(L23+N23+P23)</f>
        <v>0</v>
      </c>
      <c r="R23" s="296">
        <f>L23+N23+P23</f>
        <v>62</v>
      </c>
      <c r="S23" s="265">
        <v>0</v>
      </c>
      <c r="T23" s="297">
        <f>S23/(L23+N23+P23)</f>
        <v>0</v>
      </c>
      <c r="U23" s="265">
        <v>0</v>
      </c>
      <c r="V23" s="297">
        <f>U23/(L23+N23+P23)</f>
        <v>0</v>
      </c>
      <c r="W23" s="265">
        <v>165</v>
      </c>
      <c r="X23" s="265">
        <f>W23-Y23</f>
        <v>61</v>
      </c>
      <c r="Y23" s="298">
        <v>104</v>
      </c>
      <c r="Z23" s="299">
        <f>Y23/W23</f>
        <v>0.63030303030303025</v>
      </c>
    </row>
    <row r="24" spans="1:26" ht="15" customHeight="1" thickBot="1" x14ac:dyDescent="0.3">
      <c r="A24" s="395" t="s">
        <v>42</v>
      </c>
      <c r="B24" s="396"/>
      <c r="C24" s="397"/>
      <c r="D24" s="112">
        <f t="shared" ref="D24:L24" si="15">SUM(D4:D23)</f>
        <v>3429</v>
      </c>
      <c r="E24" s="114">
        <f t="shared" si="15"/>
        <v>3090</v>
      </c>
      <c r="F24" s="114">
        <f t="shared" si="15"/>
        <v>2038</v>
      </c>
      <c r="G24" s="322">
        <f t="shared" si="15"/>
        <v>2637</v>
      </c>
      <c r="H24" s="112">
        <f t="shared" si="15"/>
        <v>2550</v>
      </c>
      <c r="I24" s="114">
        <f t="shared" si="15"/>
        <v>2534</v>
      </c>
      <c r="J24" s="114">
        <f t="shared" si="15"/>
        <v>1480</v>
      </c>
      <c r="K24" s="321">
        <f t="shared" si="15"/>
        <v>2139</v>
      </c>
      <c r="L24" s="112">
        <f t="shared" si="15"/>
        <v>803</v>
      </c>
      <c r="M24" s="116">
        <f>L24/(L24+N24+P24)</f>
        <v>0.68108566581849028</v>
      </c>
      <c r="N24" s="114">
        <f>SUM(N4:N23)</f>
        <v>374</v>
      </c>
      <c r="O24" s="116">
        <f>N24/(L24+N24+P24)</f>
        <v>0.31721798134011875</v>
      </c>
      <c r="P24" s="114">
        <f>SUM(P4:P23)</f>
        <v>2</v>
      </c>
      <c r="Q24" s="117">
        <f>P24/(L24+N24+P24)</f>
        <v>1.6963528413910093E-3</v>
      </c>
      <c r="R24" s="324">
        <f t="shared" si="5"/>
        <v>1179</v>
      </c>
      <c r="S24" s="119">
        <f>SUM(S4:S23)</f>
        <v>1</v>
      </c>
      <c r="T24" s="111">
        <f>S24/(L24+N24+P24)</f>
        <v>8.4817642069550466E-4</v>
      </c>
      <c r="U24" s="119">
        <f>SUM(U4:U23)</f>
        <v>0</v>
      </c>
      <c r="V24" s="111">
        <f>U24/(L24+N24+P24)</f>
        <v>0</v>
      </c>
      <c r="W24" s="328">
        <f>SUM(W4:W23)</f>
        <v>2940</v>
      </c>
      <c r="X24" s="325">
        <f>SUM(X4:X23)</f>
        <v>1903.4</v>
      </c>
      <c r="Y24" s="326">
        <f>SUM(Y4:Y23)</f>
        <v>1036.5999999999999</v>
      </c>
      <c r="Z24" s="111">
        <f>Y24/W24</f>
        <v>0.35258503401360541</v>
      </c>
    </row>
    <row r="25" spans="1:26" s="211" customFormat="1" ht="15" customHeight="1" thickBot="1" x14ac:dyDescent="0.3">
      <c r="A25" s="414" t="s">
        <v>38</v>
      </c>
      <c r="B25" s="415"/>
      <c r="C25" s="220" t="s">
        <v>83</v>
      </c>
      <c r="D25" s="239">
        <v>208</v>
      </c>
      <c r="E25" s="239">
        <v>159</v>
      </c>
      <c r="F25" s="239">
        <v>217</v>
      </c>
      <c r="G25" s="239">
        <v>170</v>
      </c>
      <c r="H25" s="240">
        <v>155</v>
      </c>
      <c r="I25" s="240">
        <v>125</v>
      </c>
      <c r="J25" s="240">
        <v>124</v>
      </c>
      <c r="K25" s="240">
        <v>64</v>
      </c>
      <c r="L25" s="300">
        <v>53</v>
      </c>
      <c r="M25" s="301">
        <f>L25/(L25+N25+P25)</f>
        <v>0.85483870967741937</v>
      </c>
      <c r="N25" s="302">
        <v>5</v>
      </c>
      <c r="O25" s="301">
        <f t="shared" ref="O25:O43" si="16">N25/(L25+N25+P25)</f>
        <v>8.0645161290322578E-2</v>
      </c>
      <c r="P25" s="303">
        <v>4</v>
      </c>
      <c r="Q25" s="304">
        <f t="shared" ref="Q25:Q43" si="17">P25/(L25+N25+P25)</f>
        <v>6.4516129032258063E-2</v>
      </c>
      <c r="R25" s="305">
        <f t="shared" si="5"/>
        <v>62</v>
      </c>
      <c r="S25" s="306">
        <v>4</v>
      </c>
      <c r="T25" s="214">
        <f t="shared" ref="T25:T31" si="18">S25/(L25+N25+P25)</f>
        <v>6.4516129032258063E-2</v>
      </c>
      <c r="U25" s="307">
        <v>0</v>
      </c>
      <c r="V25" s="214">
        <f t="shared" ref="V25:V31" si="19">U25/(L25+N25+P25)</f>
        <v>0</v>
      </c>
      <c r="W25" s="307">
        <v>165</v>
      </c>
      <c r="X25" s="308">
        <f>W25-Y25</f>
        <v>119</v>
      </c>
      <c r="Y25" s="309">
        <v>46</v>
      </c>
      <c r="Z25" s="310">
        <f t="shared" ref="Z25:Z31" si="20">Y25/W25</f>
        <v>0.27878787878787881</v>
      </c>
    </row>
    <row r="26" spans="1:26" s="211" customFormat="1" ht="15" customHeight="1" thickBot="1" x14ac:dyDescent="0.3">
      <c r="A26" s="414"/>
      <c r="B26" s="415"/>
      <c r="C26" s="220" t="s">
        <v>20</v>
      </c>
      <c r="D26" s="185">
        <v>115</v>
      </c>
      <c r="E26" s="185">
        <v>95</v>
      </c>
      <c r="F26" s="185">
        <v>93</v>
      </c>
      <c r="G26" s="185">
        <v>127</v>
      </c>
      <c r="H26" s="186">
        <v>93</v>
      </c>
      <c r="I26" s="186">
        <v>93</v>
      </c>
      <c r="J26" s="186">
        <v>62</v>
      </c>
      <c r="K26" s="186">
        <v>74</v>
      </c>
      <c r="L26" s="213">
        <v>25</v>
      </c>
      <c r="M26" s="221">
        <f t="shared" ref="M26:M43" si="21">L26/(L26+N26+P26)</f>
        <v>0.40322580645161288</v>
      </c>
      <c r="N26" s="91">
        <v>37</v>
      </c>
      <c r="O26" s="221">
        <f t="shared" si="16"/>
        <v>0.59677419354838712</v>
      </c>
      <c r="P26" s="180">
        <v>0</v>
      </c>
      <c r="Q26" s="222">
        <f t="shared" si="17"/>
        <v>0</v>
      </c>
      <c r="R26" s="209">
        <f t="shared" si="5"/>
        <v>62</v>
      </c>
      <c r="S26" s="82">
        <v>0</v>
      </c>
      <c r="T26" s="214">
        <f t="shared" si="18"/>
        <v>0</v>
      </c>
      <c r="U26" s="83">
        <v>0</v>
      </c>
      <c r="V26" s="214">
        <f t="shared" si="19"/>
        <v>0</v>
      </c>
      <c r="W26" s="83">
        <v>165</v>
      </c>
      <c r="X26" s="84">
        <f>W26-Y26</f>
        <v>73.7</v>
      </c>
      <c r="Y26" s="191">
        <v>91.3</v>
      </c>
      <c r="Z26" s="216">
        <f t="shared" si="20"/>
        <v>0.55333333333333334</v>
      </c>
    </row>
    <row r="27" spans="1:26" s="211" customFormat="1" ht="15" customHeight="1" thickBot="1" x14ac:dyDescent="0.3">
      <c r="A27" s="414"/>
      <c r="B27" s="415"/>
      <c r="C27" s="220" t="s">
        <v>21</v>
      </c>
      <c r="D27" s="185">
        <v>168</v>
      </c>
      <c r="E27" s="185">
        <v>135</v>
      </c>
      <c r="F27" s="185">
        <v>93</v>
      </c>
      <c r="G27" s="185">
        <v>136</v>
      </c>
      <c r="H27" s="186">
        <v>124</v>
      </c>
      <c r="I27" s="186">
        <v>111</v>
      </c>
      <c r="J27" s="186">
        <v>46</v>
      </c>
      <c r="K27" s="186">
        <v>80</v>
      </c>
      <c r="L27" s="213">
        <v>45</v>
      </c>
      <c r="M27" s="221">
        <f t="shared" si="21"/>
        <v>0.72580645161290325</v>
      </c>
      <c r="N27" s="91">
        <v>17</v>
      </c>
      <c r="O27" s="221">
        <f t="shared" si="16"/>
        <v>0.27419354838709675</v>
      </c>
      <c r="P27" s="180">
        <v>0</v>
      </c>
      <c r="Q27" s="222">
        <f t="shared" si="17"/>
        <v>0</v>
      </c>
      <c r="R27" s="209">
        <f t="shared" si="5"/>
        <v>62</v>
      </c>
      <c r="S27" s="215">
        <v>0</v>
      </c>
      <c r="T27" s="214">
        <f t="shared" si="18"/>
        <v>0</v>
      </c>
      <c r="U27" s="83">
        <v>0</v>
      </c>
      <c r="V27" s="214">
        <f t="shared" si="19"/>
        <v>0</v>
      </c>
      <c r="W27" s="83">
        <v>165</v>
      </c>
      <c r="X27" s="84">
        <f t="shared" ref="X27:X38" si="22">W27-Y27</f>
        <v>148.4</v>
      </c>
      <c r="Y27" s="191">
        <v>16.600000000000001</v>
      </c>
      <c r="Z27" s="216">
        <f t="shared" si="20"/>
        <v>0.10060606060606062</v>
      </c>
    </row>
    <row r="28" spans="1:26" s="211" customFormat="1" ht="15" customHeight="1" thickBot="1" x14ac:dyDescent="0.3">
      <c r="A28" s="414"/>
      <c r="B28" s="415"/>
      <c r="C28" s="220" t="s">
        <v>22</v>
      </c>
      <c r="D28" s="185">
        <v>146</v>
      </c>
      <c r="E28" s="185">
        <v>120</v>
      </c>
      <c r="F28" s="185">
        <v>124</v>
      </c>
      <c r="G28" s="185">
        <v>187</v>
      </c>
      <c r="H28" s="186">
        <v>124</v>
      </c>
      <c r="I28" s="186">
        <v>117</v>
      </c>
      <c r="J28" s="186">
        <v>93</v>
      </c>
      <c r="K28" s="186">
        <v>109</v>
      </c>
      <c r="L28" s="213">
        <v>33</v>
      </c>
      <c r="M28" s="221">
        <f t="shared" si="21"/>
        <v>0.532258064516129</v>
      </c>
      <c r="N28" s="91">
        <v>29</v>
      </c>
      <c r="O28" s="221">
        <f t="shared" si="16"/>
        <v>0.46774193548387094</v>
      </c>
      <c r="P28" s="180">
        <v>0</v>
      </c>
      <c r="Q28" s="222">
        <f t="shared" si="17"/>
        <v>0</v>
      </c>
      <c r="R28" s="209">
        <f t="shared" si="5"/>
        <v>62</v>
      </c>
      <c r="S28" s="82">
        <v>0</v>
      </c>
      <c r="T28" s="214">
        <f t="shared" si="18"/>
        <v>0</v>
      </c>
      <c r="U28" s="83">
        <v>0</v>
      </c>
      <c r="V28" s="214">
        <f t="shared" si="19"/>
        <v>0</v>
      </c>
      <c r="W28" s="83">
        <v>165</v>
      </c>
      <c r="X28" s="84">
        <f t="shared" si="22"/>
        <v>65.400000000000006</v>
      </c>
      <c r="Y28" s="191">
        <v>99.6</v>
      </c>
      <c r="Z28" s="216">
        <f t="shared" si="20"/>
        <v>0.60363636363636364</v>
      </c>
    </row>
    <row r="29" spans="1:26" s="211" customFormat="1" ht="15" customHeight="1" thickBot="1" x14ac:dyDescent="0.3">
      <c r="A29" s="414"/>
      <c r="B29" s="415"/>
      <c r="C29" s="220" t="s">
        <v>23</v>
      </c>
      <c r="D29" s="185">
        <v>115</v>
      </c>
      <c r="E29" s="185">
        <v>103</v>
      </c>
      <c r="F29" s="185">
        <v>93</v>
      </c>
      <c r="G29" s="185">
        <v>91</v>
      </c>
      <c r="H29" s="186">
        <v>93</v>
      </c>
      <c r="I29" s="186">
        <v>76</v>
      </c>
      <c r="J29" s="186">
        <v>31</v>
      </c>
      <c r="K29" s="186">
        <v>69</v>
      </c>
      <c r="L29" s="213">
        <v>30</v>
      </c>
      <c r="M29" s="221">
        <f t="shared" si="21"/>
        <v>0.4838709677419355</v>
      </c>
      <c r="N29" s="91">
        <v>32</v>
      </c>
      <c r="O29" s="221">
        <f t="shared" si="16"/>
        <v>0.5161290322580645</v>
      </c>
      <c r="P29" s="180">
        <v>0</v>
      </c>
      <c r="Q29" s="222">
        <f t="shared" si="17"/>
        <v>0</v>
      </c>
      <c r="R29" s="209">
        <f t="shared" si="5"/>
        <v>62</v>
      </c>
      <c r="S29" s="82">
        <v>0</v>
      </c>
      <c r="T29" s="214">
        <f t="shared" si="18"/>
        <v>0</v>
      </c>
      <c r="U29" s="83">
        <v>0</v>
      </c>
      <c r="V29" s="214">
        <f t="shared" si="19"/>
        <v>0</v>
      </c>
      <c r="W29" s="83">
        <v>165</v>
      </c>
      <c r="X29" s="84">
        <f t="shared" si="22"/>
        <v>106.9</v>
      </c>
      <c r="Y29" s="191">
        <v>58.1</v>
      </c>
      <c r="Z29" s="216">
        <f t="shared" si="20"/>
        <v>0.35212121212121211</v>
      </c>
    </row>
    <row r="30" spans="1:26" s="211" customFormat="1" ht="15" customHeight="1" thickBot="1" x14ac:dyDescent="0.3">
      <c r="A30" s="414"/>
      <c r="B30" s="415"/>
      <c r="C30" s="224" t="s">
        <v>24</v>
      </c>
      <c r="D30" s="185">
        <v>84</v>
      </c>
      <c r="E30" s="185">
        <v>86</v>
      </c>
      <c r="F30" s="185">
        <v>62</v>
      </c>
      <c r="G30" s="185">
        <v>93</v>
      </c>
      <c r="H30" s="186">
        <v>62</v>
      </c>
      <c r="I30" s="186">
        <v>62</v>
      </c>
      <c r="J30" s="186">
        <v>31</v>
      </c>
      <c r="K30" s="186">
        <v>46</v>
      </c>
      <c r="L30" s="213">
        <v>33</v>
      </c>
      <c r="M30" s="221">
        <f t="shared" si="21"/>
        <v>0.532258064516129</v>
      </c>
      <c r="N30" s="91">
        <v>28</v>
      </c>
      <c r="O30" s="221">
        <f t="shared" si="16"/>
        <v>0.45161290322580644</v>
      </c>
      <c r="P30" s="180">
        <v>1</v>
      </c>
      <c r="Q30" s="222">
        <f t="shared" si="17"/>
        <v>1.6129032258064516E-2</v>
      </c>
      <c r="R30" s="209">
        <f t="shared" si="5"/>
        <v>62</v>
      </c>
      <c r="S30" s="82">
        <v>0</v>
      </c>
      <c r="T30" s="214">
        <f t="shared" si="18"/>
        <v>0</v>
      </c>
      <c r="U30" s="83">
        <v>0</v>
      </c>
      <c r="V30" s="214">
        <f t="shared" si="19"/>
        <v>0</v>
      </c>
      <c r="W30" s="83">
        <v>165</v>
      </c>
      <c r="X30" s="84">
        <f t="shared" si="22"/>
        <v>140.1</v>
      </c>
      <c r="Y30" s="191">
        <v>24.9</v>
      </c>
      <c r="Z30" s="216">
        <f t="shared" si="20"/>
        <v>0.15090909090909091</v>
      </c>
    </row>
    <row r="31" spans="1:26" s="211" customFormat="1" ht="15" customHeight="1" thickBot="1" x14ac:dyDescent="0.3">
      <c r="A31" s="414"/>
      <c r="B31" s="415"/>
      <c r="C31" s="224" t="s">
        <v>47</v>
      </c>
      <c r="D31" s="185">
        <v>511</v>
      </c>
      <c r="E31" s="185">
        <v>506</v>
      </c>
      <c r="F31" s="185">
        <v>37</v>
      </c>
      <c r="G31" s="185">
        <v>32</v>
      </c>
      <c r="H31" s="186">
        <v>437</v>
      </c>
      <c r="I31" s="186">
        <v>414</v>
      </c>
      <c r="J31" s="186">
        <v>30</v>
      </c>
      <c r="K31" s="186">
        <v>29</v>
      </c>
      <c r="L31" s="213">
        <v>52</v>
      </c>
      <c r="M31" s="221">
        <f t="shared" si="21"/>
        <v>0.83870967741935487</v>
      </c>
      <c r="N31" s="91">
        <v>10</v>
      </c>
      <c r="O31" s="221">
        <f t="shared" si="16"/>
        <v>0.16129032258064516</v>
      </c>
      <c r="P31" s="180">
        <v>0</v>
      </c>
      <c r="Q31" s="222">
        <f t="shared" si="17"/>
        <v>0</v>
      </c>
      <c r="R31" s="209">
        <f t="shared" si="5"/>
        <v>62</v>
      </c>
      <c r="S31" s="82">
        <v>0</v>
      </c>
      <c r="T31" s="214">
        <f t="shared" si="18"/>
        <v>0</v>
      </c>
      <c r="U31" s="83">
        <v>0</v>
      </c>
      <c r="V31" s="214">
        <f t="shared" si="19"/>
        <v>0</v>
      </c>
      <c r="W31" s="83">
        <v>165</v>
      </c>
      <c r="X31" s="84">
        <f t="shared" si="22"/>
        <v>165</v>
      </c>
      <c r="Y31" s="191">
        <v>0</v>
      </c>
      <c r="Z31" s="216">
        <f t="shared" si="20"/>
        <v>0</v>
      </c>
    </row>
    <row r="32" spans="1:26" ht="15" customHeight="1" thickBot="1" x14ac:dyDescent="0.3">
      <c r="A32" s="414"/>
      <c r="B32" s="415"/>
      <c r="C32" s="224" t="s">
        <v>49</v>
      </c>
      <c r="D32" s="185">
        <v>62</v>
      </c>
      <c r="E32" s="185">
        <v>32</v>
      </c>
      <c r="F32" s="185">
        <v>0</v>
      </c>
      <c r="G32" s="185">
        <v>40</v>
      </c>
      <c r="H32" s="186">
        <v>31</v>
      </c>
      <c r="I32" s="186">
        <v>20</v>
      </c>
      <c r="J32" s="186">
        <v>31</v>
      </c>
      <c r="K32" s="186">
        <v>43</v>
      </c>
      <c r="L32" s="89">
        <v>42</v>
      </c>
      <c r="M32" s="87">
        <f t="shared" si="21"/>
        <v>0.67741935483870963</v>
      </c>
      <c r="N32" s="90">
        <v>20</v>
      </c>
      <c r="O32" s="93">
        <f t="shared" si="16"/>
        <v>0.32258064516129031</v>
      </c>
      <c r="P32" s="184">
        <v>0</v>
      </c>
      <c r="Q32" s="94">
        <f t="shared" si="17"/>
        <v>0</v>
      </c>
      <c r="R32" s="204">
        <f t="shared" si="5"/>
        <v>62</v>
      </c>
      <c r="S32" s="183" t="s">
        <v>54</v>
      </c>
      <c r="T32" s="107" t="s">
        <v>54</v>
      </c>
      <c r="U32" s="92" t="s">
        <v>54</v>
      </c>
      <c r="V32" s="107" t="s">
        <v>54</v>
      </c>
      <c r="W32" s="80" t="s">
        <v>54</v>
      </c>
      <c r="X32" s="81" t="s">
        <v>54</v>
      </c>
      <c r="Y32" s="190" t="s">
        <v>54</v>
      </c>
      <c r="Z32" s="120" t="s">
        <v>54</v>
      </c>
    </row>
    <row r="33" spans="1:26" s="211" customFormat="1" ht="15" customHeight="1" thickBot="1" x14ac:dyDescent="0.3">
      <c r="A33" s="416"/>
      <c r="B33" s="417"/>
      <c r="C33" s="224" t="s">
        <v>30</v>
      </c>
      <c r="D33" s="293">
        <v>154</v>
      </c>
      <c r="E33" s="293">
        <v>132</v>
      </c>
      <c r="F33" s="293">
        <v>101</v>
      </c>
      <c r="G33" s="293">
        <v>139</v>
      </c>
      <c r="H33" s="294">
        <v>101</v>
      </c>
      <c r="I33" s="294">
        <v>122</v>
      </c>
      <c r="J33" s="294">
        <v>70</v>
      </c>
      <c r="K33" s="294">
        <v>102</v>
      </c>
      <c r="L33" s="311">
        <v>47</v>
      </c>
      <c r="M33" s="312">
        <f t="shared" si="21"/>
        <v>0.75806451612903225</v>
      </c>
      <c r="N33" s="313">
        <v>15</v>
      </c>
      <c r="O33" s="312">
        <f t="shared" si="16"/>
        <v>0.24193548387096775</v>
      </c>
      <c r="P33" s="313">
        <v>0</v>
      </c>
      <c r="Q33" s="314">
        <f t="shared" si="17"/>
        <v>0</v>
      </c>
      <c r="R33" s="315">
        <f t="shared" si="5"/>
        <v>62</v>
      </c>
      <c r="S33" s="183">
        <v>0</v>
      </c>
      <c r="T33" s="316">
        <f t="shared" ref="T33" si="23">S33/(L33+N33+P33)</f>
        <v>0</v>
      </c>
      <c r="U33" s="317">
        <v>0</v>
      </c>
      <c r="V33" s="316">
        <f t="shared" ref="V33" si="24">U33/(L33+N33+P33)</f>
        <v>0</v>
      </c>
      <c r="W33" s="317">
        <v>165</v>
      </c>
      <c r="X33" s="265">
        <f t="shared" si="22"/>
        <v>48.8</v>
      </c>
      <c r="Y33" s="318">
        <v>116.2</v>
      </c>
      <c r="Z33" s="319">
        <f t="shared" ref="Z33" si="25">Y33/W33</f>
        <v>0.70424242424242423</v>
      </c>
    </row>
    <row r="34" spans="1:26" ht="15" customHeight="1" thickBot="1" x14ac:dyDescent="0.3">
      <c r="A34" s="409" t="s">
        <v>42</v>
      </c>
      <c r="B34" s="410"/>
      <c r="C34" s="411"/>
      <c r="D34" s="112">
        <f t="shared" ref="D34:G34" si="26">SUM(D25:D33)</f>
        <v>1563</v>
      </c>
      <c r="E34" s="113">
        <f t="shared" si="26"/>
        <v>1368</v>
      </c>
      <c r="F34" s="114">
        <f t="shared" si="26"/>
        <v>820</v>
      </c>
      <c r="G34" s="321">
        <f t="shared" si="26"/>
        <v>1015</v>
      </c>
      <c r="H34" s="112">
        <f>SUM(H25:H33)</f>
        <v>1220</v>
      </c>
      <c r="I34" s="113">
        <f>SUM(I25:I33)</f>
        <v>1140</v>
      </c>
      <c r="J34" s="114">
        <f>SUM(J25:J33)</f>
        <v>518</v>
      </c>
      <c r="K34" s="323">
        <f>SUM(K25:K33)</f>
        <v>616</v>
      </c>
      <c r="L34" s="112">
        <f>SUM(L25:L33)</f>
        <v>360</v>
      </c>
      <c r="M34" s="116">
        <f>L34/(L34+N34+P34)</f>
        <v>0.64516129032258063</v>
      </c>
      <c r="N34" s="114">
        <f>SUM(N25:N33)</f>
        <v>193</v>
      </c>
      <c r="O34" s="116">
        <f>N34/(L34+N34+P34)</f>
        <v>0.34587813620071683</v>
      </c>
      <c r="P34" s="114">
        <f>SUM(P25:P33)</f>
        <v>5</v>
      </c>
      <c r="Q34" s="117">
        <f>P34/(L34+N34+P34)</f>
        <v>8.9605734767025085E-3</v>
      </c>
      <c r="R34" s="324">
        <f t="shared" si="5"/>
        <v>558</v>
      </c>
      <c r="S34" s="119">
        <f>SUM(S25:S33)</f>
        <v>4</v>
      </c>
      <c r="T34" s="111">
        <f>S34/(L34+N34+P34)</f>
        <v>7.1684587813620072E-3</v>
      </c>
      <c r="U34" s="119">
        <f>SUM(U25:U33)</f>
        <v>0</v>
      </c>
      <c r="V34" s="111">
        <f>U34/(L34+N34+P34)</f>
        <v>0</v>
      </c>
      <c r="W34" s="327">
        <f>SUM(W25:W33)</f>
        <v>1320</v>
      </c>
      <c r="X34" s="193">
        <f>SUM(X25:X33)</f>
        <v>867.3</v>
      </c>
      <c r="Y34" s="193">
        <f>SUM(Y25:Y33)</f>
        <v>452.7</v>
      </c>
      <c r="Z34" s="111">
        <f>Y34/W34</f>
        <v>0.34295454545454546</v>
      </c>
    </row>
    <row r="35" spans="1:26" s="211" customFormat="1" ht="15" customHeight="1" thickBot="1" x14ac:dyDescent="0.3">
      <c r="A35" s="412" t="s">
        <v>50</v>
      </c>
      <c r="B35" s="400" t="s">
        <v>39</v>
      </c>
      <c r="C35" s="205" t="s">
        <v>25</v>
      </c>
      <c r="D35" s="239">
        <v>142</v>
      </c>
      <c r="E35" s="239">
        <v>117</v>
      </c>
      <c r="F35" s="239">
        <v>31</v>
      </c>
      <c r="G35" s="239">
        <v>43</v>
      </c>
      <c r="H35" s="240">
        <v>93</v>
      </c>
      <c r="I35" s="240">
        <v>92</v>
      </c>
      <c r="J35" s="240">
        <v>31</v>
      </c>
      <c r="K35" s="240">
        <v>32</v>
      </c>
      <c r="L35" s="300">
        <v>55</v>
      </c>
      <c r="M35" s="301">
        <f t="shared" si="21"/>
        <v>0.88709677419354838</v>
      </c>
      <c r="N35" s="302">
        <v>6</v>
      </c>
      <c r="O35" s="301">
        <f t="shared" si="16"/>
        <v>9.6774193548387094E-2</v>
      </c>
      <c r="P35" s="302">
        <v>1</v>
      </c>
      <c r="Q35" s="304">
        <f t="shared" si="17"/>
        <v>1.6129032258064516E-2</v>
      </c>
      <c r="R35" s="305">
        <f t="shared" si="5"/>
        <v>62</v>
      </c>
      <c r="S35" s="320">
        <v>0</v>
      </c>
      <c r="T35" s="214">
        <f t="shared" ref="T35:T38" si="27">S35/(L35+N35+P35)</f>
        <v>0</v>
      </c>
      <c r="U35" s="307">
        <v>0</v>
      </c>
      <c r="V35" s="214">
        <f t="shared" ref="V35:V38" si="28">U35/(L35+N35+P35)</f>
        <v>0</v>
      </c>
      <c r="W35" s="307">
        <v>165</v>
      </c>
      <c r="X35" s="81">
        <f t="shared" si="22"/>
        <v>165</v>
      </c>
      <c r="Y35" s="309">
        <v>0</v>
      </c>
      <c r="Z35" s="310">
        <f t="shared" ref="Z35:Z38" si="29">Y35/W35</f>
        <v>0</v>
      </c>
    </row>
    <row r="36" spans="1:26" ht="15" customHeight="1" thickBot="1" x14ac:dyDescent="0.3">
      <c r="A36" s="413"/>
      <c r="B36" s="401"/>
      <c r="C36" s="212" t="s">
        <v>26</v>
      </c>
      <c r="D36" s="185">
        <v>239</v>
      </c>
      <c r="E36" s="185">
        <v>229</v>
      </c>
      <c r="F36" s="185">
        <v>31</v>
      </c>
      <c r="G36" s="185">
        <v>28</v>
      </c>
      <c r="H36" s="186">
        <v>155</v>
      </c>
      <c r="I36" s="186">
        <v>146</v>
      </c>
      <c r="J36" s="186">
        <v>31</v>
      </c>
      <c r="K36" s="186">
        <v>24</v>
      </c>
      <c r="L36" s="85">
        <v>33</v>
      </c>
      <c r="M36" s="87">
        <f t="shared" si="21"/>
        <v>0.532258064516129</v>
      </c>
      <c r="N36" s="86">
        <v>29</v>
      </c>
      <c r="O36" s="87">
        <f t="shared" si="16"/>
        <v>0.46774193548387094</v>
      </c>
      <c r="P36" s="86">
        <v>0</v>
      </c>
      <c r="Q36" s="88">
        <f t="shared" si="17"/>
        <v>0</v>
      </c>
      <c r="R36" s="204">
        <f t="shared" si="5"/>
        <v>62</v>
      </c>
      <c r="S36" s="82">
        <v>0</v>
      </c>
      <c r="T36" s="108">
        <f t="shared" si="27"/>
        <v>0</v>
      </c>
      <c r="U36" s="83">
        <v>0</v>
      </c>
      <c r="V36" s="108">
        <f t="shared" si="28"/>
        <v>0</v>
      </c>
      <c r="W36" s="80">
        <v>165</v>
      </c>
      <c r="X36" s="81">
        <f t="shared" si="22"/>
        <v>105</v>
      </c>
      <c r="Y36" s="190">
        <v>60</v>
      </c>
      <c r="Z36" s="110">
        <f t="shared" si="29"/>
        <v>0.36363636363636365</v>
      </c>
    </row>
    <row r="37" spans="1:26" ht="15" customHeight="1" thickBot="1" x14ac:dyDescent="0.3">
      <c r="A37" s="413"/>
      <c r="B37" s="401"/>
      <c r="C37" s="212" t="s">
        <v>27</v>
      </c>
      <c r="D37" s="185">
        <v>128</v>
      </c>
      <c r="E37" s="185">
        <v>87</v>
      </c>
      <c r="F37" s="185">
        <v>44</v>
      </c>
      <c r="G37" s="185">
        <v>9</v>
      </c>
      <c r="H37" s="187">
        <v>0</v>
      </c>
      <c r="I37" s="187">
        <v>0</v>
      </c>
      <c r="J37" s="187">
        <v>0</v>
      </c>
      <c r="K37" s="187">
        <v>0</v>
      </c>
      <c r="L37" s="85">
        <v>18</v>
      </c>
      <c r="M37" s="87">
        <f t="shared" si="21"/>
        <v>0.81818181818181823</v>
      </c>
      <c r="N37" s="86">
        <v>4</v>
      </c>
      <c r="O37" s="87">
        <f t="shared" si="16"/>
        <v>0.18181818181818182</v>
      </c>
      <c r="P37" s="86">
        <v>0</v>
      </c>
      <c r="Q37" s="88">
        <f t="shared" si="17"/>
        <v>0</v>
      </c>
      <c r="R37" s="204">
        <f t="shared" si="5"/>
        <v>22</v>
      </c>
      <c r="S37" s="79">
        <v>0</v>
      </c>
      <c r="T37" s="108">
        <f t="shared" si="27"/>
        <v>0</v>
      </c>
      <c r="U37" s="80">
        <v>0</v>
      </c>
      <c r="V37" s="108">
        <f t="shared" si="28"/>
        <v>0</v>
      </c>
      <c r="W37" s="80">
        <v>165</v>
      </c>
      <c r="X37" s="81">
        <f t="shared" si="22"/>
        <v>15</v>
      </c>
      <c r="Y37" s="190">
        <v>150</v>
      </c>
      <c r="Z37" s="110">
        <f t="shared" si="29"/>
        <v>0.90909090909090906</v>
      </c>
    </row>
    <row r="38" spans="1:26" s="211" customFormat="1" ht="15" customHeight="1" thickBot="1" x14ac:dyDescent="0.3">
      <c r="A38" s="413"/>
      <c r="B38" s="401"/>
      <c r="C38" s="212" t="s">
        <v>84</v>
      </c>
      <c r="D38" s="185">
        <v>236</v>
      </c>
      <c r="E38" s="185">
        <v>232</v>
      </c>
      <c r="F38" s="185">
        <v>59</v>
      </c>
      <c r="G38" s="185">
        <v>78</v>
      </c>
      <c r="H38" s="186">
        <v>207</v>
      </c>
      <c r="I38" s="186">
        <v>205</v>
      </c>
      <c r="J38" s="186">
        <v>20</v>
      </c>
      <c r="K38" s="186">
        <v>20</v>
      </c>
      <c r="L38" s="213">
        <v>56</v>
      </c>
      <c r="M38" s="221">
        <f t="shared" si="21"/>
        <v>0.90322580645161288</v>
      </c>
      <c r="N38" s="91">
        <v>6</v>
      </c>
      <c r="O38" s="221">
        <f t="shared" si="16"/>
        <v>9.6774193548387094E-2</v>
      </c>
      <c r="P38" s="180">
        <v>0</v>
      </c>
      <c r="Q38" s="222">
        <f t="shared" si="17"/>
        <v>0</v>
      </c>
      <c r="R38" s="209">
        <f t="shared" si="5"/>
        <v>62</v>
      </c>
      <c r="S38" s="82">
        <v>0</v>
      </c>
      <c r="T38" s="214">
        <f t="shared" si="27"/>
        <v>0</v>
      </c>
      <c r="U38" s="83">
        <v>0</v>
      </c>
      <c r="V38" s="214">
        <f t="shared" si="28"/>
        <v>0</v>
      </c>
      <c r="W38" s="83">
        <v>165</v>
      </c>
      <c r="X38" s="81">
        <f t="shared" si="22"/>
        <v>165</v>
      </c>
      <c r="Y38" s="191">
        <v>0</v>
      </c>
      <c r="Z38" s="216">
        <f t="shared" si="29"/>
        <v>0</v>
      </c>
    </row>
    <row r="39" spans="1:26" ht="15" customHeight="1" thickBot="1" x14ac:dyDescent="0.3">
      <c r="A39" s="413"/>
      <c r="B39" s="402"/>
      <c r="C39" s="218" t="s">
        <v>29</v>
      </c>
      <c r="D39" s="271">
        <v>0</v>
      </c>
      <c r="E39" s="271">
        <v>0</v>
      </c>
      <c r="F39" s="271">
        <v>28</v>
      </c>
      <c r="G39" s="271">
        <v>35</v>
      </c>
      <c r="H39" s="272">
        <v>0</v>
      </c>
      <c r="I39" s="272">
        <v>3</v>
      </c>
      <c r="J39" s="272">
        <v>32</v>
      </c>
      <c r="K39" s="272">
        <v>36</v>
      </c>
      <c r="L39" s="284">
        <v>62</v>
      </c>
      <c r="M39" s="285">
        <f t="shared" si="21"/>
        <v>1</v>
      </c>
      <c r="N39" s="286">
        <v>0</v>
      </c>
      <c r="O39" s="285">
        <f t="shared" si="16"/>
        <v>0</v>
      </c>
      <c r="P39" s="286">
        <v>0</v>
      </c>
      <c r="Q39" s="287">
        <f t="shared" si="17"/>
        <v>0</v>
      </c>
      <c r="R39" s="288">
        <f t="shared" si="5"/>
        <v>62</v>
      </c>
      <c r="S39" s="289" t="s">
        <v>54</v>
      </c>
      <c r="T39" s="290" t="s">
        <v>54</v>
      </c>
      <c r="U39" s="192" t="s">
        <v>54</v>
      </c>
      <c r="V39" s="290" t="s">
        <v>54</v>
      </c>
      <c r="W39" s="219" t="s">
        <v>54</v>
      </c>
      <c r="X39" s="291" t="s">
        <v>54</v>
      </c>
      <c r="Y39" s="225" t="s">
        <v>54</v>
      </c>
      <c r="Z39" s="196" t="s">
        <v>54</v>
      </c>
    </row>
    <row r="40" spans="1:26" ht="15" customHeight="1" thickBot="1" x14ac:dyDescent="0.3">
      <c r="A40" s="413"/>
      <c r="B40" s="394" t="s">
        <v>41</v>
      </c>
      <c r="C40" s="273" t="s">
        <v>31</v>
      </c>
      <c r="D40" s="239">
        <v>301</v>
      </c>
      <c r="E40" s="239">
        <v>294</v>
      </c>
      <c r="F40" s="239">
        <v>62</v>
      </c>
      <c r="G40" s="239">
        <v>52</v>
      </c>
      <c r="H40" s="240">
        <v>279</v>
      </c>
      <c r="I40" s="240">
        <v>274</v>
      </c>
      <c r="J40" s="240">
        <v>62</v>
      </c>
      <c r="K40" s="240">
        <v>52</v>
      </c>
      <c r="L40" s="274">
        <v>39</v>
      </c>
      <c r="M40" s="275">
        <f t="shared" si="21"/>
        <v>0.62903225806451613</v>
      </c>
      <c r="N40" s="276">
        <v>23</v>
      </c>
      <c r="O40" s="275">
        <f t="shared" si="16"/>
        <v>0.37096774193548387</v>
      </c>
      <c r="P40" s="276">
        <v>0</v>
      </c>
      <c r="Q40" s="277">
        <f t="shared" si="17"/>
        <v>0</v>
      </c>
      <c r="R40" s="268">
        <f t="shared" si="5"/>
        <v>62</v>
      </c>
      <c r="S40" s="278" t="s">
        <v>54</v>
      </c>
      <c r="T40" s="107" t="s">
        <v>54</v>
      </c>
      <c r="U40" s="279" t="s">
        <v>54</v>
      </c>
      <c r="V40" s="280" t="s">
        <v>54</v>
      </c>
      <c r="W40" s="279" t="s">
        <v>54</v>
      </c>
      <c r="X40" s="281" t="s">
        <v>54</v>
      </c>
      <c r="Y40" s="282" t="s">
        <v>54</v>
      </c>
      <c r="Z40" s="283" t="s">
        <v>54</v>
      </c>
    </row>
    <row r="41" spans="1:26" ht="15" customHeight="1" thickBot="1" x14ac:dyDescent="0.3">
      <c r="A41" s="413"/>
      <c r="B41" s="394"/>
      <c r="C41" s="227" t="s">
        <v>32</v>
      </c>
      <c r="D41" s="185">
        <v>102</v>
      </c>
      <c r="E41" s="185">
        <v>89</v>
      </c>
      <c r="F41" s="185">
        <v>31</v>
      </c>
      <c r="G41" s="185">
        <v>29</v>
      </c>
      <c r="H41" s="186">
        <v>93</v>
      </c>
      <c r="I41" s="186">
        <v>80</v>
      </c>
      <c r="J41" s="186">
        <v>31</v>
      </c>
      <c r="K41" s="186">
        <v>29</v>
      </c>
      <c r="L41" s="85">
        <v>49</v>
      </c>
      <c r="M41" s="95">
        <f t="shared" si="21"/>
        <v>0.79032258064516125</v>
      </c>
      <c r="N41" s="86">
        <v>13</v>
      </c>
      <c r="O41" s="95">
        <f t="shared" si="16"/>
        <v>0.20967741935483872</v>
      </c>
      <c r="P41" s="86">
        <v>0</v>
      </c>
      <c r="Q41" s="96">
        <f t="shared" si="17"/>
        <v>0</v>
      </c>
      <c r="R41" s="204">
        <f t="shared" si="5"/>
        <v>62</v>
      </c>
      <c r="S41" s="79" t="s">
        <v>54</v>
      </c>
      <c r="T41" s="108" t="s">
        <v>54</v>
      </c>
      <c r="U41" s="80" t="s">
        <v>54</v>
      </c>
      <c r="V41" s="121" t="s">
        <v>54</v>
      </c>
      <c r="W41" s="80" t="s">
        <v>54</v>
      </c>
      <c r="X41" s="81" t="s">
        <v>54</v>
      </c>
      <c r="Y41" s="190" t="s">
        <v>54</v>
      </c>
      <c r="Z41" s="120" t="s">
        <v>54</v>
      </c>
    </row>
    <row r="42" spans="1:26" ht="15" customHeight="1" thickBot="1" x14ac:dyDescent="0.3">
      <c r="A42" s="413"/>
      <c r="B42" s="394"/>
      <c r="C42" s="227" t="s">
        <v>33</v>
      </c>
      <c r="D42" s="185">
        <v>62</v>
      </c>
      <c r="E42" s="185">
        <v>64</v>
      </c>
      <c r="F42" s="185">
        <v>31</v>
      </c>
      <c r="G42" s="185">
        <v>23</v>
      </c>
      <c r="H42" s="186">
        <v>62</v>
      </c>
      <c r="I42" s="186">
        <v>60</v>
      </c>
      <c r="J42" s="186">
        <v>31</v>
      </c>
      <c r="K42" s="186">
        <v>29</v>
      </c>
      <c r="L42" s="85">
        <v>51</v>
      </c>
      <c r="M42" s="95">
        <f t="shared" si="21"/>
        <v>0.82258064516129037</v>
      </c>
      <c r="N42" s="86">
        <v>11</v>
      </c>
      <c r="O42" s="95">
        <f t="shared" si="16"/>
        <v>0.17741935483870969</v>
      </c>
      <c r="P42" s="86">
        <v>0</v>
      </c>
      <c r="Q42" s="96">
        <f t="shared" si="17"/>
        <v>0</v>
      </c>
      <c r="R42" s="204">
        <f t="shared" si="5"/>
        <v>62</v>
      </c>
      <c r="S42" s="79" t="s">
        <v>54</v>
      </c>
      <c r="T42" s="108" t="s">
        <v>54</v>
      </c>
      <c r="U42" s="80" t="s">
        <v>54</v>
      </c>
      <c r="V42" s="121" t="s">
        <v>54</v>
      </c>
      <c r="W42" s="80" t="s">
        <v>54</v>
      </c>
      <c r="X42" s="81" t="s">
        <v>54</v>
      </c>
      <c r="Y42" s="190" t="s">
        <v>54</v>
      </c>
      <c r="Z42" s="120" t="s">
        <v>54</v>
      </c>
    </row>
    <row r="43" spans="1:26" ht="15" customHeight="1" thickBot="1" x14ac:dyDescent="0.3">
      <c r="A43" s="413"/>
      <c r="B43" s="394"/>
      <c r="C43" s="228" t="s">
        <v>34</v>
      </c>
      <c r="D43" s="185">
        <v>155</v>
      </c>
      <c r="E43" s="185">
        <v>145</v>
      </c>
      <c r="F43" s="185">
        <v>124</v>
      </c>
      <c r="G43" s="185">
        <v>102</v>
      </c>
      <c r="H43" s="186">
        <v>124</v>
      </c>
      <c r="I43" s="186">
        <v>122</v>
      </c>
      <c r="J43" s="186">
        <v>124</v>
      </c>
      <c r="K43" s="186">
        <v>116</v>
      </c>
      <c r="L43" s="85">
        <v>35</v>
      </c>
      <c r="M43" s="95">
        <f t="shared" si="21"/>
        <v>0.56451612903225812</v>
      </c>
      <c r="N43" s="86">
        <v>27</v>
      </c>
      <c r="O43" s="95">
        <f t="shared" si="16"/>
        <v>0.43548387096774194</v>
      </c>
      <c r="P43" s="86">
        <v>0</v>
      </c>
      <c r="Q43" s="96">
        <f t="shared" si="17"/>
        <v>0</v>
      </c>
      <c r="R43" s="204">
        <f t="shared" si="5"/>
        <v>62</v>
      </c>
      <c r="S43" s="79" t="s">
        <v>54</v>
      </c>
      <c r="T43" s="108" t="s">
        <v>54</v>
      </c>
      <c r="U43" s="80" t="s">
        <v>54</v>
      </c>
      <c r="V43" s="121" t="s">
        <v>54</v>
      </c>
      <c r="W43" s="192" t="s">
        <v>54</v>
      </c>
      <c r="X43" s="194" t="s">
        <v>54</v>
      </c>
      <c r="Y43" s="195" t="s">
        <v>54</v>
      </c>
      <c r="Z43" s="196" t="s">
        <v>54</v>
      </c>
    </row>
    <row r="44" spans="1:26" ht="15.75" thickBot="1" x14ac:dyDescent="0.3">
      <c r="A44" s="379" t="s">
        <v>42</v>
      </c>
      <c r="B44" s="380"/>
      <c r="C44" s="381"/>
      <c r="D44" s="122">
        <f t="shared" ref="D44:G44" si="30">SUM(D35:D43)</f>
        <v>1365</v>
      </c>
      <c r="E44" s="113">
        <f t="shared" si="30"/>
        <v>1257</v>
      </c>
      <c r="F44" s="113">
        <f t="shared" si="30"/>
        <v>441</v>
      </c>
      <c r="G44" s="113">
        <f t="shared" si="30"/>
        <v>399</v>
      </c>
      <c r="H44" s="112">
        <f>SUM(H35:H43)</f>
        <v>1013</v>
      </c>
      <c r="I44" s="113">
        <f>SUM(I35:I43)</f>
        <v>982</v>
      </c>
      <c r="J44" s="114">
        <f>SUM(J35:J43)</f>
        <v>362</v>
      </c>
      <c r="K44" s="115">
        <f>SUM(K35:K43)</f>
        <v>338</v>
      </c>
      <c r="L44" s="112">
        <f>SUM(L35:L43)</f>
        <v>398</v>
      </c>
      <c r="M44" s="116">
        <f>L44/(L44+N44+P44)</f>
        <v>0.76833976833976836</v>
      </c>
      <c r="N44" s="114">
        <f>SUM(N35:N43)</f>
        <v>119</v>
      </c>
      <c r="O44" s="116">
        <f>N44/(L44+N44+P44)</f>
        <v>0.22972972972972974</v>
      </c>
      <c r="P44" s="114">
        <f>SUM(P35:P43)</f>
        <v>1</v>
      </c>
      <c r="Q44" s="117">
        <f>P44/(L44+N44+P44)</f>
        <v>1.9305019305019305E-3</v>
      </c>
      <c r="R44" s="199"/>
      <c r="S44" s="118">
        <f>SUM(S35:S43)</f>
        <v>0</v>
      </c>
      <c r="T44" s="109">
        <f>S44/(L44+N44+P44)</f>
        <v>0</v>
      </c>
      <c r="U44" s="119">
        <f>SUM(U35:U43)</f>
        <v>0</v>
      </c>
      <c r="V44" s="109">
        <f>U44/(L44+N44+P44)</f>
        <v>0</v>
      </c>
      <c r="W44" s="173">
        <f>SUM(W35:W43)</f>
        <v>660</v>
      </c>
      <c r="X44" s="174">
        <f>SUM(X35:X43)</f>
        <v>450</v>
      </c>
      <c r="Y44" s="178">
        <f>SUM(Y35:Y43)</f>
        <v>210</v>
      </c>
      <c r="Z44" s="176">
        <f>Y44/W44</f>
        <v>0.31818181818181818</v>
      </c>
    </row>
    <row r="45" spans="1:26" ht="15.75" thickBot="1" x14ac:dyDescent="0.3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8"/>
      <c r="S45" s="100"/>
      <c r="T45" s="100"/>
      <c r="U45" s="100"/>
      <c r="V45" s="100"/>
      <c r="W45" s="101"/>
      <c r="X45" s="101"/>
      <c r="Y45" s="102"/>
    </row>
    <row r="46" spans="1:26" ht="15.75" customHeight="1" x14ac:dyDescent="0.25">
      <c r="A46" s="382" t="s">
        <v>44</v>
      </c>
      <c r="B46" s="383"/>
      <c r="C46" s="384"/>
      <c r="D46" s="123">
        <f t="shared" ref="D46:G46" si="31">D24</f>
        <v>3429</v>
      </c>
      <c r="E46" s="124">
        <f t="shared" si="31"/>
        <v>3090</v>
      </c>
      <c r="F46" s="124">
        <f t="shared" si="31"/>
        <v>2038</v>
      </c>
      <c r="G46" s="125">
        <f t="shared" si="31"/>
        <v>2637</v>
      </c>
      <c r="H46" s="123">
        <f t="shared" ref="H46:Q46" si="32">H24</f>
        <v>2550</v>
      </c>
      <c r="I46" s="124">
        <f t="shared" si="32"/>
        <v>2534</v>
      </c>
      <c r="J46" s="124">
        <f t="shared" si="32"/>
        <v>1480</v>
      </c>
      <c r="K46" s="126">
        <f t="shared" si="32"/>
        <v>2139</v>
      </c>
      <c r="L46" s="127">
        <f t="shared" si="32"/>
        <v>803</v>
      </c>
      <c r="M46" s="128">
        <f t="shared" si="32"/>
        <v>0.68108566581849028</v>
      </c>
      <c r="N46" s="129">
        <f t="shared" si="32"/>
        <v>374</v>
      </c>
      <c r="O46" s="128">
        <f t="shared" si="32"/>
        <v>0.31721798134011875</v>
      </c>
      <c r="P46" s="129">
        <f t="shared" si="32"/>
        <v>2</v>
      </c>
      <c r="Q46" s="130">
        <f t="shared" si="32"/>
        <v>1.6963528413910093E-3</v>
      </c>
      <c r="R46" s="200"/>
      <c r="S46" s="131">
        <f t="shared" ref="S46:Y46" si="33">S24</f>
        <v>1</v>
      </c>
      <c r="T46" s="132">
        <f t="shared" si="33"/>
        <v>8.4817642069550466E-4</v>
      </c>
      <c r="U46" s="133">
        <f t="shared" si="33"/>
        <v>0</v>
      </c>
      <c r="V46" s="134">
        <f t="shared" si="33"/>
        <v>0</v>
      </c>
      <c r="W46" s="135">
        <f t="shared" si="33"/>
        <v>2940</v>
      </c>
      <c r="X46" s="136">
        <f t="shared" si="33"/>
        <v>1903.4</v>
      </c>
      <c r="Y46" s="137">
        <f t="shared" si="33"/>
        <v>1036.5999999999999</v>
      </c>
      <c r="Z46" s="132">
        <f>Y46/W46</f>
        <v>0.35258503401360541</v>
      </c>
    </row>
    <row r="47" spans="1:26" x14ac:dyDescent="0.25">
      <c r="A47" s="385" t="s">
        <v>45</v>
      </c>
      <c r="B47" s="386"/>
      <c r="C47" s="387"/>
      <c r="D47" s="138">
        <f>D34</f>
        <v>1563</v>
      </c>
      <c r="E47" s="139">
        <f t="shared" ref="E47:G47" si="34">E34</f>
        <v>1368</v>
      </c>
      <c r="F47" s="139">
        <f t="shared" si="34"/>
        <v>820</v>
      </c>
      <c r="G47" s="140">
        <f t="shared" si="34"/>
        <v>1015</v>
      </c>
      <c r="H47" s="138">
        <f t="shared" ref="H47:Q47" si="35">H34</f>
        <v>1220</v>
      </c>
      <c r="I47" s="139">
        <f t="shared" si="35"/>
        <v>1140</v>
      </c>
      <c r="J47" s="139">
        <f t="shared" si="35"/>
        <v>518</v>
      </c>
      <c r="K47" s="141">
        <f t="shared" si="35"/>
        <v>616</v>
      </c>
      <c r="L47" s="142">
        <f t="shared" si="35"/>
        <v>360</v>
      </c>
      <c r="M47" s="143">
        <f t="shared" si="35"/>
        <v>0.64516129032258063</v>
      </c>
      <c r="N47" s="144">
        <f t="shared" si="35"/>
        <v>193</v>
      </c>
      <c r="O47" s="143">
        <f t="shared" si="35"/>
        <v>0.34587813620071683</v>
      </c>
      <c r="P47" s="144">
        <f t="shared" si="35"/>
        <v>5</v>
      </c>
      <c r="Q47" s="145">
        <f t="shared" si="35"/>
        <v>8.9605734767025085E-3</v>
      </c>
      <c r="R47" s="201"/>
      <c r="S47" s="146">
        <f t="shared" ref="S47:Y47" si="36">S34</f>
        <v>4</v>
      </c>
      <c r="T47" s="147">
        <f t="shared" si="36"/>
        <v>7.1684587813620072E-3</v>
      </c>
      <c r="U47" s="148">
        <f t="shared" si="36"/>
        <v>0</v>
      </c>
      <c r="V47" s="149">
        <f t="shared" si="36"/>
        <v>0</v>
      </c>
      <c r="W47" s="181">
        <f t="shared" si="36"/>
        <v>1320</v>
      </c>
      <c r="X47" s="182">
        <f t="shared" si="36"/>
        <v>867.3</v>
      </c>
      <c r="Y47" s="182">
        <f t="shared" si="36"/>
        <v>452.7</v>
      </c>
      <c r="Z47" s="147">
        <f>Y47/W47</f>
        <v>0.34295454545454546</v>
      </c>
    </row>
    <row r="48" spans="1:26" ht="15.75" thickBot="1" x14ac:dyDescent="0.3">
      <c r="A48" s="388" t="s">
        <v>46</v>
      </c>
      <c r="B48" s="389"/>
      <c r="C48" s="390"/>
      <c r="D48" s="150">
        <f>D44</f>
        <v>1365</v>
      </c>
      <c r="E48" s="151">
        <f t="shared" ref="E48:G48" si="37">E44</f>
        <v>1257</v>
      </c>
      <c r="F48" s="151">
        <f t="shared" si="37"/>
        <v>441</v>
      </c>
      <c r="G48" s="152">
        <f t="shared" si="37"/>
        <v>399</v>
      </c>
      <c r="H48" s="150">
        <f t="shared" ref="H48:Q48" si="38">H44</f>
        <v>1013</v>
      </c>
      <c r="I48" s="151">
        <f t="shared" si="38"/>
        <v>982</v>
      </c>
      <c r="J48" s="151">
        <f t="shared" si="38"/>
        <v>362</v>
      </c>
      <c r="K48" s="153">
        <f t="shared" si="38"/>
        <v>338</v>
      </c>
      <c r="L48" s="154">
        <f t="shared" si="38"/>
        <v>398</v>
      </c>
      <c r="M48" s="155">
        <f t="shared" si="38"/>
        <v>0.76833976833976836</v>
      </c>
      <c r="N48" s="156">
        <f t="shared" si="38"/>
        <v>119</v>
      </c>
      <c r="O48" s="155">
        <f t="shared" si="38"/>
        <v>0.22972972972972974</v>
      </c>
      <c r="P48" s="156">
        <f t="shared" si="38"/>
        <v>1</v>
      </c>
      <c r="Q48" s="157">
        <f t="shared" si="38"/>
        <v>1.9305019305019305E-3</v>
      </c>
      <c r="R48" s="202"/>
      <c r="S48" s="158">
        <f t="shared" ref="S48:Y48" si="39">S44</f>
        <v>0</v>
      </c>
      <c r="T48" s="159">
        <f t="shared" si="39"/>
        <v>0</v>
      </c>
      <c r="U48" s="160">
        <f t="shared" si="39"/>
        <v>0</v>
      </c>
      <c r="V48" s="161">
        <f t="shared" si="39"/>
        <v>0</v>
      </c>
      <c r="W48" s="158">
        <f t="shared" si="39"/>
        <v>660</v>
      </c>
      <c r="X48" s="162">
        <f t="shared" si="39"/>
        <v>450</v>
      </c>
      <c r="Y48" s="163">
        <f t="shared" si="39"/>
        <v>210</v>
      </c>
      <c r="Z48" s="159">
        <f>Y48/W48</f>
        <v>0.31818181818181818</v>
      </c>
    </row>
    <row r="49" spans="1:26" ht="15.75" thickBot="1" x14ac:dyDescent="0.3">
      <c r="A49" s="391" t="s">
        <v>43</v>
      </c>
      <c r="B49" s="392"/>
      <c r="C49" s="393"/>
      <c r="D49" s="164">
        <f t="shared" ref="D49:G49" si="40">SUM(D46:D48)</f>
        <v>6357</v>
      </c>
      <c r="E49" s="165">
        <f t="shared" si="40"/>
        <v>5715</v>
      </c>
      <c r="F49" s="165">
        <f t="shared" si="40"/>
        <v>3299</v>
      </c>
      <c r="G49" s="166">
        <f t="shared" si="40"/>
        <v>4051</v>
      </c>
      <c r="H49" s="164">
        <f>SUM(H46:H48)</f>
        <v>4783</v>
      </c>
      <c r="I49" s="165">
        <f>SUM(I46:I48)</f>
        <v>4656</v>
      </c>
      <c r="J49" s="165">
        <f>SUM(J46:J48)</f>
        <v>2360</v>
      </c>
      <c r="K49" s="167">
        <f>SUM(K46:K48)</f>
        <v>3093</v>
      </c>
      <c r="L49" s="168">
        <f>SUM(L46:L48)</f>
        <v>1561</v>
      </c>
      <c r="M49" s="169">
        <f>L49/(L49+N49+P49)</f>
        <v>0.69223946784922397</v>
      </c>
      <c r="N49" s="170">
        <f>SUM(N46:N48)</f>
        <v>686</v>
      </c>
      <c r="O49" s="169">
        <f>N49/(L49+N49+P49)</f>
        <v>0.30421286031042127</v>
      </c>
      <c r="P49" s="170">
        <f>SUM(P46:P48)</f>
        <v>8</v>
      </c>
      <c r="Q49" s="171">
        <f>P49/(L49+N49+P49)</f>
        <v>3.5476718403547672E-3</v>
      </c>
      <c r="R49" s="203"/>
      <c r="S49" s="172">
        <f>SUM(S46:S48)</f>
        <v>5</v>
      </c>
      <c r="T49" s="109">
        <f>S49/(L49+N49+P49)</f>
        <v>2.2172949002217295E-3</v>
      </c>
      <c r="U49" s="173">
        <f>SUM(U46:U48)</f>
        <v>0</v>
      </c>
      <c r="V49" s="109">
        <f>U49/(L49+N49+P49)</f>
        <v>0</v>
      </c>
      <c r="W49" s="177">
        <f>SUM(W46:W48)</f>
        <v>4920</v>
      </c>
      <c r="X49" s="174">
        <f>SUM(X46:X48)</f>
        <v>3220.7</v>
      </c>
      <c r="Y49" s="175">
        <f>SUM(Y46:Y48)</f>
        <v>1699.3</v>
      </c>
      <c r="Z49" s="176">
        <f>Y49/W49</f>
        <v>0.34538617886178863</v>
      </c>
    </row>
    <row r="51" spans="1:26" hidden="1" x14ac:dyDescent="0.25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26" hidden="1" x14ac:dyDescent="0.25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26" hidden="1" x14ac:dyDescent="0.25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1:26" hidden="1" x14ac:dyDescent="0.25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26" hidden="1" x14ac:dyDescent="0.25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</sheetData>
  <mergeCells count="32">
    <mergeCell ref="W1:Z2"/>
    <mergeCell ref="T1:T3"/>
    <mergeCell ref="V1:V3"/>
    <mergeCell ref="S1:S3"/>
    <mergeCell ref="U1:U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B40:B43"/>
    <mergeCell ref="A24:C24"/>
    <mergeCell ref="C1:C3"/>
    <mergeCell ref="B35:B39"/>
    <mergeCell ref="A1:B3"/>
    <mergeCell ref="A34:C34"/>
    <mergeCell ref="A35:A43"/>
    <mergeCell ref="A25:B33"/>
    <mergeCell ref="A4:B11"/>
    <mergeCell ref="A12:B23"/>
    <mergeCell ref="A44:C44"/>
    <mergeCell ref="A46:C46"/>
    <mergeCell ref="A47:C47"/>
    <mergeCell ref="A48:C48"/>
    <mergeCell ref="A49:C49"/>
  </mergeCells>
  <conditionalFormatting sqref="S35:S38 S33 S25:S31 P25:P33 P4:P12 P14:P23 S4:S23">
    <cfRule type="cellIs" dxfId="1" priority="2" operator="greaterThan">
      <formula>0</formula>
    </cfRule>
  </conditionalFormatting>
  <conditionalFormatting sqref="P35:P43 P13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Maddox Maria Ana (RWG) West Hertfordshire TR</cp:lastModifiedBy>
  <cp:lastPrinted>2018-08-06T09:57:14Z</cp:lastPrinted>
  <dcterms:created xsi:type="dcterms:W3CDTF">2014-06-13T12:13:28Z</dcterms:created>
  <dcterms:modified xsi:type="dcterms:W3CDTF">2018-10-19T14:31:36Z</dcterms:modified>
</cp:coreProperties>
</file>