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uman Resources\Weekly Temporary Staffing Expenditure\EROSTER\Daily Staffing\SITREP\Safe Staffing\Staffing Report 2021\August 2021\"/>
    </mc:Choice>
  </mc:AlternateContent>
  <xr:revisionPtr revIDLastSave="0" documentId="13_ncr:1_{45A7E6D9-8DA6-427E-A32E-3B2CB8425CE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Overall " sheetId="2" r:id="rId1"/>
  </sheets>
  <definedNames>
    <definedName name="_xlnm.Print_Area" localSheetId="0">'Overall '!$A$1:$AH$48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6" i="2" l="1"/>
  <c r="D32" i="2" l="1"/>
  <c r="D46" i="2" s="1"/>
  <c r="D42" i="2"/>
  <c r="D23" i="2"/>
  <c r="D45" i="2" s="1"/>
  <c r="AG9" i="2"/>
  <c r="U18" i="2" l="1"/>
  <c r="AP36" i="2" l="1"/>
  <c r="AP35" i="2"/>
  <c r="AP34" i="2"/>
  <c r="AP33" i="2"/>
  <c r="AP31" i="2"/>
  <c r="AP30" i="2"/>
  <c r="AP29" i="2"/>
  <c r="AP28" i="2"/>
  <c r="AP27" i="2"/>
  <c r="AP26" i="2"/>
  <c r="AP25" i="2"/>
  <c r="AP24" i="2"/>
  <c r="AP22" i="2"/>
  <c r="AP21" i="2"/>
  <c r="AP20" i="2"/>
  <c r="AP19" i="2"/>
  <c r="AP18" i="2"/>
  <c r="AP17" i="2"/>
  <c r="AP16" i="2"/>
  <c r="AP15" i="2"/>
  <c r="AP14" i="2"/>
  <c r="AP13" i="2"/>
  <c r="AP12" i="2"/>
  <c r="AP10" i="2"/>
  <c r="AP6" i="2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1" i="2"/>
  <c r="AM20" i="2"/>
  <c r="AM19" i="2"/>
  <c r="AM18" i="2"/>
  <c r="AM17" i="2"/>
  <c r="AM16" i="2"/>
  <c r="AM15" i="2"/>
  <c r="AM14" i="2"/>
  <c r="AM13" i="2"/>
  <c r="AM12" i="2"/>
  <c r="AM10" i="2"/>
  <c r="AM7" i="2"/>
  <c r="AP7" i="2"/>
  <c r="AM8" i="2"/>
  <c r="AP8" i="2"/>
  <c r="AM9" i="2"/>
  <c r="AM6" i="2"/>
  <c r="AM11" i="2" s="1"/>
  <c r="AP41" i="2"/>
  <c r="AP42" i="2"/>
  <c r="AP5" i="2"/>
  <c r="AM5" i="2"/>
  <c r="AQ7" i="2" l="1"/>
  <c r="AP11" i="2" s="1"/>
  <c r="AQ11" i="2" s="1"/>
  <c r="AQ15" i="2" s="1"/>
  <c r="AE15" i="2" s="1"/>
  <c r="AQ8" i="2"/>
  <c r="AQ5" i="2"/>
  <c r="AE5" i="2" s="1"/>
  <c r="AF5" i="2" s="1"/>
  <c r="AQ6" i="2"/>
  <c r="AE6" i="2" s="1"/>
  <c r="AF6" i="2" s="1"/>
  <c r="AQ10" i="2"/>
  <c r="AE10" i="2" s="1"/>
  <c r="AF10" i="2" s="1"/>
  <c r="AQ12" i="2"/>
  <c r="AQ13" i="2"/>
  <c r="U19" i="2"/>
  <c r="W19" i="2"/>
  <c r="Y19" i="2"/>
  <c r="Z19" i="2"/>
  <c r="AB19" i="2"/>
  <c r="AD19" i="2"/>
  <c r="AH15" i="2" l="1"/>
  <c r="AI15" i="2" s="1"/>
  <c r="AF15" i="2"/>
  <c r="AP9" i="2"/>
  <c r="AQ9" i="2" s="1"/>
  <c r="AQ17" i="2"/>
  <c r="AE17" i="2" s="1"/>
  <c r="AE13" i="2"/>
  <c r="AF13" i="2" s="1"/>
  <c r="AQ16" i="2"/>
  <c r="AE16" i="2" s="1"/>
  <c r="AF16" i="2" s="1"/>
  <c r="AE12" i="2"/>
  <c r="AF12" i="2" s="1"/>
  <c r="AQ21" i="2"/>
  <c r="AQ14" i="2"/>
  <c r="AM23" i="2"/>
  <c r="AQ20" i="2"/>
  <c r="AC46" i="2"/>
  <c r="P46" i="2"/>
  <c r="AI43" i="2"/>
  <c r="AG42" i="2"/>
  <c r="AC42" i="2"/>
  <c r="AC47" i="2" s="1"/>
  <c r="AA42" i="2"/>
  <c r="AA47" i="2" s="1"/>
  <c r="X42" i="2"/>
  <c r="X47" i="2" s="1"/>
  <c r="V42" i="2"/>
  <c r="V47" i="2" s="1"/>
  <c r="T42" i="2"/>
  <c r="T47" i="2" s="1"/>
  <c r="S42" i="2"/>
  <c r="S47" i="2" s="1"/>
  <c r="R42" i="2"/>
  <c r="R47" i="2" s="1"/>
  <c r="Q42" i="2"/>
  <c r="Q47" i="2" s="1"/>
  <c r="P42" i="2"/>
  <c r="P47" i="2" s="1"/>
  <c r="O42" i="2"/>
  <c r="O47" i="2" s="1"/>
  <c r="N42" i="2"/>
  <c r="N47" i="2" s="1"/>
  <c r="M42" i="2"/>
  <c r="M47" i="2" s="1"/>
  <c r="L42" i="2"/>
  <c r="L47" i="2" s="1"/>
  <c r="K42" i="2"/>
  <c r="K47" i="2" s="1"/>
  <c r="J42" i="2"/>
  <c r="J47" i="2" s="1"/>
  <c r="I42" i="2"/>
  <c r="I47" i="2" s="1"/>
  <c r="H42" i="2"/>
  <c r="H47" i="2" s="1"/>
  <c r="G42" i="2"/>
  <c r="G47" i="2" s="1"/>
  <c r="F42" i="2"/>
  <c r="F47" i="2" s="1"/>
  <c r="E42" i="2"/>
  <c r="E47" i="2" s="1"/>
  <c r="D47" i="2"/>
  <c r="AI41" i="2"/>
  <c r="Z41" i="2"/>
  <c r="Y41" i="2"/>
  <c r="W41" i="2"/>
  <c r="U41" i="2"/>
  <c r="AI40" i="2"/>
  <c r="Z40" i="2"/>
  <c r="Y40" i="2"/>
  <c r="W40" i="2"/>
  <c r="U40" i="2"/>
  <c r="AI39" i="2"/>
  <c r="Z39" i="2"/>
  <c r="Y39" i="2"/>
  <c r="W39" i="2"/>
  <c r="U39" i="2"/>
  <c r="AI38" i="2"/>
  <c r="Z38" i="2"/>
  <c r="Y38" i="2"/>
  <c r="W38" i="2"/>
  <c r="U38" i="2"/>
  <c r="AI37" i="2"/>
  <c r="Z37" i="2"/>
  <c r="Y37" i="2"/>
  <c r="W37" i="2"/>
  <c r="U37" i="2"/>
  <c r="AD36" i="2"/>
  <c r="AB36" i="2"/>
  <c r="Z36" i="2"/>
  <c r="Y36" i="2"/>
  <c r="W36" i="2"/>
  <c r="U36" i="2"/>
  <c r="AD35" i="2"/>
  <c r="AB35" i="2"/>
  <c r="Z35" i="2"/>
  <c r="Y35" i="2"/>
  <c r="W35" i="2"/>
  <c r="U35" i="2"/>
  <c r="AD34" i="2"/>
  <c r="AB34" i="2"/>
  <c r="Z34" i="2"/>
  <c r="Y34" i="2"/>
  <c r="W34" i="2"/>
  <c r="U34" i="2"/>
  <c r="AD33" i="2"/>
  <c r="AB33" i="2"/>
  <c r="Z33" i="2"/>
  <c r="Y33" i="2"/>
  <c r="W33" i="2"/>
  <c r="U33" i="2"/>
  <c r="AG32" i="2"/>
  <c r="AG46" i="2" s="1"/>
  <c r="AA32" i="2"/>
  <c r="AA46" i="2" s="1"/>
  <c r="X32" i="2"/>
  <c r="X46" i="2" s="1"/>
  <c r="V32" i="2"/>
  <c r="T32" i="2"/>
  <c r="T46" i="2" s="1"/>
  <c r="S32" i="2"/>
  <c r="S46" i="2" s="1"/>
  <c r="R32" i="2"/>
  <c r="R46" i="2" s="1"/>
  <c r="Q32" i="2"/>
  <c r="Q46" i="2" s="1"/>
  <c r="O32" i="2"/>
  <c r="O46" i="2" s="1"/>
  <c r="N32" i="2"/>
  <c r="N46" i="2" s="1"/>
  <c r="M32" i="2"/>
  <c r="M46" i="2" s="1"/>
  <c r="L32" i="2"/>
  <c r="L46" i="2" s="1"/>
  <c r="K32" i="2"/>
  <c r="K46" i="2" s="1"/>
  <c r="J32" i="2"/>
  <c r="J46" i="2" s="1"/>
  <c r="I32" i="2"/>
  <c r="I46" i="2" s="1"/>
  <c r="H32" i="2"/>
  <c r="H46" i="2" s="1"/>
  <c r="G32" i="2"/>
  <c r="G46" i="2" s="1"/>
  <c r="F32" i="2"/>
  <c r="F46" i="2" s="1"/>
  <c r="E32" i="2"/>
  <c r="E46" i="2" s="1"/>
  <c r="AD31" i="2"/>
  <c r="AB31" i="2"/>
  <c r="Z31" i="2"/>
  <c r="Y31" i="2"/>
  <c r="W31" i="2"/>
  <c r="U31" i="2"/>
  <c r="AD30" i="2"/>
  <c r="AB30" i="2"/>
  <c r="Z30" i="2"/>
  <c r="Y30" i="2"/>
  <c r="W30" i="2"/>
  <c r="U30" i="2"/>
  <c r="AI29" i="2"/>
  <c r="Z29" i="2"/>
  <c r="W29" i="2"/>
  <c r="U29" i="2"/>
  <c r="AD28" i="2"/>
  <c r="AB28" i="2"/>
  <c r="Z28" i="2"/>
  <c r="Y28" i="2"/>
  <c r="W28" i="2"/>
  <c r="U28" i="2"/>
  <c r="AD27" i="2"/>
  <c r="AB27" i="2"/>
  <c r="Z27" i="2"/>
  <c r="Y27" i="2"/>
  <c r="W27" i="2"/>
  <c r="U27" i="2"/>
  <c r="AD26" i="2"/>
  <c r="AB26" i="2"/>
  <c r="Z26" i="2"/>
  <c r="Y26" i="2"/>
  <c r="W26" i="2"/>
  <c r="U26" i="2"/>
  <c r="AD25" i="2"/>
  <c r="AB25" i="2"/>
  <c r="Z25" i="2"/>
  <c r="Y25" i="2"/>
  <c r="W25" i="2"/>
  <c r="U25" i="2"/>
  <c r="AI24" i="2"/>
  <c r="Z24" i="2"/>
  <c r="W24" i="2"/>
  <c r="U24" i="2"/>
  <c r="AG23" i="2"/>
  <c r="AG45" i="2" s="1"/>
  <c r="AC23" i="2"/>
  <c r="AC45" i="2" s="1"/>
  <c r="AA23" i="2"/>
  <c r="AA45" i="2" s="1"/>
  <c r="X23" i="2"/>
  <c r="X45" i="2" s="1"/>
  <c r="V23" i="2"/>
  <c r="T23" i="2"/>
  <c r="T45" i="2" s="1"/>
  <c r="S23" i="2"/>
  <c r="S45" i="2" s="1"/>
  <c r="R23" i="2"/>
  <c r="R45" i="2" s="1"/>
  <c r="Q23" i="2"/>
  <c r="Q45" i="2" s="1"/>
  <c r="P23" i="2"/>
  <c r="P45" i="2" s="1"/>
  <c r="O23" i="2"/>
  <c r="O45" i="2" s="1"/>
  <c r="N23" i="2"/>
  <c r="N45" i="2" s="1"/>
  <c r="M23" i="2"/>
  <c r="M45" i="2" s="1"/>
  <c r="L23" i="2"/>
  <c r="L45" i="2" s="1"/>
  <c r="K23" i="2"/>
  <c r="K45" i="2" s="1"/>
  <c r="J23" i="2"/>
  <c r="J45" i="2" s="1"/>
  <c r="I23" i="2"/>
  <c r="I45" i="2" s="1"/>
  <c r="H23" i="2"/>
  <c r="H45" i="2" s="1"/>
  <c r="G23" i="2"/>
  <c r="G45" i="2" s="1"/>
  <c r="F23" i="2"/>
  <c r="F45" i="2" s="1"/>
  <c r="E23" i="2"/>
  <c r="E45" i="2" s="1"/>
  <c r="AD22" i="2"/>
  <c r="AB22" i="2"/>
  <c r="Z22" i="2"/>
  <c r="Y22" i="2"/>
  <c r="W22" i="2"/>
  <c r="U22" i="2"/>
  <c r="AD21" i="2"/>
  <c r="AB21" i="2"/>
  <c r="Z21" i="2"/>
  <c r="Y21" i="2"/>
  <c r="W21" i="2"/>
  <c r="U21" i="2"/>
  <c r="AD20" i="2"/>
  <c r="AB20" i="2"/>
  <c r="Z20" i="2"/>
  <c r="Y20" i="2"/>
  <c r="W20" i="2"/>
  <c r="U20" i="2"/>
  <c r="AD18" i="2"/>
  <c r="AB18" i="2"/>
  <c r="Z18" i="2"/>
  <c r="Y18" i="2"/>
  <c r="W18" i="2"/>
  <c r="AD17" i="2"/>
  <c r="AB17" i="2"/>
  <c r="Z17" i="2"/>
  <c r="Y17" i="2"/>
  <c r="W17" i="2"/>
  <c r="U17" i="2"/>
  <c r="AD16" i="2"/>
  <c r="AB16" i="2"/>
  <c r="Z16" i="2"/>
  <c r="Y16" i="2"/>
  <c r="W16" i="2"/>
  <c r="U16" i="2"/>
  <c r="AD15" i="2"/>
  <c r="AB15" i="2"/>
  <c r="Z15" i="2"/>
  <c r="Y15" i="2"/>
  <c r="W15" i="2"/>
  <c r="U15" i="2"/>
  <c r="AD14" i="2"/>
  <c r="AB14" i="2"/>
  <c r="Z14" i="2"/>
  <c r="Y14" i="2"/>
  <c r="W14" i="2"/>
  <c r="U14" i="2"/>
  <c r="AD13" i="2"/>
  <c r="AB13" i="2"/>
  <c r="Z13" i="2"/>
  <c r="Y13" i="2"/>
  <c r="W13" i="2"/>
  <c r="U13" i="2"/>
  <c r="AD12" i="2"/>
  <c r="AB12" i="2"/>
  <c r="Z12" i="2"/>
  <c r="Y12" i="2"/>
  <c r="W12" i="2"/>
  <c r="U12" i="2"/>
  <c r="AI11" i="2"/>
  <c r="Z11" i="2"/>
  <c r="Y11" i="2"/>
  <c r="W11" i="2"/>
  <c r="U11" i="2"/>
  <c r="AH10" i="2"/>
  <c r="AI10" i="2" s="1"/>
  <c r="AD10" i="2"/>
  <c r="AB10" i="2"/>
  <c r="Z10" i="2"/>
  <c r="Y10" i="2"/>
  <c r="W10" i="2"/>
  <c r="U10" i="2"/>
  <c r="AG44" i="2"/>
  <c r="AE9" i="2"/>
  <c r="AE44" i="2" s="1"/>
  <c r="AC9" i="2"/>
  <c r="AC44" i="2" s="1"/>
  <c r="AA9" i="2"/>
  <c r="AA44" i="2" s="1"/>
  <c r="X9" i="2"/>
  <c r="X44" i="2" s="1"/>
  <c r="V9" i="2"/>
  <c r="T9" i="2"/>
  <c r="T44" i="2" s="1"/>
  <c r="S9" i="2"/>
  <c r="S44" i="2" s="1"/>
  <c r="R9" i="2"/>
  <c r="R44" i="2" s="1"/>
  <c r="Q9" i="2"/>
  <c r="Q44" i="2" s="1"/>
  <c r="P9" i="2"/>
  <c r="P44" i="2" s="1"/>
  <c r="O9" i="2"/>
  <c r="O44" i="2" s="1"/>
  <c r="N9" i="2"/>
  <c r="N44" i="2" s="1"/>
  <c r="M9" i="2"/>
  <c r="M44" i="2" s="1"/>
  <c r="L9" i="2"/>
  <c r="L44" i="2" s="1"/>
  <c r="K9" i="2"/>
  <c r="K44" i="2" s="1"/>
  <c r="J9" i="2"/>
  <c r="J44" i="2" s="1"/>
  <c r="I9" i="2"/>
  <c r="I44" i="2" s="1"/>
  <c r="H9" i="2"/>
  <c r="H44" i="2" s="1"/>
  <c r="G9" i="2"/>
  <c r="G44" i="2" s="1"/>
  <c r="F9" i="2"/>
  <c r="F44" i="2" s="1"/>
  <c r="E9" i="2"/>
  <c r="E44" i="2" s="1"/>
  <c r="D9" i="2"/>
  <c r="D44" i="2" s="1"/>
  <c r="AI8" i="2"/>
  <c r="AD8" i="2"/>
  <c r="AB8" i="2"/>
  <c r="Z8" i="2"/>
  <c r="Y8" i="2"/>
  <c r="W8" i="2"/>
  <c r="U8" i="2"/>
  <c r="AI7" i="2"/>
  <c r="Z7" i="2"/>
  <c r="AH6" i="2"/>
  <c r="AI6" i="2" s="1"/>
  <c r="AD6" i="2"/>
  <c r="AB6" i="2"/>
  <c r="Z6" i="2"/>
  <c r="Y6" i="2"/>
  <c r="W6" i="2"/>
  <c r="AH5" i="2"/>
  <c r="AI5" i="2" s="1"/>
  <c r="AD5" i="2"/>
  <c r="AB5" i="2"/>
  <c r="Z5" i="2"/>
  <c r="Y5" i="2"/>
  <c r="W5" i="2"/>
  <c r="U5" i="2"/>
  <c r="AI4" i="2"/>
  <c r="AD4" i="2"/>
  <c r="AB4" i="2"/>
  <c r="Z4" i="2"/>
  <c r="Y4" i="2"/>
  <c r="W4" i="2"/>
  <c r="U4" i="2"/>
  <c r="AH17" i="2" l="1"/>
  <c r="AI17" i="2" s="1"/>
  <c r="AF17" i="2"/>
  <c r="AH12" i="2"/>
  <c r="AI12" i="2" s="1"/>
  <c r="AH16" i="2"/>
  <c r="AI16" i="2" s="1"/>
  <c r="AH13" i="2"/>
  <c r="AI13" i="2" s="1"/>
  <c r="AE20" i="2"/>
  <c r="AQ18" i="2"/>
  <c r="AE14" i="2"/>
  <c r="AE21" i="2"/>
  <c r="AQ19" i="2"/>
  <c r="AQ25" i="2"/>
  <c r="AE25" i="2" s="1"/>
  <c r="AM32" i="2"/>
  <c r="AB32" i="2"/>
  <c r="AB46" i="2" s="1"/>
  <c r="AC48" i="2"/>
  <c r="AD42" i="2"/>
  <c r="AD47" i="2" s="1"/>
  <c r="AA48" i="2"/>
  <c r="Q48" i="2"/>
  <c r="F48" i="2"/>
  <c r="N48" i="2"/>
  <c r="R48" i="2"/>
  <c r="Z23" i="2"/>
  <c r="AD23" i="2"/>
  <c r="AD45" i="2" s="1"/>
  <c r="U32" i="2"/>
  <c r="U46" i="2" s="1"/>
  <c r="AF9" i="2"/>
  <c r="AF44" i="2" s="1"/>
  <c r="E48" i="2"/>
  <c r="I48" i="2"/>
  <c r="U23" i="2"/>
  <c r="U45" i="2" s="1"/>
  <c r="M48" i="2"/>
  <c r="U42" i="2"/>
  <c r="U47" i="2" s="1"/>
  <c r="AG47" i="2"/>
  <c r="AG48" i="2" s="1"/>
  <c r="P48" i="2"/>
  <c r="Y42" i="2"/>
  <c r="Y47" i="2" s="1"/>
  <c r="J48" i="2"/>
  <c r="W23" i="2"/>
  <c r="W45" i="2" s="1"/>
  <c r="Z32" i="2"/>
  <c r="H48" i="2"/>
  <c r="Y9" i="2"/>
  <c r="Y44" i="2" s="1"/>
  <c r="G48" i="2"/>
  <c r="U9" i="2"/>
  <c r="U44" i="2" s="1"/>
  <c r="AH9" i="2"/>
  <c r="W9" i="2"/>
  <c r="W44" i="2" s="1"/>
  <c r="AB23" i="2"/>
  <c r="AB45" i="2" s="1"/>
  <c r="W42" i="2"/>
  <c r="W47" i="2" s="1"/>
  <c r="AB42" i="2"/>
  <c r="AB47" i="2" s="1"/>
  <c r="O48" i="2"/>
  <c r="V45" i="2"/>
  <c r="D48" i="2"/>
  <c r="L48" i="2"/>
  <c r="T48" i="2"/>
  <c r="Z9" i="2"/>
  <c r="AD9" i="2"/>
  <c r="AD44" i="2" s="1"/>
  <c r="V46" i="2"/>
  <c r="W32" i="2"/>
  <c r="W46" i="2" s="1"/>
  <c r="X48" i="2"/>
  <c r="AB9" i="2"/>
  <c r="AB44" i="2" s="1"/>
  <c r="Y23" i="2"/>
  <c r="Y45" i="2" s="1"/>
  <c r="Y32" i="2"/>
  <c r="Y46" i="2" s="1"/>
  <c r="AD32" i="2"/>
  <c r="AD46" i="2" s="1"/>
  <c r="K48" i="2"/>
  <c r="V44" i="2"/>
  <c r="S48" i="2"/>
  <c r="AH14" i="2" l="1"/>
  <c r="AI14" i="2" s="1"/>
  <c r="AF14" i="2"/>
  <c r="AH21" i="2"/>
  <c r="AI21" i="2" s="1"/>
  <c r="AH20" i="2"/>
  <c r="AI20" i="2" s="1"/>
  <c r="AF20" i="2"/>
  <c r="AH25" i="2"/>
  <c r="AI25" i="2" s="1"/>
  <c r="AF25" i="2"/>
  <c r="AQ22" i="2"/>
  <c r="AE18" i="2"/>
  <c r="AH18" i="2" s="1"/>
  <c r="AP23" i="2"/>
  <c r="AQ23" i="2" s="1"/>
  <c r="AQ27" i="2" s="1"/>
  <c r="AE19" i="2"/>
  <c r="AH19" i="2" s="1"/>
  <c r="AF21" i="2"/>
  <c r="AM40" i="2"/>
  <c r="AQ24" i="2"/>
  <c r="AQ30" i="2"/>
  <c r="V48" i="2"/>
  <c r="AB48" i="2" s="1"/>
  <c r="AI9" i="2"/>
  <c r="AH44" i="2"/>
  <c r="AI44" i="2" s="1"/>
  <c r="AI19" i="2" l="1"/>
  <c r="AF19" i="2"/>
  <c r="AQ31" i="2"/>
  <c r="AE31" i="2" s="1"/>
  <c r="AE27" i="2"/>
  <c r="AI18" i="2"/>
  <c r="AF18" i="2"/>
  <c r="AQ26" i="2"/>
  <c r="AE26" i="2" s="1"/>
  <c r="AE22" i="2"/>
  <c r="AH22" i="2" s="1"/>
  <c r="AI30" i="2"/>
  <c r="AQ28" i="2"/>
  <c r="AE24" i="2"/>
  <c r="AM39" i="2"/>
  <c r="AQ35" i="2"/>
  <c r="AM37" i="2"/>
  <c r="AM41" i="2" s="1"/>
  <c r="AQ29" i="2"/>
  <c r="AD48" i="2"/>
  <c r="Y48" i="2"/>
  <c r="W48" i="2"/>
  <c r="U48" i="2"/>
  <c r="AH27" i="2" l="1"/>
  <c r="AI27" i="2" s="1"/>
  <c r="AF27" i="2"/>
  <c r="AP39" i="2"/>
  <c r="AE35" i="2"/>
  <c r="AI22" i="2"/>
  <c r="AF22" i="2"/>
  <c r="AF23" i="2" s="1"/>
  <c r="AF45" i="2" s="1"/>
  <c r="AE23" i="2"/>
  <c r="AF31" i="2"/>
  <c r="AH31" i="2"/>
  <c r="AI31" i="2" s="1"/>
  <c r="AH26" i="2"/>
  <c r="AI26" i="2" s="1"/>
  <c r="AF26" i="2"/>
  <c r="AP32" i="2"/>
  <c r="AQ32" i="2" s="1"/>
  <c r="AQ36" i="2" s="1"/>
  <c r="AE28" i="2"/>
  <c r="AQ33" i="2"/>
  <c r="AE29" i="2"/>
  <c r="AF29" i="2" s="1"/>
  <c r="AF24" i="2"/>
  <c r="AQ34" i="2"/>
  <c r="AM38" i="2"/>
  <c r="AM42" i="2" s="1"/>
  <c r="AH35" i="2" l="1"/>
  <c r="AI35" i="2" s="1"/>
  <c r="AF35" i="2"/>
  <c r="AP37" i="2"/>
  <c r="AE33" i="2"/>
  <c r="AH28" i="2"/>
  <c r="AI28" i="2" s="1"/>
  <c r="AF28" i="2"/>
  <c r="AF32" i="2" s="1"/>
  <c r="AF46" i="2" s="1"/>
  <c r="AE45" i="2"/>
  <c r="AH45" i="2" s="1"/>
  <c r="AI45" i="2" s="1"/>
  <c r="AH23" i="2"/>
  <c r="AI23" i="2" s="1"/>
  <c r="AP38" i="2"/>
  <c r="AE34" i="2"/>
  <c r="AP40" i="2"/>
  <c r="AE36" i="2"/>
  <c r="AE32" i="2"/>
  <c r="AH32" i="2" s="1"/>
  <c r="AI32" i="2" s="1"/>
  <c r="AE46" i="2" l="1"/>
  <c r="AH46" i="2" s="1"/>
  <c r="AI46" i="2" s="1"/>
  <c r="AH36" i="2"/>
  <c r="AI36" i="2" s="1"/>
  <c r="AF36" i="2"/>
  <c r="AF34" i="2"/>
  <c r="AH34" i="2"/>
  <c r="AI34" i="2" s="1"/>
  <c r="AH33" i="2"/>
  <c r="AI33" i="2" s="1"/>
  <c r="AF33" i="2"/>
  <c r="AE42" i="2"/>
  <c r="AF42" i="2" l="1"/>
  <c r="AF47" i="2" s="1"/>
  <c r="AF48" i="2" s="1"/>
  <c r="AE47" i="2"/>
  <c r="AH42" i="2"/>
  <c r="AI42" i="2" s="1"/>
  <c r="AH47" i="2" l="1"/>
  <c r="AI47" i="2" s="1"/>
  <c r="AE48" i="2"/>
  <c r="AH48" i="2" s="1"/>
  <c r="AI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 Jo (RWG) West Hertfordshire TR</author>
    <author>Brewer Elaine (RWG) West Hertfordshire TR</author>
    <author>Schofield Karen Louise (RWG) West Hertfordshire TR</author>
  </authors>
  <commentList>
    <comment ref="A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source:  safecare &gt; red flags - needs Datix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" authorId="1" shapeId="0" xr:uid="{00000000-0006-0000-0000-000002000000}">
      <text>
        <r>
          <rPr>
            <sz val="9"/>
            <color indexed="81"/>
            <rFont val="Tahoma"/>
            <family val="2"/>
          </rPr>
          <t>No Datix required</t>
        </r>
      </text>
    </comment>
    <comment ref="AE3" authorId="2" shapeId="0" xr:uid="{00000000-0006-0000-0000-000003000000}">
      <text>
        <r>
          <rPr>
            <sz val="9"/>
            <color indexed="81"/>
            <rFont val="Tahoma"/>
            <family val="2"/>
          </rPr>
          <t>For March this column updated 31-03-21</t>
        </r>
      </text>
    </comment>
    <comment ref="X4" authorId="1" shapeId="0" xr:uid="{F20DA15E-176E-4925-8B9B-B6620F6F6314}">
      <text>
        <r>
          <rPr>
            <sz val="9"/>
            <color indexed="81"/>
            <rFont val="Tahoma"/>
            <charset val="1"/>
          </rPr>
          <t>DW160761(9N, 10N, 11D, 12D&amp;N) DW160762(26N) DW160763(23N)</t>
        </r>
      </text>
    </comment>
    <comment ref="X5" authorId="1" shapeId="0" xr:uid="{377C3996-8AC6-4BFD-B704-BB824A256F50}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DW159786</t>
        </r>
      </text>
    </comment>
    <comment ref="X8" authorId="1" shapeId="0" xr:uid="{A9DEDB73-5729-4347-BFCB-2160F9AA84D8}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DW159442</t>
        </r>
      </text>
    </comment>
    <comment ref="X14" authorId="1" shapeId="0" xr:uid="{9EE850C9-C261-47FC-8D90-1EC919CFF6DA}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DW158767</t>
        </r>
      </text>
    </comment>
    <comment ref="AE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WM(template 2 on Mo, Tu, Th &amp; Fr and 1 on We) x 4 weeks
28 days x 11.5
</t>
        </r>
      </text>
    </comment>
    <comment ref="AA24" authorId="1" shapeId="0" xr:uid="{E364AE85-244D-4807-86E3-3AD31FE604E5}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DX160767</t>
        </r>
      </text>
    </comment>
    <comment ref="X30" authorId="1" shapeId="0" xr:uid="{26ECE4B9-AD2E-4830-A245-51F6F8E2F1DF}">
      <text>
        <r>
          <rPr>
            <b/>
            <sz val="9"/>
            <color indexed="81"/>
            <rFont val="Tahoma"/>
            <family val="2"/>
          </rPr>
          <t>Brewer Elaine (RWG) West Hertfordshire TR:</t>
        </r>
        <r>
          <rPr>
            <sz val="9"/>
            <color indexed="81"/>
            <rFont val="Tahoma"/>
            <family val="2"/>
          </rPr>
          <t xml:space="preserve">
DW160684, DW160685</t>
        </r>
      </text>
    </comment>
    <comment ref="X41" authorId="1" shapeId="0" xr:uid="{F3151F9F-20F8-4231-A6C1-4BA7F604D22F}">
      <text>
        <r>
          <rPr>
            <b/>
            <sz val="9"/>
            <color indexed="81"/>
            <rFont val="Tahoma"/>
            <charset val="1"/>
          </rPr>
          <t>Brewer Elaine (RWG) West Hertfordshire TR:</t>
        </r>
        <r>
          <rPr>
            <sz val="9"/>
            <color indexed="81"/>
            <rFont val="Tahoma"/>
            <charset val="1"/>
          </rPr>
          <t xml:space="preserve">
DW159565, DW159701</t>
        </r>
      </text>
    </comment>
  </commentList>
</comments>
</file>

<file path=xl/sharedStrings.xml><?xml version="1.0" encoding="utf-8"?>
<sst xmlns="http://schemas.openxmlformats.org/spreadsheetml/2006/main" count="314" uniqueCount="85">
  <si>
    <t>Area</t>
  </si>
  <si>
    <t xml:space="preserve">No. of Day 
Shifts </t>
  </si>
  <si>
    <t>No. of Night
Shifts</t>
  </si>
  <si>
    <t>Planned</t>
  </si>
  <si>
    <t>Actual</t>
  </si>
  <si>
    <t>Healthcare Assistants</t>
  </si>
  <si>
    <t>A&amp;E</t>
  </si>
  <si>
    <t>MIU SACH</t>
  </si>
  <si>
    <t>Sarratt</t>
  </si>
  <si>
    <t>Cassio</t>
  </si>
  <si>
    <t>Aldenham</t>
  </si>
  <si>
    <t>Letchmore</t>
  </si>
  <si>
    <t>Flaunden</t>
  </si>
  <si>
    <t>Ridge</t>
  </si>
  <si>
    <t>Cleves</t>
  </si>
  <si>
    <t>Starfish</t>
  </si>
  <si>
    <t>CED</t>
  </si>
  <si>
    <t>Safari Day Unit</t>
  </si>
  <si>
    <t>Transitional Care Unit</t>
  </si>
  <si>
    <t>Elizabeth</t>
  </si>
  <si>
    <t>Delivery Suite</t>
  </si>
  <si>
    <t>Victoria</t>
  </si>
  <si>
    <t>Katherine</t>
  </si>
  <si>
    <t>Division</t>
  </si>
  <si>
    <t>Medicine</t>
  </si>
  <si>
    <t>Surgery</t>
  </si>
  <si>
    <t>Paediatrics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</si>
  <si>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</si>
  <si>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</si>
  <si>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</si>
  <si>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</si>
  <si>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</si>
  <si>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</si>
  <si>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</si>
  <si>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</si>
  <si>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</si>
  <si>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</si>
  <si>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</si>
  <si>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</si>
  <si>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</si>
  <si>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</si>
  <si>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</si>
  <si>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</si>
  <si>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</si>
  <si>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</si>
  <si>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</si>
  <si>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</si>
  <si>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</si>
  <si>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</si>
  <si>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Croxley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</si>
  <si>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</si>
  <si>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</si>
  <si>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</si>
  <si>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</si>
  <si>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</si>
  <si>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</si>
  <si>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</si>
  <si>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</si>
  <si>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</si>
  <si>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</si>
  <si>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</si>
  <si>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</si>
  <si>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</si>
  <si>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</si>
  <si>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Registered Nursing Associates</t>
  </si>
  <si>
    <t>Non-registered Nursing Associates</t>
  </si>
  <si>
    <t>UTC Hemel</t>
  </si>
  <si>
    <t>Emergency Overall</t>
  </si>
  <si>
    <t>Langley</t>
  </si>
  <si>
    <t>AAU Level 1</t>
  </si>
  <si>
    <t>EAU</t>
  </si>
  <si>
    <r>
      <t xml:space="preserve">Granger </t>
    </r>
    <r>
      <rPr>
        <sz val="6"/>
        <rFont val="Arial"/>
        <family val="2"/>
      </rPr>
      <t>(Red, Bluebell, Winter &amp; Winyard)</t>
    </r>
  </si>
  <si>
    <t>AAU Level 3 Isolation</t>
  </si>
  <si>
    <t>this column is used for the Scorecard</t>
  </si>
  <si>
    <t>ABC</t>
  </si>
  <si>
    <t>Heronsgate</t>
  </si>
  <si>
    <t>Gade</t>
  </si>
  <si>
    <t>These columns are used to work out the PLANNED hours (column AE)</t>
  </si>
  <si>
    <t>shift length</t>
  </si>
  <si>
    <t>weekday</t>
  </si>
  <si>
    <t>weekend</t>
  </si>
  <si>
    <t>TOTAL</t>
  </si>
  <si>
    <t>No. of Weekdays in the month</t>
  </si>
  <si>
    <t>No. of Weekends in the month</t>
  </si>
  <si>
    <t>total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</si>
</sst>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14" fillId="0" borderId="0"/>
    <xf numFmtId="0" fontId="15" fillId="0" borderId="0"/>
    <xf numFmtId="0" fontId="18" fillId="0" borderId="0"/>
    <xf numFmtId="0" fontId="17" fillId="0" borderId="0"/>
    <xf numFmtId="0" fontId="8" fillId="0" borderId="0"/>
    <xf numFmtId="9" fontId="17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</cellStyleXfs>
  <cellXfs count="383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0" fillId="0" borderId="39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2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5" xfId="0" applyNumberFormat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9" xfId="1" applyNumberFormat="1" applyFont="1" applyFill="1" applyBorder="1" applyAlignment="1" applyProtection="1">
      <alignment horizontal="center" vertical="center"/>
    </xf>
    <xf numFmtId="0" fontId="2" fillId="3" borderId="29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164" fontId="2" fillId="3" borderId="29" xfId="1" applyNumberFormat="1" applyFont="1" applyFill="1" applyBorder="1" applyAlignment="1" applyProtection="1">
      <alignment horizontal="center" vertical="center"/>
    </xf>
    <xf numFmtId="164" fontId="2" fillId="3" borderId="25" xfId="1" applyNumberFormat="1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" fontId="2" fillId="3" borderId="23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8" xfId="1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 vertical="center"/>
    </xf>
    <xf numFmtId="164" fontId="2" fillId="3" borderId="18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1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4" xfId="1" applyNumberFormat="1" applyFont="1" applyFill="1" applyBorder="1" applyAlignment="1" applyProtection="1">
      <alignment horizontal="center"/>
    </xf>
    <xf numFmtId="164" fontId="2" fillId="3" borderId="11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14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1" fontId="2" fillId="3" borderId="49" xfId="0" applyNumberFormat="1" applyFont="1" applyFill="1" applyBorder="1" applyAlignment="1" applyProtection="1">
      <alignment horizontal="center"/>
    </xf>
    <xf numFmtId="1" fontId="2" fillId="3" borderId="51" xfId="0" applyNumberFormat="1" applyFont="1" applyFill="1" applyBorder="1" applyAlignment="1" applyProtection="1">
      <alignment horizontal="center"/>
    </xf>
    <xf numFmtId="164" fontId="2" fillId="3" borderId="49" xfId="0" applyNumberFormat="1" applyFont="1" applyFill="1" applyBorder="1" applyAlignment="1" applyProtection="1">
      <alignment horizontal="center"/>
    </xf>
    <xf numFmtId="164" fontId="2" fillId="3" borderId="50" xfId="0" applyNumberFormat="1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 vertical="center"/>
    </xf>
    <xf numFmtId="0" fontId="2" fillId="3" borderId="49" xfId="0" applyNumberFormat="1" applyFont="1" applyFill="1" applyBorder="1" applyAlignment="1" applyProtection="1">
      <alignment horizontal="center" vertical="center"/>
    </xf>
    <xf numFmtId="164" fontId="2" fillId="3" borderId="50" xfId="0" applyNumberFormat="1" applyFont="1" applyFill="1" applyBorder="1" applyAlignment="1" applyProtection="1">
      <alignment horizontal="center" vertical="center"/>
    </xf>
    <xf numFmtId="0" fontId="0" fillId="11" borderId="0" xfId="0" applyFill="1" applyProtection="1">
      <protection locked="0"/>
    </xf>
    <xf numFmtId="1" fontId="2" fillId="3" borderId="12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60" xfId="1" applyFont="1" applyFill="1" applyBorder="1" applyAlignment="1" applyProtection="1">
      <alignment horizontal="center" vertical="center" wrapText="1"/>
    </xf>
    <xf numFmtId="164" fontId="2" fillId="3" borderId="42" xfId="1" applyNumberFormat="1" applyFont="1" applyFill="1" applyBorder="1" applyAlignment="1" applyProtection="1">
      <alignment horizontal="center" vertical="center"/>
    </xf>
    <xf numFmtId="164" fontId="2" fillId="3" borderId="60" xfId="1" applyNumberFormat="1" applyFont="1" applyFill="1" applyBorder="1" applyAlignment="1" applyProtection="1">
      <alignment horizontal="center"/>
    </xf>
    <xf numFmtId="164" fontId="2" fillId="3" borderId="61" xfId="1" applyNumberFormat="1" applyFont="1" applyFill="1" applyBorder="1" applyAlignment="1" applyProtection="1">
      <alignment horizontal="center"/>
    </xf>
    <xf numFmtId="164" fontId="2" fillId="3" borderId="58" xfId="0" applyNumberFormat="1" applyFont="1" applyFill="1" applyBorder="1" applyAlignment="1" applyProtection="1">
      <alignment horizontal="center"/>
    </xf>
    <xf numFmtId="2" fontId="2" fillId="11" borderId="52" xfId="1" applyNumberFormat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vertical="center"/>
      <protection locked="0"/>
    </xf>
    <xf numFmtId="164" fontId="2" fillId="0" borderId="20" xfId="1" applyNumberFormat="1" applyFont="1" applyFill="1" applyBorder="1" applyAlignment="1" applyProtection="1">
      <alignment horizontal="center" vertical="center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27" xfId="1" applyFont="1" applyFill="1" applyBorder="1" applyAlignment="1" applyProtection="1">
      <alignment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vertical="center"/>
      <protection locked="0"/>
    </xf>
    <xf numFmtId="0" fontId="4" fillId="0" borderId="47" xfId="1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4" fillId="0" borderId="27" xfId="1" applyFont="1" applyFill="1" applyBorder="1" applyAlignment="1" applyProtection="1">
      <alignment horizontal="left" vertical="center"/>
      <protection locked="0"/>
    </xf>
    <xf numFmtId="0" fontId="4" fillId="0" borderId="57" xfId="1" applyFont="1" applyFill="1" applyBorder="1" applyAlignment="1" applyProtection="1">
      <alignment horizontal="left" vertical="center"/>
      <protection locked="0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6" xfId="0" applyFont="1" applyFill="1" applyBorder="1" applyAlignment="1" applyProtection="1">
      <alignment horizontal="center" vertical="center"/>
    </xf>
    <xf numFmtId="0" fontId="2" fillId="7" borderId="16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2" fillId="2" borderId="20" xfId="1" applyNumberFormat="1" applyFont="1" applyFill="1" applyBorder="1" applyAlignment="1" applyProtection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1" borderId="53" xfId="1" applyNumberFormat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2" fillId="11" borderId="42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2" fontId="2" fillId="0" borderId="53" xfId="1" applyNumberFormat="1" applyFont="1" applyFill="1" applyBorder="1" applyAlignment="1" applyProtection="1">
      <alignment horizontal="center" vertical="center"/>
    </xf>
    <xf numFmtId="0" fontId="2" fillId="3" borderId="25" xfId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25" xfId="1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 applyProtection="1">
      <alignment vertical="center"/>
      <protection locked="0"/>
    </xf>
    <xf numFmtId="0" fontId="2" fillId="3" borderId="28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4" fillId="0" borderId="67" xfId="1" applyFont="1" applyFill="1" applyBorder="1" applyAlignment="1" applyProtection="1">
      <alignment vertical="center"/>
      <protection locked="0"/>
    </xf>
    <xf numFmtId="164" fontId="2" fillId="3" borderId="53" xfId="1" applyNumberFormat="1" applyFont="1" applyFill="1" applyBorder="1" applyAlignment="1" applyProtection="1">
      <alignment horizont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2" xfId="1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/>
    </xf>
    <xf numFmtId="164" fontId="2" fillId="3" borderId="14" xfId="1" applyNumberFormat="1" applyFont="1" applyFill="1" applyBorder="1" applyAlignment="1" applyProtection="1">
      <alignment horizontal="center"/>
    </xf>
    <xf numFmtId="165" fontId="2" fillId="3" borderId="12" xfId="0" applyNumberFormat="1" applyFont="1" applyFill="1" applyBorder="1" applyAlignment="1" applyProtection="1">
      <alignment horizontal="center" vertical="center"/>
    </xf>
    <xf numFmtId="164" fontId="2" fillId="3" borderId="3" xfId="0" applyNumberFormat="1" applyFont="1" applyFill="1" applyBorder="1" applyAlignment="1" applyProtection="1">
      <alignment horizontal="center" vertical="center"/>
    </xf>
    <xf numFmtId="164" fontId="2" fillId="3" borderId="29" xfId="0" applyNumberFormat="1" applyFont="1" applyFill="1" applyBorder="1" applyAlignment="1" applyProtection="1">
      <alignment horizontal="center" vertical="center"/>
    </xf>
    <xf numFmtId="1" fontId="2" fillId="3" borderId="55" xfId="0" applyNumberFormat="1" applyFont="1" applyFill="1" applyBorder="1" applyAlignment="1" applyProtection="1">
      <alignment horizontal="center"/>
    </xf>
    <xf numFmtId="1" fontId="2" fillId="3" borderId="31" xfId="0" applyNumberFormat="1" applyFont="1" applyFill="1" applyBorder="1" applyAlignment="1" applyProtection="1">
      <alignment horizontal="center"/>
    </xf>
    <xf numFmtId="1" fontId="2" fillId="3" borderId="29" xfId="0" applyNumberFormat="1" applyFont="1" applyFill="1" applyBorder="1" applyAlignment="1" applyProtection="1">
      <alignment horizontal="center"/>
    </xf>
    <xf numFmtId="1" fontId="2" fillId="3" borderId="25" xfId="0" applyNumberFormat="1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  <xf numFmtId="0" fontId="2" fillId="3" borderId="42" xfId="0" applyFont="1" applyFill="1" applyBorder="1" applyAlignment="1" applyProtection="1">
      <alignment horizontal="center"/>
      <protection locked="0"/>
    </xf>
    <xf numFmtId="164" fontId="2" fillId="3" borderId="18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5" fontId="2" fillId="3" borderId="23" xfId="0" applyNumberFormat="1" applyFont="1" applyFill="1" applyBorder="1" applyAlignment="1" applyProtection="1">
      <alignment horizontal="center"/>
    </xf>
    <xf numFmtId="164" fontId="2" fillId="3" borderId="20" xfId="0" applyNumberFormat="1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9" fontId="2" fillId="0" borderId="21" xfId="1" applyNumberFormat="1" applyFont="1" applyFill="1" applyBorder="1" applyAlignment="1" applyProtection="1">
      <alignment horizontal="center" vertical="center"/>
      <protection locked="0"/>
    </xf>
    <xf numFmtId="9" fontId="2" fillId="0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14" xfId="1" applyNumberFormat="1" applyFont="1" applyFill="1" applyBorder="1" applyAlignment="1" applyProtection="1">
      <alignment horizontal="center" vertical="center"/>
      <protection locked="0"/>
    </xf>
    <xf numFmtId="9" fontId="2" fillId="2" borderId="9" xfId="1" applyNumberFormat="1" applyFont="1" applyFill="1" applyBorder="1" applyAlignment="1" applyProtection="1">
      <alignment horizontal="center" vertical="center"/>
      <protection locked="0"/>
    </xf>
    <xf numFmtId="9" fontId="2" fillId="2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164" fontId="2" fillId="3" borderId="64" xfId="1" applyNumberFormat="1" applyFont="1" applyFill="1" applyBorder="1" applyAlignment="1" applyProtection="1">
      <alignment horizontal="center" vertical="center"/>
    </xf>
    <xf numFmtId="0" fontId="2" fillId="3" borderId="64" xfId="1" applyFont="1" applyFill="1" applyBorder="1" applyAlignment="1" applyProtection="1">
      <alignment horizontal="center" vertical="center"/>
    </xf>
    <xf numFmtId="164" fontId="2" fillId="3" borderId="65" xfId="1" applyNumberFormat="1" applyFont="1" applyFill="1" applyBorder="1" applyAlignment="1" applyProtection="1">
      <alignment horizontal="center" vertical="center"/>
    </xf>
    <xf numFmtId="2" fontId="2" fillId="11" borderId="0" xfId="1" applyNumberFormat="1" applyFont="1" applyFill="1" applyBorder="1" applyAlignment="1" applyProtection="1">
      <alignment horizontal="center" vertical="center"/>
    </xf>
    <xf numFmtId="0" fontId="2" fillId="3" borderId="68" xfId="0" applyFont="1" applyFill="1" applyBorder="1" applyAlignment="1" applyProtection="1">
      <alignment horizontal="center" vertical="center"/>
    </xf>
    <xf numFmtId="164" fontId="2" fillId="3" borderId="34" xfId="0" applyNumberFormat="1" applyFont="1" applyFill="1" applyBorder="1" applyAlignment="1" applyProtection="1">
      <alignment horizontal="center" vertical="center"/>
    </xf>
    <xf numFmtId="0" fontId="3" fillId="0" borderId="23" xfId="1" applyFont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164" fontId="2" fillId="2" borderId="11" xfId="1" applyNumberFormat="1" applyFont="1" applyFill="1" applyBorder="1" applyAlignment="1" applyProtection="1">
      <alignment horizontal="center" vertical="center"/>
    </xf>
    <xf numFmtId="0" fontId="3" fillId="0" borderId="11" xfId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20" xfId="0" applyNumberFormat="1" applyFont="1" applyFill="1" applyBorder="1" applyAlignment="1" applyProtection="1">
      <alignment horizontal="center" vertical="center"/>
    </xf>
    <xf numFmtId="0" fontId="3" fillId="0" borderId="48" xfId="1" applyFont="1" applyFill="1" applyBorder="1" applyAlignment="1" applyProtection="1">
      <alignment horizontal="center" vertical="center"/>
      <protection locked="0"/>
    </xf>
    <xf numFmtId="9" fontId="2" fillId="0" borderId="49" xfId="1" applyNumberFormat="1" applyFont="1" applyFill="1" applyBorder="1" applyAlignment="1" applyProtection="1">
      <alignment horizontal="center" vertical="center"/>
      <protection locked="0"/>
    </xf>
    <xf numFmtId="0" fontId="3" fillId="0" borderId="49" xfId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vertical="center"/>
      <protection locked="0"/>
    </xf>
    <xf numFmtId="164" fontId="2" fillId="0" borderId="69" xfId="1" applyNumberFormat="1" applyFont="1" applyFill="1" applyBorder="1" applyAlignment="1" applyProtection="1">
      <alignment horizontal="center" vertical="center"/>
    </xf>
    <xf numFmtId="0" fontId="3" fillId="0" borderId="69" xfId="1" applyFont="1" applyFill="1" applyBorder="1" applyAlignment="1" applyProtection="1">
      <alignment horizontal="center" vertical="center"/>
      <protection locked="0"/>
    </xf>
    <xf numFmtId="0" fontId="5" fillId="0" borderId="69" xfId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2" fillId="0" borderId="29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</xf>
    <xf numFmtId="0" fontId="2" fillId="7" borderId="4" xfId="1" applyFont="1" applyFill="1" applyBorder="1" applyAlignment="1" applyProtection="1">
      <alignment horizontal="center" vertical="center" wrapText="1"/>
    </xf>
    <xf numFmtId="164" fontId="0" fillId="11" borderId="0" xfId="16" applyNumberFormat="1" applyFont="1" applyFill="1" applyAlignment="1" applyProtection="1">
      <alignment horizontal="right"/>
      <protection locked="0"/>
    </xf>
    <xf numFmtId="0" fontId="3" fillId="0" borderId="68" xfId="1" applyFont="1" applyFill="1" applyBorder="1" applyAlignment="1" applyProtection="1">
      <alignment horizontal="center" vertical="center"/>
      <protection locked="0"/>
    </xf>
    <xf numFmtId="9" fontId="2" fillId="0" borderId="64" xfId="1" applyNumberFormat="1" applyFont="1" applyFill="1" applyBorder="1" applyAlignment="1" applyProtection="1">
      <alignment horizontal="center" vertical="center"/>
      <protection locked="0"/>
    </xf>
    <xf numFmtId="0" fontId="3" fillId="0" borderId="64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9" fontId="2" fillId="0" borderId="65" xfId="1" applyNumberFormat="1" applyFont="1" applyFill="1" applyBorder="1" applyAlignment="1" applyProtection="1">
      <alignment horizontal="center" vertical="center"/>
      <protection locked="0"/>
    </xf>
    <xf numFmtId="2" fontId="2" fillId="0" borderId="0" xfId="1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" fontId="2" fillId="0" borderId="29" xfId="0" applyNumberFormat="1" applyFont="1" applyFill="1" applyBorder="1" applyAlignment="1" applyProtection="1">
      <alignment horizontal="center" vertical="center"/>
    </xf>
    <xf numFmtId="0" fontId="4" fillId="0" borderId="66" xfId="1" applyFont="1" applyFill="1" applyBorder="1" applyAlignment="1" applyProtection="1">
      <alignment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164" fontId="24" fillId="11" borderId="0" xfId="16" applyNumberFormat="1" applyFont="1" applyFill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3" borderId="1" xfId="0" applyFill="1" applyBorder="1" applyAlignment="1" applyProtection="1">
      <alignment horizontal="center"/>
      <protection locked="0"/>
    </xf>
    <xf numFmtId="0" fontId="26" fillId="14" borderId="1" xfId="0" applyFont="1" applyFill="1" applyBorder="1" applyAlignment="1" applyProtection="1">
      <alignment horizontal="center" wrapText="1"/>
      <protection locked="0"/>
    </xf>
    <xf numFmtId="0" fontId="11" fillId="13" borderId="1" xfId="0" applyFont="1" applyFill="1" applyBorder="1" applyProtection="1"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5" fillId="14" borderId="6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5" fillId="0" borderId="1" xfId="18" applyFont="1" applyFill="1" applyBorder="1" applyAlignment="1">
      <alignment horizontal="center"/>
    </xf>
    <xf numFmtId="0" fontId="5" fillId="12" borderId="1" xfId="18" applyFont="1" applyFill="1" applyBorder="1" applyAlignment="1">
      <alignment horizontal="center"/>
    </xf>
    <xf numFmtId="0" fontId="5" fillId="12" borderId="2" xfId="18" applyFont="1" applyFill="1" applyBorder="1" applyAlignment="1">
      <alignment horizontal="center"/>
    </xf>
    <xf numFmtId="0" fontId="5" fillId="12" borderId="4" xfId="18" applyFont="1" applyFill="1" applyBorder="1" applyAlignment="1">
      <alignment horizontal="center"/>
    </xf>
    <xf numFmtId="0" fontId="5" fillId="12" borderId="1" xfId="19" applyFont="1" applyFill="1" applyBorder="1" applyAlignment="1">
      <alignment horizontal="center"/>
    </xf>
    <xf numFmtId="0" fontId="5" fillId="12" borderId="2" xfId="19" applyFont="1" applyFill="1" applyBorder="1" applyAlignment="1">
      <alignment horizontal="center"/>
    </xf>
    <xf numFmtId="0" fontId="5" fillId="12" borderId="16" xfId="18" applyFont="1" applyFill="1" applyBorder="1" applyAlignment="1">
      <alignment horizontal="center"/>
    </xf>
    <xf numFmtId="0" fontId="5" fillId="12" borderId="3" xfId="18" applyFont="1" applyFill="1" applyBorder="1" applyAlignment="1">
      <alignment horizontal="center"/>
    </xf>
    <xf numFmtId="0" fontId="5" fillId="0" borderId="1" xfId="19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/>
    </xf>
    <xf numFmtId="0" fontId="5" fillId="12" borderId="16" xfId="19" applyFont="1" applyFill="1" applyBorder="1" applyAlignment="1">
      <alignment horizontal="center"/>
    </xf>
    <xf numFmtId="0" fontId="5" fillId="12" borderId="3" xfId="19" applyFont="1" applyFill="1" applyBorder="1" applyAlignment="1">
      <alignment horizontal="center"/>
    </xf>
    <xf numFmtId="0" fontId="5" fillId="12" borderId="21" xfId="19" applyFont="1" applyFill="1" applyBorder="1" applyAlignment="1">
      <alignment horizontal="center"/>
    </xf>
    <xf numFmtId="0" fontId="5" fillId="12" borderId="21" xfId="18" applyFont="1" applyFill="1" applyBorder="1" applyAlignment="1">
      <alignment horizontal="center"/>
    </xf>
    <xf numFmtId="0" fontId="5" fillId="12" borderId="9" xfId="18" applyFont="1" applyFill="1" applyBorder="1" applyAlignment="1">
      <alignment horizontal="center"/>
    </xf>
    <xf numFmtId="0" fontId="5" fillId="12" borderId="11" xfId="19" applyFont="1" applyFill="1" applyBorder="1" applyAlignment="1">
      <alignment horizontal="center"/>
    </xf>
    <xf numFmtId="0" fontId="5" fillId="12" borderId="11" xfId="18" applyFont="1" applyFill="1" applyBorder="1" applyAlignment="1">
      <alignment horizontal="center"/>
    </xf>
    <xf numFmtId="0" fontId="5" fillId="12" borderId="14" xfId="18" applyFont="1" applyFill="1" applyBorder="1" applyAlignment="1">
      <alignment horizontal="center"/>
    </xf>
    <xf numFmtId="0" fontId="28" fillId="2" borderId="47" xfId="1" applyFont="1" applyFill="1" applyBorder="1" applyAlignment="1" applyProtection="1">
      <alignment vertical="center"/>
      <protection locked="0"/>
    </xf>
    <xf numFmtId="0" fontId="0" fillId="15" borderId="1" xfId="0" applyFill="1" applyBorder="1" applyAlignment="1" applyProtection="1">
      <alignment horizontal="center"/>
      <protection locked="0"/>
    </xf>
    <xf numFmtId="164" fontId="2" fillId="0" borderId="18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14" xfId="1" applyNumberFormat="1" applyFont="1" applyFill="1" applyBorder="1" applyAlignment="1" applyProtection="1">
      <alignment horizontal="center" vertical="center"/>
    </xf>
    <xf numFmtId="0" fontId="2" fillId="3" borderId="68" xfId="1" applyFont="1" applyFill="1" applyBorder="1" applyAlignment="1" applyProtection="1">
      <alignment horizontal="center" vertical="center"/>
    </xf>
    <xf numFmtId="164" fontId="2" fillId="0" borderId="7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12" borderId="20" xfId="18" applyFont="1" applyFill="1" applyBorder="1" applyAlignment="1">
      <alignment horizontal="center"/>
    </xf>
    <xf numFmtId="0" fontId="5" fillId="0" borderId="12" xfId="18" applyFont="1" applyFill="1" applyBorder="1" applyAlignment="1">
      <alignment horizontal="center"/>
    </xf>
    <xf numFmtId="0" fontId="5" fillId="0" borderId="4" xfId="18" applyFont="1" applyFill="1" applyBorder="1" applyAlignment="1">
      <alignment horizontal="center"/>
    </xf>
    <xf numFmtId="0" fontId="22" fillId="0" borderId="12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/>
    </xf>
    <xf numFmtId="0" fontId="22" fillId="0" borderId="4" xfId="19" applyFont="1" applyFill="1" applyBorder="1" applyAlignment="1">
      <alignment horizontal="center"/>
    </xf>
    <xf numFmtId="0" fontId="22" fillId="0" borderId="22" xfId="19" applyFont="1" applyFill="1" applyBorder="1" applyAlignment="1">
      <alignment horizontal="center"/>
    </xf>
    <xf numFmtId="0" fontId="22" fillId="0" borderId="21" xfId="19" applyFont="1" applyFill="1" applyBorder="1" applyAlignment="1">
      <alignment horizontal="center"/>
    </xf>
    <xf numFmtId="0" fontId="22" fillId="0" borderId="5" xfId="19" applyFont="1" applyFill="1" applyBorder="1" applyAlignment="1">
      <alignment horizontal="center"/>
    </xf>
    <xf numFmtId="0" fontId="22" fillId="0" borderId="17" xfId="19" applyFont="1" applyFill="1" applyBorder="1" applyAlignment="1">
      <alignment horizontal="center"/>
    </xf>
    <xf numFmtId="0" fontId="22" fillId="0" borderId="16" xfId="19" applyFont="1" applyFill="1" applyBorder="1" applyAlignment="1">
      <alignment horizontal="center"/>
    </xf>
    <xf numFmtId="0" fontId="22" fillId="0" borderId="7" xfId="19" applyFont="1" applyFill="1" applyBorder="1" applyAlignment="1">
      <alignment horizontal="center"/>
    </xf>
    <xf numFmtId="0" fontId="22" fillId="0" borderId="13" xfId="19" applyFont="1" applyFill="1" applyBorder="1" applyAlignment="1">
      <alignment horizontal="center"/>
    </xf>
    <xf numFmtId="0" fontId="22" fillId="0" borderId="11" xfId="19" applyFont="1" applyFill="1" applyBorder="1" applyAlignment="1">
      <alignment horizontal="center"/>
    </xf>
    <xf numFmtId="0" fontId="22" fillId="0" borderId="54" xfId="19" applyFont="1" applyFill="1" applyBorder="1" applyAlignment="1">
      <alignment horizontal="center"/>
    </xf>
    <xf numFmtId="0" fontId="5" fillId="0" borderId="17" xfId="18" applyFont="1" applyFill="1" applyBorder="1" applyAlignment="1">
      <alignment horizontal="center"/>
    </xf>
    <xf numFmtId="0" fontId="5" fillId="0" borderId="16" xfId="18" applyFont="1" applyFill="1" applyBorder="1" applyAlignment="1">
      <alignment horizontal="center"/>
    </xf>
    <xf numFmtId="0" fontId="5" fillId="0" borderId="7" xfId="18" applyFont="1" applyFill="1" applyBorder="1" applyAlignment="1">
      <alignment horizontal="center"/>
    </xf>
    <xf numFmtId="3" fontId="5" fillId="0" borderId="12" xfId="18" applyNumberFormat="1" applyFont="1" applyFill="1" applyBorder="1" applyAlignment="1">
      <alignment horizontal="center"/>
    </xf>
    <xf numFmtId="3" fontId="5" fillId="0" borderId="1" xfId="18" applyNumberFormat="1" applyFont="1" applyFill="1" applyBorder="1" applyAlignment="1">
      <alignment horizontal="center"/>
    </xf>
    <xf numFmtId="3" fontId="5" fillId="12" borderId="4" xfId="18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65" fontId="2" fillId="0" borderId="31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horizontal="center" vertical="center"/>
    </xf>
    <xf numFmtId="1" fontId="2" fillId="0" borderId="31" xfId="0" applyNumberFormat="1" applyFont="1" applyFill="1" applyBorder="1" applyAlignment="1" applyProtection="1">
      <alignment horizontal="center" vertical="center"/>
    </xf>
    <xf numFmtId="0" fontId="2" fillId="3" borderId="33" xfId="0" applyFont="1" applyFill="1" applyBorder="1" applyAlignment="1" applyProtection="1">
      <alignment horizontal="center" vertical="center"/>
    </xf>
    <xf numFmtId="2" fontId="2" fillId="0" borderId="52" xfId="1" applyNumberFormat="1" applyFont="1" applyFill="1" applyBorder="1" applyAlignment="1" applyProtection="1">
      <alignment horizontal="center" vertical="center"/>
    </xf>
    <xf numFmtId="2" fontId="2" fillId="0" borderId="60" xfId="1" applyNumberFormat="1" applyFont="1" applyFill="1" applyBorder="1" applyAlignment="1" applyProtection="1">
      <alignment horizontal="center" vertical="center"/>
    </xf>
    <xf numFmtId="2" fontId="2" fillId="0" borderId="63" xfId="1" applyNumberFormat="1" applyFont="1" applyFill="1" applyBorder="1" applyAlignment="1" applyProtection="1">
      <alignment horizontal="center" vertical="center"/>
    </xf>
    <xf numFmtId="2" fontId="2" fillId="11" borderId="60" xfId="1" applyNumberFormat="1" applyFont="1" applyFill="1" applyBorder="1" applyAlignment="1" applyProtection="1">
      <alignment horizontal="center" vertical="center"/>
    </xf>
    <xf numFmtId="2" fontId="2" fillId="11" borderId="61" xfId="1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164" fontId="2" fillId="3" borderId="65" xfId="0" applyNumberFormat="1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164" fontId="2" fillId="3" borderId="33" xfId="0" applyNumberFormat="1" applyFont="1" applyFill="1" applyBorder="1" applyAlignment="1" applyProtection="1">
      <alignment horizontal="center" vertical="center"/>
    </xf>
    <xf numFmtId="0" fontId="2" fillId="3" borderId="55" xfId="0" applyFont="1" applyFill="1" applyBorder="1" applyAlignment="1" applyProtection="1">
      <alignment horizontal="center" vertical="center"/>
    </xf>
    <xf numFmtId="164" fontId="2" fillId="3" borderId="51" xfId="0" applyNumberFormat="1" applyFont="1" applyFill="1" applyBorder="1" applyAlignment="1" applyProtection="1">
      <alignment horizontal="center" vertical="center"/>
    </xf>
    <xf numFmtId="0" fontId="2" fillId="3" borderId="48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0" borderId="11" xfId="0" applyNumberFormat="1" applyFont="1" applyFill="1" applyBorder="1" applyAlignment="1" applyProtection="1">
      <alignment horizontal="center" vertical="center"/>
    </xf>
    <xf numFmtId="164" fontId="3" fillId="0" borderId="14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64" fontId="3" fillId="0" borderId="14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7" borderId="44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38" xfId="1" applyFont="1" applyFill="1" applyBorder="1" applyAlignment="1" applyProtection="1">
      <alignment horizontal="center" vertical="center" wrapText="1"/>
    </xf>
    <xf numFmtId="0" fontId="2" fillId="7" borderId="32" xfId="1" applyFont="1" applyFill="1" applyBorder="1" applyAlignment="1" applyProtection="1">
      <alignment horizontal="center" vertical="center" wrapText="1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23" xfId="1" applyFont="1" applyFill="1" applyBorder="1" applyAlignment="1" applyProtection="1">
      <alignment horizontal="center" vertical="center" wrapText="1"/>
    </xf>
    <xf numFmtId="0" fontId="2" fillId="7" borderId="20" xfId="1" applyFont="1" applyFill="1" applyBorder="1" applyAlignment="1" applyProtection="1">
      <alignment horizontal="center" vertical="center" wrapText="1"/>
    </xf>
    <xf numFmtId="0" fontId="2" fillId="7" borderId="18" xfId="1" applyFont="1" applyFill="1" applyBorder="1" applyAlignment="1" applyProtection="1">
      <alignment horizontal="center" vertical="center" wrapText="1"/>
    </xf>
    <xf numFmtId="0" fontId="2" fillId="7" borderId="15" xfId="1" applyFont="1" applyFill="1" applyBorder="1" applyAlignment="1" applyProtection="1">
      <alignment horizontal="center" vertical="center" wrapText="1"/>
    </xf>
    <xf numFmtId="0" fontId="2" fillId="4" borderId="15" xfId="1" applyFont="1" applyFill="1" applyBorder="1" applyAlignment="1" applyProtection="1">
      <alignment horizontal="center" vertical="center" wrapText="1"/>
    </xf>
    <xf numFmtId="0" fontId="2" fillId="4" borderId="4" xfId="1" applyFont="1" applyFill="1" applyBorder="1" applyAlignment="1" applyProtection="1">
      <alignment horizontal="center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4" fillId="7" borderId="11" xfId="1" applyFont="1" applyFill="1" applyBorder="1" applyAlignment="1" applyProtection="1">
      <alignment horizontal="center" vertical="center" wrapText="1"/>
    </xf>
    <xf numFmtId="0" fontId="4" fillId="7" borderId="14" xfId="1" applyFont="1" applyFill="1" applyBorder="1" applyAlignment="1" applyProtection="1">
      <alignment horizontal="center" vertical="center" wrapText="1"/>
    </xf>
    <xf numFmtId="0" fontId="2" fillId="6" borderId="15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19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2" xfId="1" applyFont="1" applyFill="1" applyBorder="1" applyAlignment="1" applyProtection="1">
      <alignment horizontal="center" vertical="center" wrapText="1"/>
    </xf>
    <xf numFmtId="0" fontId="2" fillId="5" borderId="23" xfId="1" applyFont="1" applyFill="1" applyBorder="1" applyAlignment="1" applyProtection="1">
      <alignment horizontal="center" vertical="center" wrapText="1"/>
    </xf>
    <xf numFmtId="0" fontId="2" fillId="5" borderId="12" xfId="1" applyFont="1" applyFill="1" applyBorder="1" applyAlignment="1" applyProtection="1">
      <alignment horizontal="center" vertical="center" wrapText="1"/>
    </xf>
    <xf numFmtId="0" fontId="2" fillId="5" borderId="17" xfId="1" applyFont="1" applyFill="1" applyBorder="1" applyAlignment="1" applyProtection="1">
      <alignment horizontal="center" vertical="center" wrapText="1"/>
    </xf>
    <xf numFmtId="0" fontId="2" fillId="5" borderId="59" xfId="1" applyFont="1" applyFill="1" applyBorder="1" applyAlignment="1" applyProtection="1">
      <alignment horizontal="center" vertical="center" wrapText="1"/>
    </xf>
    <xf numFmtId="0" fontId="2" fillId="5" borderId="46" xfId="1" applyFont="1" applyFill="1" applyBorder="1" applyAlignment="1" applyProtection="1">
      <alignment horizontal="center" vertical="center" wrapText="1"/>
    </xf>
    <xf numFmtId="0" fontId="2" fillId="5" borderId="47" xfId="1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4" fillId="7" borderId="54" xfId="1" applyFont="1" applyFill="1" applyBorder="1" applyAlignment="1" applyProtection="1">
      <alignment horizontal="center" vertical="center" wrapText="1"/>
    </xf>
    <xf numFmtId="0" fontId="2" fillId="3" borderId="48" xfId="0" applyFont="1" applyFill="1" applyBorder="1" applyAlignment="1" applyProtection="1">
      <alignment horizontal="center"/>
    </xf>
    <xf numFmtId="0" fontId="2" fillId="3" borderId="49" xfId="0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 vertical="center" textRotation="90"/>
      <protection locked="0"/>
    </xf>
    <xf numFmtId="0" fontId="11" fillId="0" borderId="33" xfId="0" applyFont="1" applyBorder="1" applyProtection="1"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7" xfId="0" applyFont="1" applyFill="1" applyBorder="1" applyAlignment="1" applyProtection="1">
      <alignment horizontal="center" vertical="center"/>
      <protection locked="0"/>
    </xf>
    <xf numFmtId="0" fontId="4" fillId="10" borderId="39" xfId="0" applyFont="1" applyFill="1" applyBorder="1" applyAlignment="1" applyProtection="1">
      <alignment horizontal="center" vertical="center"/>
      <protection locked="0"/>
    </xf>
    <xf numFmtId="0" fontId="2" fillId="3" borderId="35" xfId="1" applyFont="1" applyFill="1" applyBorder="1" applyAlignment="1" applyProtection="1">
      <alignment horizontal="center"/>
    </xf>
    <xf numFmtId="0" fontId="2" fillId="3" borderId="42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/>
    </xf>
    <xf numFmtId="0" fontId="2" fillId="3" borderId="23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8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right" vertical="center" wrapText="1"/>
      <protection locked="0"/>
    </xf>
    <xf numFmtId="0" fontId="25" fillId="14" borderId="6" xfId="0" applyFont="1" applyFill="1" applyBorder="1" applyAlignment="1" applyProtection="1">
      <alignment horizontal="center" vertical="center" wrapText="1"/>
      <protection locked="0"/>
    </xf>
    <xf numFmtId="0" fontId="25" fillId="14" borderId="60" xfId="0" applyFont="1" applyFill="1" applyBorder="1" applyAlignment="1">
      <alignment horizontal="center" vertical="center" wrapText="1"/>
    </xf>
    <xf numFmtId="0" fontId="25" fillId="14" borderId="60" xfId="0" applyFont="1" applyFill="1" applyBorder="1" applyAlignment="1">
      <alignment horizontal="center" wrapText="1"/>
    </xf>
    <xf numFmtId="0" fontId="25" fillId="14" borderId="60" xfId="0" applyFont="1" applyFill="1" applyBorder="1" applyAlignment="1">
      <alignment wrapText="1"/>
    </xf>
    <xf numFmtId="0" fontId="25" fillId="0" borderId="4" xfId="0" applyFont="1" applyBorder="1" applyAlignment="1">
      <alignment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3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center"/>
    </xf>
    <xf numFmtId="0" fontId="2" fillId="8" borderId="38" xfId="1" applyFont="1" applyFill="1" applyBorder="1" applyAlignment="1" applyProtection="1">
      <alignment horizontal="center" vertical="center" wrapText="1"/>
      <protection locked="0"/>
    </xf>
    <xf numFmtId="0" fontId="2" fillId="8" borderId="32" xfId="1" applyFont="1" applyFill="1" applyBorder="1" applyAlignment="1" applyProtection="1">
      <alignment horizontal="center" vertical="center" wrapText="1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3" borderId="35" xfId="1" applyFont="1" applyFill="1" applyBorder="1" applyAlignment="1" applyProtection="1">
      <alignment horizontal="center" vertical="center" wrapText="1"/>
    </xf>
    <xf numFmtId="0" fontId="2" fillId="3" borderId="42" xfId="1" applyFont="1" applyFill="1" applyBorder="1" applyAlignment="1" applyProtection="1">
      <alignment horizontal="center" vertical="center" wrapText="1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4" fillId="9" borderId="39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2" fillId="7" borderId="26" xfId="0" applyFont="1" applyFill="1" applyBorder="1" applyAlignment="1" applyProtection="1">
      <alignment horizontal="center" vertical="center" wrapText="1"/>
    </xf>
    <xf numFmtId="0" fontId="2" fillId="7" borderId="33" xfId="0" applyFont="1" applyFill="1" applyBorder="1" applyAlignment="1" applyProtection="1">
      <alignment horizontal="center" vertical="center" wrapText="1"/>
    </xf>
    <xf numFmtId="0" fontId="2" fillId="7" borderId="23" xfId="0" applyFont="1" applyFill="1" applyBorder="1" applyAlignment="1" applyProtection="1">
      <alignment horizontal="center" vertical="center"/>
    </xf>
    <xf numFmtId="0" fontId="2" fillId="7" borderId="20" xfId="0" applyFont="1" applyFill="1" applyBorder="1" applyAlignment="1" applyProtection="1">
      <alignment horizontal="center" vertical="center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164" fontId="23" fillId="11" borderId="39" xfId="16" applyNumberFormat="1" applyFont="1" applyFill="1" applyBorder="1" applyAlignment="1" applyProtection="1">
      <alignment horizontal="right" wrapText="1"/>
      <protection locked="0"/>
    </xf>
    <xf numFmtId="0" fontId="4" fillId="7" borderId="13" xfId="1" applyFont="1" applyFill="1" applyBorder="1" applyAlignment="1" applyProtection="1">
      <alignment horizontal="center" vertical="center" wrapText="1"/>
    </xf>
  </cellXfs>
  <cellStyles count="20">
    <cellStyle name="Normal" xfId="0" builtinId="0"/>
    <cellStyle name="Normal 10" xfId="17" xr:uid="{00000000-0005-0000-0000-000001000000}"/>
    <cellStyle name="Normal 11" xfId="18" xr:uid="{00000000-0005-0000-0000-000002000000}"/>
    <cellStyle name="Normal 12" xfId="19" xr:uid="{00000000-0005-0000-0000-000003000000}"/>
    <cellStyle name="Normal 2" xfId="1" xr:uid="{00000000-0005-0000-0000-000004000000}"/>
    <cellStyle name="Normal 2 2" xfId="15" xr:uid="{00000000-0005-0000-0000-000005000000}"/>
    <cellStyle name="Normal 3" xfId="3" xr:uid="{00000000-0005-0000-0000-000006000000}"/>
    <cellStyle name="Normal 3 2" xfId="14" xr:uid="{00000000-0005-0000-0000-000007000000}"/>
    <cellStyle name="Normal 4" xfId="6" xr:uid="{00000000-0005-0000-0000-000008000000}"/>
    <cellStyle name="Normal 4 2" xfId="9" xr:uid="{00000000-0005-0000-0000-000009000000}"/>
    <cellStyle name="Normal 5" xfId="7" xr:uid="{00000000-0005-0000-0000-00000A000000}"/>
    <cellStyle name="Normal 6" xfId="10" xr:uid="{00000000-0005-0000-0000-00000B000000}"/>
    <cellStyle name="Normal 7" xfId="11" xr:uid="{00000000-0005-0000-0000-00000C000000}"/>
    <cellStyle name="Normal 8" xfId="12" xr:uid="{00000000-0005-0000-0000-00000D000000}"/>
    <cellStyle name="Normal 9" xfId="13" xr:uid="{00000000-0005-0000-0000-00000E000000}"/>
    <cellStyle name="Percent" xfId="16" builtinId="5"/>
    <cellStyle name="Percent 2" xfId="2" xr:uid="{00000000-0005-0000-0000-000010000000}"/>
    <cellStyle name="Percent 3" xfId="4" xr:uid="{00000000-0005-0000-0000-000011000000}"/>
    <cellStyle name="Percent 3 2" xfId="8" xr:uid="{00000000-0005-0000-0000-000012000000}"/>
    <cellStyle name="Percent 4" xfId="5" xr:uid="{00000000-0005-0000-0000-000013000000}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4"/>
  <sheetViews>
    <sheetView tabSelected="1" zoomScale="80" zoomScaleNormal="80" workbookViewId="0">
      <pane xSplit="3" ySplit="3" topLeftCell="E8" activePane="bottomRight" state="frozen"/>
      <selection pane="topRight" activeCell="D1" sqref="D1"/>
      <selection pane="bottomLeft" activeCell="A4" sqref="A4"/>
      <selection pane="bottomRight" activeCell="AA29" sqref="AA29"/>
    </sheetView>
  </sheetViews>
  <sheetFormatPr defaultColWidth="9.140625" defaultRowHeight="15" x14ac:dyDescent="0.25"/>
  <cols>
    <col min="1" max="1" width="3" style="1" customWidth="1"/>
    <col min="2" max="2" width="10.7109375" style="1" customWidth="1"/>
    <col min="3" max="3" width="21.7109375" style="1" customWidth="1"/>
    <col min="4" max="4" width="8.7109375" style="1" customWidth="1"/>
    <col min="5" max="5" width="7.85546875" style="1" customWidth="1"/>
    <col min="6" max="11" width="8.42578125" style="1" customWidth="1"/>
    <col min="12" max="12" width="9.42578125" style="1" customWidth="1"/>
    <col min="13" max="13" width="8.28515625" style="1" customWidth="1"/>
    <col min="14" max="14" width="7" style="1" customWidth="1"/>
    <col min="15" max="15" width="7.28515625" style="1" customWidth="1"/>
    <col min="16" max="19" width="8.42578125" style="1" customWidth="1"/>
    <col min="20" max="20" width="6.140625" style="1" customWidth="1"/>
    <col min="21" max="21" width="8.140625" style="1" customWidth="1"/>
    <col min="22" max="22" width="6.140625" style="1" customWidth="1"/>
    <col min="23" max="23" width="9" style="1" customWidth="1"/>
    <col min="24" max="24" width="6.140625" style="1" customWidth="1"/>
    <col min="25" max="25" width="11" style="1" bestFit="1" customWidth="1"/>
    <col min="26" max="26" width="7" style="1" hidden="1" customWidth="1"/>
    <col min="27" max="27" width="6.5703125" style="1" customWidth="1"/>
    <col min="28" max="28" width="7.5703125" style="1" customWidth="1"/>
    <col min="29" max="29" width="7.28515625" style="1" customWidth="1"/>
    <col min="30" max="30" width="7" style="1" customWidth="1"/>
    <col min="31" max="31" width="9.28515625" style="1" customWidth="1"/>
    <col min="32" max="32" width="8.42578125" style="1" customWidth="1"/>
    <col min="33" max="33" width="7.7109375" style="12" customWidth="1"/>
    <col min="34" max="34" width="8.28515625" style="1" customWidth="1"/>
    <col min="35" max="35" width="17.42578125" style="184" customWidth="1"/>
    <col min="36" max="36" width="4.85546875" style="1" customWidth="1"/>
    <col min="37" max="41" width="10" style="208" customWidth="1"/>
    <col min="42" max="44" width="9.140625" style="1"/>
    <col min="45" max="45" width="4.7109375" style="1" customWidth="1"/>
    <col min="46" max="16384" width="9.140625" style="1"/>
  </cols>
  <sheetData>
    <row r="1" spans="1:45" ht="64.5" customHeight="1" x14ac:dyDescent="0.25">
      <c r="A1" s="299" t="s">
        <v>23</v>
      </c>
      <c r="B1" s="300"/>
      <c r="C1" s="299" t="s">
        <v>0</v>
      </c>
      <c r="D1" s="305" t="s">
        <v>1</v>
      </c>
      <c r="E1" s="306"/>
      <c r="F1" s="306"/>
      <c r="G1" s="306"/>
      <c r="H1" s="306"/>
      <c r="I1" s="306"/>
      <c r="J1" s="306"/>
      <c r="K1" s="307"/>
      <c r="L1" s="308" t="s">
        <v>2</v>
      </c>
      <c r="M1" s="306"/>
      <c r="N1" s="306"/>
      <c r="O1" s="306"/>
      <c r="P1" s="306"/>
      <c r="Q1" s="306"/>
      <c r="R1" s="306"/>
      <c r="S1" s="307"/>
      <c r="T1" s="309" t="s">
        <v>46</v>
      </c>
      <c r="U1" s="312" t="s">
        <v>43</v>
      </c>
      <c r="V1" s="317" t="s">
        <v>47</v>
      </c>
      <c r="W1" s="320" t="s">
        <v>44</v>
      </c>
      <c r="X1" s="323" t="s">
        <v>48</v>
      </c>
      <c r="Y1" s="326" t="s">
        <v>45</v>
      </c>
      <c r="Z1" s="65"/>
      <c r="AA1" s="329" t="s">
        <v>58</v>
      </c>
      <c r="AB1" s="296" t="s">
        <v>59</v>
      </c>
      <c r="AC1" s="373" t="s">
        <v>57</v>
      </c>
      <c r="AD1" s="373" t="s">
        <v>56</v>
      </c>
      <c r="AE1" s="375" t="s">
        <v>41</v>
      </c>
      <c r="AF1" s="376"/>
      <c r="AG1" s="376"/>
      <c r="AH1" s="377"/>
      <c r="AI1" s="381" t="s">
        <v>73</v>
      </c>
      <c r="AK1" s="350" t="s">
        <v>82</v>
      </c>
      <c r="AL1" s="350"/>
      <c r="AM1" s="213">
        <v>21</v>
      </c>
      <c r="AO1" s="350" t="s">
        <v>83</v>
      </c>
      <c r="AP1" s="350"/>
      <c r="AQ1" s="213">
        <v>10</v>
      </c>
    </row>
    <row r="2" spans="1:45" ht="22.5" x14ac:dyDescent="0.25">
      <c r="A2" s="301"/>
      <c r="B2" s="302"/>
      <c r="C2" s="301"/>
      <c r="D2" s="13" t="s">
        <v>3</v>
      </c>
      <c r="E2" s="14" t="s">
        <v>4</v>
      </c>
      <c r="F2" s="14" t="s">
        <v>3</v>
      </c>
      <c r="G2" s="14" t="s">
        <v>4</v>
      </c>
      <c r="H2" s="14" t="s">
        <v>3</v>
      </c>
      <c r="I2" s="14" t="s">
        <v>4</v>
      </c>
      <c r="J2" s="14" t="s">
        <v>3</v>
      </c>
      <c r="K2" s="15" t="s">
        <v>4</v>
      </c>
      <c r="L2" s="183" t="s">
        <v>3</v>
      </c>
      <c r="M2" s="14" t="s">
        <v>4</v>
      </c>
      <c r="N2" s="14" t="s">
        <v>3</v>
      </c>
      <c r="O2" s="14" t="s">
        <v>4</v>
      </c>
      <c r="P2" s="14" t="s">
        <v>3</v>
      </c>
      <c r="Q2" s="14" t="s">
        <v>4</v>
      </c>
      <c r="R2" s="14" t="s">
        <v>3</v>
      </c>
      <c r="S2" s="15" t="s">
        <v>4</v>
      </c>
      <c r="T2" s="310"/>
      <c r="U2" s="313"/>
      <c r="V2" s="318"/>
      <c r="W2" s="321"/>
      <c r="X2" s="324"/>
      <c r="Y2" s="327"/>
      <c r="Z2" s="66"/>
      <c r="AA2" s="330"/>
      <c r="AB2" s="297"/>
      <c r="AC2" s="374"/>
      <c r="AD2" s="374"/>
      <c r="AE2" s="378"/>
      <c r="AF2" s="379"/>
      <c r="AG2" s="379"/>
      <c r="AH2" s="380"/>
      <c r="AI2" s="381"/>
    </row>
    <row r="3" spans="1:45" ht="32.25" customHeight="1" thickBot="1" x14ac:dyDescent="0.3">
      <c r="A3" s="303"/>
      <c r="B3" s="304"/>
      <c r="C3" s="301"/>
      <c r="D3" s="382" t="s">
        <v>34</v>
      </c>
      <c r="E3" s="315"/>
      <c r="F3" s="315" t="s">
        <v>5</v>
      </c>
      <c r="G3" s="315"/>
      <c r="H3" s="315" t="s">
        <v>64</v>
      </c>
      <c r="I3" s="315"/>
      <c r="J3" s="315" t="s">
        <v>65</v>
      </c>
      <c r="K3" s="316"/>
      <c r="L3" s="332" t="s">
        <v>34</v>
      </c>
      <c r="M3" s="315"/>
      <c r="N3" s="315" t="s">
        <v>5</v>
      </c>
      <c r="O3" s="315"/>
      <c r="P3" s="315" t="s">
        <v>64</v>
      </c>
      <c r="Q3" s="315"/>
      <c r="R3" s="315" t="s">
        <v>65</v>
      </c>
      <c r="S3" s="316"/>
      <c r="T3" s="311"/>
      <c r="U3" s="314"/>
      <c r="V3" s="319"/>
      <c r="W3" s="322"/>
      <c r="X3" s="325"/>
      <c r="Y3" s="328"/>
      <c r="Z3" s="86"/>
      <c r="AA3" s="331"/>
      <c r="AB3" s="298"/>
      <c r="AC3" s="374"/>
      <c r="AD3" s="374"/>
      <c r="AE3" s="87" t="s">
        <v>3</v>
      </c>
      <c r="AF3" s="88" t="s">
        <v>4</v>
      </c>
      <c r="AG3" s="89" t="s">
        <v>40</v>
      </c>
      <c r="AH3" s="90" t="s">
        <v>42</v>
      </c>
      <c r="AI3" s="381"/>
      <c r="AK3" s="351" t="s">
        <v>77</v>
      </c>
      <c r="AL3" s="352"/>
      <c r="AM3" s="352"/>
      <c r="AN3" s="352"/>
      <c r="AO3" s="353"/>
      <c r="AP3" s="354"/>
      <c r="AQ3" s="355"/>
    </row>
    <row r="4" spans="1:45" ht="15" customHeight="1" x14ac:dyDescent="0.25">
      <c r="A4" s="362" t="s">
        <v>62</v>
      </c>
      <c r="B4" s="363"/>
      <c r="C4" s="72" t="s">
        <v>6</v>
      </c>
      <c r="D4" s="246">
        <v>672</v>
      </c>
      <c r="E4" s="218">
        <v>594</v>
      </c>
      <c r="F4" s="218">
        <v>311</v>
      </c>
      <c r="G4" s="218">
        <v>348</v>
      </c>
      <c r="H4" s="219">
        <v>0</v>
      </c>
      <c r="I4" s="219">
        <v>15</v>
      </c>
      <c r="J4" s="219" t="s">
        <v>39</v>
      </c>
      <c r="K4" s="220" t="s">
        <v>39</v>
      </c>
      <c r="L4" s="247">
        <v>557</v>
      </c>
      <c r="M4" s="218">
        <v>486</v>
      </c>
      <c r="N4" s="218">
        <v>249</v>
      </c>
      <c r="O4" s="218">
        <v>301</v>
      </c>
      <c r="P4" s="219">
        <v>0</v>
      </c>
      <c r="Q4" s="219">
        <v>16</v>
      </c>
      <c r="R4" s="219" t="s">
        <v>39</v>
      </c>
      <c r="S4" s="219" t="s">
        <v>39</v>
      </c>
      <c r="T4" s="153">
        <v>23</v>
      </c>
      <c r="U4" s="93">
        <f t="shared" ref="U4:U31" si="0">T4/(T4+V4+X4)</f>
        <v>0.37096774193548387</v>
      </c>
      <c r="V4" s="74">
        <v>32</v>
      </c>
      <c r="W4" s="73">
        <f t="shared" ref="W4:W31" si="1">V4/(T4+V4+X4)</f>
        <v>0.5161290322580645</v>
      </c>
      <c r="X4" s="74">
        <v>7</v>
      </c>
      <c r="Y4" s="238">
        <f t="shared" ref="Y4:Y23" si="2">X4/(T4+V4+X4)</f>
        <v>0.11290322580645161</v>
      </c>
      <c r="Z4" s="71">
        <f>T4+V4+X4</f>
        <v>62</v>
      </c>
      <c r="AA4" s="293">
        <v>0</v>
      </c>
      <c r="AB4" s="162">
        <f>AA4/(T4+V4+X4)</f>
        <v>0</v>
      </c>
      <c r="AC4" s="161">
        <v>0</v>
      </c>
      <c r="AD4" s="94">
        <f>AC4/(T4+V4+X4)</f>
        <v>0</v>
      </c>
      <c r="AE4" s="174" t="s">
        <v>39</v>
      </c>
      <c r="AF4" s="159" t="s">
        <v>39</v>
      </c>
      <c r="AG4" s="176" t="s">
        <v>39</v>
      </c>
      <c r="AH4" s="94" t="s">
        <v>39</v>
      </c>
      <c r="AI4" s="184" t="e">
        <f>100%-AH4</f>
        <v>#VALUE!</v>
      </c>
      <c r="AK4" s="211" t="s">
        <v>79</v>
      </c>
      <c r="AL4" s="211" t="s">
        <v>78</v>
      </c>
      <c r="AM4" s="211" t="s">
        <v>84</v>
      </c>
      <c r="AN4" s="211" t="s">
        <v>80</v>
      </c>
      <c r="AO4" s="211" t="s">
        <v>78</v>
      </c>
      <c r="AP4" s="211" t="s">
        <v>84</v>
      </c>
      <c r="AQ4" s="214" t="s">
        <v>81</v>
      </c>
      <c r="AR4" s="7"/>
      <c r="AS4" s="7"/>
    </row>
    <row r="5" spans="1:45" s="75" customFormat="1" ht="15" customHeight="1" x14ac:dyDescent="0.25">
      <c r="A5" s="364"/>
      <c r="B5" s="365"/>
      <c r="C5" s="76" t="s">
        <v>69</v>
      </c>
      <c r="D5" s="246">
        <v>469</v>
      </c>
      <c r="E5" s="218">
        <v>409</v>
      </c>
      <c r="F5" s="218">
        <v>248</v>
      </c>
      <c r="G5" s="218">
        <v>322</v>
      </c>
      <c r="H5" s="219">
        <v>0</v>
      </c>
      <c r="I5" s="219">
        <v>0</v>
      </c>
      <c r="J5" s="219" t="s">
        <v>39</v>
      </c>
      <c r="K5" s="220" t="s">
        <v>39</v>
      </c>
      <c r="L5" s="247">
        <v>372</v>
      </c>
      <c r="M5" s="218">
        <v>343</v>
      </c>
      <c r="N5" s="218">
        <v>248</v>
      </c>
      <c r="O5" s="218">
        <v>337</v>
      </c>
      <c r="P5" s="219">
        <v>0</v>
      </c>
      <c r="Q5" s="219">
        <v>0</v>
      </c>
      <c r="R5" s="219" t="s">
        <v>39</v>
      </c>
      <c r="S5" s="219" t="s">
        <v>39</v>
      </c>
      <c r="T5" s="4">
        <v>57</v>
      </c>
      <c r="U5" s="61">
        <f t="shared" si="0"/>
        <v>0.91935483870967738</v>
      </c>
      <c r="V5" s="5">
        <v>4</v>
      </c>
      <c r="W5" s="62">
        <f t="shared" si="1"/>
        <v>6.4516129032258063E-2</v>
      </c>
      <c r="X5" s="5">
        <v>1</v>
      </c>
      <c r="Y5" s="239">
        <f t="shared" si="2"/>
        <v>1.6129032258064516E-2</v>
      </c>
      <c r="Z5" s="274">
        <f t="shared" ref="Z5:Z8" si="3">T5+V5+X5</f>
        <v>62</v>
      </c>
      <c r="AA5" s="295">
        <v>0</v>
      </c>
      <c r="AB5" s="160">
        <f t="shared" ref="AB5:AB8" si="4">AA5/(T5+V5+X5)</f>
        <v>0</v>
      </c>
      <c r="AC5" s="2">
        <v>0</v>
      </c>
      <c r="AD5" s="16">
        <f t="shared" ref="AD5:AD8" si="5">AC5/(T5+V5+X5)</f>
        <v>0</v>
      </c>
      <c r="AE5" s="169">
        <f>AQ5</f>
        <v>745</v>
      </c>
      <c r="AF5" s="92">
        <f>AE5-AG5</f>
        <v>745</v>
      </c>
      <c r="AG5" s="177">
        <v>0</v>
      </c>
      <c r="AH5" s="78">
        <f>AG5/AE5</f>
        <v>0</v>
      </c>
      <c r="AI5" s="184">
        <f t="shared" ref="AI5:AI48" si="6">100%-AH5</f>
        <v>1</v>
      </c>
      <c r="AK5" s="209">
        <v>4</v>
      </c>
      <c r="AL5" s="209">
        <v>7.5</v>
      </c>
      <c r="AM5" s="209">
        <f>SUM(AK5*AL5)*AM1</f>
        <v>630</v>
      </c>
      <c r="AN5" s="209">
        <v>1</v>
      </c>
      <c r="AO5" s="209">
        <v>11.5</v>
      </c>
      <c r="AP5" s="209">
        <f>SUM(AN5*AO5)*AQ1</f>
        <v>115</v>
      </c>
      <c r="AQ5" s="206">
        <f>SUM(AM5+AP5)</f>
        <v>745</v>
      </c>
      <c r="AR5" s="215"/>
      <c r="AS5" s="215"/>
    </row>
    <row r="6" spans="1:45" s="75" customFormat="1" ht="15" customHeight="1" x14ac:dyDescent="0.25">
      <c r="A6" s="364"/>
      <c r="B6" s="365"/>
      <c r="C6" s="76" t="s">
        <v>70</v>
      </c>
      <c r="D6" s="246">
        <v>401</v>
      </c>
      <c r="E6" s="218">
        <v>323</v>
      </c>
      <c r="F6" s="218">
        <v>243</v>
      </c>
      <c r="G6" s="218">
        <v>219</v>
      </c>
      <c r="H6" s="219">
        <v>0</v>
      </c>
      <c r="I6" s="219">
        <v>0</v>
      </c>
      <c r="J6" s="219" t="s">
        <v>39</v>
      </c>
      <c r="K6" s="220" t="s">
        <v>39</v>
      </c>
      <c r="L6" s="247">
        <v>150</v>
      </c>
      <c r="M6" s="218">
        <v>140</v>
      </c>
      <c r="N6" s="218">
        <v>119</v>
      </c>
      <c r="O6" s="218">
        <v>129</v>
      </c>
      <c r="P6" s="219">
        <v>0</v>
      </c>
      <c r="Q6" s="219">
        <v>0</v>
      </c>
      <c r="R6" s="219" t="s">
        <v>39</v>
      </c>
      <c r="S6" s="219" t="s">
        <v>39</v>
      </c>
      <c r="T6" s="4">
        <v>26</v>
      </c>
      <c r="U6" s="61">
        <f t="shared" si="0"/>
        <v>0.41935483870967744</v>
      </c>
      <c r="V6" s="5">
        <v>36</v>
      </c>
      <c r="W6" s="62">
        <f t="shared" si="1"/>
        <v>0.58064516129032262</v>
      </c>
      <c r="X6" s="5">
        <v>0</v>
      </c>
      <c r="Y6" s="239">
        <f t="shared" si="2"/>
        <v>0</v>
      </c>
      <c r="Z6" s="274">
        <f t="shared" si="3"/>
        <v>62</v>
      </c>
      <c r="AA6" s="295">
        <v>0</v>
      </c>
      <c r="AB6" s="160">
        <f t="shared" si="4"/>
        <v>0</v>
      </c>
      <c r="AC6" s="2">
        <v>0</v>
      </c>
      <c r="AD6" s="16">
        <f t="shared" si="5"/>
        <v>0</v>
      </c>
      <c r="AE6" s="169">
        <f>AQ6</f>
        <v>315</v>
      </c>
      <c r="AF6" s="92">
        <f>AE6-AG6</f>
        <v>315</v>
      </c>
      <c r="AG6" s="177">
        <v>0</v>
      </c>
      <c r="AH6" s="78">
        <f>AG6/AE6</f>
        <v>0</v>
      </c>
      <c r="AI6" s="184">
        <f t="shared" si="6"/>
        <v>1</v>
      </c>
      <c r="AK6" s="209">
        <v>2</v>
      </c>
      <c r="AL6" s="209">
        <v>7.5</v>
      </c>
      <c r="AM6" s="209">
        <f>SUM(AK6*AL6)*AM1</f>
        <v>315</v>
      </c>
      <c r="AN6" s="209">
        <v>0</v>
      </c>
      <c r="AO6" s="209">
        <v>0</v>
      </c>
      <c r="AP6" s="209">
        <f>SUM(AN6*AO6)*AQ1</f>
        <v>0</v>
      </c>
      <c r="AQ6" s="206">
        <f>SUM(AM6+AP6)</f>
        <v>315</v>
      </c>
      <c r="AR6" s="215"/>
      <c r="AS6" s="215"/>
    </row>
    <row r="7" spans="1:45" ht="15" customHeight="1" x14ac:dyDescent="0.25">
      <c r="A7" s="364"/>
      <c r="B7" s="365"/>
      <c r="C7" s="113" t="s">
        <v>7</v>
      </c>
      <c r="D7" s="263">
        <v>0</v>
      </c>
      <c r="E7" s="264">
        <v>0</v>
      </c>
      <c r="F7" s="264">
        <v>0</v>
      </c>
      <c r="G7" s="264">
        <v>0</v>
      </c>
      <c r="H7" s="219">
        <v>0</v>
      </c>
      <c r="I7" s="219">
        <v>0</v>
      </c>
      <c r="J7" s="219" t="s">
        <v>39</v>
      </c>
      <c r="K7" s="220" t="s">
        <v>39</v>
      </c>
      <c r="L7" s="265">
        <v>0</v>
      </c>
      <c r="M7" s="265">
        <v>0</v>
      </c>
      <c r="N7" s="265">
        <v>0</v>
      </c>
      <c r="O7" s="265">
        <v>0</v>
      </c>
      <c r="P7" s="221">
        <v>0</v>
      </c>
      <c r="Q7" s="221">
        <v>0</v>
      </c>
      <c r="R7" s="221" t="s">
        <v>39</v>
      </c>
      <c r="S7" s="219" t="s">
        <v>39</v>
      </c>
      <c r="T7" s="4">
        <v>0</v>
      </c>
      <c r="U7" s="61">
        <v>0</v>
      </c>
      <c r="V7" s="5">
        <v>0</v>
      </c>
      <c r="W7" s="62">
        <v>0</v>
      </c>
      <c r="X7" s="5">
        <v>0</v>
      </c>
      <c r="Y7" s="239">
        <v>0</v>
      </c>
      <c r="Z7" s="274">
        <f t="shared" si="3"/>
        <v>0</v>
      </c>
      <c r="AA7" s="295">
        <v>0</v>
      </c>
      <c r="AB7" s="160">
        <v>0</v>
      </c>
      <c r="AC7" s="2">
        <v>0</v>
      </c>
      <c r="AD7" s="16">
        <v>0</v>
      </c>
      <c r="AE7" s="111" t="s">
        <v>39</v>
      </c>
      <c r="AF7" s="2" t="s">
        <v>39</v>
      </c>
      <c r="AG7" s="177" t="s">
        <v>39</v>
      </c>
      <c r="AH7" s="16" t="s">
        <v>39</v>
      </c>
      <c r="AI7" s="184" t="e">
        <f t="shared" si="6"/>
        <v>#VALUE!</v>
      </c>
      <c r="AK7" s="210">
        <v>2</v>
      </c>
      <c r="AL7" s="210">
        <v>7.5</v>
      </c>
      <c r="AM7" s="210">
        <f t="shared" ref="AM7:AM32" si="7">SUM(AK7*AL7)*AM2</f>
        <v>0</v>
      </c>
      <c r="AN7" s="210">
        <v>0</v>
      </c>
      <c r="AO7" s="210">
        <v>0</v>
      </c>
      <c r="AP7" s="210">
        <f t="shared" ref="AP7:AP32" si="8">SUM(AN7*AO7)*AQ3</f>
        <v>0</v>
      </c>
      <c r="AQ7" s="207">
        <f t="shared" ref="AQ7:AQ36" si="9">SUM(AM7+AP7)</f>
        <v>0</v>
      </c>
      <c r="AR7" s="7"/>
      <c r="AS7" s="7"/>
    </row>
    <row r="8" spans="1:45" ht="15" customHeight="1" thickBot="1" x14ac:dyDescent="0.3">
      <c r="A8" s="364"/>
      <c r="B8" s="365"/>
      <c r="C8" s="115" t="s">
        <v>66</v>
      </c>
      <c r="D8" s="246">
        <v>208</v>
      </c>
      <c r="E8" s="218">
        <v>183</v>
      </c>
      <c r="F8" s="218">
        <v>31</v>
      </c>
      <c r="G8" s="218">
        <v>31</v>
      </c>
      <c r="H8" s="219">
        <v>0</v>
      </c>
      <c r="I8" s="219">
        <v>0</v>
      </c>
      <c r="J8" s="219" t="s">
        <v>39</v>
      </c>
      <c r="K8" s="220" t="s">
        <v>39</v>
      </c>
      <c r="L8" s="221" t="s">
        <v>39</v>
      </c>
      <c r="M8" s="221" t="s">
        <v>39</v>
      </c>
      <c r="N8" s="221" t="s">
        <v>39</v>
      </c>
      <c r="O8" s="221" t="s">
        <v>39</v>
      </c>
      <c r="P8" s="221" t="s">
        <v>39</v>
      </c>
      <c r="Q8" s="221" t="s">
        <v>39</v>
      </c>
      <c r="R8" s="221" t="s">
        <v>39</v>
      </c>
      <c r="S8" s="219" t="s">
        <v>39</v>
      </c>
      <c r="T8" s="154">
        <v>13</v>
      </c>
      <c r="U8" s="155">
        <f t="shared" si="0"/>
        <v>0.41935483870967744</v>
      </c>
      <c r="V8" s="156">
        <v>15</v>
      </c>
      <c r="W8" s="157">
        <f t="shared" si="1"/>
        <v>0.4838709677419355</v>
      </c>
      <c r="X8" s="163">
        <v>3</v>
      </c>
      <c r="Y8" s="240">
        <f t="shared" si="2"/>
        <v>9.6774193548387094E-2</v>
      </c>
      <c r="Z8" s="275">
        <f t="shared" si="3"/>
        <v>31</v>
      </c>
      <c r="AA8" s="291">
        <v>0</v>
      </c>
      <c r="AB8" s="164">
        <f t="shared" si="4"/>
        <v>0</v>
      </c>
      <c r="AC8" s="63">
        <v>0</v>
      </c>
      <c r="AD8" s="292">
        <f t="shared" si="5"/>
        <v>0</v>
      </c>
      <c r="AE8" s="60" t="s">
        <v>39</v>
      </c>
      <c r="AF8" s="95" t="s">
        <v>39</v>
      </c>
      <c r="AG8" s="178" t="s">
        <v>39</v>
      </c>
      <c r="AH8" s="96" t="s">
        <v>39</v>
      </c>
      <c r="AI8" s="184" t="e">
        <f t="shared" si="6"/>
        <v>#VALUE!</v>
      </c>
      <c r="AK8" s="210">
        <v>2</v>
      </c>
      <c r="AL8" s="210">
        <v>7.5</v>
      </c>
      <c r="AM8" s="210">
        <f t="shared" si="7"/>
        <v>0</v>
      </c>
      <c r="AN8" s="210">
        <v>0</v>
      </c>
      <c r="AO8" s="210">
        <v>0</v>
      </c>
      <c r="AP8" s="210" t="e">
        <f t="shared" si="8"/>
        <v>#VALUE!</v>
      </c>
      <c r="AQ8" s="207" t="e">
        <f t="shared" si="9"/>
        <v>#VALUE!</v>
      </c>
      <c r="AR8" s="7"/>
      <c r="AS8" s="7"/>
    </row>
    <row r="9" spans="1:45" ht="15" customHeight="1" thickBot="1" x14ac:dyDescent="0.3">
      <c r="A9" s="366" t="s">
        <v>28</v>
      </c>
      <c r="B9" s="367"/>
      <c r="C9" s="367"/>
      <c r="D9" s="18">
        <f t="shared" ref="D9:T9" si="10">SUM(D4:D8)</f>
        <v>1750</v>
      </c>
      <c r="E9" s="20">
        <f t="shared" si="10"/>
        <v>1509</v>
      </c>
      <c r="F9" s="20">
        <f t="shared" si="10"/>
        <v>833</v>
      </c>
      <c r="G9" s="107">
        <f t="shared" si="10"/>
        <v>920</v>
      </c>
      <c r="H9" s="107">
        <f t="shared" si="10"/>
        <v>0</v>
      </c>
      <c r="I9" s="107">
        <f t="shared" si="10"/>
        <v>15</v>
      </c>
      <c r="J9" s="107">
        <f t="shared" si="10"/>
        <v>0</v>
      </c>
      <c r="K9" s="106">
        <f t="shared" si="10"/>
        <v>0</v>
      </c>
      <c r="L9" s="18">
        <f t="shared" si="10"/>
        <v>1079</v>
      </c>
      <c r="M9" s="20">
        <f t="shared" si="10"/>
        <v>969</v>
      </c>
      <c r="N9" s="20">
        <f t="shared" si="10"/>
        <v>616</v>
      </c>
      <c r="O9" s="20">
        <f t="shared" si="10"/>
        <v>767</v>
      </c>
      <c r="P9" s="107">
        <f t="shared" si="10"/>
        <v>0</v>
      </c>
      <c r="Q9" s="20">
        <f t="shared" si="10"/>
        <v>16</v>
      </c>
      <c r="R9" s="107">
        <f t="shared" si="10"/>
        <v>0</v>
      </c>
      <c r="S9" s="106">
        <f t="shared" si="10"/>
        <v>0</v>
      </c>
      <c r="T9" s="241">
        <f t="shared" si="10"/>
        <v>119</v>
      </c>
      <c r="U9" s="147">
        <f t="shared" si="0"/>
        <v>0.54838709677419351</v>
      </c>
      <c r="V9" s="148">
        <f>SUM(V4:V8)</f>
        <v>87</v>
      </c>
      <c r="W9" s="147">
        <f t="shared" si="1"/>
        <v>0.4009216589861751</v>
      </c>
      <c r="X9" s="148">
        <f>SUM(X4:X8)</f>
        <v>11</v>
      </c>
      <c r="Y9" s="149">
        <f t="shared" si="2"/>
        <v>5.0691244239631339E-2</v>
      </c>
      <c r="Z9" s="150">
        <f>T9+V9+X9</f>
        <v>217</v>
      </c>
      <c r="AA9" s="151">
        <f>SUM(AA4:AA8)</f>
        <v>0</v>
      </c>
      <c r="AB9" s="152">
        <f>AA9/(T9+V9+X9)</f>
        <v>0</v>
      </c>
      <c r="AC9" s="270">
        <f>SUM(AC4:AC8)</f>
        <v>0</v>
      </c>
      <c r="AD9" s="279">
        <f>AC9/(T9+V9+X9)</f>
        <v>0</v>
      </c>
      <c r="AE9" s="267">
        <f>SUM(AE4:AE8)</f>
        <v>1060</v>
      </c>
      <c r="AF9" s="118">
        <f>SUM(AF4:AF8)</f>
        <v>1060</v>
      </c>
      <c r="AG9" s="179">
        <f>SUM(AG4:AG8)</f>
        <v>0</v>
      </c>
      <c r="AH9" s="17">
        <f>AG9/AE9</f>
        <v>0</v>
      </c>
      <c r="AI9" s="184">
        <f t="shared" si="6"/>
        <v>1</v>
      </c>
      <c r="AK9" s="210">
        <v>2</v>
      </c>
      <c r="AL9" s="210">
        <v>7.5</v>
      </c>
      <c r="AM9" s="210" t="e">
        <f t="shared" si="7"/>
        <v>#VALUE!</v>
      </c>
      <c r="AN9" s="210">
        <v>0</v>
      </c>
      <c r="AO9" s="210">
        <v>0</v>
      </c>
      <c r="AP9" s="210">
        <f t="shared" si="8"/>
        <v>0</v>
      </c>
      <c r="AQ9" s="207" t="e">
        <f t="shared" si="9"/>
        <v>#VALUE!</v>
      </c>
      <c r="AR9" s="7"/>
      <c r="AS9" s="7"/>
    </row>
    <row r="10" spans="1:45" s="75" customFormat="1" ht="15" customHeight="1" x14ac:dyDescent="0.25">
      <c r="A10" s="202"/>
      <c r="B10" s="203"/>
      <c r="C10" s="72" t="s">
        <v>36</v>
      </c>
      <c r="D10" s="246">
        <v>239</v>
      </c>
      <c r="E10" s="218">
        <v>214</v>
      </c>
      <c r="F10" s="218">
        <v>126</v>
      </c>
      <c r="G10" s="218">
        <v>163</v>
      </c>
      <c r="H10" s="219">
        <v>0</v>
      </c>
      <c r="I10" s="219">
        <v>0</v>
      </c>
      <c r="J10" s="219" t="s">
        <v>39</v>
      </c>
      <c r="K10" s="220" t="s">
        <v>39</v>
      </c>
      <c r="L10" s="247">
        <v>217</v>
      </c>
      <c r="M10" s="218">
        <v>200</v>
      </c>
      <c r="N10" s="218">
        <v>124</v>
      </c>
      <c r="O10" s="218">
        <v>176</v>
      </c>
      <c r="P10" s="219">
        <v>0</v>
      </c>
      <c r="Q10" s="219">
        <v>0</v>
      </c>
      <c r="R10" s="219" t="s">
        <v>39</v>
      </c>
      <c r="S10" s="219" t="s">
        <v>39</v>
      </c>
      <c r="T10" s="146">
        <v>49</v>
      </c>
      <c r="U10" s="171">
        <f t="shared" si="0"/>
        <v>0.79032258064516125</v>
      </c>
      <c r="V10" s="172">
        <v>13</v>
      </c>
      <c r="W10" s="171">
        <f t="shared" si="1"/>
        <v>0.20967741935483872</v>
      </c>
      <c r="X10" s="173">
        <v>0</v>
      </c>
      <c r="Y10" s="242">
        <f t="shared" si="2"/>
        <v>0</v>
      </c>
      <c r="Z10" s="271">
        <f>T10+V10+X10</f>
        <v>62</v>
      </c>
      <c r="AA10" s="283">
        <v>0</v>
      </c>
      <c r="AB10" s="165">
        <f t="shared" ref="AB10" si="11">AA10/(T10+V10+X10)</f>
        <v>0</v>
      </c>
      <c r="AC10" s="83">
        <v>0</v>
      </c>
      <c r="AD10" s="284">
        <f t="shared" ref="AD10" si="12">AC10/(T10+V10+X10)</f>
        <v>0</v>
      </c>
      <c r="AE10" s="169">
        <f>AQ10</f>
        <v>157.5</v>
      </c>
      <c r="AF10" s="92">
        <f>AE10-AG10</f>
        <v>45</v>
      </c>
      <c r="AG10" s="180">
        <v>112.5</v>
      </c>
      <c r="AH10" s="117">
        <f>AG10/AE10</f>
        <v>0.7142857142857143</v>
      </c>
      <c r="AI10" s="184">
        <f t="shared" si="6"/>
        <v>0.2857142857142857</v>
      </c>
      <c r="AK10" s="209">
        <v>1</v>
      </c>
      <c r="AL10" s="209">
        <v>7.5</v>
      </c>
      <c r="AM10" s="209">
        <f>SUM(AK10*AL10)*AM1</f>
        <v>157.5</v>
      </c>
      <c r="AN10" s="209">
        <v>0</v>
      </c>
      <c r="AO10" s="209">
        <v>0</v>
      </c>
      <c r="AP10" s="209">
        <f>SUM(AN10*AO10)*AQ1</f>
        <v>0</v>
      </c>
      <c r="AQ10" s="206">
        <f t="shared" si="9"/>
        <v>157.5</v>
      </c>
      <c r="AR10" s="215"/>
      <c r="AS10" s="215"/>
    </row>
    <row r="11" spans="1:45" s="75" customFormat="1" ht="15" customHeight="1" x14ac:dyDescent="0.25">
      <c r="A11" s="202"/>
      <c r="B11" s="203"/>
      <c r="C11" s="170" t="s">
        <v>72</v>
      </c>
      <c r="D11" s="246">
        <v>62</v>
      </c>
      <c r="E11" s="218">
        <v>42</v>
      </c>
      <c r="F11" s="218">
        <v>31</v>
      </c>
      <c r="G11" s="218">
        <v>26</v>
      </c>
      <c r="H11" s="219">
        <v>0</v>
      </c>
      <c r="I11" s="219">
        <v>3</v>
      </c>
      <c r="J11" s="219" t="s">
        <v>39</v>
      </c>
      <c r="K11" s="220" t="s">
        <v>39</v>
      </c>
      <c r="L11" s="247">
        <v>62</v>
      </c>
      <c r="M11" s="218">
        <v>31</v>
      </c>
      <c r="N11" s="218">
        <v>31</v>
      </c>
      <c r="O11" s="218">
        <v>48</v>
      </c>
      <c r="P11" s="219">
        <v>0</v>
      </c>
      <c r="Q11" s="219">
        <v>1</v>
      </c>
      <c r="R11" s="219" t="s">
        <v>39</v>
      </c>
      <c r="S11" s="219" t="s">
        <v>39</v>
      </c>
      <c r="T11" s="103">
        <v>48</v>
      </c>
      <c r="U11" s="62">
        <f t="shared" si="0"/>
        <v>0.77419354838709675</v>
      </c>
      <c r="V11" s="5">
        <v>14</v>
      </c>
      <c r="W11" s="62">
        <f t="shared" si="1"/>
        <v>0.22580645161290322</v>
      </c>
      <c r="X11" s="109">
        <v>0</v>
      </c>
      <c r="Y11" s="239">
        <f t="shared" si="2"/>
        <v>0</v>
      </c>
      <c r="Z11" s="105">
        <f>T11+V11+X11</f>
        <v>62</v>
      </c>
      <c r="AA11" s="112">
        <v>0</v>
      </c>
      <c r="AB11" s="91">
        <v>0</v>
      </c>
      <c r="AC11" s="3">
        <v>0</v>
      </c>
      <c r="AD11" s="78">
        <v>0</v>
      </c>
      <c r="AE11" s="145" t="s">
        <v>39</v>
      </c>
      <c r="AF11" s="116" t="s">
        <v>39</v>
      </c>
      <c r="AG11" s="180" t="s">
        <v>39</v>
      </c>
      <c r="AH11" s="117">
        <v>0</v>
      </c>
      <c r="AI11" s="184">
        <f t="shared" si="6"/>
        <v>1</v>
      </c>
      <c r="AK11" s="210"/>
      <c r="AL11" s="210"/>
      <c r="AM11" s="210">
        <f t="shared" si="7"/>
        <v>0</v>
      </c>
      <c r="AN11" s="210">
        <v>0</v>
      </c>
      <c r="AO11" s="210">
        <v>0</v>
      </c>
      <c r="AP11" s="210">
        <f t="shared" si="8"/>
        <v>0</v>
      </c>
      <c r="AQ11" s="207">
        <f t="shared" si="9"/>
        <v>0</v>
      </c>
      <c r="AR11" s="215"/>
      <c r="AS11" s="215"/>
    </row>
    <row r="12" spans="1:45" s="75" customFormat="1" ht="15" customHeight="1" x14ac:dyDescent="0.25">
      <c r="A12" s="364" t="s">
        <v>24</v>
      </c>
      <c r="B12" s="368"/>
      <c r="C12" s="76" t="s">
        <v>71</v>
      </c>
      <c r="D12" s="246">
        <v>442</v>
      </c>
      <c r="E12" s="218">
        <v>358</v>
      </c>
      <c r="F12" s="218">
        <v>314</v>
      </c>
      <c r="G12" s="218">
        <v>314</v>
      </c>
      <c r="H12" s="219">
        <v>0</v>
      </c>
      <c r="I12" s="219">
        <v>0</v>
      </c>
      <c r="J12" s="219" t="s">
        <v>39</v>
      </c>
      <c r="K12" s="220" t="s">
        <v>39</v>
      </c>
      <c r="L12" s="247">
        <v>330</v>
      </c>
      <c r="M12" s="218">
        <v>316</v>
      </c>
      <c r="N12" s="218">
        <v>316</v>
      </c>
      <c r="O12" s="218">
        <v>322</v>
      </c>
      <c r="P12" s="219">
        <v>0</v>
      </c>
      <c r="Q12" s="219">
        <v>0</v>
      </c>
      <c r="R12" s="219" t="s">
        <v>39</v>
      </c>
      <c r="S12" s="219" t="s">
        <v>39</v>
      </c>
      <c r="T12" s="77">
        <v>51</v>
      </c>
      <c r="U12" s="62">
        <f t="shared" si="0"/>
        <v>0.82258064516129037</v>
      </c>
      <c r="V12" s="5">
        <v>11</v>
      </c>
      <c r="W12" s="62">
        <f t="shared" si="1"/>
        <v>0.17741935483870969</v>
      </c>
      <c r="X12" s="109">
        <v>0</v>
      </c>
      <c r="Y12" s="239">
        <f t="shared" si="2"/>
        <v>0</v>
      </c>
      <c r="Z12" s="272">
        <f t="shared" ref="Z12:Z41" si="13">T12+V12+X12</f>
        <v>62</v>
      </c>
      <c r="AA12" s="112">
        <v>0</v>
      </c>
      <c r="AB12" s="91">
        <f t="shared" ref="AB12:AB22" si="14">AA12/(T12+V12+X12)</f>
        <v>0</v>
      </c>
      <c r="AC12" s="3">
        <v>0</v>
      </c>
      <c r="AD12" s="78">
        <f t="shared" ref="AD12:AD22" si="15">AC12/(T12+V12+X12)</f>
        <v>0</v>
      </c>
      <c r="AE12" s="169">
        <f t="shared" ref="AE12:AE17" si="16">AQ12</f>
        <v>1643</v>
      </c>
      <c r="AF12" s="92">
        <f t="shared" ref="AF12:AF22" si="17">AE12-AG12</f>
        <v>1118</v>
      </c>
      <c r="AG12" s="177">
        <v>525</v>
      </c>
      <c r="AH12" s="78">
        <f t="shared" ref="AH12:AH20" si="18">AG12/AE12</f>
        <v>0.31953743152769326</v>
      </c>
      <c r="AI12" s="184">
        <f t="shared" si="6"/>
        <v>0.68046256847230668</v>
      </c>
      <c r="AK12" s="216">
        <v>1</v>
      </c>
      <c r="AL12" s="216">
        <v>53</v>
      </c>
      <c r="AM12" s="216">
        <f>SUM(AK12*AL12)*AM1</f>
        <v>1113</v>
      </c>
      <c r="AN12" s="216">
        <v>1</v>
      </c>
      <c r="AO12" s="216">
        <v>53</v>
      </c>
      <c r="AP12" s="216">
        <f>SUM(AN12*AO12)*AQ1</f>
        <v>530</v>
      </c>
      <c r="AQ12" s="217">
        <f t="shared" si="9"/>
        <v>1643</v>
      </c>
      <c r="AR12" s="215"/>
      <c r="AS12" s="215"/>
    </row>
    <row r="13" spans="1:45" s="75" customFormat="1" ht="15" customHeight="1" x14ac:dyDescent="0.25">
      <c r="A13" s="364"/>
      <c r="B13" s="368"/>
      <c r="C13" s="76" t="s">
        <v>10</v>
      </c>
      <c r="D13" s="248">
        <v>148</v>
      </c>
      <c r="E13" s="249">
        <v>143</v>
      </c>
      <c r="F13" s="249">
        <v>153</v>
      </c>
      <c r="G13" s="249">
        <v>208</v>
      </c>
      <c r="H13" s="222">
        <v>0</v>
      </c>
      <c r="I13" s="222">
        <v>0</v>
      </c>
      <c r="J13" s="219" t="s">
        <v>39</v>
      </c>
      <c r="K13" s="223" t="s">
        <v>39</v>
      </c>
      <c r="L13" s="250">
        <v>95</v>
      </c>
      <c r="M13" s="249">
        <v>118</v>
      </c>
      <c r="N13" s="249">
        <v>122</v>
      </c>
      <c r="O13" s="249">
        <v>191</v>
      </c>
      <c r="P13" s="219">
        <v>0</v>
      </c>
      <c r="Q13" s="222">
        <v>0</v>
      </c>
      <c r="R13" s="219" t="s">
        <v>39</v>
      </c>
      <c r="S13" s="219" t="s">
        <v>39</v>
      </c>
      <c r="T13" s="77">
        <v>40</v>
      </c>
      <c r="U13" s="62">
        <f t="shared" si="0"/>
        <v>0.64516129032258063</v>
      </c>
      <c r="V13" s="5">
        <v>22</v>
      </c>
      <c r="W13" s="62">
        <f t="shared" si="1"/>
        <v>0.35483870967741937</v>
      </c>
      <c r="X13" s="109">
        <v>0</v>
      </c>
      <c r="Y13" s="239">
        <f t="shared" si="2"/>
        <v>0</v>
      </c>
      <c r="Z13" s="272">
        <f t="shared" si="13"/>
        <v>62</v>
      </c>
      <c r="AA13" s="112">
        <v>0</v>
      </c>
      <c r="AB13" s="91">
        <f t="shared" si="14"/>
        <v>0</v>
      </c>
      <c r="AC13" s="3">
        <v>0</v>
      </c>
      <c r="AD13" s="78">
        <f t="shared" si="15"/>
        <v>0</v>
      </c>
      <c r="AE13" s="169">
        <f t="shared" si="16"/>
        <v>514</v>
      </c>
      <c r="AF13" s="92">
        <f t="shared" si="17"/>
        <v>128</v>
      </c>
      <c r="AG13" s="177">
        <v>386</v>
      </c>
      <c r="AH13" s="78">
        <f t="shared" si="18"/>
        <v>0.75097276264591439</v>
      </c>
      <c r="AI13" s="184">
        <f t="shared" si="6"/>
        <v>0.24902723735408561</v>
      </c>
      <c r="AK13" s="209">
        <v>1</v>
      </c>
      <c r="AL13" s="209">
        <v>19</v>
      </c>
      <c r="AM13" s="209">
        <f>SUM(AK13*AL13)*AM1</f>
        <v>399</v>
      </c>
      <c r="AN13" s="209">
        <v>1</v>
      </c>
      <c r="AO13" s="209">
        <v>11.5</v>
      </c>
      <c r="AP13" s="209">
        <f>SUM(AN13*AO13)*AQ1</f>
        <v>115</v>
      </c>
      <c r="AQ13" s="206">
        <f t="shared" si="9"/>
        <v>514</v>
      </c>
      <c r="AR13" s="215"/>
      <c r="AS13" s="215"/>
    </row>
    <row r="14" spans="1:45" s="75" customFormat="1" ht="15" customHeight="1" x14ac:dyDescent="0.25">
      <c r="A14" s="364"/>
      <c r="B14" s="368"/>
      <c r="C14" s="76" t="s">
        <v>37</v>
      </c>
      <c r="D14" s="248">
        <v>207</v>
      </c>
      <c r="E14" s="249">
        <v>180</v>
      </c>
      <c r="F14" s="249">
        <v>62</v>
      </c>
      <c r="G14" s="249">
        <v>77</v>
      </c>
      <c r="H14" s="222">
        <v>0</v>
      </c>
      <c r="I14" s="222">
        <v>0</v>
      </c>
      <c r="J14" s="219" t="s">
        <v>39</v>
      </c>
      <c r="K14" s="220" t="s">
        <v>39</v>
      </c>
      <c r="L14" s="250">
        <v>155</v>
      </c>
      <c r="M14" s="249">
        <v>150</v>
      </c>
      <c r="N14" s="249">
        <v>31</v>
      </c>
      <c r="O14" s="249">
        <v>49</v>
      </c>
      <c r="P14" s="219">
        <v>0</v>
      </c>
      <c r="Q14" s="222">
        <v>0</v>
      </c>
      <c r="R14" s="219" t="s">
        <v>39</v>
      </c>
      <c r="S14" s="219" t="s">
        <v>39</v>
      </c>
      <c r="T14" s="77">
        <v>48</v>
      </c>
      <c r="U14" s="62">
        <f t="shared" si="0"/>
        <v>0.77419354838709675</v>
      </c>
      <c r="V14" s="5">
        <v>13</v>
      </c>
      <c r="W14" s="62">
        <f t="shared" si="1"/>
        <v>0.20967741935483872</v>
      </c>
      <c r="X14" s="109">
        <v>1</v>
      </c>
      <c r="Y14" s="239">
        <f t="shared" si="2"/>
        <v>1.6129032258064516E-2</v>
      </c>
      <c r="Z14" s="272">
        <f t="shared" si="13"/>
        <v>62</v>
      </c>
      <c r="AA14" s="112">
        <v>0</v>
      </c>
      <c r="AB14" s="91">
        <f t="shared" si="14"/>
        <v>0</v>
      </c>
      <c r="AC14" s="3">
        <v>0</v>
      </c>
      <c r="AD14" s="78">
        <f t="shared" si="15"/>
        <v>0</v>
      </c>
      <c r="AE14" s="169">
        <f t="shared" si="16"/>
        <v>157.5</v>
      </c>
      <c r="AF14" s="92">
        <f t="shared" si="17"/>
        <v>112.5</v>
      </c>
      <c r="AG14" s="177">
        <v>45</v>
      </c>
      <c r="AH14" s="78">
        <f t="shared" si="18"/>
        <v>0.2857142857142857</v>
      </c>
      <c r="AI14" s="184">
        <f t="shared" si="6"/>
        <v>0.7142857142857143</v>
      </c>
      <c r="AK14" s="209">
        <v>1</v>
      </c>
      <c r="AL14" s="209">
        <v>7.5</v>
      </c>
      <c r="AM14" s="209">
        <f>SUM(AK14*AL14)*AM1</f>
        <v>157.5</v>
      </c>
      <c r="AN14" s="209">
        <v>0</v>
      </c>
      <c r="AO14" s="209">
        <v>0</v>
      </c>
      <c r="AP14" s="209">
        <f>SUM(AN14*AO14)*AQ1</f>
        <v>0</v>
      </c>
      <c r="AQ14" s="206">
        <f t="shared" si="9"/>
        <v>157.5</v>
      </c>
      <c r="AR14" s="215"/>
      <c r="AS14" s="215"/>
    </row>
    <row r="15" spans="1:45" s="75" customFormat="1" ht="15" customHeight="1" x14ac:dyDescent="0.25">
      <c r="A15" s="364"/>
      <c r="B15" s="368"/>
      <c r="C15" s="76" t="s">
        <v>9</v>
      </c>
      <c r="D15" s="248">
        <v>114</v>
      </c>
      <c r="E15" s="249">
        <v>76</v>
      </c>
      <c r="F15" s="249">
        <v>62</v>
      </c>
      <c r="G15" s="249">
        <v>101</v>
      </c>
      <c r="H15" s="222">
        <v>0</v>
      </c>
      <c r="I15" s="222">
        <v>11</v>
      </c>
      <c r="J15" s="219" t="s">
        <v>39</v>
      </c>
      <c r="K15" s="223" t="s">
        <v>39</v>
      </c>
      <c r="L15" s="250">
        <v>93</v>
      </c>
      <c r="M15" s="249">
        <v>62</v>
      </c>
      <c r="N15" s="249">
        <v>31</v>
      </c>
      <c r="O15" s="249">
        <v>96</v>
      </c>
      <c r="P15" s="219">
        <v>0</v>
      </c>
      <c r="Q15" s="222">
        <v>5</v>
      </c>
      <c r="R15" s="219" t="s">
        <v>39</v>
      </c>
      <c r="S15" s="222" t="s">
        <v>39</v>
      </c>
      <c r="T15" s="77">
        <v>17</v>
      </c>
      <c r="U15" s="62">
        <f t="shared" si="0"/>
        <v>0.27419354838709675</v>
      </c>
      <c r="V15" s="5">
        <v>45</v>
      </c>
      <c r="W15" s="62">
        <f t="shared" si="1"/>
        <v>0.72580645161290325</v>
      </c>
      <c r="X15" s="109">
        <v>0</v>
      </c>
      <c r="Y15" s="239">
        <f t="shared" si="2"/>
        <v>0</v>
      </c>
      <c r="Z15" s="272">
        <f t="shared" si="13"/>
        <v>62</v>
      </c>
      <c r="AA15" s="112">
        <v>0</v>
      </c>
      <c r="AB15" s="91">
        <f t="shared" si="14"/>
        <v>0</v>
      </c>
      <c r="AC15" s="3">
        <v>0</v>
      </c>
      <c r="AD15" s="78">
        <f t="shared" si="15"/>
        <v>0</v>
      </c>
      <c r="AE15" s="169">
        <f t="shared" si="16"/>
        <v>157.5</v>
      </c>
      <c r="AF15" s="92">
        <f t="shared" si="17"/>
        <v>60</v>
      </c>
      <c r="AG15" s="177">
        <v>97.5</v>
      </c>
      <c r="AH15" s="78">
        <f t="shared" si="18"/>
        <v>0.61904761904761907</v>
      </c>
      <c r="AI15" s="184">
        <f t="shared" si="6"/>
        <v>0.38095238095238093</v>
      </c>
      <c r="AK15" s="209">
        <v>1</v>
      </c>
      <c r="AL15" s="209">
        <v>7.5</v>
      </c>
      <c r="AM15" s="209">
        <f>SUM(AK15*AL15)*AM1</f>
        <v>157.5</v>
      </c>
      <c r="AN15" s="209">
        <v>0</v>
      </c>
      <c r="AO15" s="209">
        <v>0</v>
      </c>
      <c r="AP15" s="209">
        <f>SUM(AN15*AO15)*AQ1</f>
        <v>0</v>
      </c>
      <c r="AQ15" s="206">
        <f t="shared" si="9"/>
        <v>157.5</v>
      </c>
      <c r="AR15" s="215"/>
      <c r="AS15" s="215"/>
    </row>
    <row r="16" spans="1:45" s="75" customFormat="1" ht="15" customHeight="1" x14ac:dyDescent="0.25">
      <c r="A16" s="364"/>
      <c r="B16" s="368"/>
      <c r="C16" s="76" t="s">
        <v>49</v>
      </c>
      <c r="D16" s="248">
        <v>146</v>
      </c>
      <c r="E16" s="249">
        <v>118</v>
      </c>
      <c r="F16" s="249">
        <v>155</v>
      </c>
      <c r="G16" s="249">
        <v>154</v>
      </c>
      <c r="H16" s="222">
        <v>0</v>
      </c>
      <c r="I16" s="222">
        <v>0</v>
      </c>
      <c r="J16" s="219" t="s">
        <v>39</v>
      </c>
      <c r="K16" s="223" t="s">
        <v>39</v>
      </c>
      <c r="L16" s="250">
        <v>93</v>
      </c>
      <c r="M16" s="249">
        <v>97</v>
      </c>
      <c r="N16" s="249">
        <v>124</v>
      </c>
      <c r="O16" s="249">
        <v>144</v>
      </c>
      <c r="P16" s="219">
        <v>0</v>
      </c>
      <c r="Q16" s="219">
        <v>0</v>
      </c>
      <c r="R16" s="219" t="s">
        <v>39</v>
      </c>
      <c r="S16" s="222" t="s">
        <v>39</v>
      </c>
      <c r="T16" s="77">
        <v>29</v>
      </c>
      <c r="U16" s="62">
        <f t="shared" si="0"/>
        <v>0.46774193548387094</v>
      </c>
      <c r="V16" s="5">
        <v>33</v>
      </c>
      <c r="W16" s="62">
        <f t="shared" si="1"/>
        <v>0.532258064516129</v>
      </c>
      <c r="X16" s="109">
        <v>0</v>
      </c>
      <c r="Y16" s="239">
        <f t="shared" si="2"/>
        <v>0</v>
      </c>
      <c r="Z16" s="272">
        <f t="shared" si="13"/>
        <v>62</v>
      </c>
      <c r="AA16" s="112">
        <v>0</v>
      </c>
      <c r="AB16" s="91">
        <f t="shared" si="14"/>
        <v>0</v>
      </c>
      <c r="AC16" s="3">
        <v>0</v>
      </c>
      <c r="AD16" s="78">
        <f t="shared" si="15"/>
        <v>0</v>
      </c>
      <c r="AE16" s="169">
        <f t="shared" si="16"/>
        <v>514</v>
      </c>
      <c r="AF16" s="92">
        <f t="shared" si="17"/>
        <v>225</v>
      </c>
      <c r="AG16" s="205">
        <v>289</v>
      </c>
      <c r="AH16" s="268">
        <f t="shared" si="18"/>
        <v>0.5622568093385214</v>
      </c>
      <c r="AI16" s="204">
        <f t="shared" si="6"/>
        <v>0.4377431906614786</v>
      </c>
      <c r="AK16" s="209">
        <v>1</v>
      </c>
      <c r="AL16" s="209">
        <v>19</v>
      </c>
      <c r="AM16" s="209">
        <f>SUM(AK16*AL16)*AM1</f>
        <v>399</v>
      </c>
      <c r="AN16" s="209">
        <v>1</v>
      </c>
      <c r="AO16" s="209">
        <v>11.5</v>
      </c>
      <c r="AP16" s="209">
        <f>SUM(AN16*AO16)*AQ1</f>
        <v>115</v>
      </c>
      <c r="AQ16" s="206">
        <f t="shared" si="9"/>
        <v>514</v>
      </c>
      <c r="AR16" s="215"/>
      <c r="AS16" s="215"/>
    </row>
    <row r="17" spans="1:45" s="75" customFormat="1" ht="15" customHeight="1" x14ac:dyDescent="0.25">
      <c r="A17" s="364"/>
      <c r="B17" s="368"/>
      <c r="C17" s="76" t="s">
        <v>63</v>
      </c>
      <c r="D17" s="248">
        <v>236</v>
      </c>
      <c r="E17" s="249">
        <v>197</v>
      </c>
      <c r="F17" s="249">
        <v>125</v>
      </c>
      <c r="G17" s="249">
        <v>133</v>
      </c>
      <c r="H17" s="222">
        <v>0</v>
      </c>
      <c r="I17" s="222">
        <v>0</v>
      </c>
      <c r="J17" s="219" t="s">
        <v>39</v>
      </c>
      <c r="K17" s="223" t="s">
        <v>39</v>
      </c>
      <c r="L17" s="250">
        <v>186</v>
      </c>
      <c r="M17" s="249">
        <v>168</v>
      </c>
      <c r="N17" s="249">
        <v>124</v>
      </c>
      <c r="O17" s="249">
        <v>143</v>
      </c>
      <c r="P17" s="219">
        <v>0</v>
      </c>
      <c r="Q17" s="219">
        <v>0</v>
      </c>
      <c r="R17" s="219" t="s">
        <v>39</v>
      </c>
      <c r="S17" s="219" t="s">
        <v>39</v>
      </c>
      <c r="T17" s="77">
        <v>47</v>
      </c>
      <c r="U17" s="62">
        <f t="shared" si="0"/>
        <v>0.75806451612903225</v>
      </c>
      <c r="V17" s="5">
        <v>15</v>
      </c>
      <c r="W17" s="62">
        <f t="shared" si="1"/>
        <v>0.24193548387096775</v>
      </c>
      <c r="X17" s="109">
        <v>0</v>
      </c>
      <c r="Y17" s="239">
        <f t="shared" si="2"/>
        <v>0</v>
      </c>
      <c r="Z17" s="272">
        <f t="shared" si="13"/>
        <v>62</v>
      </c>
      <c r="AA17" s="112">
        <v>0</v>
      </c>
      <c r="AB17" s="91">
        <f t="shared" si="14"/>
        <v>0</v>
      </c>
      <c r="AC17" s="3">
        <v>1</v>
      </c>
      <c r="AD17" s="78">
        <f t="shared" si="15"/>
        <v>1.6129032258064516E-2</v>
      </c>
      <c r="AE17" s="169">
        <f t="shared" si="16"/>
        <v>157.5</v>
      </c>
      <c r="AF17" s="92">
        <f t="shared" si="17"/>
        <v>150</v>
      </c>
      <c r="AG17" s="205">
        <v>7.5</v>
      </c>
      <c r="AH17" s="78">
        <f t="shared" si="18"/>
        <v>4.7619047619047616E-2</v>
      </c>
      <c r="AI17" s="184">
        <f t="shared" si="6"/>
        <v>0.95238095238095233</v>
      </c>
      <c r="AK17" s="209">
        <v>1</v>
      </c>
      <c r="AL17" s="209">
        <v>7.5</v>
      </c>
      <c r="AM17" s="209">
        <f>SUM(AK17*AL17)*AM1</f>
        <v>157.5</v>
      </c>
      <c r="AN17" s="209">
        <v>0</v>
      </c>
      <c r="AO17" s="209">
        <v>0</v>
      </c>
      <c r="AP17" s="209">
        <f>SUM(AN17*AO17)*AQ1</f>
        <v>0</v>
      </c>
      <c r="AQ17" s="206">
        <f t="shared" si="9"/>
        <v>157.5</v>
      </c>
      <c r="AR17" s="215"/>
      <c r="AS17" s="215"/>
    </row>
    <row r="18" spans="1:45" s="75" customFormat="1" ht="15" customHeight="1" x14ac:dyDescent="0.25">
      <c r="A18" s="364"/>
      <c r="B18" s="368"/>
      <c r="C18" s="76" t="s">
        <v>75</v>
      </c>
      <c r="D18" s="246">
        <v>114</v>
      </c>
      <c r="E18" s="218">
        <v>73</v>
      </c>
      <c r="F18" s="218">
        <v>100</v>
      </c>
      <c r="G18" s="218">
        <v>113</v>
      </c>
      <c r="H18" s="219">
        <v>0</v>
      </c>
      <c r="I18" s="219">
        <v>0</v>
      </c>
      <c r="J18" s="219" t="s">
        <v>39</v>
      </c>
      <c r="K18" s="220" t="s">
        <v>39</v>
      </c>
      <c r="L18" s="247">
        <v>62</v>
      </c>
      <c r="M18" s="218">
        <v>76</v>
      </c>
      <c r="N18" s="218">
        <v>100</v>
      </c>
      <c r="O18" s="218">
        <v>114</v>
      </c>
      <c r="P18" s="219">
        <v>0</v>
      </c>
      <c r="Q18" s="219">
        <v>0</v>
      </c>
      <c r="R18" s="219" t="s">
        <v>39</v>
      </c>
      <c r="S18" s="219" t="s">
        <v>39</v>
      </c>
      <c r="T18" s="77">
        <v>27</v>
      </c>
      <c r="U18" s="62">
        <f t="shared" si="0"/>
        <v>0.43548387096774194</v>
      </c>
      <c r="V18" s="5">
        <v>35</v>
      </c>
      <c r="W18" s="62">
        <f t="shared" si="1"/>
        <v>0.56451612903225812</v>
      </c>
      <c r="X18" s="109">
        <v>0</v>
      </c>
      <c r="Y18" s="239">
        <f t="shared" si="2"/>
        <v>0</v>
      </c>
      <c r="Z18" s="272">
        <f t="shared" si="13"/>
        <v>62</v>
      </c>
      <c r="AA18" s="112">
        <v>0</v>
      </c>
      <c r="AB18" s="91">
        <f t="shared" si="14"/>
        <v>0</v>
      </c>
      <c r="AC18" s="3">
        <v>0</v>
      </c>
      <c r="AD18" s="78">
        <f t="shared" si="15"/>
        <v>0</v>
      </c>
      <c r="AE18" s="169">
        <f t="shared" ref="AE18:AE22" si="19">AQ18</f>
        <v>514</v>
      </c>
      <c r="AF18" s="92">
        <f t="shared" si="17"/>
        <v>94</v>
      </c>
      <c r="AG18" s="205">
        <v>420</v>
      </c>
      <c r="AH18" s="268">
        <f t="shared" si="18"/>
        <v>0.81712062256809337</v>
      </c>
      <c r="AI18" s="204">
        <f t="shared" si="6"/>
        <v>0.18287937743190663</v>
      </c>
      <c r="AK18" s="209">
        <v>1</v>
      </c>
      <c r="AL18" s="209">
        <v>19</v>
      </c>
      <c r="AM18" s="209">
        <f>SUM(AK18*AL18)*AM1</f>
        <v>399</v>
      </c>
      <c r="AN18" s="209">
        <v>1</v>
      </c>
      <c r="AO18" s="209">
        <v>11.5</v>
      </c>
      <c r="AP18" s="209">
        <f>SUM(AN18*AO18)*AQ1</f>
        <v>115</v>
      </c>
      <c r="AQ18" s="206">
        <f t="shared" si="9"/>
        <v>514</v>
      </c>
      <c r="AR18" s="215"/>
      <c r="AS18" s="215"/>
    </row>
    <row r="19" spans="1:45" s="75" customFormat="1" ht="15" customHeight="1" x14ac:dyDescent="0.25">
      <c r="A19" s="364"/>
      <c r="B19" s="368"/>
      <c r="C19" s="76" t="s">
        <v>76</v>
      </c>
      <c r="D19" s="246">
        <v>114</v>
      </c>
      <c r="E19" s="218">
        <v>78</v>
      </c>
      <c r="F19" s="218">
        <v>93</v>
      </c>
      <c r="G19" s="218">
        <v>98</v>
      </c>
      <c r="H19" s="219">
        <v>0</v>
      </c>
      <c r="I19" s="219">
        <v>0</v>
      </c>
      <c r="J19" s="219" t="s">
        <v>39</v>
      </c>
      <c r="K19" s="220" t="s">
        <v>39</v>
      </c>
      <c r="L19" s="247">
        <v>62</v>
      </c>
      <c r="M19" s="218">
        <v>61</v>
      </c>
      <c r="N19" s="218">
        <v>93</v>
      </c>
      <c r="O19" s="218">
        <v>108</v>
      </c>
      <c r="P19" s="219">
        <v>0</v>
      </c>
      <c r="Q19" s="219">
        <v>0</v>
      </c>
      <c r="R19" s="219" t="s">
        <v>39</v>
      </c>
      <c r="S19" s="219" t="s">
        <v>39</v>
      </c>
      <c r="T19" s="77">
        <v>45</v>
      </c>
      <c r="U19" s="62">
        <f t="shared" ref="U19" si="20">T19/(T19+V19+X19)</f>
        <v>0.72580645161290325</v>
      </c>
      <c r="V19" s="5">
        <v>17</v>
      </c>
      <c r="W19" s="62">
        <f t="shared" ref="W19" si="21">V19/(T19+V19+X19)</f>
        <v>0.27419354838709675</v>
      </c>
      <c r="X19" s="109">
        <v>0</v>
      </c>
      <c r="Y19" s="239">
        <f t="shared" ref="Y19" si="22">X19/(T19+V19+X19)</f>
        <v>0</v>
      </c>
      <c r="Z19" s="272">
        <f t="shared" ref="Z19" si="23">T19+V19+X19</f>
        <v>62</v>
      </c>
      <c r="AA19" s="112">
        <v>0</v>
      </c>
      <c r="AB19" s="91">
        <f t="shared" ref="AB19" si="24">AA19/(T19+V19+X19)</f>
        <v>0</v>
      </c>
      <c r="AC19" s="3">
        <v>0</v>
      </c>
      <c r="AD19" s="78">
        <f t="shared" ref="AD19" si="25">AC19/(T19+V19+X19)</f>
        <v>0</v>
      </c>
      <c r="AE19" s="169">
        <f t="shared" si="19"/>
        <v>514</v>
      </c>
      <c r="AF19" s="92">
        <f t="shared" ref="AF19" si="26">AE19-AG19</f>
        <v>158</v>
      </c>
      <c r="AG19" s="205">
        <v>356</v>
      </c>
      <c r="AH19" s="268">
        <f t="shared" ref="AH19" si="27">AG19/AE19</f>
        <v>0.69260700389105057</v>
      </c>
      <c r="AI19" s="204">
        <f t="shared" ref="AI19" si="28">100%-AH19</f>
        <v>0.30739299610894943</v>
      </c>
      <c r="AK19" s="209">
        <v>1</v>
      </c>
      <c r="AL19" s="209">
        <v>19</v>
      </c>
      <c r="AM19" s="209">
        <f>SUM(AK19*AL19)*AM1</f>
        <v>399</v>
      </c>
      <c r="AN19" s="209">
        <v>1</v>
      </c>
      <c r="AO19" s="209">
        <v>11.5</v>
      </c>
      <c r="AP19" s="209">
        <f>SUM(AN19*AO19)*AQ1</f>
        <v>115</v>
      </c>
      <c r="AQ19" s="206">
        <f t="shared" si="9"/>
        <v>514</v>
      </c>
      <c r="AR19" s="215"/>
      <c r="AS19" s="215"/>
    </row>
    <row r="20" spans="1:45" s="75" customFormat="1" ht="15" customHeight="1" x14ac:dyDescent="0.25">
      <c r="A20" s="364"/>
      <c r="B20" s="368"/>
      <c r="C20" s="76" t="s">
        <v>38</v>
      </c>
      <c r="D20" s="246">
        <v>84</v>
      </c>
      <c r="E20" s="218">
        <v>76</v>
      </c>
      <c r="F20" s="218">
        <v>124</v>
      </c>
      <c r="G20" s="218">
        <v>124</v>
      </c>
      <c r="H20" s="219">
        <v>0</v>
      </c>
      <c r="I20" s="219">
        <v>4</v>
      </c>
      <c r="J20" s="219" t="s">
        <v>39</v>
      </c>
      <c r="K20" s="220" t="s">
        <v>39</v>
      </c>
      <c r="L20" s="247">
        <v>62</v>
      </c>
      <c r="M20" s="218">
        <v>61</v>
      </c>
      <c r="N20" s="218">
        <v>124</v>
      </c>
      <c r="O20" s="218">
        <v>121</v>
      </c>
      <c r="P20" s="219">
        <v>0</v>
      </c>
      <c r="Q20" s="219">
        <v>9</v>
      </c>
      <c r="R20" s="219" t="s">
        <v>39</v>
      </c>
      <c r="S20" s="219" t="s">
        <v>39</v>
      </c>
      <c r="T20" s="77">
        <v>57</v>
      </c>
      <c r="U20" s="62">
        <f t="shared" si="0"/>
        <v>0.91935483870967738</v>
      </c>
      <c r="V20" s="5">
        <v>5</v>
      </c>
      <c r="W20" s="62">
        <f t="shared" si="1"/>
        <v>8.0645161290322578E-2</v>
      </c>
      <c r="X20" s="109">
        <v>0</v>
      </c>
      <c r="Y20" s="239">
        <f t="shared" si="2"/>
        <v>0</v>
      </c>
      <c r="Z20" s="272">
        <f t="shared" si="13"/>
        <v>62</v>
      </c>
      <c r="AA20" s="112">
        <v>0</v>
      </c>
      <c r="AB20" s="91">
        <f t="shared" si="14"/>
        <v>0</v>
      </c>
      <c r="AC20" s="3">
        <v>0</v>
      </c>
      <c r="AD20" s="78">
        <f t="shared" si="15"/>
        <v>0</v>
      </c>
      <c r="AE20" s="169">
        <f t="shared" si="19"/>
        <v>157.5</v>
      </c>
      <c r="AF20" s="92">
        <f t="shared" si="17"/>
        <v>105</v>
      </c>
      <c r="AG20" s="177">
        <v>52.5</v>
      </c>
      <c r="AH20" s="78">
        <f t="shared" si="18"/>
        <v>0.33333333333333331</v>
      </c>
      <c r="AI20" s="184">
        <f t="shared" si="6"/>
        <v>0.66666666666666674</v>
      </c>
      <c r="AK20" s="209">
        <v>1</v>
      </c>
      <c r="AL20" s="209">
        <v>7.5</v>
      </c>
      <c r="AM20" s="209">
        <f>SUM(AK20*AL20)*AM1</f>
        <v>157.5</v>
      </c>
      <c r="AN20" s="209">
        <v>0</v>
      </c>
      <c r="AO20" s="209">
        <v>0</v>
      </c>
      <c r="AP20" s="209">
        <f>SUM(AN20*AO20)*AQ1</f>
        <v>0</v>
      </c>
      <c r="AQ20" s="206">
        <f t="shared" si="9"/>
        <v>157.5</v>
      </c>
      <c r="AR20" s="215"/>
      <c r="AS20" s="215"/>
    </row>
    <row r="21" spans="1:45" s="75" customFormat="1" ht="15" customHeight="1" x14ac:dyDescent="0.25">
      <c r="A21" s="364"/>
      <c r="B21" s="368"/>
      <c r="C21" s="76" t="s">
        <v>8</v>
      </c>
      <c r="D21" s="246">
        <v>226</v>
      </c>
      <c r="E21" s="218">
        <v>162</v>
      </c>
      <c r="F21" s="218">
        <v>155</v>
      </c>
      <c r="G21" s="218">
        <v>170</v>
      </c>
      <c r="H21" s="219">
        <v>0</v>
      </c>
      <c r="I21" s="219">
        <v>12</v>
      </c>
      <c r="J21" s="219" t="s">
        <v>39</v>
      </c>
      <c r="K21" s="220" t="s">
        <v>39</v>
      </c>
      <c r="L21" s="247">
        <v>124</v>
      </c>
      <c r="M21" s="218">
        <v>125</v>
      </c>
      <c r="N21" s="218">
        <v>187</v>
      </c>
      <c r="O21" s="218">
        <v>230</v>
      </c>
      <c r="P21" s="219">
        <v>0</v>
      </c>
      <c r="Q21" s="219">
        <v>5</v>
      </c>
      <c r="R21" s="219" t="s">
        <v>39</v>
      </c>
      <c r="S21" s="219" t="s">
        <v>39</v>
      </c>
      <c r="T21" s="77">
        <v>31</v>
      </c>
      <c r="U21" s="62">
        <f t="shared" si="0"/>
        <v>0.5</v>
      </c>
      <c r="V21" s="5">
        <v>31</v>
      </c>
      <c r="W21" s="62">
        <f t="shared" si="1"/>
        <v>0.5</v>
      </c>
      <c r="X21" s="109">
        <v>0</v>
      </c>
      <c r="Y21" s="239">
        <f t="shared" si="2"/>
        <v>0</v>
      </c>
      <c r="Z21" s="272">
        <f t="shared" si="13"/>
        <v>62</v>
      </c>
      <c r="AA21" s="112">
        <v>0</v>
      </c>
      <c r="AB21" s="91">
        <f t="shared" si="14"/>
        <v>0</v>
      </c>
      <c r="AC21" s="3">
        <v>0</v>
      </c>
      <c r="AD21" s="78">
        <f t="shared" si="15"/>
        <v>0</v>
      </c>
      <c r="AE21" s="169">
        <f t="shared" si="19"/>
        <v>671.5</v>
      </c>
      <c r="AF21" s="92">
        <f t="shared" si="17"/>
        <v>161.5</v>
      </c>
      <c r="AG21" s="177">
        <v>510</v>
      </c>
      <c r="AH21" s="78">
        <f>AG21/AE21</f>
        <v>0.759493670886076</v>
      </c>
      <c r="AI21" s="184">
        <f t="shared" si="6"/>
        <v>0.240506329113924</v>
      </c>
      <c r="AK21" s="209">
        <v>1</v>
      </c>
      <c r="AL21" s="209">
        <v>26.5</v>
      </c>
      <c r="AM21" s="209">
        <f>SUM(AK21*AL21)*AM1</f>
        <v>556.5</v>
      </c>
      <c r="AN21" s="209">
        <v>1</v>
      </c>
      <c r="AO21" s="209">
        <v>11.5</v>
      </c>
      <c r="AP21" s="209">
        <f>SUM(AN21*AO21)*AQ1</f>
        <v>115</v>
      </c>
      <c r="AQ21" s="206">
        <f t="shared" si="9"/>
        <v>671.5</v>
      </c>
      <c r="AR21" s="215"/>
      <c r="AS21" s="215"/>
    </row>
    <row r="22" spans="1:45" s="75" customFormat="1" ht="15" customHeight="1" thickBot="1" x14ac:dyDescent="0.3">
      <c r="A22" s="364"/>
      <c r="B22" s="368"/>
      <c r="C22" s="195" t="s">
        <v>55</v>
      </c>
      <c r="D22" s="260">
        <v>115</v>
      </c>
      <c r="E22" s="261">
        <v>131</v>
      </c>
      <c r="F22" s="261">
        <v>155</v>
      </c>
      <c r="G22" s="261">
        <v>151</v>
      </c>
      <c r="H22" s="224">
        <v>0</v>
      </c>
      <c r="I22" s="224">
        <v>4</v>
      </c>
      <c r="J22" s="224" t="s">
        <v>39</v>
      </c>
      <c r="K22" s="225" t="s">
        <v>39</v>
      </c>
      <c r="L22" s="262">
        <v>93</v>
      </c>
      <c r="M22" s="261">
        <v>127</v>
      </c>
      <c r="N22" s="261">
        <v>155</v>
      </c>
      <c r="O22" s="261">
        <v>153</v>
      </c>
      <c r="P22" s="224">
        <v>0</v>
      </c>
      <c r="Q22" s="224">
        <v>0</v>
      </c>
      <c r="R22" s="224" t="s">
        <v>39</v>
      </c>
      <c r="S22" s="224" t="s">
        <v>39</v>
      </c>
      <c r="T22" s="243">
        <v>54</v>
      </c>
      <c r="U22" s="157">
        <f t="shared" si="0"/>
        <v>0.87096774193548387</v>
      </c>
      <c r="V22" s="163">
        <v>8</v>
      </c>
      <c r="W22" s="157">
        <f t="shared" si="1"/>
        <v>0.12903225806451613</v>
      </c>
      <c r="X22" s="244">
        <v>0</v>
      </c>
      <c r="Y22" s="240">
        <f t="shared" si="2"/>
        <v>0</v>
      </c>
      <c r="Z22" s="273">
        <f t="shared" si="13"/>
        <v>62</v>
      </c>
      <c r="AA22" s="80">
        <v>0</v>
      </c>
      <c r="AB22" s="285">
        <f t="shared" si="14"/>
        <v>0</v>
      </c>
      <c r="AC22" s="102">
        <v>0</v>
      </c>
      <c r="AD22" s="286">
        <f t="shared" si="15"/>
        <v>0</v>
      </c>
      <c r="AE22" s="169">
        <f t="shared" si="19"/>
        <v>157.5</v>
      </c>
      <c r="AF22" s="191">
        <f t="shared" si="17"/>
        <v>97.5</v>
      </c>
      <c r="AG22" s="178">
        <v>60</v>
      </c>
      <c r="AH22" s="192">
        <f>AG22/AE22</f>
        <v>0.38095238095238093</v>
      </c>
      <c r="AI22" s="184">
        <f t="shared" si="6"/>
        <v>0.61904761904761907</v>
      </c>
      <c r="AK22" s="209">
        <v>1</v>
      </c>
      <c r="AL22" s="209">
        <v>7.5</v>
      </c>
      <c r="AM22" s="209">
        <f>SUM(AK22*AL22)*AM1</f>
        <v>157.5</v>
      </c>
      <c r="AN22" s="209">
        <v>0</v>
      </c>
      <c r="AO22" s="209">
        <v>0</v>
      </c>
      <c r="AP22" s="209">
        <f>SUM(AN22*AO22)*AQ1</f>
        <v>0</v>
      </c>
      <c r="AQ22" s="206">
        <f t="shared" si="9"/>
        <v>157.5</v>
      </c>
      <c r="AR22" s="215"/>
      <c r="AS22" s="215"/>
    </row>
    <row r="23" spans="1:45" ht="15" customHeight="1" thickBot="1" x14ac:dyDescent="0.3">
      <c r="A23" s="366" t="s">
        <v>28</v>
      </c>
      <c r="B23" s="367"/>
      <c r="C23" s="367"/>
      <c r="D23" s="18">
        <f t="shared" ref="D23:T23" si="29">SUM(D10:D22)</f>
        <v>2247</v>
      </c>
      <c r="E23" s="20">
        <f t="shared" si="29"/>
        <v>1848</v>
      </c>
      <c r="F23" s="20">
        <f t="shared" si="29"/>
        <v>1655</v>
      </c>
      <c r="G23" s="107">
        <f t="shared" si="29"/>
        <v>1832</v>
      </c>
      <c r="H23" s="107">
        <f t="shared" si="29"/>
        <v>0</v>
      </c>
      <c r="I23" s="107">
        <f t="shared" si="29"/>
        <v>34</v>
      </c>
      <c r="J23" s="107">
        <f t="shared" si="29"/>
        <v>0</v>
      </c>
      <c r="K23" s="106">
        <f t="shared" si="29"/>
        <v>0</v>
      </c>
      <c r="L23" s="114">
        <f t="shared" si="29"/>
        <v>1634</v>
      </c>
      <c r="M23" s="20">
        <f t="shared" si="29"/>
        <v>1592</v>
      </c>
      <c r="N23" s="20">
        <f t="shared" si="29"/>
        <v>1562</v>
      </c>
      <c r="O23" s="20">
        <f t="shared" si="29"/>
        <v>1895</v>
      </c>
      <c r="P23" s="107">
        <f t="shared" si="29"/>
        <v>0</v>
      </c>
      <c r="Q23" s="20">
        <f t="shared" si="29"/>
        <v>20</v>
      </c>
      <c r="R23" s="107">
        <f t="shared" si="29"/>
        <v>0</v>
      </c>
      <c r="S23" s="106">
        <f t="shared" si="29"/>
        <v>0</v>
      </c>
      <c r="T23" s="114">
        <f t="shared" si="29"/>
        <v>543</v>
      </c>
      <c r="U23" s="22">
        <f t="shared" si="0"/>
        <v>0.67369727047146399</v>
      </c>
      <c r="V23" s="20">
        <f>SUM(V10:V22)</f>
        <v>262</v>
      </c>
      <c r="W23" s="22">
        <f t="shared" si="1"/>
        <v>0.32506203473945411</v>
      </c>
      <c r="X23" s="20">
        <f>SUM(X10:X22)</f>
        <v>1</v>
      </c>
      <c r="Y23" s="23">
        <f t="shared" si="2"/>
        <v>1.2406947890818859E-3</v>
      </c>
      <c r="Z23" s="101">
        <f t="shared" si="13"/>
        <v>806</v>
      </c>
      <c r="AA23" s="151">
        <f>SUM(AA10:AA22)</f>
        <v>0</v>
      </c>
      <c r="AB23" s="277">
        <f>AA23/(T23+V23+X23)</f>
        <v>0</v>
      </c>
      <c r="AC23" s="278">
        <f>SUM(AC10:AC22)</f>
        <v>1</v>
      </c>
      <c r="AD23" s="279">
        <f>AC23/(T23+V23+X23)</f>
        <v>1.2406947890818859E-3</v>
      </c>
      <c r="AE23" s="267">
        <f>SUM(AE10:AE22)</f>
        <v>5315.5</v>
      </c>
      <c r="AF23" s="118">
        <f>SUM(AF10:AF22)</f>
        <v>2454.5</v>
      </c>
      <c r="AG23" s="179">
        <f>SUM(AG10:AG22)</f>
        <v>2861</v>
      </c>
      <c r="AH23" s="17">
        <f>AG23/AE23</f>
        <v>0.53823723074028784</v>
      </c>
      <c r="AI23" s="184">
        <f t="shared" si="6"/>
        <v>0.46176276925971216</v>
      </c>
      <c r="AK23" s="210"/>
      <c r="AL23" s="210">
        <v>7.5</v>
      </c>
      <c r="AM23" s="210">
        <f t="shared" si="7"/>
        <v>0</v>
      </c>
      <c r="AN23" s="210">
        <v>0</v>
      </c>
      <c r="AO23" s="210">
        <v>0</v>
      </c>
      <c r="AP23" s="210">
        <f t="shared" si="8"/>
        <v>0</v>
      </c>
      <c r="AQ23" s="207">
        <f t="shared" si="9"/>
        <v>0</v>
      </c>
      <c r="AR23" s="7"/>
      <c r="AS23" s="7"/>
    </row>
    <row r="24" spans="1:45" s="75" customFormat="1" ht="15" customHeight="1" x14ac:dyDescent="0.25">
      <c r="A24" s="369" t="s">
        <v>25</v>
      </c>
      <c r="B24" s="370"/>
      <c r="C24" s="119" t="s">
        <v>60</v>
      </c>
      <c r="D24" s="248">
        <v>122</v>
      </c>
      <c r="E24" s="249">
        <v>125</v>
      </c>
      <c r="F24" s="249">
        <v>79</v>
      </c>
      <c r="G24" s="249">
        <v>87</v>
      </c>
      <c r="H24" s="222">
        <v>0</v>
      </c>
      <c r="I24" s="222">
        <v>0</v>
      </c>
      <c r="J24" s="219" t="s">
        <v>39</v>
      </c>
      <c r="K24" s="220" t="s">
        <v>39</v>
      </c>
      <c r="L24" s="250">
        <v>98</v>
      </c>
      <c r="M24" s="249">
        <v>98</v>
      </c>
      <c r="N24" s="249">
        <v>53</v>
      </c>
      <c r="O24" s="249">
        <v>47</v>
      </c>
      <c r="P24" s="219">
        <v>0</v>
      </c>
      <c r="Q24" s="219">
        <v>6</v>
      </c>
      <c r="R24" s="219" t="s">
        <v>39</v>
      </c>
      <c r="S24" s="219" t="s">
        <v>39</v>
      </c>
      <c r="T24" s="103">
        <v>59</v>
      </c>
      <c r="U24" s="140">
        <f t="shared" si="0"/>
        <v>0.96721311475409832</v>
      </c>
      <c r="V24" s="104">
        <v>2</v>
      </c>
      <c r="W24" s="140">
        <f t="shared" si="1"/>
        <v>3.2786885245901641E-2</v>
      </c>
      <c r="X24" s="110">
        <v>0</v>
      </c>
      <c r="Y24" s="141">
        <v>0</v>
      </c>
      <c r="Z24" s="105">
        <f t="shared" si="13"/>
        <v>61</v>
      </c>
      <c r="AA24" s="287">
        <v>1</v>
      </c>
      <c r="AB24" s="165">
        <v>0</v>
      </c>
      <c r="AC24" s="83">
        <v>0</v>
      </c>
      <c r="AD24" s="284">
        <v>0</v>
      </c>
      <c r="AE24" s="169">
        <f>AQ24</f>
        <v>483</v>
      </c>
      <c r="AF24" s="92">
        <f t="shared" ref="AF24:AF31" si="30">AE24-AG24</f>
        <v>483</v>
      </c>
      <c r="AG24" s="180">
        <v>0</v>
      </c>
      <c r="AH24" s="117">
        <v>0</v>
      </c>
      <c r="AI24" s="184">
        <f t="shared" si="6"/>
        <v>1</v>
      </c>
      <c r="AK24" s="209">
        <v>2</v>
      </c>
      <c r="AL24" s="209">
        <v>11.5</v>
      </c>
      <c r="AM24" s="209">
        <f>SUM(AK24*AL24)*AM1</f>
        <v>483</v>
      </c>
      <c r="AN24" s="209">
        <v>0</v>
      </c>
      <c r="AO24" s="209">
        <v>0</v>
      </c>
      <c r="AP24" s="209">
        <f>SUM(AN24*AO24)*AQ1</f>
        <v>0</v>
      </c>
      <c r="AQ24" s="206">
        <f t="shared" si="9"/>
        <v>483</v>
      </c>
      <c r="AR24" s="215"/>
      <c r="AS24" s="215"/>
    </row>
    <row r="25" spans="1:45" s="75" customFormat="1" ht="15" customHeight="1" x14ac:dyDescent="0.25">
      <c r="A25" s="369"/>
      <c r="B25" s="370"/>
      <c r="C25" s="81" t="s">
        <v>11</v>
      </c>
      <c r="D25" s="248">
        <v>115</v>
      </c>
      <c r="E25" s="249">
        <v>115</v>
      </c>
      <c r="F25" s="249">
        <v>93</v>
      </c>
      <c r="G25" s="249">
        <v>120</v>
      </c>
      <c r="H25" s="222">
        <v>0</v>
      </c>
      <c r="I25" s="222">
        <v>0</v>
      </c>
      <c r="J25" s="219" t="s">
        <v>39</v>
      </c>
      <c r="K25" s="223" t="s">
        <v>39</v>
      </c>
      <c r="L25" s="250">
        <v>93</v>
      </c>
      <c r="M25" s="249">
        <v>102</v>
      </c>
      <c r="N25" s="249">
        <v>62</v>
      </c>
      <c r="O25" s="249">
        <v>96</v>
      </c>
      <c r="P25" s="219">
        <v>0</v>
      </c>
      <c r="Q25" s="219">
        <v>0</v>
      </c>
      <c r="R25" s="219" t="s">
        <v>39</v>
      </c>
      <c r="S25" s="222" t="s">
        <v>39</v>
      </c>
      <c r="T25" s="103">
        <v>38</v>
      </c>
      <c r="U25" s="140">
        <f t="shared" si="0"/>
        <v>0.61290322580645162</v>
      </c>
      <c r="V25" s="104">
        <v>24</v>
      </c>
      <c r="W25" s="140">
        <f t="shared" si="1"/>
        <v>0.38709677419354838</v>
      </c>
      <c r="X25" s="110">
        <v>0</v>
      </c>
      <c r="Y25" s="141">
        <f t="shared" ref="Y25:Y31" si="31">X25/(T25+V25+X25)</f>
        <v>0</v>
      </c>
      <c r="Z25" s="105">
        <f t="shared" si="13"/>
        <v>62</v>
      </c>
      <c r="AA25" s="266">
        <v>0</v>
      </c>
      <c r="AB25" s="91">
        <f t="shared" ref="AB25:AB36" si="32">AA25/(T25+V25+X25)</f>
        <v>0</v>
      </c>
      <c r="AC25" s="3">
        <v>0</v>
      </c>
      <c r="AD25" s="78">
        <f t="shared" ref="AD25:AD36" si="33">AC25/(T25+V25+X25)</f>
        <v>0</v>
      </c>
      <c r="AE25" s="169">
        <f t="shared" ref="AE25:AE31" si="34">AQ25</f>
        <v>178.5</v>
      </c>
      <c r="AF25" s="92">
        <f t="shared" si="30"/>
        <v>136</v>
      </c>
      <c r="AG25" s="177">
        <v>42.5</v>
      </c>
      <c r="AH25" s="78">
        <f t="shared" ref="AH25:AH36" si="35">AG25/AE25</f>
        <v>0.23809523809523808</v>
      </c>
      <c r="AI25" s="184">
        <f t="shared" si="6"/>
        <v>0.76190476190476186</v>
      </c>
      <c r="AK25" s="209">
        <v>1</v>
      </c>
      <c r="AL25" s="209">
        <v>8.5</v>
      </c>
      <c r="AM25" s="209">
        <f>SUM(AK25*AL25)*AM1</f>
        <v>178.5</v>
      </c>
      <c r="AN25" s="209">
        <v>0</v>
      </c>
      <c r="AO25" s="209">
        <v>0</v>
      </c>
      <c r="AP25" s="209">
        <f>SUM(AN25*AO25)*AQ1</f>
        <v>0</v>
      </c>
      <c r="AQ25" s="206">
        <f t="shared" si="9"/>
        <v>178.5</v>
      </c>
      <c r="AR25" s="215"/>
      <c r="AS25" s="215"/>
    </row>
    <row r="26" spans="1:45" s="75" customFormat="1" ht="15" customHeight="1" x14ac:dyDescent="0.25">
      <c r="A26" s="369"/>
      <c r="B26" s="370"/>
      <c r="C26" s="81" t="s">
        <v>12</v>
      </c>
      <c r="D26" s="248">
        <v>117</v>
      </c>
      <c r="E26" s="249">
        <v>131</v>
      </c>
      <c r="F26" s="249">
        <v>153</v>
      </c>
      <c r="G26" s="249">
        <v>117</v>
      </c>
      <c r="H26" s="222">
        <v>0</v>
      </c>
      <c r="I26" s="222">
        <v>0</v>
      </c>
      <c r="J26" s="219" t="s">
        <v>39</v>
      </c>
      <c r="K26" s="223" t="s">
        <v>39</v>
      </c>
      <c r="L26" s="250">
        <v>124</v>
      </c>
      <c r="M26" s="249">
        <v>115</v>
      </c>
      <c r="N26" s="249">
        <v>93</v>
      </c>
      <c r="O26" s="249">
        <v>101</v>
      </c>
      <c r="P26" s="219">
        <v>0</v>
      </c>
      <c r="Q26" s="219">
        <v>0</v>
      </c>
      <c r="R26" s="219" t="s">
        <v>39</v>
      </c>
      <c r="S26" s="222" t="s">
        <v>39</v>
      </c>
      <c r="T26" s="103">
        <v>53</v>
      </c>
      <c r="U26" s="140">
        <f t="shared" si="0"/>
        <v>0.85483870967741937</v>
      </c>
      <c r="V26" s="104">
        <v>9</v>
      </c>
      <c r="W26" s="140">
        <f t="shared" si="1"/>
        <v>0.14516129032258066</v>
      </c>
      <c r="X26" s="110">
        <v>0</v>
      </c>
      <c r="Y26" s="141">
        <f t="shared" si="31"/>
        <v>0</v>
      </c>
      <c r="Z26" s="105">
        <f t="shared" si="13"/>
        <v>62</v>
      </c>
      <c r="AA26" s="266">
        <v>0</v>
      </c>
      <c r="AB26" s="91">
        <f t="shared" si="32"/>
        <v>0</v>
      </c>
      <c r="AC26" s="3">
        <v>0</v>
      </c>
      <c r="AD26" s="78">
        <f t="shared" si="33"/>
        <v>0</v>
      </c>
      <c r="AE26" s="169">
        <f t="shared" si="34"/>
        <v>178.5</v>
      </c>
      <c r="AF26" s="92">
        <f t="shared" si="30"/>
        <v>144.5</v>
      </c>
      <c r="AG26" s="177">
        <v>34</v>
      </c>
      <c r="AH26" s="78">
        <f t="shared" si="35"/>
        <v>0.19047619047619047</v>
      </c>
      <c r="AI26" s="184">
        <f t="shared" si="6"/>
        <v>0.80952380952380953</v>
      </c>
      <c r="AK26" s="209">
        <v>1</v>
      </c>
      <c r="AL26" s="209">
        <v>8.5</v>
      </c>
      <c r="AM26" s="209">
        <f>SUM(AK26*AL26)*AM1</f>
        <v>178.5</v>
      </c>
      <c r="AN26" s="209">
        <v>0</v>
      </c>
      <c r="AO26" s="209">
        <v>0</v>
      </c>
      <c r="AP26" s="209">
        <f>SUM(AN26*AO26)*AQ1</f>
        <v>0</v>
      </c>
      <c r="AQ26" s="206">
        <f t="shared" si="9"/>
        <v>178.5</v>
      </c>
      <c r="AR26" s="215"/>
      <c r="AS26" s="215"/>
    </row>
    <row r="27" spans="1:45" s="75" customFormat="1" ht="15" customHeight="1" x14ac:dyDescent="0.25">
      <c r="A27" s="369"/>
      <c r="B27" s="370"/>
      <c r="C27" s="81" t="s">
        <v>13</v>
      </c>
      <c r="D27" s="248">
        <v>146</v>
      </c>
      <c r="E27" s="249">
        <v>134</v>
      </c>
      <c r="F27" s="249">
        <v>124</v>
      </c>
      <c r="G27" s="249">
        <v>119</v>
      </c>
      <c r="H27" s="222">
        <v>0</v>
      </c>
      <c r="I27" s="222">
        <v>9</v>
      </c>
      <c r="J27" s="219" t="s">
        <v>39</v>
      </c>
      <c r="K27" s="220" t="s">
        <v>39</v>
      </c>
      <c r="L27" s="250">
        <v>124</v>
      </c>
      <c r="M27" s="249">
        <v>118</v>
      </c>
      <c r="N27" s="249">
        <v>93</v>
      </c>
      <c r="O27" s="249">
        <v>105</v>
      </c>
      <c r="P27" s="219">
        <v>0</v>
      </c>
      <c r="Q27" s="219">
        <v>0</v>
      </c>
      <c r="R27" s="219" t="s">
        <v>39</v>
      </c>
      <c r="S27" s="219" t="s">
        <v>39</v>
      </c>
      <c r="T27" s="103">
        <v>30</v>
      </c>
      <c r="U27" s="140">
        <f t="shared" si="0"/>
        <v>0.4838709677419355</v>
      </c>
      <c r="V27" s="104">
        <v>32</v>
      </c>
      <c r="W27" s="140">
        <f t="shared" si="1"/>
        <v>0.5161290322580645</v>
      </c>
      <c r="X27" s="110">
        <v>0</v>
      </c>
      <c r="Y27" s="141">
        <f t="shared" si="31"/>
        <v>0</v>
      </c>
      <c r="Z27" s="105">
        <f t="shared" si="13"/>
        <v>62</v>
      </c>
      <c r="AA27" s="266">
        <v>0</v>
      </c>
      <c r="AB27" s="91">
        <f t="shared" si="32"/>
        <v>0</v>
      </c>
      <c r="AC27" s="3">
        <v>0</v>
      </c>
      <c r="AD27" s="78">
        <f t="shared" si="33"/>
        <v>0</v>
      </c>
      <c r="AE27" s="169">
        <f t="shared" si="34"/>
        <v>178.5</v>
      </c>
      <c r="AF27" s="92">
        <f t="shared" si="30"/>
        <v>127.5</v>
      </c>
      <c r="AG27" s="177">
        <v>51</v>
      </c>
      <c r="AH27" s="78">
        <f t="shared" si="35"/>
        <v>0.2857142857142857</v>
      </c>
      <c r="AI27" s="184">
        <f t="shared" si="6"/>
        <v>0.7142857142857143</v>
      </c>
      <c r="AK27" s="209">
        <v>1</v>
      </c>
      <c r="AL27" s="209">
        <v>8.5</v>
      </c>
      <c r="AM27" s="209">
        <f>SUM(AK27*AL27)*AM1</f>
        <v>178.5</v>
      </c>
      <c r="AN27" s="209">
        <v>0</v>
      </c>
      <c r="AO27" s="209">
        <v>0</v>
      </c>
      <c r="AP27" s="209">
        <f>SUM(AN27*AO27)*AQ1</f>
        <v>0</v>
      </c>
      <c r="AQ27" s="206">
        <f t="shared" si="9"/>
        <v>178.5</v>
      </c>
      <c r="AR27" s="215"/>
      <c r="AS27" s="215"/>
    </row>
    <row r="28" spans="1:45" s="75" customFormat="1" ht="15" customHeight="1" x14ac:dyDescent="0.25">
      <c r="A28" s="369"/>
      <c r="B28" s="370"/>
      <c r="C28" s="81" t="s">
        <v>14</v>
      </c>
      <c r="D28" s="248">
        <v>84</v>
      </c>
      <c r="E28" s="249">
        <v>113</v>
      </c>
      <c r="F28" s="249">
        <v>124</v>
      </c>
      <c r="G28" s="249">
        <v>99</v>
      </c>
      <c r="H28" s="222">
        <v>0</v>
      </c>
      <c r="I28" s="222">
        <v>0</v>
      </c>
      <c r="J28" s="219" t="s">
        <v>39</v>
      </c>
      <c r="K28" s="223" t="s">
        <v>39</v>
      </c>
      <c r="L28" s="250">
        <v>93</v>
      </c>
      <c r="M28" s="249">
        <v>93</v>
      </c>
      <c r="N28" s="249">
        <v>62</v>
      </c>
      <c r="O28" s="249">
        <v>70</v>
      </c>
      <c r="P28" s="219">
        <v>0</v>
      </c>
      <c r="Q28" s="219">
        <v>0</v>
      </c>
      <c r="R28" s="219" t="s">
        <v>39</v>
      </c>
      <c r="S28" s="222" t="s">
        <v>39</v>
      </c>
      <c r="T28" s="103">
        <v>37</v>
      </c>
      <c r="U28" s="140">
        <f t="shared" si="0"/>
        <v>0.59677419354838712</v>
      </c>
      <c r="V28" s="104">
        <v>25</v>
      </c>
      <c r="W28" s="140">
        <f t="shared" si="1"/>
        <v>0.40322580645161288</v>
      </c>
      <c r="X28" s="110">
        <v>0</v>
      </c>
      <c r="Y28" s="141">
        <f t="shared" si="31"/>
        <v>0</v>
      </c>
      <c r="Z28" s="105">
        <f t="shared" si="13"/>
        <v>62</v>
      </c>
      <c r="AA28" s="266">
        <v>0</v>
      </c>
      <c r="AB28" s="91">
        <f t="shared" si="32"/>
        <v>0</v>
      </c>
      <c r="AC28" s="3">
        <v>0</v>
      </c>
      <c r="AD28" s="78">
        <f t="shared" si="33"/>
        <v>0</v>
      </c>
      <c r="AE28" s="169">
        <f t="shared" si="34"/>
        <v>178.5</v>
      </c>
      <c r="AF28" s="92">
        <f t="shared" si="30"/>
        <v>144.5</v>
      </c>
      <c r="AG28" s="177">
        <v>34</v>
      </c>
      <c r="AH28" s="78">
        <f t="shared" si="35"/>
        <v>0.19047619047619047</v>
      </c>
      <c r="AI28" s="184">
        <f t="shared" si="6"/>
        <v>0.80952380952380953</v>
      </c>
      <c r="AK28" s="209">
        <v>1</v>
      </c>
      <c r="AL28" s="209">
        <v>8.5</v>
      </c>
      <c r="AM28" s="209">
        <f>SUM(AK28*AL28)*AM1</f>
        <v>178.5</v>
      </c>
      <c r="AN28" s="209">
        <v>0</v>
      </c>
      <c r="AO28" s="209">
        <v>0</v>
      </c>
      <c r="AP28" s="209">
        <f>SUM(AN28*AO28)*AQ1</f>
        <v>0</v>
      </c>
      <c r="AQ28" s="206">
        <f t="shared" si="9"/>
        <v>178.5</v>
      </c>
      <c r="AR28" s="215"/>
      <c r="AS28" s="215"/>
    </row>
    <row r="29" spans="1:45" s="75" customFormat="1" ht="15" customHeight="1" x14ac:dyDescent="0.25">
      <c r="A29" s="369"/>
      <c r="B29" s="370"/>
      <c r="C29" s="82" t="s">
        <v>68</v>
      </c>
      <c r="D29" s="248">
        <v>84</v>
      </c>
      <c r="E29" s="249">
        <v>83</v>
      </c>
      <c r="F29" s="249">
        <v>64</v>
      </c>
      <c r="G29" s="249">
        <v>71</v>
      </c>
      <c r="H29" s="222">
        <v>0</v>
      </c>
      <c r="I29" s="222">
        <v>0</v>
      </c>
      <c r="J29" s="219" t="s">
        <v>39</v>
      </c>
      <c r="K29" s="220" t="s">
        <v>39</v>
      </c>
      <c r="L29" s="250">
        <v>62</v>
      </c>
      <c r="M29" s="249">
        <v>62</v>
      </c>
      <c r="N29" s="249">
        <v>33</v>
      </c>
      <c r="O29" s="249">
        <v>41</v>
      </c>
      <c r="P29" s="219">
        <v>0</v>
      </c>
      <c r="Q29" s="219">
        <v>0</v>
      </c>
      <c r="R29" s="219" t="s">
        <v>39</v>
      </c>
      <c r="S29" s="219" t="s">
        <v>39</v>
      </c>
      <c r="T29" s="103">
        <v>26</v>
      </c>
      <c r="U29" s="140">
        <f t="shared" si="0"/>
        <v>0.41935483870967744</v>
      </c>
      <c r="V29" s="104">
        <v>36</v>
      </c>
      <c r="W29" s="140">
        <f t="shared" si="1"/>
        <v>0.58064516129032262</v>
      </c>
      <c r="X29" s="110">
        <v>0</v>
      </c>
      <c r="Y29" s="141">
        <v>0</v>
      </c>
      <c r="Z29" s="105">
        <f t="shared" si="13"/>
        <v>62</v>
      </c>
      <c r="AA29" s="266">
        <v>0</v>
      </c>
      <c r="AB29" s="91">
        <v>0</v>
      </c>
      <c r="AC29" s="3">
        <v>0</v>
      </c>
      <c r="AD29" s="78">
        <v>0</v>
      </c>
      <c r="AE29" s="169">
        <f t="shared" si="34"/>
        <v>178.5</v>
      </c>
      <c r="AF29" s="92">
        <f t="shared" si="30"/>
        <v>153</v>
      </c>
      <c r="AG29" s="177">
        <v>25.5</v>
      </c>
      <c r="AH29" s="78">
        <v>0</v>
      </c>
      <c r="AI29" s="184">
        <f t="shared" si="6"/>
        <v>1</v>
      </c>
      <c r="AK29" s="209">
        <v>1</v>
      </c>
      <c r="AL29" s="209">
        <v>8.5</v>
      </c>
      <c r="AM29" s="209">
        <f>SUM(AK29*AL29)*AM1</f>
        <v>178.5</v>
      </c>
      <c r="AN29" s="209">
        <v>0</v>
      </c>
      <c r="AO29" s="209">
        <v>0</v>
      </c>
      <c r="AP29" s="209">
        <f>SUM(AN29*AO29)*AQ1</f>
        <v>0</v>
      </c>
      <c r="AQ29" s="206">
        <f t="shared" si="9"/>
        <v>178.5</v>
      </c>
      <c r="AR29" s="215"/>
      <c r="AS29" s="215"/>
    </row>
    <row r="30" spans="1:45" s="75" customFormat="1" ht="15" customHeight="1" x14ac:dyDescent="0.25">
      <c r="A30" s="369"/>
      <c r="B30" s="370"/>
      <c r="C30" s="236" t="s">
        <v>33</v>
      </c>
      <c r="D30" s="248">
        <v>522</v>
      </c>
      <c r="E30" s="249">
        <v>489</v>
      </c>
      <c r="F30" s="249">
        <v>34</v>
      </c>
      <c r="G30" s="249">
        <v>32</v>
      </c>
      <c r="H30" s="226">
        <v>0</v>
      </c>
      <c r="I30" s="226">
        <v>2</v>
      </c>
      <c r="J30" s="218" t="s">
        <v>39</v>
      </c>
      <c r="K30" s="227" t="s">
        <v>39</v>
      </c>
      <c r="L30" s="250">
        <v>505</v>
      </c>
      <c r="M30" s="249">
        <v>466</v>
      </c>
      <c r="N30" s="249">
        <v>29</v>
      </c>
      <c r="O30" s="249">
        <v>29</v>
      </c>
      <c r="P30" s="218">
        <v>0</v>
      </c>
      <c r="Q30" s="218">
        <v>0</v>
      </c>
      <c r="R30" s="218" t="s">
        <v>39</v>
      </c>
      <c r="S30" s="218" t="s">
        <v>39</v>
      </c>
      <c r="T30" s="103">
        <v>42</v>
      </c>
      <c r="U30" s="140">
        <f t="shared" si="0"/>
        <v>0.67741935483870963</v>
      </c>
      <c r="V30" s="104">
        <v>18</v>
      </c>
      <c r="W30" s="140">
        <f t="shared" si="1"/>
        <v>0.29032258064516131</v>
      </c>
      <c r="X30" s="110">
        <v>2</v>
      </c>
      <c r="Y30" s="141">
        <f t="shared" ref="Y30" si="36">X30/(T30+V30+X30)</f>
        <v>3.2258064516129031E-2</v>
      </c>
      <c r="Z30" s="105">
        <f t="shared" si="13"/>
        <v>62</v>
      </c>
      <c r="AA30" s="266">
        <v>0</v>
      </c>
      <c r="AB30" s="91">
        <f t="shared" ref="AB30" si="37">AA30/(T30+V30+X30)</f>
        <v>0</v>
      </c>
      <c r="AC30" s="3">
        <v>0</v>
      </c>
      <c r="AD30" s="78">
        <f t="shared" ref="AD30" si="38">AC30/(T30+V30+X30)</f>
        <v>0</v>
      </c>
      <c r="AE30" s="169" t="s">
        <v>39</v>
      </c>
      <c r="AF30" s="92" t="s">
        <v>39</v>
      </c>
      <c r="AG30" s="177" t="s">
        <v>39</v>
      </c>
      <c r="AH30" s="78" t="s">
        <v>39</v>
      </c>
      <c r="AI30" s="184" t="e">
        <f t="shared" si="6"/>
        <v>#VALUE!</v>
      </c>
      <c r="AK30" s="237"/>
      <c r="AL30" s="209">
        <v>53</v>
      </c>
      <c r="AM30" s="209">
        <f>SUM(AK30*AL30)*AM1</f>
        <v>0</v>
      </c>
      <c r="AN30" s="209">
        <v>0</v>
      </c>
      <c r="AO30" s="209">
        <v>0</v>
      </c>
      <c r="AP30" s="209">
        <f>SUM(AN30*AO30)*AQ1</f>
        <v>0</v>
      </c>
      <c r="AQ30" s="206">
        <f t="shared" si="9"/>
        <v>0</v>
      </c>
      <c r="AR30" s="215"/>
      <c r="AS30" s="215"/>
    </row>
    <row r="31" spans="1:45" s="75" customFormat="1" ht="15" customHeight="1" thickBot="1" x14ac:dyDescent="0.3">
      <c r="A31" s="369"/>
      <c r="B31" s="370"/>
      <c r="C31" s="82" t="s">
        <v>19</v>
      </c>
      <c r="D31" s="254">
        <v>114</v>
      </c>
      <c r="E31" s="255">
        <v>150</v>
      </c>
      <c r="F31" s="255">
        <v>124</v>
      </c>
      <c r="G31" s="255">
        <v>98</v>
      </c>
      <c r="H31" s="228">
        <v>0</v>
      </c>
      <c r="I31" s="228">
        <v>0</v>
      </c>
      <c r="J31" s="224" t="s">
        <v>39</v>
      </c>
      <c r="K31" s="229" t="s">
        <v>39</v>
      </c>
      <c r="L31" s="256">
        <v>93</v>
      </c>
      <c r="M31" s="255">
        <v>115</v>
      </c>
      <c r="N31" s="255">
        <v>62</v>
      </c>
      <c r="O31" s="255">
        <v>84</v>
      </c>
      <c r="P31" s="224">
        <v>0</v>
      </c>
      <c r="Q31" s="224">
        <v>0</v>
      </c>
      <c r="R31" s="224" t="s">
        <v>39</v>
      </c>
      <c r="S31" s="224" t="s">
        <v>39</v>
      </c>
      <c r="T31" s="185">
        <v>30</v>
      </c>
      <c r="U31" s="186">
        <f t="shared" si="0"/>
        <v>0.4838709677419355</v>
      </c>
      <c r="V31" s="187">
        <v>32</v>
      </c>
      <c r="W31" s="186">
        <f t="shared" si="1"/>
        <v>0.5161290322580645</v>
      </c>
      <c r="X31" s="188">
        <v>0</v>
      </c>
      <c r="Y31" s="189">
        <f t="shared" si="31"/>
        <v>0</v>
      </c>
      <c r="Z31" s="190">
        <f t="shared" si="13"/>
        <v>62</v>
      </c>
      <c r="AA31" s="288">
        <v>0</v>
      </c>
      <c r="AB31" s="285">
        <f t="shared" si="32"/>
        <v>0</v>
      </c>
      <c r="AC31" s="102">
        <v>0</v>
      </c>
      <c r="AD31" s="286">
        <f t="shared" si="33"/>
        <v>0</v>
      </c>
      <c r="AE31" s="169">
        <f t="shared" si="34"/>
        <v>178.5</v>
      </c>
      <c r="AF31" s="191">
        <f t="shared" si="30"/>
        <v>144.5</v>
      </c>
      <c r="AG31" s="178">
        <v>34</v>
      </c>
      <c r="AH31" s="192">
        <f t="shared" si="35"/>
        <v>0.19047619047619047</v>
      </c>
      <c r="AI31" s="184">
        <f t="shared" si="6"/>
        <v>0.80952380952380953</v>
      </c>
      <c r="AK31" s="209">
        <v>1</v>
      </c>
      <c r="AL31" s="209">
        <v>8.5</v>
      </c>
      <c r="AM31" s="209">
        <f>SUM(AK31*AL31)*AM1</f>
        <v>178.5</v>
      </c>
      <c r="AN31" s="209">
        <v>0</v>
      </c>
      <c r="AO31" s="209">
        <v>0</v>
      </c>
      <c r="AP31" s="209">
        <f>SUM(AN31*AO31)*AQ1</f>
        <v>0</v>
      </c>
      <c r="AQ31" s="206">
        <f t="shared" si="9"/>
        <v>178.5</v>
      </c>
      <c r="AR31" s="215"/>
      <c r="AS31" s="215"/>
    </row>
    <row r="32" spans="1:45" ht="15" customHeight="1" thickBot="1" x14ac:dyDescent="0.3">
      <c r="A32" s="371" t="s">
        <v>28</v>
      </c>
      <c r="B32" s="372"/>
      <c r="C32" s="372"/>
      <c r="D32" s="18">
        <f t="shared" ref="D32:O32" si="39">SUM(D24:D31)</f>
        <v>1304</v>
      </c>
      <c r="E32" s="19">
        <f t="shared" si="39"/>
        <v>1340</v>
      </c>
      <c r="F32" s="20">
        <f t="shared" si="39"/>
        <v>795</v>
      </c>
      <c r="G32" s="20">
        <f t="shared" si="39"/>
        <v>743</v>
      </c>
      <c r="H32" s="20">
        <f t="shared" si="39"/>
        <v>0</v>
      </c>
      <c r="I32" s="20">
        <f t="shared" si="39"/>
        <v>11</v>
      </c>
      <c r="J32" s="20">
        <f t="shared" si="39"/>
        <v>0</v>
      </c>
      <c r="K32" s="106">
        <f t="shared" si="39"/>
        <v>0</v>
      </c>
      <c r="L32" s="114">
        <f t="shared" si="39"/>
        <v>1192</v>
      </c>
      <c r="M32" s="19">
        <f t="shared" si="39"/>
        <v>1169</v>
      </c>
      <c r="N32" s="20">
        <f t="shared" si="39"/>
        <v>487</v>
      </c>
      <c r="O32" s="19">
        <f t="shared" si="39"/>
        <v>573</v>
      </c>
      <c r="P32" s="20">
        <v>0</v>
      </c>
      <c r="Q32" s="19">
        <f>SUM(Q24:Q31)</f>
        <v>6</v>
      </c>
      <c r="R32" s="20">
        <f>SUM(R24:R31)</f>
        <v>0</v>
      </c>
      <c r="S32" s="108">
        <f>SUM(S24:S31)</f>
        <v>0</v>
      </c>
      <c r="T32" s="114">
        <f>SUM(T24:T31)</f>
        <v>315</v>
      </c>
      <c r="U32" s="22">
        <f>T32/(T32+V32+X32)</f>
        <v>0.63636363636363635</v>
      </c>
      <c r="V32" s="20">
        <f>SUM(V24:V31)</f>
        <v>178</v>
      </c>
      <c r="W32" s="22">
        <f>V32/(T32+V32+X32)</f>
        <v>0.35959595959595958</v>
      </c>
      <c r="X32" s="20">
        <f>SUM(X24:X31)</f>
        <v>2</v>
      </c>
      <c r="Y32" s="23">
        <f>X32/(T32+V32+X32)</f>
        <v>4.0404040404040404E-3</v>
      </c>
      <c r="Z32" s="101">
        <f t="shared" si="13"/>
        <v>495</v>
      </c>
      <c r="AA32" s="151">
        <f>SUM(AA24:AA31)</f>
        <v>1</v>
      </c>
      <c r="AB32" s="277">
        <f t="shared" si="32"/>
        <v>2.0202020202020202E-3</v>
      </c>
      <c r="AC32" s="151">
        <v>0</v>
      </c>
      <c r="AD32" s="277">
        <f t="shared" si="33"/>
        <v>0</v>
      </c>
      <c r="AE32" s="269">
        <f>SUM(AE24:AE31)</f>
        <v>1554</v>
      </c>
      <c r="AF32" s="193">
        <f>SUM(AF24:AF31)</f>
        <v>1333</v>
      </c>
      <c r="AG32" s="194">
        <f>SUM(AG24:AG31)</f>
        <v>221</v>
      </c>
      <c r="AH32" s="17">
        <f t="shared" si="35"/>
        <v>0.14221364221364222</v>
      </c>
      <c r="AI32" s="184">
        <f t="shared" si="6"/>
        <v>0.85778635778635781</v>
      </c>
      <c r="AK32" s="210"/>
      <c r="AL32" s="210">
        <v>7.5</v>
      </c>
      <c r="AM32" s="210">
        <f t="shared" si="7"/>
        <v>0</v>
      </c>
      <c r="AN32" s="210">
        <v>0</v>
      </c>
      <c r="AO32" s="210">
        <v>0</v>
      </c>
      <c r="AP32" s="210">
        <f t="shared" si="8"/>
        <v>0</v>
      </c>
      <c r="AQ32" s="207">
        <f t="shared" si="9"/>
        <v>0</v>
      </c>
      <c r="AR32" s="7"/>
      <c r="AS32" s="7"/>
    </row>
    <row r="33" spans="1:45" s="75" customFormat="1" ht="15" customHeight="1" x14ac:dyDescent="0.25">
      <c r="A33" s="336" t="s">
        <v>35</v>
      </c>
      <c r="B33" s="338" t="s">
        <v>26</v>
      </c>
      <c r="C33" s="170" t="s">
        <v>15</v>
      </c>
      <c r="D33" s="251">
        <v>135</v>
      </c>
      <c r="E33" s="252">
        <v>137</v>
      </c>
      <c r="F33" s="252">
        <v>25</v>
      </c>
      <c r="G33" s="252">
        <v>16</v>
      </c>
      <c r="H33" s="230">
        <v>0</v>
      </c>
      <c r="I33" s="230">
        <v>3</v>
      </c>
      <c r="J33" s="231" t="s">
        <v>39</v>
      </c>
      <c r="K33" s="232" t="s">
        <v>39</v>
      </c>
      <c r="L33" s="253">
        <v>113</v>
      </c>
      <c r="M33" s="252">
        <v>100</v>
      </c>
      <c r="N33" s="252">
        <v>26</v>
      </c>
      <c r="O33" s="252">
        <v>23</v>
      </c>
      <c r="P33" s="231">
        <v>0</v>
      </c>
      <c r="Q33" s="231">
        <v>9</v>
      </c>
      <c r="R33" s="231" t="s">
        <v>39</v>
      </c>
      <c r="S33" s="232" t="s">
        <v>39</v>
      </c>
      <c r="T33" s="103">
        <v>41</v>
      </c>
      <c r="U33" s="140">
        <f t="shared" ref="U33:U41" si="40">T33/(T33+V33+X33)</f>
        <v>0.66129032258064513</v>
      </c>
      <c r="V33" s="104">
        <v>21</v>
      </c>
      <c r="W33" s="140">
        <f t="shared" ref="W33:W41" si="41">V33/(T33+V33+X33)</f>
        <v>0.33870967741935482</v>
      </c>
      <c r="X33" s="104">
        <v>0</v>
      </c>
      <c r="Y33" s="141">
        <f t="shared" ref="Y33:Y41" si="42">X33/(T33+V33+X33)</f>
        <v>0</v>
      </c>
      <c r="Z33" s="105">
        <f t="shared" si="13"/>
        <v>62</v>
      </c>
      <c r="AA33" s="289">
        <v>0</v>
      </c>
      <c r="AB33" s="165">
        <f t="shared" si="32"/>
        <v>0</v>
      </c>
      <c r="AC33" s="83">
        <v>0</v>
      </c>
      <c r="AD33" s="284">
        <f t="shared" si="33"/>
        <v>0</v>
      </c>
      <c r="AE33" s="169">
        <f t="shared" ref="AE33:AE36" si="43">AQ33</f>
        <v>157.5</v>
      </c>
      <c r="AF33" s="116">
        <f t="shared" ref="AF33:AF36" si="44">AE33-AG33</f>
        <v>138.5</v>
      </c>
      <c r="AG33" s="180">
        <v>19</v>
      </c>
      <c r="AH33" s="117">
        <f t="shared" si="35"/>
        <v>0.12063492063492064</v>
      </c>
      <c r="AI33" s="184">
        <f t="shared" si="6"/>
        <v>0.87936507936507935</v>
      </c>
      <c r="AK33" s="209">
        <v>1</v>
      </c>
      <c r="AL33" s="209">
        <v>7.5</v>
      </c>
      <c r="AM33" s="209">
        <f>SUM(AK33*AL33)*AM1</f>
        <v>157.5</v>
      </c>
      <c r="AN33" s="209">
        <v>0</v>
      </c>
      <c r="AO33" s="209">
        <v>0</v>
      </c>
      <c r="AP33" s="209">
        <f>SUM(AN33*AO33)*AQ1</f>
        <v>0</v>
      </c>
      <c r="AQ33" s="206">
        <f t="shared" si="9"/>
        <v>157.5</v>
      </c>
      <c r="AR33" s="215"/>
      <c r="AS33" s="215"/>
    </row>
    <row r="34" spans="1:45" ht="15" customHeight="1" x14ac:dyDescent="0.25">
      <c r="A34" s="337"/>
      <c r="B34" s="338"/>
      <c r="C34" s="76" t="s">
        <v>16</v>
      </c>
      <c r="D34" s="248">
        <v>165</v>
      </c>
      <c r="E34" s="249">
        <v>157</v>
      </c>
      <c r="F34" s="249">
        <v>31</v>
      </c>
      <c r="G34" s="249">
        <v>28</v>
      </c>
      <c r="H34" s="222">
        <v>0</v>
      </c>
      <c r="I34" s="222">
        <v>0</v>
      </c>
      <c r="J34" s="219" t="s">
        <v>39</v>
      </c>
      <c r="K34" s="220" t="s">
        <v>39</v>
      </c>
      <c r="L34" s="250">
        <v>154</v>
      </c>
      <c r="M34" s="249">
        <v>141</v>
      </c>
      <c r="N34" s="249">
        <v>31</v>
      </c>
      <c r="O34" s="249">
        <v>27</v>
      </c>
      <c r="P34" s="219">
        <v>0</v>
      </c>
      <c r="Q34" s="219">
        <v>0</v>
      </c>
      <c r="R34" s="219" t="s">
        <v>39</v>
      </c>
      <c r="S34" s="220" t="s">
        <v>39</v>
      </c>
      <c r="T34" s="103">
        <v>21</v>
      </c>
      <c r="U34" s="140">
        <f t="shared" si="40"/>
        <v>0.33870967741935482</v>
      </c>
      <c r="V34" s="104">
        <v>41</v>
      </c>
      <c r="W34" s="140">
        <f t="shared" si="41"/>
        <v>0.66129032258064513</v>
      </c>
      <c r="X34" s="104">
        <v>0</v>
      </c>
      <c r="Y34" s="141">
        <f t="shared" si="42"/>
        <v>0</v>
      </c>
      <c r="Z34" s="105">
        <f t="shared" si="13"/>
        <v>62</v>
      </c>
      <c r="AA34" s="290">
        <v>0</v>
      </c>
      <c r="AB34" s="91">
        <f t="shared" si="32"/>
        <v>0</v>
      </c>
      <c r="AC34" s="3">
        <v>0</v>
      </c>
      <c r="AD34" s="16">
        <f t="shared" si="33"/>
        <v>0</v>
      </c>
      <c r="AE34" s="169">
        <f t="shared" si="43"/>
        <v>157.5</v>
      </c>
      <c r="AF34" s="92">
        <f t="shared" si="44"/>
        <v>157.5</v>
      </c>
      <c r="AG34" s="177">
        <v>0</v>
      </c>
      <c r="AH34" s="16">
        <f t="shared" si="35"/>
        <v>0</v>
      </c>
      <c r="AI34" s="184">
        <f t="shared" si="6"/>
        <v>1</v>
      </c>
      <c r="AK34" s="209">
        <v>1</v>
      </c>
      <c r="AL34" s="209">
        <v>7.5</v>
      </c>
      <c r="AM34" s="209">
        <f>SUM(AK34*AL34)*AM1</f>
        <v>157.5</v>
      </c>
      <c r="AN34" s="209">
        <v>0</v>
      </c>
      <c r="AO34" s="209">
        <v>0</v>
      </c>
      <c r="AP34" s="209">
        <f>SUM(AN34*AO34)*AQ1</f>
        <v>0</v>
      </c>
      <c r="AQ34" s="206">
        <f t="shared" si="9"/>
        <v>157.5</v>
      </c>
      <c r="AR34" s="7"/>
      <c r="AS34" s="7"/>
    </row>
    <row r="35" spans="1:45" ht="15" customHeight="1" x14ac:dyDescent="0.25">
      <c r="A35" s="337"/>
      <c r="B35" s="338"/>
      <c r="C35" s="76" t="s">
        <v>17</v>
      </c>
      <c r="D35" s="248">
        <v>106</v>
      </c>
      <c r="E35" s="249">
        <v>52</v>
      </c>
      <c r="F35" s="249">
        <v>22</v>
      </c>
      <c r="G35" s="249">
        <v>1</v>
      </c>
      <c r="H35" s="222">
        <v>0</v>
      </c>
      <c r="I35" s="222">
        <v>0</v>
      </c>
      <c r="J35" s="219" t="s">
        <v>39</v>
      </c>
      <c r="K35" s="220" t="s">
        <v>39</v>
      </c>
      <c r="L35" s="250">
        <v>62</v>
      </c>
      <c r="M35" s="249">
        <v>28</v>
      </c>
      <c r="N35" s="249">
        <v>0</v>
      </c>
      <c r="O35" s="249">
        <v>0</v>
      </c>
      <c r="P35" s="219">
        <v>0</v>
      </c>
      <c r="Q35" s="219">
        <v>0</v>
      </c>
      <c r="R35" s="219" t="s">
        <v>39</v>
      </c>
      <c r="S35" s="220" t="s">
        <v>39</v>
      </c>
      <c r="T35" s="103">
        <v>50</v>
      </c>
      <c r="U35" s="140">
        <f t="shared" si="40"/>
        <v>0.90909090909090906</v>
      </c>
      <c r="V35" s="104">
        <v>5</v>
      </c>
      <c r="W35" s="140">
        <f t="shared" si="41"/>
        <v>9.0909090909090912E-2</v>
      </c>
      <c r="X35" s="104">
        <v>0</v>
      </c>
      <c r="Y35" s="141">
        <f t="shared" si="42"/>
        <v>0</v>
      </c>
      <c r="Z35" s="105">
        <f t="shared" si="13"/>
        <v>55</v>
      </c>
      <c r="AA35" s="290">
        <v>0</v>
      </c>
      <c r="AB35" s="91">
        <f t="shared" si="32"/>
        <v>0</v>
      </c>
      <c r="AC35" s="3">
        <v>0</v>
      </c>
      <c r="AD35" s="16">
        <f t="shared" si="33"/>
        <v>0</v>
      </c>
      <c r="AE35" s="169">
        <f t="shared" si="43"/>
        <v>157.5</v>
      </c>
      <c r="AF35" s="92">
        <f t="shared" si="44"/>
        <v>157.5</v>
      </c>
      <c r="AG35" s="177">
        <v>0</v>
      </c>
      <c r="AH35" s="16">
        <f t="shared" si="35"/>
        <v>0</v>
      </c>
      <c r="AI35" s="184">
        <f t="shared" si="6"/>
        <v>1</v>
      </c>
      <c r="AK35" s="209">
        <v>1</v>
      </c>
      <c r="AL35" s="209">
        <v>7.5</v>
      </c>
      <c r="AM35" s="209">
        <f>SUM(AK35*AL35)*AM1</f>
        <v>157.5</v>
      </c>
      <c r="AN35" s="209">
        <v>0</v>
      </c>
      <c r="AO35" s="209">
        <v>0</v>
      </c>
      <c r="AP35" s="209">
        <f>SUM(AN35*AO35)*AQ1</f>
        <v>0</v>
      </c>
      <c r="AQ35" s="206">
        <f t="shared" si="9"/>
        <v>157.5</v>
      </c>
      <c r="AR35" s="7"/>
      <c r="AS35" s="7"/>
    </row>
    <row r="36" spans="1:45" s="75" customFormat="1" ht="15" customHeight="1" thickBot="1" x14ac:dyDescent="0.3">
      <c r="A36" s="337"/>
      <c r="B36" s="338"/>
      <c r="C36" s="76" t="s">
        <v>61</v>
      </c>
      <c r="D36" s="248">
        <v>201</v>
      </c>
      <c r="E36" s="249">
        <v>212</v>
      </c>
      <c r="F36" s="249">
        <v>46</v>
      </c>
      <c r="G36" s="249">
        <v>46</v>
      </c>
      <c r="H36" s="222">
        <v>0</v>
      </c>
      <c r="I36" s="222">
        <v>0</v>
      </c>
      <c r="J36" s="219" t="s">
        <v>39</v>
      </c>
      <c r="K36" s="220" t="s">
        <v>39</v>
      </c>
      <c r="L36" s="250">
        <v>149</v>
      </c>
      <c r="M36" s="249">
        <v>161</v>
      </c>
      <c r="N36" s="249">
        <v>3</v>
      </c>
      <c r="O36" s="249">
        <v>3</v>
      </c>
      <c r="P36" s="219">
        <v>0</v>
      </c>
      <c r="Q36" s="219">
        <v>0</v>
      </c>
      <c r="R36" s="219" t="s">
        <v>39</v>
      </c>
      <c r="S36" s="220" t="s">
        <v>39</v>
      </c>
      <c r="T36" s="103">
        <v>42</v>
      </c>
      <c r="U36" s="140">
        <f t="shared" si="40"/>
        <v>0.67741935483870963</v>
      </c>
      <c r="V36" s="104">
        <v>20</v>
      </c>
      <c r="W36" s="140">
        <f t="shared" si="41"/>
        <v>0.32258064516129031</v>
      </c>
      <c r="X36" s="104">
        <v>0</v>
      </c>
      <c r="Y36" s="141">
        <f t="shared" si="42"/>
        <v>0</v>
      </c>
      <c r="Z36" s="105">
        <f t="shared" si="13"/>
        <v>62</v>
      </c>
      <c r="AA36" s="290">
        <v>0</v>
      </c>
      <c r="AB36" s="91">
        <f t="shared" si="32"/>
        <v>0</v>
      </c>
      <c r="AC36" s="3">
        <v>0</v>
      </c>
      <c r="AD36" s="78">
        <f t="shared" si="33"/>
        <v>0</v>
      </c>
      <c r="AE36" s="169">
        <f t="shared" si="43"/>
        <v>157.5</v>
      </c>
      <c r="AF36" s="92">
        <f t="shared" si="44"/>
        <v>157.5</v>
      </c>
      <c r="AG36" s="177">
        <v>0</v>
      </c>
      <c r="AH36" s="78">
        <f t="shared" si="35"/>
        <v>0</v>
      </c>
      <c r="AI36" s="184">
        <f t="shared" si="6"/>
        <v>1</v>
      </c>
      <c r="AK36" s="209">
        <v>1</v>
      </c>
      <c r="AL36" s="209">
        <v>7.5</v>
      </c>
      <c r="AM36" s="209">
        <f>SUM(AK36*AL36)*AM1</f>
        <v>157.5</v>
      </c>
      <c r="AN36" s="209">
        <v>0</v>
      </c>
      <c r="AO36" s="209">
        <v>0</v>
      </c>
      <c r="AP36" s="209">
        <f>SUM(AN36*AO36)*AQ1</f>
        <v>0</v>
      </c>
      <c r="AQ36" s="206">
        <f t="shared" si="9"/>
        <v>157.5</v>
      </c>
      <c r="AR36" s="215"/>
      <c r="AS36" s="215"/>
    </row>
    <row r="37" spans="1:45" ht="15" customHeight="1" thickBot="1" x14ac:dyDescent="0.3">
      <c r="A37" s="337"/>
      <c r="B37" s="339"/>
      <c r="C37" s="79" t="s">
        <v>18</v>
      </c>
      <c r="D37" s="257">
        <v>19</v>
      </c>
      <c r="E37" s="258">
        <v>20</v>
      </c>
      <c r="F37" s="258">
        <v>24</v>
      </c>
      <c r="G37" s="258">
        <v>23</v>
      </c>
      <c r="H37" s="233">
        <v>0</v>
      </c>
      <c r="I37" s="233">
        <v>0</v>
      </c>
      <c r="J37" s="234" t="s">
        <v>39</v>
      </c>
      <c r="K37" s="235" t="s">
        <v>39</v>
      </c>
      <c r="L37" s="259">
        <v>23</v>
      </c>
      <c r="M37" s="258">
        <v>25</v>
      </c>
      <c r="N37" s="258">
        <v>23</v>
      </c>
      <c r="O37" s="258">
        <v>21</v>
      </c>
      <c r="P37" s="234">
        <v>0</v>
      </c>
      <c r="Q37" s="234">
        <v>0</v>
      </c>
      <c r="R37" s="234" t="s">
        <v>39</v>
      </c>
      <c r="S37" s="235" t="s">
        <v>39</v>
      </c>
      <c r="T37" s="166">
        <v>31</v>
      </c>
      <c r="U37" s="167">
        <f t="shared" si="40"/>
        <v>0.5</v>
      </c>
      <c r="V37" s="168">
        <v>31</v>
      </c>
      <c r="W37" s="167">
        <f t="shared" si="41"/>
        <v>0.5</v>
      </c>
      <c r="X37" s="168">
        <v>0</v>
      </c>
      <c r="Y37" s="142">
        <f t="shared" si="42"/>
        <v>0</v>
      </c>
      <c r="Z37" s="101">
        <f t="shared" si="13"/>
        <v>62</v>
      </c>
      <c r="AA37" s="291" t="s">
        <v>39</v>
      </c>
      <c r="AB37" s="164" t="s">
        <v>39</v>
      </c>
      <c r="AC37" s="63" t="s">
        <v>39</v>
      </c>
      <c r="AD37" s="292" t="s">
        <v>39</v>
      </c>
      <c r="AE37" s="276" t="s">
        <v>39</v>
      </c>
      <c r="AF37" s="102" t="s">
        <v>39</v>
      </c>
      <c r="AG37" s="181" t="s">
        <v>39</v>
      </c>
      <c r="AH37" s="64" t="s">
        <v>39</v>
      </c>
      <c r="AI37" s="184" t="e">
        <f t="shared" si="6"/>
        <v>#VALUE!</v>
      </c>
      <c r="AK37" s="210"/>
      <c r="AL37" s="210"/>
      <c r="AM37" s="210">
        <f t="shared" ref="AM37:AM42" si="45">SUM(AK37*AL37)*AM33</f>
        <v>0</v>
      </c>
      <c r="AN37" s="210"/>
      <c r="AO37" s="210"/>
      <c r="AP37" s="210">
        <f t="shared" ref="AP37:AP42" si="46">SUM(AN37*AO37)*AQ33</f>
        <v>0</v>
      </c>
      <c r="AQ37" s="212"/>
      <c r="AR37" s="7"/>
      <c r="AS37" s="7"/>
    </row>
    <row r="38" spans="1:45" ht="15" customHeight="1" thickBot="1" x14ac:dyDescent="0.3">
      <c r="A38" s="337"/>
      <c r="B38" s="340" t="s">
        <v>27</v>
      </c>
      <c r="C38" s="98" t="s">
        <v>20</v>
      </c>
      <c r="D38" s="251">
        <v>332</v>
      </c>
      <c r="E38" s="252">
        <v>288</v>
      </c>
      <c r="F38" s="252">
        <v>56</v>
      </c>
      <c r="G38" s="252">
        <v>60</v>
      </c>
      <c r="H38" s="230">
        <v>0</v>
      </c>
      <c r="I38" s="230">
        <v>0</v>
      </c>
      <c r="J38" s="231" t="s">
        <v>39</v>
      </c>
      <c r="K38" s="232" t="s">
        <v>39</v>
      </c>
      <c r="L38" s="253">
        <v>310</v>
      </c>
      <c r="M38" s="252">
        <v>278</v>
      </c>
      <c r="N38" s="252">
        <v>60</v>
      </c>
      <c r="O38" s="252">
        <v>84</v>
      </c>
      <c r="P38" s="245">
        <v>0</v>
      </c>
      <c r="Q38" s="245">
        <v>0</v>
      </c>
      <c r="R38" s="231" t="s">
        <v>39</v>
      </c>
      <c r="S38" s="231" t="s">
        <v>39</v>
      </c>
      <c r="T38" s="103">
        <v>22</v>
      </c>
      <c r="U38" s="140">
        <f t="shared" si="40"/>
        <v>0.35483870967741937</v>
      </c>
      <c r="V38" s="104">
        <v>40</v>
      </c>
      <c r="W38" s="140">
        <f t="shared" si="41"/>
        <v>0.64516129032258063</v>
      </c>
      <c r="X38" s="104">
        <v>0</v>
      </c>
      <c r="Y38" s="143">
        <f t="shared" si="42"/>
        <v>0</v>
      </c>
      <c r="Z38" s="97">
        <f t="shared" si="13"/>
        <v>62</v>
      </c>
      <c r="AA38" s="293" t="s">
        <v>39</v>
      </c>
      <c r="AB38" s="162" t="s">
        <v>39</v>
      </c>
      <c r="AC38" s="161" t="s">
        <v>39</v>
      </c>
      <c r="AD38" s="294" t="s">
        <v>39</v>
      </c>
      <c r="AE38" s="145" t="s">
        <v>39</v>
      </c>
      <c r="AF38" s="99" t="s">
        <v>39</v>
      </c>
      <c r="AG38" s="180" t="s">
        <v>39</v>
      </c>
      <c r="AH38" s="100" t="s">
        <v>39</v>
      </c>
      <c r="AI38" s="184" t="e">
        <f t="shared" si="6"/>
        <v>#VALUE!</v>
      </c>
      <c r="AK38" s="210"/>
      <c r="AL38" s="210"/>
      <c r="AM38" s="210">
        <f t="shared" si="45"/>
        <v>0</v>
      </c>
      <c r="AN38" s="210"/>
      <c r="AO38" s="210"/>
      <c r="AP38" s="210">
        <f t="shared" si="46"/>
        <v>0</v>
      </c>
      <c r="AQ38" s="212"/>
      <c r="AR38" s="7"/>
      <c r="AS38" s="7"/>
    </row>
    <row r="39" spans="1:45" ht="15" customHeight="1" thickBot="1" x14ac:dyDescent="0.3">
      <c r="A39" s="337"/>
      <c r="B39" s="340"/>
      <c r="C39" s="84" t="s">
        <v>74</v>
      </c>
      <c r="D39" s="246">
        <v>65</v>
      </c>
      <c r="E39" s="218">
        <v>4</v>
      </c>
      <c r="F39" s="218">
        <v>31</v>
      </c>
      <c r="G39" s="218">
        <v>0</v>
      </c>
      <c r="H39" s="219">
        <v>0</v>
      </c>
      <c r="I39" s="219">
        <v>0</v>
      </c>
      <c r="J39" s="219" t="s">
        <v>39</v>
      </c>
      <c r="K39" s="220" t="s">
        <v>39</v>
      </c>
      <c r="L39" s="247">
        <v>62</v>
      </c>
      <c r="M39" s="218">
        <v>0</v>
      </c>
      <c r="N39" s="218">
        <v>31</v>
      </c>
      <c r="O39" s="218">
        <v>0</v>
      </c>
      <c r="P39" s="219">
        <v>0</v>
      </c>
      <c r="Q39" s="219">
        <v>0</v>
      </c>
      <c r="R39" s="219" t="s">
        <v>39</v>
      </c>
      <c r="S39" s="219" t="s">
        <v>39</v>
      </c>
      <c r="T39" s="103">
        <v>0</v>
      </c>
      <c r="U39" s="140" t="e">
        <f t="shared" si="40"/>
        <v>#DIV/0!</v>
      </c>
      <c r="V39" s="104">
        <v>0</v>
      </c>
      <c r="W39" s="140" t="e">
        <f t="shared" si="41"/>
        <v>#DIV/0!</v>
      </c>
      <c r="X39" s="104">
        <v>0</v>
      </c>
      <c r="Y39" s="144" t="e">
        <f t="shared" si="42"/>
        <v>#DIV/0!</v>
      </c>
      <c r="Z39" s="71">
        <f t="shared" si="13"/>
        <v>0</v>
      </c>
      <c r="AA39" s="295" t="s">
        <v>39</v>
      </c>
      <c r="AB39" s="160" t="s">
        <v>39</v>
      </c>
      <c r="AC39" s="2" t="s">
        <v>39</v>
      </c>
      <c r="AD39" s="25" t="s">
        <v>39</v>
      </c>
      <c r="AE39" s="111" t="s">
        <v>39</v>
      </c>
      <c r="AF39" s="2" t="s">
        <v>39</v>
      </c>
      <c r="AG39" s="177" t="s">
        <v>39</v>
      </c>
      <c r="AH39" s="25" t="s">
        <v>39</v>
      </c>
      <c r="AI39" s="184" t="e">
        <f t="shared" si="6"/>
        <v>#VALUE!</v>
      </c>
      <c r="AK39" s="210"/>
      <c r="AL39" s="210"/>
      <c r="AM39" s="210">
        <f t="shared" si="45"/>
        <v>0</v>
      </c>
      <c r="AN39" s="210"/>
      <c r="AO39" s="210"/>
      <c r="AP39" s="210">
        <f t="shared" si="46"/>
        <v>0</v>
      </c>
      <c r="AQ39" s="212"/>
      <c r="AR39" s="7"/>
      <c r="AS39" s="7"/>
    </row>
    <row r="40" spans="1:45" ht="15" customHeight="1" thickBot="1" x14ac:dyDescent="0.3">
      <c r="A40" s="337"/>
      <c r="B40" s="340"/>
      <c r="C40" s="84" t="s">
        <v>21</v>
      </c>
      <c r="D40" s="248">
        <v>62</v>
      </c>
      <c r="E40" s="249">
        <v>60</v>
      </c>
      <c r="F40" s="249">
        <v>31</v>
      </c>
      <c r="G40" s="249">
        <v>25</v>
      </c>
      <c r="H40" s="222">
        <v>0</v>
      </c>
      <c r="I40" s="222">
        <v>0</v>
      </c>
      <c r="J40" s="219" t="s">
        <v>39</v>
      </c>
      <c r="K40" s="220" t="s">
        <v>39</v>
      </c>
      <c r="L40" s="250">
        <v>62</v>
      </c>
      <c r="M40" s="249">
        <v>62</v>
      </c>
      <c r="N40" s="249">
        <v>31</v>
      </c>
      <c r="O40" s="249">
        <v>30</v>
      </c>
      <c r="P40" s="231">
        <v>0</v>
      </c>
      <c r="Q40" s="231">
        <v>0</v>
      </c>
      <c r="R40" s="219" t="s">
        <v>39</v>
      </c>
      <c r="S40" s="219" t="s">
        <v>39</v>
      </c>
      <c r="T40" s="103">
        <v>62</v>
      </c>
      <c r="U40" s="140">
        <f t="shared" si="40"/>
        <v>1</v>
      </c>
      <c r="V40" s="104">
        <v>0</v>
      </c>
      <c r="W40" s="140">
        <f t="shared" si="41"/>
        <v>0</v>
      </c>
      <c r="X40" s="104">
        <v>0</v>
      </c>
      <c r="Y40" s="144">
        <f t="shared" si="42"/>
        <v>0</v>
      </c>
      <c r="Z40" s="71">
        <f t="shared" si="13"/>
        <v>62</v>
      </c>
      <c r="AA40" s="295" t="s">
        <v>39</v>
      </c>
      <c r="AB40" s="160" t="s">
        <v>39</v>
      </c>
      <c r="AC40" s="2" t="s">
        <v>39</v>
      </c>
      <c r="AD40" s="25" t="s">
        <v>39</v>
      </c>
      <c r="AE40" s="111" t="s">
        <v>39</v>
      </c>
      <c r="AF40" s="2" t="s">
        <v>39</v>
      </c>
      <c r="AG40" s="177" t="s">
        <v>39</v>
      </c>
      <c r="AH40" s="25" t="s">
        <v>39</v>
      </c>
      <c r="AI40" s="184" t="e">
        <f t="shared" si="6"/>
        <v>#VALUE!</v>
      </c>
      <c r="AK40" s="210"/>
      <c r="AL40" s="210"/>
      <c r="AM40" s="210">
        <f t="shared" si="45"/>
        <v>0</v>
      </c>
      <c r="AN40" s="210"/>
      <c r="AO40" s="210"/>
      <c r="AP40" s="210">
        <f t="shared" si="46"/>
        <v>0</v>
      </c>
      <c r="AQ40" s="212"/>
      <c r="AR40" s="7"/>
      <c r="AS40" s="7"/>
    </row>
    <row r="41" spans="1:45" ht="15" customHeight="1" thickBot="1" x14ac:dyDescent="0.3">
      <c r="A41" s="337"/>
      <c r="B41" s="340"/>
      <c r="C41" s="85" t="s">
        <v>22</v>
      </c>
      <c r="D41" s="248">
        <v>152</v>
      </c>
      <c r="E41" s="249">
        <v>140</v>
      </c>
      <c r="F41" s="249">
        <v>124</v>
      </c>
      <c r="G41" s="249">
        <v>96</v>
      </c>
      <c r="H41" s="222">
        <v>0</v>
      </c>
      <c r="I41" s="222">
        <v>12</v>
      </c>
      <c r="J41" s="219" t="s">
        <v>39</v>
      </c>
      <c r="K41" s="223" t="s">
        <v>39</v>
      </c>
      <c r="L41" s="250">
        <v>93</v>
      </c>
      <c r="M41" s="249">
        <v>95</v>
      </c>
      <c r="N41" s="249">
        <v>124</v>
      </c>
      <c r="O41" s="249">
        <v>107</v>
      </c>
      <c r="P41" s="219">
        <v>0</v>
      </c>
      <c r="Q41" s="219">
        <v>2</v>
      </c>
      <c r="R41" s="219" t="s">
        <v>39</v>
      </c>
      <c r="S41" s="222" t="s">
        <v>39</v>
      </c>
      <c r="T41" s="103">
        <v>25</v>
      </c>
      <c r="U41" s="140">
        <f t="shared" si="40"/>
        <v>0.40322580645161288</v>
      </c>
      <c r="V41" s="104">
        <v>35</v>
      </c>
      <c r="W41" s="140">
        <f t="shared" si="41"/>
        <v>0.56451612903225812</v>
      </c>
      <c r="X41" s="104">
        <v>2</v>
      </c>
      <c r="Y41" s="144">
        <f t="shared" si="42"/>
        <v>3.2258064516129031E-2</v>
      </c>
      <c r="Z41" s="71">
        <f t="shared" si="13"/>
        <v>62</v>
      </c>
      <c r="AA41" s="291" t="s">
        <v>39</v>
      </c>
      <c r="AB41" s="164" t="s">
        <v>39</v>
      </c>
      <c r="AC41" s="63" t="s">
        <v>39</v>
      </c>
      <c r="AD41" s="64" t="s">
        <v>39</v>
      </c>
      <c r="AE41" s="276" t="s">
        <v>39</v>
      </c>
      <c r="AF41" s="63" t="s">
        <v>39</v>
      </c>
      <c r="AG41" s="181" t="s">
        <v>39</v>
      </c>
      <c r="AH41" s="64" t="s">
        <v>39</v>
      </c>
      <c r="AI41" s="184" t="e">
        <f t="shared" si="6"/>
        <v>#VALUE!</v>
      </c>
      <c r="AK41" s="210"/>
      <c r="AL41" s="210"/>
      <c r="AM41" s="210">
        <f t="shared" si="45"/>
        <v>0</v>
      </c>
      <c r="AN41" s="210"/>
      <c r="AO41" s="210"/>
      <c r="AP41" s="210">
        <f t="shared" si="46"/>
        <v>0</v>
      </c>
      <c r="AQ41" s="212"/>
      <c r="AR41" s="7"/>
      <c r="AS41" s="7"/>
    </row>
    <row r="42" spans="1:45" ht="15.75" thickBot="1" x14ac:dyDescent="0.3">
      <c r="A42" s="341" t="s">
        <v>28</v>
      </c>
      <c r="B42" s="342"/>
      <c r="C42" s="343"/>
      <c r="D42" s="26">
        <f t="shared" ref="D42:T42" si="47">SUM(D33:D41)</f>
        <v>1237</v>
      </c>
      <c r="E42" s="19">
        <f t="shared" si="47"/>
        <v>1070</v>
      </c>
      <c r="F42" s="19">
        <f t="shared" si="47"/>
        <v>390</v>
      </c>
      <c r="G42" s="19">
        <f t="shared" si="47"/>
        <v>295</v>
      </c>
      <c r="H42" s="19">
        <f t="shared" si="47"/>
        <v>0</v>
      </c>
      <c r="I42" s="19">
        <f t="shared" si="47"/>
        <v>15</v>
      </c>
      <c r="J42" s="19">
        <f t="shared" si="47"/>
        <v>0</v>
      </c>
      <c r="K42" s="108">
        <f t="shared" si="47"/>
        <v>0</v>
      </c>
      <c r="L42" s="114">
        <f t="shared" si="47"/>
        <v>1028</v>
      </c>
      <c r="M42" s="19">
        <f t="shared" si="47"/>
        <v>890</v>
      </c>
      <c r="N42" s="20">
        <f t="shared" si="47"/>
        <v>329</v>
      </c>
      <c r="O42" s="21">
        <f t="shared" si="47"/>
        <v>295</v>
      </c>
      <c r="P42" s="21">
        <f t="shared" si="47"/>
        <v>0</v>
      </c>
      <c r="Q42" s="21">
        <f t="shared" si="47"/>
        <v>11</v>
      </c>
      <c r="R42" s="21">
        <f t="shared" si="47"/>
        <v>0</v>
      </c>
      <c r="S42" s="21">
        <f t="shared" si="47"/>
        <v>0</v>
      </c>
      <c r="T42" s="18">
        <f t="shared" si="47"/>
        <v>294</v>
      </c>
      <c r="U42" s="22">
        <f>T42/(T42+V42+X42)</f>
        <v>0.60122699386503065</v>
      </c>
      <c r="V42" s="20">
        <f>SUM(V33:V41)</f>
        <v>193</v>
      </c>
      <c r="W42" s="22">
        <f>V42/(T42+V42+X42)</f>
        <v>0.39468302658486709</v>
      </c>
      <c r="X42" s="20">
        <f>SUM(X33:X41)</f>
        <v>2</v>
      </c>
      <c r="Y42" s="23">
        <f>X42/(T42+V42+X42)</f>
        <v>4.0899795501022499E-3</v>
      </c>
      <c r="Z42" s="67"/>
      <c r="AA42" s="280">
        <f>SUM(AA33:AA41)</f>
        <v>0</v>
      </c>
      <c r="AB42" s="281">
        <f>AA42/(T42+V42+X42)</f>
        <v>0</v>
      </c>
      <c r="AC42" s="282">
        <f>SUM(AC33:AC41)</f>
        <v>0</v>
      </c>
      <c r="AD42" s="281">
        <f>AC42/(T42+V42+X42)</f>
        <v>0</v>
      </c>
      <c r="AE42" s="175">
        <f>SUM(AE33:AE41)</f>
        <v>630</v>
      </c>
      <c r="AF42" s="54">
        <f>SUM(AF33:AF41)</f>
        <v>611</v>
      </c>
      <c r="AG42" s="182">
        <f>SUM(AG33:AG41)</f>
        <v>19</v>
      </c>
      <c r="AH42" s="56">
        <f>AG42/AE42</f>
        <v>3.0158730158730159E-2</v>
      </c>
      <c r="AI42" s="184">
        <f t="shared" si="6"/>
        <v>0.96984126984126984</v>
      </c>
      <c r="AK42" s="210"/>
      <c r="AL42" s="210"/>
      <c r="AM42" s="210">
        <f t="shared" si="45"/>
        <v>0</v>
      </c>
      <c r="AN42" s="210"/>
      <c r="AO42" s="210"/>
      <c r="AP42" s="210">
        <f t="shared" si="46"/>
        <v>0</v>
      </c>
      <c r="AQ42" s="212"/>
      <c r="AR42" s="7"/>
      <c r="AS42" s="7"/>
    </row>
    <row r="43" spans="1:45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7"/>
      <c r="AA43" s="9"/>
      <c r="AB43" s="9"/>
      <c r="AC43" s="9"/>
      <c r="AD43" s="9"/>
      <c r="AE43" s="10"/>
      <c r="AF43" s="10"/>
      <c r="AG43" s="11"/>
      <c r="AI43" s="184">
        <f t="shared" si="6"/>
        <v>1</v>
      </c>
      <c r="AR43" s="7"/>
      <c r="AS43" s="7"/>
    </row>
    <row r="44" spans="1:45" ht="15.75" thickBot="1" x14ac:dyDescent="0.3">
      <c r="A44" s="344" t="s">
        <v>67</v>
      </c>
      <c r="B44" s="345"/>
      <c r="C44" s="346"/>
      <c r="D44" s="27">
        <f t="shared" ref="D44:Y44" si="48">D9</f>
        <v>1750</v>
      </c>
      <c r="E44" s="28">
        <f t="shared" si="48"/>
        <v>1509</v>
      </c>
      <c r="F44" s="28">
        <f t="shared" si="48"/>
        <v>833</v>
      </c>
      <c r="G44" s="28">
        <f t="shared" si="48"/>
        <v>920</v>
      </c>
      <c r="H44" s="28">
        <f t="shared" si="48"/>
        <v>0</v>
      </c>
      <c r="I44" s="28">
        <f t="shared" si="48"/>
        <v>15</v>
      </c>
      <c r="J44" s="28">
        <f t="shared" si="48"/>
        <v>0</v>
      </c>
      <c r="K44" s="29">
        <f t="shared" si="48"/>
        <v>0</v>
      </c>
      <c r="L44" s="132">
        <f t="shared" si="48"/>
        <v>1079</v>
      </c>
      <c r="M44" s="136">
        <f t="shared" si="48"/>
        <v>969</v>
      </c>
      <c r="N44" s="136">
        <f t="shared" si="48"/>
        <v>616</v>
      </c>
      <c r="O44" s="136">
        <f t="shared" si="48"/>
        <v>767</v>
      </c>
      <c r="P44" s="136">
        <f t="shared" si="48"/>
        <v>0</v>
      </c>
      <c r="Q44" s="136">
        <f t="shared" si="48"/>
        <v>16</v>
      </c>
      <c r="R44" s="136">
        <f t="shared" si="48"/>
        <v>0</v>
      </c>
      <c r="S44" s="139">
        <f t="shared" si="48"/>
        <v>0</v>
      </c>
      <c r="T44" s="132">
        <f t="shared" si="48"/>
        <v>119</v>
      </c>
      <c r="U44" s="138">
        <f t="shared" si="48"/>
        <v>0.54838709677419351</v>
      </c>
      <c r="V44" s="136">
        <f t="shared" si="48"/>
        <v>87</v>
      </c>
      <c r="W44" s="138">
        <f t="shared" si="48"/>
        <v>0.4009216589861751</v>
      </c>
      <c r="X44" s="136">
        <f t="shared" si="48"/>
        <v>11</v>
      </c>
      <c r="Y44" s="134">
        <f t="shared" si="48"/>
        <v>5.0691244239631339E-2</v>
      </c>
      <c r="Z44" s="133"/>
      <c r="AA44" s="30">
        <f t="shared" ref="AA44:AH44" si="49">AA9</f>
        <v>0</v>
      </c>
      <c r="AB44" s="31">
        <f t="shared" si="49"/>
        <v>0</v>
      </c>
      <c r="AC44" s="32">
        <f t="shared" si="49"/>
        <v>0</v>
      </c>
      <c r="AD44" s="31">
        <f t="shared" si="49"/>
        <v>0</v>
      </c>
      <c r="AE44" s="137">
        <f t="shared" si="49"/>
        <v>1060</v>
      </c>
      <c r="AF44" s="136">
        <f t="shared" si="49"/>
        <v>1060</v>
      </c>
      <c r="AG44" s="135">
        <f t="shared" si="49"/>
        <v>0</v>
      </c>
      <c r="AH44" s="134">
        <f t="shared" si="49"/>
        <v>0</v>
      </c>
      <c r="AI44" s="184">
        <f t="shared" si="6"/>
        <v>1</v>
      </c>
      <c r="AR44" s="7"/>
      <c r="AS44" s="7"/>
    </row>
    <row r="45" spans="1:45" ht="15.75" customHeight="1" x14ac:dyDescent="0.25">
      <c r="A45" s="347" t="s">
        <v>30</v>
      </c>
      <c r="B45" s="348"/>
      <c r="C45" s="349"/>
      <c r="D45" s="33">
        <f t="shared" ref="D45:Y45" si="50">D23</f>
        <v>2247</v>
      </c>
      <c r="E45" s="34">
        <f t="shared" si="50"/>
        <v>1848</v>
      </c>
      <c r="F45" s="34">
        <f t="shared" si="50"/>
        <v>1655</v>
      </c>
      <c r="G45" s="34">
        <f t="shared" si="50"/>
        <v>1832</v>
      </c>
      <c r="H45" s="34">
        <f t="shared" si="50"/>
        <v>0</v>
      </c>
      <c r="I45" s="34">
        <f t="shared" si="50"/>
        <v>34</v>
      </c>
      <c r="J45" s="34">
        <f t="shared" si="50"/>
        <v>0</v>
      </c>
      <c r="K45" s="36">
        <f t="shared" si="50"/>
        <v>0</v>
      </c>
      <c r="L45" s="33">
        <f t="shared" si="50"/>
        <v>1634</v>
      </c>
      <c r="M45" s="34">
        <f t="shared" si="50"/>
        <v>1592</v>
      </c>
      <c r="N45" s="34">
        <f t="shared" si="50"/>
        <v>1562</v>
      </c>
      <c r="O45" s="34">
        <f t="shared" si="50"/>
        <v>1895</v>
      </c>
      <c r="P45" s="34">
        <f t="shared" si="50"/>
        <v>0</v>
      </c>
      <c r="Q45" s="34">
        <f t="shared" si="50"/>
        <v>20</v>
      </c>
      <c r="R45" s="34">
        <f t="shared" si="50"/>
        <v>0</v>
      </c>
      <c r="S45" s="35">
        <f t="shared" si="50"/>
        <v>0</v>
      </c>
      <c r="T45" s="122">
        <f t="shared" si="50"/>
        <v>543</v>
      </c>
      <c r="U45" s="37">
        <f t="shared" si="50"/>
        <v>0.67369727047146399</v>
      </c>
      <c r="V45" s="38">
        <f t="shared" si="50"/>
        <v>262</v>
      </c>
      <c r="W45" s="37">
        <f t="shared" si="50"/>
        <v>0.32506203473945411</v>
      </c>
      <c r="X45" s="38">
        <f t="shared" si="50"/>
        <v>1</v>
      </c>
      <c r="Y45" s="123">
        <f t="shared" si="50"/>
        <v>1.2406947890818859E-3</v>
      </c>
      <c r="Z45" s="120"/>
      <c r="AA45" s="196">
        <f t="shared" ref="AA45:AG45" si="51">AA23</f>
        <v>0</v>
      </c>
      <c r="AB45" s="39">
        <f t="shared" si="51"/>
        <v>0</v>
      </c>
      <c r="AC45" s="40">
        <f t="shared" si="51"/>
        <v>1</v>
      </c>
      <c r="AD45" s="39">
        <f t="shared" si="51"/>
        <v>1.2406947890818859E-3</v>
      </c>
      <c r="AE45" s="125">
        <f t="shared" si="51"/>
        <v>5315.5</v>
      </c>
      <c r="AF45" s="197">
        <f t="shared" si="51"/>
        <v>2454.5</v>
      </c>
      <c r="AG45" s="121">
        <f t="shared" si="51"/>
        <v>2861</v>
      </c>
      <c r="AH45" s="39">
        <f>AG45/AE45</f>
        <v>0.53823723074028784</v>
      </c>
      <c r="AI45" s="184">
        <f t="shared" si="6"/>
        <v>0.46176276925971216</v>
      </c>
      <c r="AR45" s="7"/>
      <c r="AS45" s="7"/>
    </row>
    <row r="46" spans="1:45" x14ac:dyDescent="0.25">
      <c r="A46" s="356" t="s">
        <v>31</v>
      </c>
      <c r="B46" s="357"/>
      <c r="C46" s="358"/>
      <c r="D46" s="33">
        <f>D32</f>
        <v>1304</v>
      </c>
      <c r="E46" s="34">
        <f t="shared" ref="E46:Y46" si="52">E32</f>
        <v>1340</v>
      </c>
      <c r="F46" s="34">
        <f t="shared" si="52"/>
        <v>795</v>
      </c>
      <c r="G46" s="34">
        <f t="shared" si="52"/>
        <v>743</v>
      </c>
      <c r="H46" s="34">
        <f t="shared" si="52"/>
        <v>0</v>
      </c>
      <c r="I46" s="34">
        <f t="shared" si="52"/>
        <v>11</v>
      </c>
      <c r="J46" s="34">
        <f t="shared" si="52"/>
        <v>0</v>
      </c>
      <c r="K46" s="36">
        <f t="shared" si="52"/>
        <v>0</v>
      </c>
      <c r="L46" s="33">
        <f t="shared" si="52"/>
        <v>1192</v>
      </c>
      <c r="M46" s="34">
        <f t="shared" si="52"/>
        <v>1169</v>
      </c>
      <c r="N46" s="34">
        <f t="shared" si="52"/>
        <v>487</v>
      </c>
      <c r="O46" s="34">
        <f t="shared" si="52"/>
        <v>573</v>
      </c>
      <c r="P46" s="34">
        <f t="shared" si="52"/>
        <v>0</v>
      </c>
      <c r="Q46" s="34">
        <f t="shared" si="52"/>
        <v>6</v>
      </c>
      <c r="R46" s="34">
        <f t="shared" si="52"/>
        <v>0</v>
      </c>
      <c r="S46" s="35">
        <f t="shared" si="52"/>
        <v>0</v>
      </c>
      <c r="T46" s="122">
        <f t="shared" si="52"/>
        <v>315</v>
      </c>
      <c r="U46" s="37">
        <f t="shared" si="52"/>
        <v>0.63636363636363635</v>
      </c>
      <c r="V46" s="38">
        <f t="shared" si="52"/>
        <v>178</v>
      </c>
      <c r="W46" s="37">
        <f t="shared" si="52"/>
        <v>0.35959595959595958</v>
      </c>
      <c r="X46" s="38">
        <f t="shared" si="52"/>
        <v>2</v>
      </c>
      <c r="Y46" s="123">
        <f t="shared" si="52"/>
        <v>4.0404040404040404E-3</v>
      </c>
      <c r="Z46" s="68"/>
      <c r="AA46" s="196">
        <f t="shared" ref="AA46:AG46" si="53">AA32</f>
        <v>1</v>
      </c>
      <c r="AB46" s="39">
        <f t="shared" si="53"/>
        <v>2.0202020202020202E-3</v>
      </c>
      <c r="AC46" s="40">
        <f t="shared" si="53"/>
        <v>0</v>
      </c>
      <c r="AD46" s="39">
        <f t="shared" si="53"/>
        <v>0</v>
      </c>
      <c r="AE46" s="58">
        <f t="shared" si="53"/>
        <v>1554</v>
      </c>
      <c r="AF46" s="59">
        <f t="shared" si="53"/>
        <v>1333</v>
      </c>
      <c r="AG46" s="59">
        <f t="shared" si="53"/>
        <v>221</v>
      </c>
      <c r="AH46" s="39">
        <f>AG46/AE46</f>
        <v>0.14221364221364222</v>
      </c>
      <c r="AI46" s="184">
        <f t="shared" si="6"/>
        <v>0.85778635778635781</v>
      </c>
      <c r="AR46" s="7"/>
      <c r="AS46" s="7"/>
    </row>
    <row r="47" spans="1:45" ht="15.75" thickBot="1" x14ac:dyDescent="0.3">
      <c r="A47" s="359" t="s">
        <v>32</v>
      </c>
      <c r="B47" s="360"/>
      <c r="C47" s="361"/>
      <c r="D47" s="41">
        <f>D42</f>
        <v>1237</v>
      </c>
      <c r="E47" s="42">
        <f t="shared" ref="E47:Y47" si="54">E42</f>
        <v>1070</v>
      </c>
      <c r="F47" s="42">
        <f t="shared" si="54"/>
        <v>390</v>
      </c>
      <c r="G47" s="42">
        <f t="shared" si="54"/>
        <v>295</v>
      </c>
      <c r="H47" s="42">
        <f t="shared" si="54"/>
        <v>0</v>
      </c>
      <c r="I47" s="42">
        <f t="shared" si="54"/>
        <v>15</v>
      </c>
      <c r="J47" s="42">
        <f t="shared" si="54"/>
        <v>0</v>
      </c>
      <c r="K47" s="44">
        <f t="shared" si="54"/>
        <v>0</v>
      </c>
      <c r="L47" s="41">
        <f t="shared" si="54"/>
        <v>1028</v>
      </c>
      <c r="M47" s="42">
        <f t="shared" si="54"/>
        <v>890</v>
      </c>
      <c r="N47" s="42">
        <f t="shared" si="54"/>
        <v>329</v>
      </c>
      <c r="O47" s="42">
        <f t="shared" si="54"/>
        <v>295</v>
      </c>
      <c r="P47" s="42">
        <f t="shared" si="54"/>
        <v>0</v>
      </c>
      <c r="Q47" s="42">
        <f t="shared" si="54"/>
        <v>11</v>
      </c>
      <c r="R47" s="42">
        <f t="shared" si="54"/>
        <v>0</v>
      </c>
      <c r="S47" s="43">
        <f t="shared" si="54"/>
        <v>0</v>
      </c>
      <c r="T47" s="198">
        <f t="shared" si="54"/>
        <v>294</v>
      </c>
      <c r="U47" s="45">
        <f t="shared" si="54"/>
        <v>0.60122699386503065</v>
      </c>
      <c r="V47" s="199">
        <f t="shared" si="54"/>
        <v>193</v>
      </c>
      <c r="W47" s="45">
        <f t="shared" si="54"/>
        <v>0.39468302658486709</v>
      </c>
      <c r="X47" s="199">
        <f t="shared" si="54"/>
        <v>2</v>
      </c>
      <c r="Y47" s="124">
        <f t="shared" si="54"/>
        <v>4.0899795501022499E-3</v>
      </c>
      <c r="Z47" s="69"/>
      <c r="AA47" s="46">
        <f t="shared" ref="AA47:AG47" si="55">AA42</f>
        <v>0</v>
      </c>
      <c r="AB47" s="47">
        <f t="shared" si="55"/>
        <v>0</v>
      </c>
      <c r="AC47" s="158">
        <f t="shared" si="55"/>
        <v>0</v>
      </c>
      <c r="AD47" s="126">
        <f t="shared" si="55"/>
        <v>0</v>
      </c>
      <c r="AE47" s="46">
        <f t="shared" si="55"/>
        <v>630</v>
      </c>
      <c r="AF47" s="48">
        <f t="shared" si="55"/>
        <v>611</v>
      </c>
      <c r="AG47" s="49">
        <f t="shared" si="55"/>
        <v>19</v>
      </c>
      <c r="AH47" s="47">
        <f>AG47/AE47</f>
        <v>3.0158730158730159E-2</v>
      </c>
      <c r="AI47" s="184">
        <f t="shared" si="6"/>
        <v>0.96984126984126984</v>
      </c>
      <c r="AR47" s="7"/>
      <c r="AS47" s="7"/>
    </row>
    <row r="48" spans="1:45" ht="15.75" thickBot="1" x14ac:dyDescent="0.3">
      <c r="A48" s="333" t="s">
        <v>29</v>
      </c>
      <c r="B48" s="334"/>
      <c r="C48" s="335"/>
      <c r="D48" s="129">
        <f t="shared" ref="D48:T48" si="56">SUM(D44:D47)</f>
        <v>6538</v>
      </c>
      <c r="E48" s="130">
        <f t="shared" si="56"/>
        <v>5767</v>
      </c>
      <c r="F48" s="130">
        <f t="shared" si="56"/>
        <v>3673</v>
      </c>
      <c r="G48" s="130">
        <f t="shared" si="56"/>
        <v>3790</v>
      </c>
      <c r="H48" s="130">
        <f t="shared" si="56"/>
        <v>0</v>
      </c>
      <c r="I48" s="130">
        <f>SUM(I44:I47)</f>
        <v>75</v>
      </c>
      <c r="J48" s="130">
        <f t="shared" si="56"/>
        <v>0</v>
      </c>
      <c r="K48" s="131">
        <f t="shared" si="56"/>
        <v>0</v>
      </c>
      <c r="L48" s="128">
        <f t="shared" si="56"/>
        <v>4933</v>
      </c>
      <c r="M48" s="50">
        <f t="shared" si="56"/>
        <v>4620</v>
      </c>
      <c r="N48" s="50">
        <f t="shared" si="56"/>
        <v>2994</v>
      </c>
      <c r="O48" s="51">
        <f t="shared" si="56"/>
        <v>3530</v>
      </c>
      <c r="P48" s="51">
        <f t="shared" si="56"/>
        <v>0</v>
      </c>
      <c r="Q48" s="51">
        <f t="shared" si="56"/>
        <v>53</v>
      </c>
      <c r="R48" s="51">
        <f t="shared" si="56"/>
        <v>0</v>
      </c>
      <c r="S48" s="51">
        <f t="shared" si="56"/>
        <v>0</v>
      </c>
      <c r="T48" s="200">
        <f t="shared" si="56"/>
        <v>1271</v>
      </c>
      <c r="U48" s="52">
        <f>T48/(T48+V48+X48)</f>
        <v>0.6332835077229696</v>
      </c>
      <c r="V48" s="201">
        <f>SUM(V44:V47)</f>
        <v>720</v>
      </c>
      <c r="W48" s="52">
        <f>V48/(T48+V48+X48)</f>
        <v>0.35874439461883406</v>
      </c>
      <c r="X48" s="201">
        <f>SUM(X44:X47)</f>
        <v>16</v>
      </c>
      <c r="Y48" s="53">
        <f>X48/(T48+V48+X48)</f>
        <v>7.9720976581963126E-3</v>
      </c>
      <c r="Z48" s="70"/>
      <c r="AA48" s="24">
        <f>SUM(AA44:AA47)</f>
        <v>1</v>
      </c>
      <c r="AB48" s="127">
        <f>AA48/(T48+V48+X48)</f>
        <v>4.9825610363726954E-4</v>
      </c>
      <c r="AC48" s="118">
        <f>SUM(AC44:AC47)</f>
        <v>1</v>
      </c>
      <c r="AD48" s="17">
        <f>AC48/(T48+V48+X48)</f>
        <v>4.9825610363726954E-4</v>
      </c>
      <c r="AE48" s="55">
        <f>SUM(AE44:AE47)</f>
        <v>8559.5</v>
      </c>
      <c r="AF48" s="54">
        <f>SUM(AF44:AF47)</f>
        <v>5458.5</v>
      </c>
      <c r="AG48" s="55">
        <f>SUM(AG44:AG47)</f>
        <v>3101</v>
      </c>
      <c r="AH48" s="56">
        <f>AG48/AE48</f>
        <v>0.36228751679420529</v>
      </c>
      <c r="AI48" s="184">
        <f t="shared" si="6"/>
        <v>0.63771248320579477</v>
      </c>
    </row>
    <row r="50" spans="2:20" hidden="1" x14ac:dyDescent="0.25">
      <c r="B50" s="57" t="s">
        <v>50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2:20" hidden="1" x14ac:dyDescent="0.25">
      <c r="B51" s="57" t="s">
        <v>51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2:20" hidden="1" x14ac:dyDescent="0.25">
      <c r="B52" s="57" t="s">
        <v>52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2:20" hidden="1" x14ac:dyDescent="0.25">
      <c r="B53" s="57" t="s">
        <v>53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2:20" hidden="1" x14ac:dyDescent="0.25">
      <c r="B54" s="57" t="s">
        <v>54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</sheetData>
  <mergeCells count="42">
    <mergeCell ref="AK1:AL1"/>
    <mergeCell ref="AO1:AP1"/>
    <mergeCell ref="AK3:AQ3"/>
    <mergeCell ref="A46:C46"/>
    <mergeCell ref="A47:C47"/>
    <mergeCell ref="A4:B8"/>
    <mergeCell ref="A9:C9"/>
    <mergeCell ref="A12:B22"/>
    <mergeCell ref="A23:C23"/>
    <mergeCell ref="A24:B31"/>
    <mergeCell ref="A32:C32"/>
    <mergeCell ref="AC1:AC3"/>
    <mergeCell ref="AD1:AD3"/>
    <mergeCell ref="AE1:AH2"/>
    <mergeCell ref="AI1:AI3"/>
    <mergeCell ref="D3:E3"/>
    <mergeCell ref="J3:K3"/>
    <mergeCell ref="L3:M3"/>
    <mergeCell ref="N3:O3"/>
    <mergeCell ref="A48:C48"/>
    <mergeCell ref="A33:A41"/>
    <mergeCell ref="B33:B37"/>
    <mergeCell ref="B38:B41"/>
    <mergeCell ref="A42:C42"/>
    <mergeCell ref="A44:C44"/>
    <mergeCell ref="A45:C45"/>
    <mergeCell ref="AB1:AB3"/>
    <mergeCell ref="A1:B3"/>
    <mergeCell ref="C1:C3"/>
    <mergeCell ref="D1:K1"/>
    <mergeCell ref="L1:S1"/>
    <mergeCell ref="T1:T3"/>
    <mergeCell ref="U1:U3"/>
    <mergeCell ref="P3:Q3"/>
    <mergeCell ref="R3:S3"/>
    <mergeCell ref="V1:V3"/>
    <mergeCell ref="W1:W3"/>
    <mergeCell ref="X1:X3"/>
    <mergeCell ref="Y1:Y3"/>
    <mergeCell ref="AA1:AA3"/>
    <mergeCell ref="F3:G3"/>
    <mergeCell ref="H3:I3"/>
  </mergeCells>
  <conditionalFormatting sqref="AA33:AA36 X4:X8 AA4:AA8 AA24:AA29 AA31 AA10:AA22 X10:X22 X24:X31">
    <cfRule type="cellIs" dxfId="4" priority="5" operator="greaterThan">
      <formula>0</formula>
    </cfRule>
  </conditionalFormatting>
  <conditionalFormatting sqref="X33:X41">
    <cfRule type="cellIs" dxfId="3" priority="4" operator="greaterThan">
      <formula>0</formula>
    </cfRule>
  </conditionalFormatting>
  <conditionalFormatting sqref="AA30">
    <cfRule type="cellIs" dxfId="2" priority="3" operator="greaterThan">
      <formula>0</formula>
    </cfRule>
  </conditionalFormatting>
  <conditionalFormatting sqref="AC17">
    <cfRule type="cellIs" dxfId="1" priority="2" operator="greaterThan">
      <formula>0</formula>
    </cfRule>
  </conditionalFormatting>
  <conditionalFormatting sqref="AC12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72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 </vt:lpstr>
      <vt:lpstr>'Overall '!Print_Area</vt:lpstr>
    </vt:vector>
  </TitlesOfParts>
  <Company>West Hertfordshire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Brewer Elaine (RWG) West Hertfordshire TR</cp:lastModifiedBy>
  <cp:lastPrinted>2021-09-09T14:10:17Z</cp:lastPrinted>
  <dcterms:created xsi:type="dcterms:W3CDTF">2014-06-13T12:13:28Z</dcterms:created>
  <dcterms:modified xsi:type="dcterms:W3CDTF">2021-09-10T14:40:51Z</dcterms:modified>
</cp:coreProperties>
</file>